
<file path=[Content_Types].xml><?xml version="1.0" encoding="utf-8"?>
<Types xmlns="http://schemas.openxmlformats.org/package/2006/content-types">
  <Default Extension="png" ContentType="image/png"/>
  <Default Extension="bin" ContentType="application/vnd.openxmlformats-officedocument.spreadsheetml.printerSettings"/>
  <Default Extension="pdf" ContentType="application/pd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ate1904="1" showInkAnnotation="0" codeName="ThisWorkbook" autoCompressPictures="0"/>
  <mc:AlternateContent xmlns:mc="http://schemas.openxmlformats.org/markup-compatibility/2006">
    <mc:Choice Requires="x15">
      <x15ac:absPath xmlns:x15ac="http://schemas.microsoft.com/office/spreadsheetml/2010/11/ac" url="C:\Users\ANAMARIAH\Desktop\Dashboard 1Q 2018\"/>
    </mc:Choice>
  </mc:AlternateContent>
  <xr:revisionPtr revIDLastSave="0" documentId="8_{CE3A37A1-4502-46DD-81A0-7AA680726AE8}" xr6:coauthVersionLast="32" xr6:coauthVersionMax="32" xr10:uidLastSave="{00000000-0000-0000-0000-000000000000}"/>
  <bookViews>
    <workbookView xWindow="0" yWindow="0" windowWidth="23040" windowHeight="8208" tabRatio="839" firstSheet="2" activeTab="2" xr2:uid="{00000000-000D-0000-FFFF-FFFF00000000}"/>
  </bookViews>
  <sheets>
    <sheet name="DATA" sheetId="54" state="hidden" r:id="rId1"/>
    <sheet name="1. Dashboard" sheetId="33" r:id="rId2"/>
    <sheet name="2. Work Plan" sheetId="43" r:id="rId3"/>
    <sheet name="EBP Checklist" sheetId="55" r:id="rId4"/>
    <sheet name="CPD Checklists" sheetId="56" r:id="rId5"/>
    <sheet name="ANEXO III Checklist" sheetId="60" r:id="rId6"/>
    <sheet name="ICB Checklist" sheetId="61" r:id="rId7"/>
    <sheet name="T&amp;L Checklist" sheetId="59" r:id="rId8"/>
  </sheets>
  <definedNames>
    <definedName name="_xlnm._FilterDatabase" localSheetId="2" hidden="1">'2. Work Plan'!$A$3:$AK$67</definedName>
    <definedName name="checklists">DATA!$Y$2:$Z$46</definedName>
    <definedName name="data">DATA!$A$2:$S$73</definedName>
    <definedName name="ICB_Checklist" localSheetId="6">'ICB Checklist'!$B$5:$H$22</definedName>
    <definedName name="MBFS">DATA!$D$80:$F$100</definedName>
    <definedName name="PLAN">'2. Work Plan'!$G$3:$AA$68</definedName>
    <definedName name="_xlnm.Print_Area" localSheetId="2">'2. Work Plan'!$A$1:$AA$67</definedName>
  </definedNames>
  <calcPr calcId="179016"/>
  <fileRecoveryPr autoRecover="0"/>
</workbook>
</file>

<file path=xl/calcChain.xml><?xml version="1.0" encoding="utf-8"?>
<calcChain xmlns="http://schemas.openxmlformats.org/spreadsheetml/2006/main">
  <c r="H11" i="61" l="1"/>
  <c r="AA56" i="43"/>
  <c r="AA50" i="43"/>
  <c r="AA45" i="43"/>
  <c r="AA40" i="43"/>
  <c r="AA37" i="43"/>
  <c r="Z56" i="43"/>
  <c r="Z50" i="43"/>
  <c r="Z45" i="43"/>
  <c r="AA44" i="43"/>
  <c r="Z44" i="43"/>
  <c r="AA43" i="43"/>
  <c r="Z43" i="43"/>
  <c r="AA42" i="43"/>
  <c r="Z42" i="43"/>
  <c r="AA41" i="43"/>
  <c r="Z41" i="43"/>
  <c r="Z40" i="43"/>
  <c r="Z37" i="43"/>
  <c r="AA8" i="43"/>
  <c r="AA31" i="43"/>
  <c r="Z31" i="43"/>
  <c r="AA58" i="43"/>
  <c r="Z58" i="43"/>
  <c r="AA12" i="43"/>
  <c r="Z12" i="43"/>
  <c r="AN92" i="33"/>
  <c r="AN81" i="33"/>
  <c r="AN76" i="33"/>
  <c r="AN74" i="33"/>
  <c r="AL74" i="33"/>
  <c r="AN66" i="33"/>
  <c r="AN61" i="33"/>
  <c r="AN59" i="33"/>
  <c r="AL59" i="33"/>
  <c r="AR55" i="33"/>
  <c r="AR53" i="33"/>
  <c r="AN53" i="33"/>
  <c r="AS51" i="33"/>
  <c r="AN51" i="33"/>
  <c r="AL51" i="33"/>
  <c r="AN26" i="33"/>
  <c r="AN21" i="33"/>
  <c r="AN15" i="33"/>
  <c r="AN7" i="33"/>
  <c r="AS5" i="33"/>
  <c r="AN5" i="33"/>
  <c r="AL5" i="33"/>
  <c r="AE92" i="33"/>
  <c r="AE81" i="33"/>
  <c r="AE76" i="33"/>
  <c r="AE74" i="33"/>
  <c r="AC74" i="33"/>
  <c r="AE66" i="33"/>
  <c r="AE61" i="33"/>
  <c r="AE59" i="33"/>
  <c r="AC59" i="33"/>
  <c r="AI55" i="33"/>
  <c r="AE53" i="33"/>
  <c r="AJ51" i="33"/>
  <c r="AE51" i="33"/>
  <c r="AC51" i="33"/>
  <c r="AE26" i="33"/>
  <c r="AE21" i="33"/>
  <c r="AE15" i="33"/>
  <c r="AE7" i="33"/>
  <c r="AJ5" i="33"/>
  <c r="AE5" i="33"/>
  <c r="AC5" i="33"/>
  <c r="AC3" i="33"/>
  <c r="V92" i="33"/>
  <c r="V81" i="33"/>
  <c r="V76" i="33"/>
  <c r="V74" i="33"/>
  <c r="T74" i="33"/>
  <c r="V66" i="33"/>
  <c r="V61" i="33"/>
  <c r="V59" i="33"/>
  <c r="T59" i="33"/>
  <c r="Z55" i="33"/>
  <c r="X53" i="33"/>
  <c r="X52" i="33"/>
  <c r="Y53" i="33"/>
  <c r="Z53" i="33"/>
  <c r="V53" i="33"/>
  <c r="AA51" i="33"/>
  <c r="V51" i="33"/>
  <c r="T51" i="33"/>
  <c r="V26" i="33"/>
  <c r="V21" i="33"/>
  <c r="V15" i="33"/>
  <c r="V7" i="33"/>
  <c r="AA5" i="33"/>
  <c r="V5" i="33"/>
  <c r="T5" i="33"/>
  <c r="T3" i="33"/>
  <c r="M92" i="33"/>
  <c r="M81" i="33"/>
  <c r="M76" i="33"/>
  <c r="M74" i="33"/>
  <c r="K74" i="33"/>
  <c r="M66" i="33"/>
  <c r="M61" i="33"/>
  <c r="M59" i="33"/>
  <c r="K59" i="33"/>
  <c r="Q55" i="33"/>
  <c r="O53" i="33"/>
  <c r="O52" i="33"/>
  <c r="P53" i="33"/>
  <c r="M53" i="33"/>
  <c r="R51" i="33"/>
  <c r="M51" i="33"/>
  <c r="K51" i="33"/>
  <c r="M26" i="33"/>
  <c r="M21" i="33"/>
  <c r="M15" i="33"/>
  <c r="M7" i="33"/>
  <c r="R5" i="33"/>
  <c r="M5" i="33"/>
  <c r="K5" i="33"/>
  <c r="K3" i="33"/>
  <c r="AA59" i="43"/>
  <c r="AA51" i="43"/>
  <c r="Z51" i="43"/>
  <c r="B2" i="56"/>
  <c r="B2" i="60"/>
  <c r="B2" i="61"/>
  <c r="B2" i="59"/>
  <c r="B2" i="55"/>
  <c r="A1" i="43"/>
  <c r="X51" i="33"/>
  <c r="Z51" i="33"/>
  <c r="Q53" i="33"/>
  <c r="AI53" i="33"/>
  <c r="AG53" i="33"/>
  <c r="AG52" i="33"/>
  <c r="AH53" i="33"/>
  <c r="AR51" i="33"/>
  <c r="AP51" i="33"/>
  <c r="AP53" i="33"/>
  <c r="AP52" i="33"/>
  <c r="AQ53" i="33"/>
  <c r="AA46" i="43"/>
  <c r="Z46" i="43"/>
  <c r="AA9" i="43"/>
  <c r="AA32" i="43"/>
  <c r="O51" i="33"/>
  <c r="Q51" i="33"/>
  <c r="AG51" i="33"/>
  <c r="AI51" i="33"/>
  <c r="AA65" i="43"/>
  <c r="Z65" i="43"/>
  <c r="AA55" i="43"/>
  <c r="AA54" i="43"/>
  <c r="Z54" i="43"/>
  <c r="AA47" i="43"/>
  <c r="Z47" i="43"/>
  <c r="AA48" i="43"/>
  <c r="Z48" i="43"/>
  <c r="AA49" i="43"/>
  <c r="Z49" i="43"/>
  <c r="T7" i="59"/>
  <c r="T8" i="59"/>
  <c r="T9" i="59"/>
  <c r="T10" i="59"/>
  <c r="T11" i="59"/>
  <c r="T13" i="59"/>
  <c r="X62" i="43"/>
  <c r="P7" i="59"/>
  <c r="P8" i="59"/>
  <c r="P9" i="59"/>
  <c r="P10" i="59"/>
  <c r="P11" i="59"/>
  <c r="P13" i="59"/>
  <c r="U62" i="43"/>
  <c r="L7" i="59"/>
  <c r="L8" i="59"/>
  <c r="L9" i="59"/>
  <c r="L10" i="59"/>
  <c r="L11" i="59"/>
  <c r="L13" i="59"/>
  <c r="R62" i="43"/>
  <c r="H7" i="59"/>
  <c r="H8" i="59"/>
  <c r="H9" i="59"/>
  <c r="H10" i="59"/>
  <c r="H11" i="59"/>
  <c r="H13" i="59"/>
  <c r="O62" i="43"/>
  <c r="Z62" i="43"/>
  <c r="AA63" i="43"/>
  <c r="Z63" i="43"/>
  <c r="AA64" i="43"/>
  <c r="AA66" i="43"/>
  <c r="Z66" i="43"/>
  <c r="AA6" i="43"/>
  <c r="Z6" i="43"/>
  <c r="AA39" i="43"/>
  <c r="Z39" i="43"/>
  <c r="AA57" i="43"/>
  <c r="Z57" i="43"/>
  <c r="AA53" i="43"/>
  <c r="Z53" i="43"/>
  <c r="AA67" i="43"/>
  <c r="Z67" i="43"/>
  <c r="AA62" i="43"/>
  <c r="AL1" i="33"/>
  <c r="AL3" i="33"/>
  <c r="B3" i="33"/>
  <c r="AK12" i="43"/>
  <c r="AO108" i="33"/>
  <c r="AO106" i="33"/>
  <c r="AO104" i="33"/>
  <c r="AO102" i="33"/>
  <c r="AO100" i="33"/>
  <c r="AO98" i="33"/>
  <c r="AO96" i="33"/>
  <c r="AO94" i="33"/>
  <c r="AM90" i="33"/>
  <c r="AM88" i="33"/>
  <c r="AO85" i="33"/>
  <c r="AO83" i="33"/>
  <c r="AM79" i="33"/>
  <c r="AM71" i="33"/>
  <c r="AO69" i="33"/>
  <c r="AM68" i="33"/>
  <c r="AM64" i="33"/>
  <c r="AM48" i="33"/>
  <c r="AO46" i="33"/>
  <c r="AM45" i="33"/>
  <c r="AO43" i="33"/>
  <c r="AO41" i="33"/>
  <c r="AO39" i="33"/>
  <c r="AM38" i="33"/>
  <c r="AM35" i="33"/>
  <c r="AM32" i="33"/>
  <c r="AO30" i="33"/>
  <c r="AM29" i="33"/>
  <c r="AM23" i="33"/>
  <c r="AO17" i="33"/>
  <c r="AO13" i="33"/>
  <c r="AM12" i="33"/>
  <c r="AO10" i="33"/>
  <c r="AM9" i="33"/>
  <c r="AF106" i="33"/>
  <c r="AD105" i="33"/>
  <c r="AF102" i="33"/>
  <c r="AF100" i="33"/>
  <c r="AF98" i="33"/>
  <c r="AF96" i="33"/>
  <c r="AF94" i="33"/>
  <c r="AF90" i="33"/>
  <c r="AF88" i="33"/>
  <c r="AF86" i="33"/>
  <c r="AF84" i="33"/>
  <c r="AD78" i="33"/>
  <c r="AF71" i="33"/>
  <c r="AF68" i="33"/>
  <c r="AF64" i="33"/>
  <c r="AF48" i="33"/>
  <c r="AF46" i="33"/>
  <c r="AF44" i="33"/>
  <c r="AD43" i="33"/>
  <c r="AD40" i="33"/>
  <c r="AF38" i="33"/>
  <c r="AD37" i="33"/>
  <c r="AF35" i="33"/>
  <c r="AD34" i="33"/>
  <c r="AF32" i="33"/>
  <c r="AF30" i="33"/>
  <c r="AF28" i="33"/>
  <c r="AD24" i="33"/>
  <c r="AD18" i="33"/>
  <c r="AD12" i="33"/>
  <c r="AD10" i="33"/>
  <c r="W108" i="33"/>
  <c r="W106" i="33"/>
  <c r="W104" i="33"/>
  <c r="U103" i="33"/>
  <c r="W101" i="33"/>
  <c r="W99" i="33"/>
  <c r="U96" i="33"/>
  <c r="W94" i="33"/>
  <c r="W90" i="33"/>
  <c r="AM108" i="33"/>
  <c r="AM106" i="33"/>
  <c r="AM104" i="33"/>
  <c r="AM102" i="33"/>
  <c r="AM100" i="33"/>
  <c r="AM98" i="33"/>
  <c r="AM96" i="33"/>
  <c r="AM94" i="33"/>
  <c r="AO89" i="33"/>
  <c r="AO86" i="33"/>
  <c r="AM85" i="33"/>
  <c r="AM83" i="33"/>
  <c r="AO78" i="33"/>
  <c r="AO70" i="33"/>
  <c r="AM69" i="33"/>
  <c r="AO63" i="33"/>
  <c r="AO47" i="33"/>
  <c r="AM46" i="33"/>
  <c r="AM43" i="33"/>
  <c r="AM41" i="33"/>
  <c r="AM39" i="33"/>
  <c r="AO36" i="33"/>
  <c r="AO33" i="33"/>
  <c r="AO31" i="33"/>
  <c r="AM30" i="33"/>
  <c r="AO24" i="33"/>
  <c r="AO18" i="33"/>
  <c r="AM17" i="33"/>
  <c r="AM13" i="33"/>
  <c r="AO11" i="33"/>
  <c r="AM10" i="33"/>
  <c r="AF107" i="33"/>
  <c r="AD106" i="33"/>
  <c r="AF103" i="33"/>
  <c r="AD102" i="33"/>
  <c r="AD100" i="33"/>
  <c r="AD98" i="33"/>
  <c r="AD96" i="33"/>
  <c r="AD94" i="33"/>
  <c r="AD90" i="33"/>
  <c r="AD88" i="33"/>
  <c r="AD86" i="33"/>
  <c r="AD84" i="33"/>
  <c r="AF79" i="33"/>
  <c r="AD71" i="33"/>
  <c r="AF69" i="33"/>
  <c r="AD68" i="33"/>
  <c r="AD64" i="33"/>
  <c r="AD48" i="33"/>
  <c r="AD46" i="33"/>
  <c r="AD44" i="33"/>
  <c r="AF41" i="33"/>
  <c r="AF39" i="33"/>
  <c r="AD38" i="33"/>
  <c r="AF36" i="33"/>
  <c r="AD35" i="33"/>
  <c r="AD32" i="33"/>
  <c r="AO107" i="33"/>
  <c r="AO105" i="33"/>
  <c r="AO103" i="33"/>
  <c r="AO101" i="33"/>
  <c r="AO99" i="33"/>
  <c r="AO97" i="33"/>
  <c r="AO95" i="33"/>
  <c r="AM89" i="33"/>
  <c r="AO87" i="33"/>
  <c r="AM86" i="33"/>
  <c r="AO84" i="33"/>
  <c r="AM78" i="33"/>
  <c r="AM70" i="33"/>
  <c r="AM63" i="33"/>
  <c r="AM47" i="33"/>
  <c r="AO44" i="33"/>
  <c r="AO42" i="33"/>
  <c r="AO40" i="33"/>
  <c r="AO37" i="33"/>
  <c r="AM36" i="33"/>
  <c r="AO34" i="33"/>
  <c r="AM33" i="33"/>
  <c r="AM31" i="33"/>
  <c r="AO28" i="33"/>
  <c r="AM24" i="33"/>
  <c r="AO19" i="33"/>
  <c r="AM18" i="33"/>
  <c r="AM11" i="33"/>
  <c r="AF108" i="33"/>
  <c r="AD107" i="33"/>
  <c r="AF104" i="33"/>
  <c r="AD103" i="33"/>
  <c r="AF101" i="33"/>
  <c r="AF99" i="33"/>
  <c r="AF97" i="33"/>
  <c r="AF95" i="33"/>
  <c r="AF89" i="33"/>
  <c r="AF87" i="33"/>
  <c r="AF85" i="33"/>
  <c r="AF83" i="33"/>
  <c r="AD79" i="33"/>
  <c r="AF70" i="33"/>
  <c r="AD69" i="33"/>
  <c r="AF63" i="33"/>
  <c r="AF47" i="33"/>
  <c r="AF45" i="33"/>
  <c r="AF42" i="33"/>
  <c r="AD41" i="33"/>
  <c r="AD39" i="33"/>
  <c r="AD36" i="33"/>
  <c r="AF33" i="33"/>
  <c r="AF31" i="33"/>
  <c r="AF29" i="33"/>
  <c r="AF23" i="33"/>
  <c r="AD19" i="33"/>
  <c r="AD17" i="33"/>
  <c r="AD13" i="33"/>
  <c r="AD11" i="33"/>
  <c r="AD9" i="33"/>
  <c r="W107" i="33"/>
  <c r="W105" i="33"/>
  <c r="U102" i="33"/>
  <c r="W100" i="33"/>
  <c r="W98" i="33"/>
  <c r="U97" i="33"/>
  <c r="W95" i="33"/>
  <c r="W89" i="33"/>
  <c r="U88" i="33"/>
  <c r="AM107" i="33"/>
  <c r="AM99" i="33"/>
  <c r="AO90" i="33"/>
  <c r="AM84" i="33"/>
  <c r="AO68" i="33"/>
  <c r="AM40" i="33"/>
  <c r="AM34" i="33"/>
  <c r="AM28" i="33"/>
  <c r="AM19" i="33"/>
  <c r="AO12" i="33"/>
  <c r="AD101" i="33"/>
  <c r="AD85" i="33"/>
  <c r="AD47" i="33"/>
  <c r="AF40" i="33"/>
  <c r="AF34" i="33"/>
  <c r="AD29" i="33"/>
  <c r="AF18" i="33"/>
  <c r="AF12" i="33"/>
  <c r="U105" i="33"/>
  <c r="U98" i="33"/>
  <c r="U95" i="33"/>
  <c r="U90" i="33"/>
  <c r="U87" i="33"/>
  <c r="U85" i="33"/>
  <c r="W83" i="33"/>
  <c r="U79" i="33"/>
  <c r="W70" i="33"/>
  <c r="W64" i="33"/>
  <c r="U63" i="33"/>
  <c r="W47" i="33"/>
  <c r="U46" i="33"/>
  <c r="W44" i="33"/>
  <c r="W42" i="33"/>
  <c r="U39" i="33"/>
  <c r="W37" i="33"/>
  <c r="U36" i="33"/>
  <c r="U34" i="33"/>
  <c r="W32" i="33"/>
  <c r="U29" i="33"/>
  <c r="W23" i="33"/>
  <c r="U19" i="33"/>
  <c r="W17" i="33"/>
  <c r="W13" i="33"/>
  <c r="W11" i="33"/>
  <c r="W9" i="33"/>
  <c r="L108" i="33"/>
  <c r="L106" i="33"/>
  <c r="L104" i="33"/>
  <c r="L102" i="33"/>
  <c r="L100" i="33"/>
  <c r="L98" i="33"/>
  <c r="L96" i="33"/>
  <c r="L94" i="33"/>
  <c r="N89" i="33"/>
  <c r="N87" i="33"/>
  <c r="N85" i="33"/>
  <c r="N83" i="33"/>
  <c r="L79" i="33"/>
  <c r="N70" i="33"/>
  <c r="N68" i="33"/>
  <c r="L64" i="33"/>
  <c r="L48" i="33"/>
  <c r="L46" i="33"/>
  <c r="L44" i="33"/>
  <c r="L42" i="33"/>
  <c r="L40" i="33"/>
  <c r="L38" i="33"/>
  <c r="L36" i="33"/>
  <c r="L34" i="33"/>
  <c r="L32" i="33"/>
  <c r="L30" i="33"/>
  <c r="AM105" i="33"/>
  <c r="AM97" i="33"/>
  <c r="AO88" i="33"/>
  <c r="AO45" i="33"/>
  <c r="AO38" i="33"/>
  <c r="AO32" i="33"/>
  <c r="AF105" i="33"/>
  <c r="AD99" i="33"/>
  <c r="AD83" i="33"/>
  <c r="AD45" i="33"/>
  <c r="AD33" i="33"/>
  <c r="AD28" i="33"/>
  <c r="AD23" i="33"/>
  <c r="AF17" i="33"/>
  <c r="AF11" i="33"/>
  <c r="U108" i="33"/>
  <c r="U104" i="33"/>
  <c r="U101" i="33"/>
  <c r="W97" i="33"/>
  <c r="U94" i="33"/>
  <c r="U89" i="33"/>
  <c r="W86" i="33"/>
  <c r="U83" i="33"/>
  <c r="W78" i="33"/>
  <c r="U70" i="33"/>
  <c r="W68" i="33"/>
  <c r="U64" i="33"/>
  <c r="U47" i="33"/>
  <c r="W45" i="33"/>
  <c r="U44" i="33"/>
  <c r="U42" i="33"/>
  <c r="W40" i="33"/>
  <c r="U37" i="33"/>
  <c r="W35" i="33"/>
  <c r="W33" i="33"/>
  <c r="U32" i="33"/>
  <c r="W30" i="33"/>
  <c r="W24" i="33"/>
  <c r="U23" i="33"/>
  <c r="U17" i="33"/>
  <c r="U13" i="33"/>
  <c r="U11" i="33"/>
  <c r="U9" i="33"/>
  <c r="N107" i="33"/>
  <c r="N105" i="33"/>
  <c r="N103" i="33"/>
  <c r="N101" i="33"/>
  <c r="N99" i="33"/>
  <c r="N97" i="33"/>
  <c r="N95" i="33"/>
  <c r="L89" i="33"/>
  <c r="L87" i="33"/>
  <c r="L85" i="33"/>
  <c r="L83" i="33"/>
  <c r="N78" i="33"/>
  <c r="L70" i="33"/>
  <c r="L68" i="33"/>
  <c r="N63" i="33"/>
  <c r="N47" i="33"/>
  <c r="N45" i="33"/>
  <c r="N43" i="33"/>
  <c r="N41" i="33"/>
  <c r="N39" i="33"/>
  <c r="N37" i="33"/>
  <c r="N35" i="33"/>
  <c r="N33" i="33"/>
  <c r="N31" i="33"/>
  <c r="N29" i="33"/>
  <c r="L23" i="33"/>
  <c r="N18" i="33"/>
  <c r="L12" i="33"/>
  <c r="L10" i="33"/>
  <c r="AM103" i="33"/>
  <c r="AM95" i="33"/>
  <c r="AM87" i="33"/>
  <c r="AO79" i="33"/>
  <c r="AO71" i="33"/>
  <c r="AO64" i="33"/>
  <c r="AM44" i="33"/>
  <c r="AM37" i="33"/>
  <c r="AO23" i="33"/>
  <c r="AO9" i="33"/>
  <c r="AD104" i="33"/>
  <c r="AD97" i="33"/>
  <c r="AD89" i="33"/>
  <c r="AF43" i="33"/>
  <c r="AF37" i="33"/>
  <c r="AD31" i="33"/>
  <c r="AF10" i="33"/>
  <c r="U107" i="33"/>
  <c r="W103" i="33"/>
  <c r="U100" i="33"/>
  <c r="W96" i="33"/>
  <c r="W88" i="33"/>
  <c r="U86" i="33"/>
  <c r="W84" i="33"/>
  <c r="U78" i="33"/>
  <c r="W71" i="33"/>
  <c r="W69" i="33"/>
  <c r="U68" i="33"/>
  <c r="W48" i="33"/>
  <c r="U45" i="33"/>
  <c r="W43" i="33"/>
  <c r="W41" i="33"/>
  <c r="U40" i="33"/>
  <c r="W38" i="33"/>
  <c r="U35" i="33"/>
  <c r="U33" i="33"/>
  <c r="W31" i="33"/>
  <c r="U30" i="33"/>
  <c r="W28" i="33"/>
  <c r="U24" i="33"/>
  <c r="W18" i="33"/>
  <c r="W12" i="33"/>
  <c r="W10" i="33"/>
  <c r="L107" i="33"/>
  <c r="L105" i="33"/>
  <c r="L103" i="33"/>
  <c r="L101" i="33"/>
  <c r="L99" i="33"/>
  <c r="L97" i="33"/>
  <c r="L95" i="33"/>
  <c r="N90" i="33"/>
  <c r="N88" i="33"/>
  <c r="N86" i="33"/>
  <c r="N84" i="33"/>
  <c r="L78" i="33"/>
  <c r="N71" i="33"/>
  <c r="N69" i="33"/>
  <c r="L63" i="33"/>
  <c r="L47" i="33"/>
  <c r="L45" i="33"/>
  <c r="L43" i="33"/>
  <c r="L41" i="33"/>
  <c r="L39" i="33"/>
  <c r="L37" i="33"/>
  <c r="L35" i="33"/>
  <c r="L33" i="33"/>
  <c r="L31" i="33"/>
  <c r="AM101" i="33"/>
  <c r="AO48" i="33"/>
  <c r="AM42" i="33"/>
  <c r="AO35" i="33"/>
  <c r="AO29" i="33"/>
  <c r="AD108" i="33"/>
  <c r="AD95" i="33"/>
  <c r="AD87" i="33"/>
  <c r="AF78" i="33"/>
  <c r="AD70" i="33"/>
  <c r="AD63" i="33"/>
  <c r="AD42" i="33"/>
  <c r="AD30" i="33"/>
  <c r="AF24" i="33"/>
  <c r="AF19" i="33"/>
  <c r="AF13" i="33"/>
  <c r="AF9" i="33"/>
  <c r="U106" i="33"/>
  <c r="W102" i="33"/>
  <c r="U99" i="33"/>
  <c r="W87" i="33"/>
  <c r="W85" i="33"/>
  <c r="U84" i="33"/>
  <c r="W79" i="33"/>
  <c r="U71" i="33"/>
  <c r="U69" i="33"/>
  <c r="W63" i="33"/>
  <c r="U48" i="33"/>
  <c r="W46" i="33"/>
  <c r="U43" i="33"/>
  <c r="U41" i="33"/>
  <c r="W39" i="33"/>
  <c r="U38" i="33"/>
  <c r="W36" i="33"/>
  <c r="W34" i="33"/>
  <c r="U31" i="33"/>
  <c r="W29" i="33"/>
  <c r="U28" i="33"/>
  <c r="W19" i="33"/>
  <c r="U18" i="33"/>
  <c r="U12" i="33"/>
  <c r="U10" i="33"/>
  <c r="N108" i="33"/>
  <c r="N106" i="33"/>
  <c r="N104" i="33"/>
  <c r="N102" i="33"/>
  <c r="N100" i="33"/>
  <c r="N98" i="33"/>
  <c r="N96" i="33"/>
  <c r="N94" i="33"/>
  <c r="L90" i="33"/>
  <c r="L88" i="33"/>
  <c r="L86" i="33"/>
  <c r="L84" i="33"/>
  <c r="N79" i="33"/>
  <c r="L71" i="33"/>
  <c r="L69" i="33"/>
  <c r="N64" i="33"/>
  <c r="N48" i="33"/>
  <c r="N46" i="33"/>
  <c r="N44" i="33"/>
  <c r="N42" i="33"/>
  <c r="N40" i="33"/>
  <c r="N38" i="33"/>
  <c r="N36" i="33"/>
  <c r="N34" i="33"/>
  <c r="N32" i="33"/>
  <c r="N30" i="33"/>
  <c r="N28" i="33"/>
  <c r="L24" i="33"/>
  <c r="N19" i="33"/>
  <c r="N17" i="33"/>
  <c r="L13" i="33"/>
  <c r="L11" i="33"/>
  <c r="L29" i="33"/>
  <c r="N23" i="33"/>
  <c r="L17" i="33"/>
  <c r="N11" i="33"/>
  <c r="C90" i="33"/>
  <c r="E104" i="33"/>
  <c r="E100" i="33"/>
  <c r="E96" i="33"/>
  <c r="E88" i="33"/>
  <c r="E84" i="33"/>
  <c r="E71" i="33"/>
  <c r="E64" i="33"/>
  <c r="E46" i="33"/>
  <c r="E42" i="33"/>
  <c r="E38" i="33"/>
  <c r="E34" i="33"/>
  <c r="E30" i="33"/>
  <c r="E23" i="33"/>
  <c r="E13" i="33"/>
  <c r="E9" i="33"/>
  <c r="AK51" i="43"/>
  <c r="L51" i="43"/>
  <c r="G51" i="43"/>
  <c r="AH28" i="43"/>
  <c r="AH27" i="43"/>
  <c r="H28" i="43"/>
  <c r="E11" i="33"/>
  <c r="AJ28" i="43"/>
  <c r="G27" i="43"/>
  <c r="L28" i="33"/>
  <c r="N10" i="33"/>
  <c r="E108" i="33"/>
  <c r="E107" i="33"/>
  <c r="E103" i="33"/>
  <c r="E99" i="33"/>
  <c r="E95" i="33"/>
  <c r="E87" i="33"/>
  <c r="E83" i="33"/>
  <c r="E70" i="33"/>
  <c r="E63" i="33"/>
  <c r="E45" i="33"/>
  <c r="E41" i="33"/>
  <c r="E37" i="33"/>
  <c r="E33" i="33"/>
  <c r="E29" i="33"/>
  <c r="E19" i="33"/>
  <c r="E12" i="33"/>
  <c r="C48" i="33"/>
  <c r="AJ51" i="43"/>
  <c r="K51" i="43"/>
  <c r="AK28" i="43"/>
  <c r="AK27" i="43"/>
  <c r="L28" i="43"/>
  <c r="G28" i="43"/>
  <c r="H27" i="43"/>
  <c r="E18" i="33"/>
  <c r="AI51" i="43"/>
  <c r="K28" i="43"/>
  <c r="L19" i="33"/>
  <c r="N13" i="33"/>
  <c r="N9" i="33"/>
  <c r="C108" i="33"/>
  <c r="E106" i="33"/>
  <c r="E102" i="33"/>
  <c r="E98" i="33"/>
  <c r="E94" i="33"/>
  <c r="E86" i="33"/>
  <c r="E79" i="33"/>
  <c r="E69" i="33"/>
  <c r="E48" i="33"/>
  <c r="E44" i="33"/>
  <c r="E40" i="33"/>
  <c r="E36" i="33"/>
  <c r="E28" i="33"/>
  <c r="C47" i="33"/>
  <c r="AJ27" i="43"/>
  <c r="N24" i="33"/>
  <c r="L18" i="33"/>
  <c r="N12" i="33"/>
  <c r="L9" i="33"/>
  <c r="E90" i="33"/>
  <c r="E105" i="33"/>
  <c r="E101" i="33"/>
  <c r="E97" i="33"/>
  <c r="E89" i="33"/>
  <c r="E85" i="33"/>
  <c r="E78" i="33"/>
  <c r="E68" i="33"/>
  <c r="E47" i="33"/>
  <c r="E43" i="33"/>
  <c r="E39" i="33"/>
  <c r="E35" i="33"/>
  <c r="E31" i="33"/>
  <c r="E24" i="33"/>
  <c r="E17" i="33"/>
  <c r="E10" i="33"/>
  <c r="AH51" i="43"/>
  <c r="H51" i="43"/>
  <c r="AI28" i="43"/>
  <c r="AI27" i="43"/>
  <c r="K27" i="43"/>
  <c r="E32" i="33"/>
  <c r="L27" i="43"/>
  <c r="C105" i="33"/>
  <c r="C18" i="33"/>
  <c r="AK66" i="43"/>
  <c r="AK62" i="43"/>
  <c r="AK58" i="43"/>
  <c r="AK54" i="43"/>
  <c r="AK49" i="43"/>
  <c r="AK45" i="43"/>
  <c r="AK41" i="43"/>
  <c r="AK37" i="43"/>
  <c r="AK32" i="43"/>
  <c r="AK26" i="43"/>
  <c r="AK22" i="43"/>
  <c r="AK18" i="43"/>
  <c r="AK14" i="43"/>
  <c r="AK9" i="43"/>
  <c r="AK5" i="43"/>
  <c r="AJ64" i="43"/>
  <c r="AJ60" i="43"/>
  <c r="AJ56" i="43"/>
  <c r="AJ52" i="43"/>
  <c r="AJ47" i="43"/>
  <c r="AJ43" i="43"/>
  <c r="AJ39" i="43"/>
  <c r="AJ34" i="43"/>
  <c r="AJ30" i="43"/>
  <c r="AJ24" i="43"/>
  <c r="AJ20" i="43"/>
  <c r="AJ16" i="43"/>
  <c r="AJ12" i="43"/>
  <c r="AJ8" i="43"/>
  <c r="AI67" i="43"/>
  <c r="AI63" i="43"/>
  <c r="AI59" i="43"/>
  <c r="AI55" i="43"/>
  <c r="AI50" i="43"/>
  <c r="AI46" i="43"/>
  <c r="AI42" i="43"/>
  <c r="AI38" i="43"/>
  <c r="AI33" i="43"/>
  <c r="AI29" i="43"/>
  <c r="AI23" i="43"/>
  <c r="AI19" i="43"/>
  <c r="AI15" i="43"/>
  <c r="AI11" i="43"/>
  <c r="AI7" i="43"/>
  <c r="AH66" i="43"/>
  <c r="AH62" i="43"/>
  <c r="AH58" i="43"/>
  <c r="AH54" i="43"/>
  <c r="AH49" i="43"/>
  <c r="AH45" i="43"/>
  <c r="AH41" i="43"/>
  <c r="AH37" i="43"/>
  <c r="AH32" i="43"/>
  <c r="AH26" i="43"/>
  <c r="AH22" i="43"/>
  <c r="AH18" i="43"/>
  <c r="AH14" i="43"/>
  <c r="AH10" i="43"/>
  <c r="AH6" i="43"/>
  <c r="L65" i="43"/>
  <c r="K64" i="43"/>
  <c r="K61" i="43"/>
  <c r="K59" i="43"/>
  <c r="K57" i="43"/>
  <c r="K55" i="43"/>
  <c r="L53" i="43"/>
  <c r="K52" i="43"/>
  <c r="L48" i="43"/>
  <c r="K47" i="43"/>
  <c r="L44" i="43"/>
  <c r="C106" i="33"/>
  <c r="AK65" i="43"/>
  <c r="AK61" i="43"/>
  <c r="AK57" i="43"/>
  <c r="AK53" i="43"/>
  <c r="AK48" i="43"/>
  <c r="AK44" i="43"/>
  <c r="AK40" i="43"/>
  <c r="AK35" i="43"/>
  <c r="AK31" i="43"/>
  <c r="AK25" i="43"/>
  <c r="AK21" i="43"/>
  <c r="AK17" i="43"/>
  <c r="AK13" i="43"/>
  <c r="AK8" i="43"/>
  <c r="AJ67" i="43"/>
  <c r="AJ63" i="43"/>
  <c r="AJ59" i="43"/>
  <c r="AJ55" i="43"/>
  <c r="AJ50" i="43"/>
  <c r="AJ46" i="43"/>
  <c r="AJ42" i="43"/>
  <c r="AJ38" i="43"/>
  <c r="AJ33" i="43"/>
  <c r="AJ29" i="43"/>
  <c r="AJ23" i="43"/>
  <c r="AJ19" i="43"/>
  <c r="AJ15" i="43"/>
  <c r="AJ11" i="43"/>
  <c r="AJ7" i="43"/>
  <c r="AI66" i="43"/>
  <c r="AI62" i="43"/>
  <c r="AK64" i="43"/>
  <c r="AK56" i="43"/>
  <c r="AK47" i="43"/>
  <c r="AK39" i="43"/>
  <c r="AK30" i="43"/>
  <c r="AK20" i="43"/>
  <c r="AK11" i="43"/>
  <c r="AJ66" i="43"/>
  <c r="AJ58" i="43"/>
  <c r="AJ49" i="43"/>
  <c r="AJ41" i="43"/>
  <c r="AJ32" i="43"/>
  <c r="AJ22" i="43"/>
  <c r="AJ14" i="43"/>
  <c r="AJ6" i="43"/>
  <c r="AI61" i="43"/>
  <c r="AI56" i="43"/>
  <c r="AI49" i="43"/>
  <c r="AI44" i="43"/>
  <c r="AI39" i="43"/>
  <c r="AI32" i="43"/>
  <c r="AI25" i="43"/>
  <c r="AI20" i="43"/>
  <c r="AI14" i="43"/>
  <c r="AI9" i="43"/>
  <c r="AH67" i="43"/>
  <c r="AH61" i="43"/>
  <c r="AH56" i="43"/>
  <c r="AH50" i="43"/>
  <c r="AH44" i="43"/>
  <c r="AH39" i="43"/>
  <c r="AH33" i="43"/>
  <c r="AH25" i="43"/>
  <c r="AH20" i="43"/>
  <c r="AH15" i="43"/>
  <c r="AH9" i="43"/>
  <c r="L67" i="43"/>
  <c r="K62" i="43"/>
  <c r="L59" i="43"/>
  <c r="L56" i="43"/>
  <c r="K54" i="43"/>
  <c r="L52" i="43"/>
  <c r="L49" i="43"/>
  <c r="K46" i="43"/>
  <c r="K44" i="43"/>
  <c r="L41" i="43"/>
  <c r="L38" i="43"/>
  <c r="K37" i="43"/>
  <c r="L33" i="43"/>
  <c r="K32" i="43"/>
  <c r="L29" i="43"/>
  <c r="K26" i="43"/>
  <c r="L23" i="43"/>
  <c r="K22" i="43"/>
  <c r="L19" i="43"/>
  <c r="K18" i="43"/>
  <c r="L16" i="43"/>
  <c r="K15" i="43"/>
  <c r="K14" i="43"/>
  <c r="K11" i="43"/>
  <c r="L8" i="43"/>
  <c r="K7" i="43"/>
  <c r="AK60" i="43"/>
  <c r="AK43" i="43"/>
  <c r="AK34" i="43"/>
  <c r="AK24" i="43"/>
  <c r="AK7" i="43"/>
  <c r="AJ62" i="43"/>
  <c r="AJ45" i="43"/>
  <c r="AJ37" i="43"/>
  <c r="AJ18" i="43"/>
  <c r="AJ10" i="43"/>
  <c r="AI58" i="43"/>
  <c r="AI53" i="43"/>
  <c r="AI41" i="43"/>
  <c r="AI35" i="43"/>
  <c r="AI30" i="43"/>
  <c r="AI17" i="43"/>
  <c r="AI12" i="43"/>
  <c r="AH64" i="43"/>
  <c r="AH59" i="43"/>
  <c r="AH47" i="43"/>
  <c r="AH42" i="43"/>
  <c r="AH30" i="43"/>
  <c r="AH23" i="43"/>
  <c r="AH12" i="43"/>
  <c r="AH7" i="43"/>
  <c r="K63" i="43"/>
  <c r="K58" i="43"/>
  <c r="L55" i="43"/>
  <c r="L50" i="43"/>
  <c r="K45" i="43"/>
  <c r="L43" i="43"/>
  <c r="L40" i="43"/>
  <c r="K39" i="43"/>
  <c r="L35" i="43"/>
  <c r="K34" i="43"/>
  <c r="L31" i="43"/>
  <c r="K30" i="43"/>
  <c r="L25" i="43"/>
  <c r="K24" i="43"/>
  <c r="K20" i="43"/>
  <c r="K12" i="43"/>
  <c r="L10" i="43"/>
  <c r="L6" i="43"/>
  <c r="AK63" i="43"/>
  <c r="AK55" i="43"/>
  <c r="AK46" i="43"/>
  <c r="AK38" i="43"/>
  <c r="AK29" i="43"/>
  <c r="AK19" i="43"/>
  <c r="AK10" i="43"/>
  <c r="AJ65" i="43"/>
  <c r="AJ57" i="43"/>
  <c r="AJ48" i="43"/>
  <c r="AJ40" i="43"/>
  <c r="AJ31" i="43"/>
  <c r="AJ21" i="43"/>
  <c r="AJ13" i="43"/>
  <c r="AJ5" i="43"/>
  <c r="AI60" i="43"/>
  <c r="AI54" i="43"/>
  <c r="AI48" i="43"/>
  <c r="AI43" i="43"/>
  <c r="AI37" i="43"/>
  <c r="AI31" i="43"/>
  <c r="AI24" i="43"/>
  <c r="AI18" i="43"/>
  <c r="AI13" i="43"/>
  <c r="AI8" i="43"/>
  <c r="AH65" i="43"/>
  <c r="AH60" i="43"/>
  <c r="AH55" i="43"/>
  <c r="AH48" i="43"/>
  <c r="AH43" i="43"/>
  <c r="AH38" i="43"/>
  <c r="AH31" i="43"/>
  <c r="AH24" i="43"/>
  <c r="AH19" i="43"/>
  <c r="AH13" i="43"/>
  <c r="AH8" i="43"/>
  <c r="K67" i="43"/>
  <c r="K65" i="43"/>
  <c r="L63" i="43"/>
  <c r="L61" i="43"/>
  <c r="L58" i="43"/>
  <c r="K56" i="43"/>
  <c r="K49" i="43"/>
  <c r="L47" i="43"/>
  <c r="L45" i="43"/>
  <c r="L42" i="43"/>
  <c r="K41" i="43"/>
  <c r="L39" i="43"/>
  <c r="K38" i="43"/>
  <c r="L34" i="43"/>
  <c r="K33" i="43"/>
  <c r="L30" i="43"/>
  <c r="K29" i="43"/>
  <c r="L24" i="43"/>
  <c r="K23" i="43"/>
  <c r="L20" i="43"/>
  <c r="K19" i="43"/>
  <c r="K16" i="43"/>
  <c r="L12" i="43"/>
  <c r="L9" i="43"/>
  <c r="K8" i="43"/>
  <c r="H63" i="43"/>
  <c r="AK52" i="43"/>
  <c r="AK16" i="43"/>
  <c r="AJ54" i="43"/>
  <c r="AJ26" i="43"/>
  <c r="AI65" i="43"/>
  <c r="AI47" i="43"/>
  <c r="AI22" i="43"/>
  <c r="AI6" i="43"/>
  <c r="AH53" i="43"/>
  <c r="AH35" i="43"/>
  <c r="AH17" i="43"/>
  <c r="L66" i="43"/>
  <c r="L60" i="43"/>
  <c r="K53" i="43"/>
  <c r="K42" i="43"/>
  <c r="L21" i="43"/>
  <c r="L17" i="43"/>
  <c r="L13" i="43"/>
  <c r="K9" i="43"/>
  <c r="G63" i="43"/>
  <c r="AK42" i="43"/>
  <c r="AK6" i="43"/>
  <c r="AJ35" i="43"/>
  <c r="AI64" i="43"/>
  <c r="AI40" i="43"/>
  <c r="AI16" i="43"/>
  <c r="AH57" i="43"/>
  <c r="AH34" i="43"/>
  <c r="AH11" i="43"/>
  <c r="L62" i="43"/>
  <c r="L32" i="43"/>
  <c r="K25" i="43"/>
  <c r="L14" i="43"/>
  <c r="L7" i="43"/>
  <c r="C19" i="33"/>
  <c r="AK59" i="43"/>
  <c r="AJ53" i="43"/>
  <c r="AJ17" i="43"/>
  <c r="AI26" i="43"/>
  <c r="AI5" i="43"/>
  <c r="AH21" i="43"/>
  <c r="K66" i="43"/>
  <c r="K48" i="43"/>
  <c r="L22" i="43"/>
  <c r="L11" i="43"/>
  <c r="K6" i="43"/>
  <c r="AK50" i="43"/>
  <c r="AJ44" i="43"/>
  <c r="AJ9" i="43"/>
  <c r="AI45" i="43"/>
  <c r="AH63" i="43"/>
  <c r="AH40" i="43"/>
  <c r="L64" i="43"/>
  <c r="L54" i="43"/>
  <c r="K40" i="43"/>
  <c r="K21" i="43"/>
  <c r="L15" i="43"/>
  <c r="C107" i="33"/>
  <c r="AK67" i="43"/>
  <c r="AK33" i="43"/>
  <c r="AJ61" i="43"/>
  <c r="AJ25" i="43"/>
  <c r="AI57" i="43"/>
  <c r="AI34" i="43"/>
  <c r="AI10" i="43"/>
  <c r="AH52" i="43"/>
  <c r="AH29" i="43"/>
  <c r="K60" i="43"/>
  <c r="K50" i="43"/>
  <c r="K43" i="43"/>
  <c r="L37" i="43"/>
  <c r="K31" i="43"/>
  <c r="L18" i="43"/>
  <c r="K13" i="43"/>
  <c r="AK23" i="43"/>
  <c r="AI52" i="43"/>
  <c r="AH46" i="43"/>
  <c r="L57" i="43"/>
  <c r="K35" i="43"/>
  <c r="K17" i="43"/>
  <c r="AK15" i="43"/>
  <c r="AI21" i="43"/>
  <c r="AH16" i="43"/>
  <c r="L46" i="43"/>
  <c r="L26" i="43"/>
  <c r="K10" i="43"/>
  <c r="G67" i="43"/>
  <c r="H65" i="43"/>
  <c r="G64" i="43"/>
  <c r="H61" i="43"/>
  <c r="H58" i="43"/>
  <c r="G57" i="43"/>
  <c r="G55" i="43"/>
  <c r="G53" i="43"/>
  <c r="G50" i="43"/>
  <c r="G48" i="43"/>
  <c r="G46" i="43"/>
  <c r="G44" i="43"/>
  <c r="G42" i="43"/>
  <c r="G40" i="43"/>
  <c r="H34" i="43"/>
  <c r="H32" i="43"/>
  <c r="H30" i="43"/>
  <c r="H26" i="43"/>
  <c r="H24" i="43"/>
  <c r="H22" i="43"/>
  <c r="H20" i="43"/>
  <c r="H18" i="43"/>
  <c r="G17" i="43"/>
  <c r="G15" i="43"/>
  <c r="G13" i="43"/>
  <c r="G37" i="43"/>
  <c r="G9" i="43"/>
  <c r="G7" i="43"/>
  <c r="H12" i="43"/>
  <c r="H66" i="43"/>
  <c r="G65" i="43"/>
  <c r="H62" i="43"/>
  <c r="G61" i="43"/>
  <c r="H59" i="43"/>
  <c r="G58" i="43"/>
  <c r="H56" i="43"/>
  <c r="H54" i="43"/>
  <c r="H52" i="43"/>
  <c r="H49" i="43"/>
  <c r="H47" i="43"/>
  <c r="H45" i="43"/>
  <c r="H43" i="43"/>
  <c r="H41" i="43"/>
  <c r="H39" i="43"/>
  <c r="G34" i="43"/>
  <c r="G32" i="43"/>
  <c r="G30" i="43"/>
  <c r="G26" i="43"/>
  <c r="G24" i="43"/>
  <c r="G22" i="43"/>
  <c r="G20" i="43"/>
  <c r="H67" i="43"/>
  <c r="H64" i="43"/>
  <c r="G60" i="43"/>
  <c r="H57" i="43"/>
  <c r="H53" i="43"/>
  <c r="H48" i="43"/>
  <c r="H44" i="43"/>
  <c r="H40" i="43"/>
  <c r="G35" i="43"/>
  <c r="G31" i="43"/>
  <c r="G25" i="43"/>
  <c r="G21" i="43"/>
  <c r="H15" i="43"/>
  <c r="H38" i="43"/>
  <c r="G10" i="43"/>
  <c r="H7" i="43"/>
  <c r="G66" i="43"/>
  <c r="G62" i="43"/>
  <c r="G59" i="43"/>
  <c r="G56" i="43"/>
  <c r="G52" i="43"/>
  <c r="G47" i="43"/>
  <c r="G43" i="43"/>
  <c r="G39" i="43"/>
  <c r="H33" i="43"/>
  <c r="H29" i="43"/>
  <c r="H23" i="43"/>
  <c r="H19" i="43"/>
  <c r="H17" i="43"/>
  <c r="H14" i="43"/>
  <c r="G38" i="43"/>
  <c r="H9" i="43"/>
  <c r="H6" i="43"/>
  <c r="H55" i="43"/>
  <c r="H50" i="43"/>
  <c r="H46" i="43"/>
  <c r="H42" i="43"/>
  <c r="G41" i="43"/>
  <c r="G29" i="43"/>
  <c r="G19" i="43"/>
  <c r="G14" i="43"/>
  <c r="H8" i="43"/>
  <c r="G12" i="43"/>
  <c r="G54" i="43"/>
  <c r="H35" i="43"/>
  <c r="H25" i="43"/>
  <c r="G18" i="43"/>
  <c r="H13" i="43"/>
  <c r="G8" i="43"/>
  <c r="G49" i="43"/>
  <c r="G33" i="43"/>
  <c r="G23" i="43"/>
  <c r="H16" i="43"/>
  <c r="H37" i="43"/>
  <c r="G6" i="43"/>
  <c r="H60" i="43"/>
  <c r="G45" i="43"/>
  <c r="H31" i="43"/>
  <c r="H21" i="43"/>
  <c r="G16" i="43"/>
  <c r="H10" i="43"/>
  <c r="T18" i="61"/>
  <c r="T17" i="61"/>
  <c r="T16" i="61"/>
  <c r="T15" i="61"/>
  <c r="T14" i="61"/>
  <c r="T13" i="61"/>
  <c r="T12" i="61"/>
  <c r="T11" i="61"/>
  <c r="P18" i="61"/>
  <c r="P17" i="61"/>
  <c r="P16" i="61"/>
  <c r="P15" i="61"/>
  <c r="P14" i="61"/>
  <c r="P13" i="61"/>
  <c r="P12" i="61"/>
  <c r="P11" i="61"/>
  <c r="L18" i="61"/>
  <c r="L17" i="61"/>
  <c r="L16" i="61"/>
  <c r="L15" i="61"/>
  <c r="L14" i="61"/>
  <c r="L13" i="61"/>
  <c r="L12" i="61"/>
  <c r="L11" i="61"/>
  <c r="H18" i="61"/>
  <c r="H17" i="61"/>
  <c r="H16" i="61"/>
  <c r="H15" i="61"/>
  <c r="H14" i="61"/>
  <c r="H13" i="61"/>
  <c r="H12" i="61"/>
  <c r="V9" i="61"/>
  <c r="V9" i="60"/>
  <c r="T15" i="60"/>
  <c r="T14" i="60"/>
  <c r="T13" i="60"/>
  <c r="T12" i="60"/>
  <c r="T11" i="60"/>
  <c r="P15" i="60"/>
  <c r="P14" i="60"/>
  <c r="P13" i="60"/>
  <c r="P12" i="60"/>
  <c r="P11" i="60"/>
  <c r="L15" i="60"/>
  <c r="L14" i="60"/>
  <c r="L13" i="60"/>
  <c r="L12" i="60"/>
  <c r="L11" i="60"/>
  <c r="H15" i="60"/>
  <c r="H14" i="60"/>
  <c r="H13" i="60"/>
  <c r="H12" i="60"/>
  <c r="H11" i="60"/>
  <c r="D11" i="60"/>
  <c r="B20" i="61"/>
  <c r="B17" i="60"/>
  <c r="B13" i="59"/>
  <c r="B14" i="56"/>
  <c r="B13" i="55"/>
  <c r="L20" i="61"/>
  <c r="T20" i="61"/>
  <c r="P20" i="61"/>
  <c r="P17" i="60"/>
  <c r="L17" i="60"/>
  <c r="T17" i="60"/>
  <c r="H17" i="60"/>
  <c r="V5" i="59"/>
  <c r="V5" i="56"/>
  <c r="T12" i="56"/>
  <c r="T11" i="56"/>
  <c r="T10" i="56"/>
  <c r="T9" i="56"/>
  <c r="T8" i="56"/>
  <c r="T7" i="56"/>
  <c r="T14" i="56"/>
  <c r="AA61" i="43"/>
  <c r="D18" i="61"/>
  <c r="D17" i="61"/>
  <c r="D16" i="61"/>
  <c r="D15" i="61"/>
  <c r="D14" i="61"/>
  <c r="D13" i="61"/>
  <c r="D12" i="61"/>
  <c r="D11" i="61"/>
  <c r="D15" i="60"/>
  <c r="D14" i="60"/>
  <c r="D13" i="60"/>
  <c r="D12" i="60"/>
  <c r="D12" i="56"/>
  <c r="D11" i="56"/>
  <c r="D10" i="56"/>
  <c r="D9" i="56"/>
  <c r="D8" i="56"/>
  <c r="D7" i="56"/>
  <c r="D10" i="59"/>
  <c r="D7" i="59"/>
  <c r="D9" i="59"/>
  <c r="D11" i="59"/>
  <c r="D8" i="59"/>
  <c r="V5" i="55"/>
  <c r="D11" i="55"/>
  <c r="D10" i="55"/>
  <c r="D9" i="55"/>
  <c r="D8" i="55"/>
  <c r="D7" i="55"/>
  <c r="T11" i="55"/>
  <c r="T10" i="55"/>
  <c r="T9" i="55"/>
  <c r="T8" i="55"/>
  <c r="T7" i="55"/>
  <c r="T13" i="55"/>
  <c r="T59" i="54"/>
  <c r="T58" i="54"/>
  <c r="T57" i="54"/>
  <c r="T56" i="54"/>
  <c r="T55" i="54"/>
  <c r="T54" i="54"/>
  <c r="T51" i="54"/>
  <c r="T50" i="54"/>
  <c r="T49" i="54"/>
  <c r="T48" i="54"/>
  <c r="T47" i="54"/>
  <c r="T46" i="54"/>
  <c r="T45" i="54"/>
  <c r="T44" i="54"/>
  <c r="T43" i="54"/>
  <c r="T42" i="54"/>
  <c r="T41" i="54"/>
  <c r="T40" i="54"/>
  <c r="T39" i="54"/>
  <c r="T38" i="54"/>
  <c r="T37" i="54"/>
  <c r="T36" i="54"/>
  <c r="T35" i="54"/>
  <c r="T34" i="54"/>
  <c r="T33" i="54"/>
  <c r="T32" i="54"/>
  <c r="T31" i="54"/>
  <c r="T30" i="54"/>
  <c r="T29" i="54"/>
  <c r="T28" i="54"/>
  <c r="T27" i="54"/>
  <c r="T26" i="54"/>
  <c r="T25" i="54"/>
  <c r="T24" i="54"/>
  <c r="T23" i="54"/>
  <c r="T22" i="54"/>
  <c r="T21" i="54"/>
  <c r="T20" i="54"/>
  <c r="T19" i="54"/>
  <c r="T18" i="54"/>
  <c r="T17" i="54"/>
  <c r="T16" i="54"/>
  <c r="T15" i="54"/>
  <c r="T14" i="54"/>
  <c r="T13" i="54"/>
  <c r="T12" i="54"/>
  <c r="T11" i="54"/>
  <c r="T10" i="54"/>
  <c r="T9" i="54"/>
  <c r="T8" i="54"/>
  <c r="T7" i="54"/>
  <c r="T6" i="54"/>
  <c r="T5" i="54"/>
  <c r="T4" i="54"/>
  <c r="C30" i="33"/>
  <c r="C24" i="33"/>
  <c r="C71" i="33"/>
  <c r="E17" i="43"/>
  <c r="I2" i="43"/>
  <c r="I51" i="43"/>
  <c r="I28" i="43"/>
  <c r="I27" i="43"/>
  <c r="I17" i="43"/>
  <c r="I63" i="43"/>
  <c r="I61" i="43"/>
  <c r="D5" i="59"/>
  <c r="I64" i="43"/>
  <c r="I12" i="43"/>
  <c r="I58" i="43"/>
  <c r="I59" i="43"/>
  <c r="I65" i="43"/>
  <c r="I57" i="43"/>
  <c r="I67" i="43"/>
  <c r="I62" i="43"/>
  <c r="I54" i="43"/>
  <c r="I49" i="43"/>
  <c r="I45" i="43"/>
  <c r="I41" i="43"/>
  <c r="I35" i="43"/>
  <c r="I31" i="43"/>
  <c r="I25" i="43"/>
  <c r="I21" i="43"/>
  <c r="I13" i="43"/>
  <c r="D5" i="60"/>
  <c r="I10" i="43"/>
  <c r="B5" i="55"/>
  <c r="I6" i="43"/>
  <c r="I55" i="43"/>
  <c r="I50" i="43"/>
  <c r="I46" i="43"/>
  <c r="I42" i="43"/>
  <c r="I32" i="43"/>
  <c r="I26" i="43"/>
  <c r="I22" i="43"/>
  <c r="I18" i="43"/>
  <c r="I14" i="43"/>
  <c r="I7" i="43"/>
  <c r="I60" i="43"/>
  <c r="I56" i="43"/>
  <c r="I52" i="43"/>
  <c r="I47" i="43"/>
  <c r="I43" i="43"/>
  <c r="I39" i="43"/>
  <c r="I33" i="43"/>
  <c r="I29" i="43"/>
  <c r="I23" i="43"/>
  <c r="I19" i="43"/>
  <c r="I15" i="43"/>
  <c r="I37" i="43"/>
  <c r="I8" i="43"/>
  <c r="I66" i="43"/>
  <c r="I53" i="43"/>
  <c r="I48" i="43"/>
  <c r="I44" i="43"/>
  <c r="I40" i="43"/>
  <c r="I34" i="43"/>
  <c r="I30" i="43"/>
  <c r="I24" i="43"/>
  <c r="I20" i="43"/>
  <c r="I16" i="43"/>
  <c r="D5" i="61"/>
  <c r="I38" i="43"/>
  <c r="I9" i="43"/>
  <c r="AF93" i="43"/>
  <c r="AF92" i="43"/>
  <c r="AF91" i="43"/>
  <c r="AF90" i="43"/>
  <c r="AF89" i="43"/>
  <c r="AF88" i="43"/>
  <c r="AF87" i="43"/>
  <c r="AF86" i="43"/>
  <c r="AF85" i="43"/>
  <c r="AF84" i="43"/>
  <c r="AF83" i="43"/>
  <c r="AF82" i="43"/>
  <c r="AF81" i="43"/>
  <c r="AF80" i="43"/>
  <c r="AF79" i="43"/>
  <c r="AF78" i="43"/>
  <c r="AF77" i="43"/>
  <c r="AF76" i="43"/>
  <c r="AF75" i="43"/>
  <c r="AF74" i="43"/>
  <c r="AF73" i="43"/>
  <c r="AF72" i="43"/>
  <c r="H55" i="33"/>
  <c r="D92" i="33"/>
  <c r="D81" i="33"/>
  <c r="D76" i="33"/>
  <c r="D66" i="33"/>
  <c r="D53" i="33"/>
  <c r="D26" i="33"/>
  <c r="D21" i="33"/>
  <c r="D61" i="33"/>
  <c r="D15" i="33"/>
  <c r="D7" i="33"/>
  <c r="D74" i="33"/>
  <c r="B74" i="33"/>
  <c r="D59" i="33"/>
  <c r="B59" i="33"/>
  <c r="D51" i="33"/>
  <c r="B51" i="33"/>
  <c r="D5" i="33"/>
  <c r="B5" i="33"/>
  <c r="AN2" i="33"/>
  <c r="AE2" i="33"/>
  <c r="V2" i="33"/>
  <c r="M2" i="33"/>
  <c r="D2" i="33"/>
  <c r="D90" i="33"/>
  <c r="D47" i="33"/>
  <c r="D108" i="33"/>
  <c r="D48" i="33"/>
  <c r="D106" i="33"/>
  <c r="D105" i="33"/>
  <c r="D107" i="33"/>
  <c r="AN84" i="33"/>
  <c r="AN83" i="33"/>
  <c r="AN71" i="33"/>
  <c r="AN64" i="33"/>
  <c r="AN63" i="33"/>
  <c r="AN48" i="33"/>
  <c r="AN35" i="33"/>
  <c r="AN34" i="33"/>
  <c r="AN33" i="33"/>
  <c r="AN32" i="33"/>
  <c r="AN24" i="33"/>
  <c r="AN13" i="33"/>
  <c r="AN12" i="33"/>
  <c r="AN107" i="33"/>
  <c r="AN103" i="33"/>
  <c r="AN88" i="33"/>
  <c r="AN87" i="33"/>
  <c r="AN86" i="33"/>
  <c r="AN85" i="33"/>
  <c r="AN47" i="33"/>
  <c r="AN46" i="33"/>
  <c r="AN45" i="33"/>
  <c r="AN44" i="33"/>
  <c r="AN40" i="33"/>
  <c r="AN23" i="33"/>
  <c r="AN19" i="33"/>
  <c r="AN18" i="33"/>
  <c r="AN17" i="33"/>
  <c r="AN108" i="33"/>
  <c r="AN104" i="33"/>
  <c r="AN89" i="33"/>
  <c r="AN41" i="33"/>
  <c r="AN31" i="33"/>
  <c r="AN30" i="33"/>
  <c r="AN29" i="33"/>
  <c r="AN28" i="33"/>
  <c r="AN105" i="33"/>
  <c r="AN101" i="33"/>
  <c r="AN100" i="33"/>
  <c r="AN98" i="33"/>
  <c r="AN94" i="33"/>
  <c r="AN90" i="33"/>
  <c r="AN78" i="33"/>
  <c r="AN106" i="33"/>
  <c r="AN99" i="33"/>
  <c r="AN95" i="33"/>
  <c r="AN79" i="33"/>
  <c r="AN70" i="33"/>
  <c r="AN69" i="33"/>
  <c r="AN68" i="33"/>
  <c r="AN39" i="33"/>
  <c r="AN38" i="33"/>
  <c r="AN37" i="33"/>
  <c r="AN36" i="33"/>
  <c r="AN102" i="33"/>
  <c r="AN96" i="33"/>
  <c r="AN42" i="33"/>
  <c r="AN11" i="33"/>
  <c r="AN10" i="33"/>
  <c r="AN9" i="33"/>
  <c r="AN97" i="33"/>
  <c r="AN43" i="33"/>
  <c r="AE71" i="33"/>
  <c r="AE70" i="33"/>
  <c r="AE69" i="33"/>
  <c r="AE68" i="33"/>
  <c r="AE63" i="33"/>
  <c r="AE40" i="33"/>
  <c r="AE39" i="33"/>
  <c r="AE38" i="33"/>
  <c r="AE37" i="33"/>
  <c r="AE100" i="33"/>
  <c r="AE96" i="33"/>
  <c r="AE87" i="33"/>
  <c r="AE64" i="33"/>
  <c r="AE48" i="33"/>
  <c r="AE44" i="33"/>
  <c r="AE43" i="33"/>
  <c r="AE42" i="33"/>
  <c r="AE41" i="33"/>
  <c r="AE31" i="33"/>
  <c r="AE18" i="33"/>
  <c r="AE13" i="33"/>
  <c r="AE9" i="33"/>
  <c r="AE101" i="33"/>
  <c r="AE97" i="33"/>
  <c r="AE88" i="33"/>
  <c r="AE78" i="33"/>
  <c r="AE45" i="33"/>
  <c r="AE32" i="33"/>
  <c r="AE28" i="33"/>
  <c r="AE24" i="33"/>
  <c r="AE23" i="33"/>
  <c r="AE19" i="33"/>
  <c r="AE10" i="33"/>
  <c r="AE98" i="33"/>
  <c r="AE85" i="33"/>
  <c r="AE47" i="33"/>
  <c r="AE30" i="33"/>
  <c r="AE99" i="33"/>
  <c r="AE86" i="33"/>
  <c r="AE36" i="33"/>
  <c r="AE35" i="33"/>
  <c r="AE34" i="33"/>
  <c r="AE33" i="33"/>
  <c r="AE11" i="33"/>
  <c r="AE108" i="33"/>
  <c r="AE107" i="33"/>
  <c r="AE106" i="33"/>
  <c r="AE105" i="33"/>
  <c r="AE104" i="33"/>
  <c r="AE103" i="33"/>
  <c r="AE102" i="33"/>
  <c r="AE94" i="33"/>
  <c r="AE89" i="33"/>
  <c r="AE83" i="33"/>
  <c r="AE79" i="33"/>
  <c r="AE12" i="33"/>
  <c r="AE95" i="33"/>
  <c r="AE90" i="33"/>
  <c r="AE84" i="33"/>
  <c r="AE46" i="33"/>
  <c r="AE29" i="33"/>
  <c r="AE17" i="33"/>
  <c r="M107" i="33"/>
  <c r="M103" i="33"/>
  <c r="M99" i="33"/>
  <c r="M95" i="33"/>
  <c r="M87" i="33"/>
  <c r="M83" i="33"/>
  <c r="M79" i="33"/>
  <c r="M70" i="33"/>
  <c r="M48" i="33"/>
  <c r="M44" i="33"/>
  <c r="M40" i="33"/>
  <c r="M36" i="33"/>
  <c r="M32" i="33"/>
  <c r="M28" i="33"/>
  <c r="M24" i="33"/>
  <c r="M12" i="33"/>
  <c r="M108" i="33"/>
  <c r="M104" i="33"/>
  <c r="M100" i="33"/>
  <c r="M96" i="33"/>
  <c r="M88" i="33"/>
  <c r="M84" i="33"/>
  <c r="M71" i="33"/>
  <c r="M63" i="33"/>
  <c r="M45" i="33"/>
  <c r="M41" i="33"/>
  <c r="M37" i="33"/>
  <c r="M33" i="33"/>
  <c r="M29" i="33"/>
  <c r="M17" i="33"/>
  <c r="M13" i="33"/>
  <c r="M9" i="33"/>
  <c r="M102" i="33"/>
  <c r="M94" i="33"/>
  <c r="M90" i="33"/>
  <c r="M68" i="33"/>
  <c r="M64" i="33"/>
  <c r="M46" i="33"/>
  <c r="M38" i="33"/>
  <c r="M30" i="33"/>
  <c r="M105" i="33"/>
  <c r="M97" i="33"/>
  <c r="M85" i="33"/>
  <c r="M69" i="33"/>
  <c r="M47" i="33"/>
  <c r="M39" i="33"/>
  <c r="M31" i="33"/>
  <c r="M18" i="33"/>
  <c r="M106" i="33"/>
  <c r="M98" i="33"/>
  <c r="M86" i="33"/>
  <c r="M42" i="33"/>
  <c r="M34" i="33"/>
  <c r="M23" i="33"/>
  <c r="M19" i="33"/>
  <c r="M10" i="33"/>
  <c r="M101" i="33"/>
  <c r="M89" i="33"/>
  <c r="M78" i="33"/>
  <c r="M43" i="33"/>
  <c r="M35" i="33"/>
  <c r="M11" i="33"/>
  <c r="V104" i="33"/>
  <c r="V103" i="33"/>
  <c r="V96" i="33"/>
  <c r="V95" i="33"/>
  <c r="V90" i="33"/>
  <c r="V83" i="33"/>
  <c r="V78" i="33"/>
  <c r="V47" i="33"/>
  <c r="V108" i="33"/>
  <c r="V99" i="33"/>
  <c r="V86" i="33"/>
  <c r="V69" i="33"/>
  <c r="V68" i="33"/>
  <c r="V64" i="33"/>
  <c r="V63" i="33"/>
  <c r="V46" i="33"/>
  <c r="V39" i="33"/>
  <c r="V38" i="33"/>
  <c r="V31" i="33"/>
  <c r="V30" i="33"/>
  <c r="V100" i="33"/>
  <c r="V87" i="33"/>
  <c r="V70" i="33"/>
  <c r="V41" i="33"/>
  <c r="V40" i="33"/>
  <c r="V33" i="33"/>
  <c r="V32" i="33"/>
  <c r="V10" i="33"/>
  <c r="V9" i="33"/>
  <c r="V98" i="33"/>
  <c r="V97" i="33"/>
  <c r="V94" i="33"/>
  <c r="V79" i="33"/>
  <c r="V71" i="33"/>
  <c r="V43" i="33"/>
  <c r="V37" i="33"/>
  <c r="V36" i="33"/>
  <c r="V105" i="33"/>
  <c r="V102" i="33"/>
  <c r="V101" i="33"/>
  <c r="V48" i="33"/>
  <c r="V45" i="33"/>
  <c r="V44" i="33"/>
  <c r="V11" i="33"/>
  <c r="V106" i="33"/>
  <c r="V85" i="33"/>
  <c r="V84" i="33"/>
  <c r="V34" i="33"/>
  <c r="V17" i="33"/>
  <c r="V12" i="33"/>
  <c r="V107" i="33"/>
  <c r="V89" i="33"/>
  <c r="V88" i="33"/>
  <c r="V42" i="33"/>
  <c r="V35" i="33"/>
  <c r="V29" i="33"/>
  <c r="V28" i="33"/>
  <c r="V24" i="33"/>
  <c r="V23" i="33"/>
  <c r="V19" i="33"/>
  <c r="V18" i="33"/>
  <c r="V13" i="33"/>
  <c r="D18" i="33"/>
  <c r="D19" i="33"/>
  <c r="D71" i="33"/>
  <c r="D30" i="33"/>
  <c r="D24" i="33"/>
  <c r="D9" i="33"/>
  <c r="D38" i="33"/>
  <c r="D85" i="33"/>
  <c r="D13" i="33"/>
  <c r="D31" i="33"/>
  <c r="D39" i="33"/>
  <c r="D68" i="33"/>
  <c r="D86" i="33"/>
  <c r="D98" i="33"/>
  <c r="D17" i="33"/>
  <c r="D40" i="33"/>
  <c r="D87" i="33"/>
  <c r="D46" i="33"/>
  <c r="D35" i="33"/>
  <c r="D79" i="33"/>
  <c r="D94" i="33"/>
  <c r="D32" i="33"/>
  <c r="D99" i="33"/>
  <c r="D34" i="33"/>
  <c r="D101" i="33"/>
  <c r="D28" i="33"/>
  <c r="D45" i="33"/>
  <c r="D96" i="33"/>
  <c r="D36" i="33"/>
  <c r="D83" i="33"/>
  <c r="D63" i="33"/>
  <c r="D42" i="33"/>
  <c r="D95" i="33"/>
  <c r="D33" i="33"/>
  <c r="D41" i="33"/>
  <c r="D70" i="33"/>
  <c r="D88" i="33"/>
  <c r="D100" i="33"/>
  <c r="D23" i="33"/>
  <c r="D44" i="33"/>
  <c r="D89" i="33"/>
  <c r="D10" i="33"/>
  <c r="D29" i="33"/>
  <c r="D97" i="33"/>
  <c r="D64" i="33"/>
  <c r="D43" i="33"/>
  <c r="D102" i="33"/>
  <c r="D69" i="33"/>
  <c r="D78" i="33"/>
  <c r="D37" i="33"/>
  <c r="D84" i="33"/>
  <c r="D104" i="33"/>
  <c r="D103" i="33"/>
  <c r="H5" i="43"/>
  <c r="C45" i="33"/>
  <c r="C64" i="33"/>
  <c r="C46" i="33"/>
  <c r="C44" i="33"/>
  <c r="E38" i="43"/>
  <c r="G5" i="43"/>
  <c r="K5" i="43"/>
  <c r="AH5" i="43"/>
  <c r="L5" i="43"/>
  <c r="I5" i="43"/>
  <c r="C104" i="33"/>
  <c r="C103" i="33"/>
  <c r="C102" i="33"/>
  <c r="C101" i="33"/>
  <c r="C100" i="33"/>
  <c r="C99" i="33"/>
  <c r="C98" i="33"/>
  <c r="C97" i="33"/>
  <c r="C96" i="33"/>
  <c r="C95" i="33"/>
  <c r="C94" i="33"/>
  <c r="C89" i="33"/>
  <c r="C88" i="33"/>
  <c r="C87" i="33"/>
  <c r="C86" i="33"/>
  <c r="C85" i="33"/>
  <c r="C84" i="33"/>
  <c r="C83" i="33"/>
  <c r="C79" i="33"/>
  <c r="C78" i="33"/>
  <c r="C70" i="33"/>
  <c r="C69" i="33"/>
  <c r="C68" i="33"/>
  <c r="C63" i="33"/>
  <c r="C43" i="33"/>
  <c r="C42" i="33"/>
  <c r="C41" i="33"/>
  <c r="C40" i="33"/>
  <c r="C39" i="33"/>
  <c r="C38" i="33"/>
  <c r="C37" i="33"/>
  <c r="C36" i="33"/>
  <c r="C35" i="33"/>
  <c r="C34" i="33"/>
  <c r="C33" i="33"/>
  <c r="C32" i="33"/>
  <c r="C31" i="33"/>
  <c r="C29" i="33"/>
  <c r="C28" i="33"/>
  <c r="C23" i="33"/>
  <c r="C17" i="33"/>
  <c r="C12" i="33"/>
  <c r="C13" i="33"/>
  <c r="C11" i="33"/>
  <c r="C10" i="33"/>
  <c r="C9" i="33"/>
  <c r="E21" i="43"/>
  <c r="E23" i="43"/>
  <c r="E67" i="43"/>
  <c r="E66" i="43"/>
  <c r="E65" i="43"/>
  <c r="E62" i="43"/>
  <c r="E61" i="43"/>
  <c r="E60" i="43"/>
  <c r="E57" i="43"/>
  <c r="E56" i="43"/>
  <c r="E55" i="43"/>
  <c r="E54" i="43"/>
  <c r="E53" i="43"/>
  <c r="E52" i="43"/>
  <c r="E50" i="43"/>
  <c r="E29" i="43"/>
  <c r="E26" i="43"/>
  <c r="E25" i="43"/>
  <c r="E49" i="43"/>
  <c r="E48" i="43"/>
  <c r="E47" i="43"/>
  <c r="E46" i="43"/>
  <c r="E45" i="43"/>
  <c r="E44" i="43"/>
  <c r="E43" i="43"/>
  <c r="E40" i="43"/>
  <c r="E39" i="43"/>
  <c r="E36" i="43"/>
  <c r="E35" i="43"/>
  <c r="E34" i="43"/>
  <c r="E33" i="43"/>
  <c r="E32" i="43"/>
  <c r="E31" i="43"/>
  <c r="E30" i="43"/>
  <c r="E24" i="43"/>
  <c r="E22" i="43"/>
  <c r="E20" i="43"/>
  <c r="E19" i="43"/>
  <c r="E18" i="43"/>
  <c r="E16" i="43"/>
  <c r="E15" i="43"/>
  <c r="E37" i="43"/>
  <c r="E9" i="43"/>
  <c r="E8" i="43"/>
  <c r="E13" i="43"/>
  <c r="E10" i="43"/>
  <c r="E7" i="43"/>
  <c r="E6" i="43"/>
  <c r="E5" i="43"/>
  <c r="I51" i="33"/>
  <c r="I5" i="33"/>
  <c r="F53" i="33"/>
  <c r="H53" i="33"/>
  <c r="H51" i="33"/>
  <c r="F52" i="33"/>
  <c r="G53" i="33"/>
  <c r="F51" i="33"/>
  <c r="Z61" i="43"/>
  <c r="Z60" i="43"/>
  <c r="AA60" i="43"/>
  <c r="D11" i="33"/>
  <c r="D12" i="33"/>
  <c r="H11" i="43"/>
  <c r="E11" i="43"/>
  <c r="I11" i="43"/>
  <c r="B5" i="56"/>
  <c r="G11" i="43"/>
  <c r="F31" i="33"/>
  <c r="H20" i="61"/>
  <c r="AG12" i="33"/>
  <c r="Y34" i="33"/>
  <c r="AQ12" i="33"/>
  <c r="Y95" i="33"/>
  <c r="AG10" i="33"/>
  <c r="AQ71" i="33"/>
  <c r="O11" i="33"/>
  <c r="X28" i="33"/>
  <c r="G78" i="33"/>
  <c r="G47" i="33"/>
  <c r="F23" i="33"/>
  <c r="P86" i="33"/>
  <c r="G19" i="33"/>
  <c r="F87" i="33"/>
  <c r="F100" i="33"/>
  <c r="F86" i="33"/>
  <c r="AQ48" i="33"/>
  <c r="Y37" i="33"/>
  <c r="AH108" i="33"/>
  <c r="F10" i="33"/>
  <c r="F89" i="33"/>
  <c r="G37" i="33"/>
  <c r="AG102" i="33"/>
  <c r="X106" i="33"/>
  <c r="Y32" i="33"/>
  <c r="F95" i="33"/>
  <c r="G64" i="33"/>
  <c r="F84" i="33"/>
  <c r="F79" i="33"/>
  <c r="G18" i="33"/>
  <c r="F78" i="33"/>
  <c r="F42" i="33"/>
  <c r="G40" i="33"/>
  <c r="G46" i="33"/>
  <c r="G103" i="33"/>
  <c r="AP94" i="33"/>
  <c r="X83" i="33"/>
  <c r="AQ31" i="33"/>
  <c r="AQ38" i="33"/>
  <c r="AP68" i="33"/>
  <c r="O64" i="33"/>
  <c r="AQ35" i="33"/>
  <c r="P103" i="33"/>
  <c r="AP87" i="33"/>
  <c r="AH87" i="33"/>
  <c r="B5" i="59"/>
  <c r="AG11" i="33"/>
  <c r="O9" i="33"/>
  <c r="O10" i="33"/>
  <c r="AH97" i="33"/>
  <c r="F107" i="33"/>
  <c r="AQ85" i="33"/>
  <c r="O83" i="33"/>
  <c r="O28" i="33"/>
  <c r="AG29" i="33"/>
  <c r="AQ44" i="33"/>
  <c r="AP18" i="33"/>
  <c r="F48" i="33"/>
  <c r="G34" i="33"/>
  <c r="G79" i="33"/>
  <c r="G83" i="33"/>
  <c r="Y10" i="33"/>
  <c r="X10" i="33"/>
  <c r="O13" i="33"/>
  <c r="Y9" i="33"/>
  <c r="AP9" i="33"/>
  <c r="G17" i="33"/>
  <c r="F9" i="33"/>
  <c r="AP36" i="33"/>
  <c r="AG64" i="33"/>
  <c r="AQ46" i="33"/>
  <c r="P101" i="33"/>
  <c r="AG48" i="33"/>
  <c r="AP98" i="33"/>
  <c r="X29" i="33"/>
  <c r="AQ33" i="33"/>
  <c r="AG39" i="33"/>
  <c r="AG28" i="33"/>
  <c r="X70" i="33"/>
  <c r="P33" i="33"/>
  <c r="O44" i="33"/>
  <c r="AP97" i="33"/>
  <c r="AQ105" i="33"/>
  <c r="X24" i="33"/>
  <c r="AG42" i="33"/>
  <c r="AH34" i="33"/>
  <c r="F106" i="33"/>
  <c r="AQ69" i="33"/>
  <c r="X23" i="33"/>
  <c r="G104" i="33"/>
  <c r="G99" i="33"/>
  <c r="F102" i="33"/>
  <c r="G44" i="33"/>
  <c r="F37" i="33"/>
  <c r="H37" i="33"/>
  <c r="F35" i="33"/>
  <c r="G39" i="33"/>
  <c r="F19" i="33"/>
  <c r="H19" i="33"/>
  <c r="F18" i="33"/>
  <c r="H18" i="33"/>
  <c r="G84" i="33"/>
  <c r="G88" i="33"/>
  <c r="G71" i="33"/>
  <c r="G24" i="33"/>
  <c r="G28" i="33"/>
  <c r="G95" i="33"/>
  <c r="G89" i="33"/>
  <c r="F32" i="33"/>
  <c r="F28" i="33"/>
  <c r="Y12" i="33"/>
  <c r="AH9" i="33"/>
  <c r="AH10" i="33"/>
  <c r="AQ9" i="33"/>
  <c r="G10" i="33"/>
  <c r="H10" i="33"/>
  <c r="O79" i="33"/>
  <c r="AQ108" i="33"/>
  <c r="AQ24" i="33"/>
  <c r="AH99" i="33"/>
  <c r="AP40" i="33"/>
  <c r="O68" i="33"/>
  <c r="AQ30" i="33"/>
  <c r="AP70" i="33"/>
  <c r="X63" i="33"/>
  <c r="X87" i="33"/>
  <c r="P100" i="33"/>
  <c r="P78" i="33"/>
  <c r="P79" i="33"/>
  <c r="F101" i="33"/>
  <c r="G100" i="33"/>
  <c r="H100" i="33"/>
  <c r="F43" i="33"/>
  <c r="G35" i="33"/>
  <c r="F38" i="33"/>
  <c r="F30" i="33"/>
  <c r="F68" i="33"/>
  <c r="G68" i="33"/>
  <c r="G85" i="33"/>
  <c r="F85" i="33"/>
  <c r="F29" i="33"/>
  <c r="F83" i="33"/>
  <c r="H83" i="33"/>
  <c r="G70" i="33"/>
  <c r="F64" i="33"/>
  <c r="H64" i="33"/>
  <c r="G86" i="33"/>
  <c r="H86" i="33"/>
  <c r="G23" i="33"/>
  <c r="F63" i="33"/>
  <c r="F33" i="33"/>
  <c r="F34" i="33"/>
  <c r="G96" i="33"/>
  <c r="AP79" i="33"/>
  <c r="AP86" i="33"/>
  <c r="AG90" i="33"/>
  <c r="X38" i="33"/>
  <c r="AH35" i="33"/>
  <c r="G90" i="33"/>
  <c r="O107" i="33"/>
  <c r="P39" i="33"/>
  <c r="Y45" i="33"/>
  <c r="AP43" i="33"/>
  <c r="AQ28" i="33"/>
  <c r="G9" i="33"/>
  <c r="B5" i="61"/>
  <c r="P12" i="33"/>
  <c r="AH12" i="33"/>
  <c r="F88" i="33"/>
  <c r="F94" i="33"/>
  <c r="F24" i="33"/>
  <c r="F70" i="33"/>
  <c r="G32" i="33"/>
  <c r="G69" i="33"/>
  <c r="F69" i="33"/>
  <c r="G43" i="33"/>
  <c r="F39" i="33"/>
  <c r="F99" i="33"/>
  <c r="AP96" i="33"/>
  <c r="P89" i="33"/>
  <c r="AG84" i="33"/>
  <c r="P18" i="33"/>
  <c r="AG101" i="33"/>
  <c r="AQ101" i="33"/>
  <c r="Y98" i="33"/>
  <c r="AP102" i="33"/>
  <c r="P105" i="33"/>
  <c r="O104" i="33"/>
  <c r="AH37" i="33"/>
  <c r="G11" i="33"/>
  <c r="AP10" i="33"/>
  <c r="AP12" i="33"/>
  <c r="P10" i="33"/>
  <c r="F12" i="33"/>
  <c r="O40" i="33"/>
  <c r="AP100" i="33"/>
  <c r="X94" i="33"/>
  <c r="P94" i="33"/>
  <c r="AH70" i="33"/>
  <c r="Y88" i="33"/>
  <c r="AG31" i="33"/>
  <c r="O33" i="33"/>
  <c r="AQ70" i="33"/>
  <c r="X40" i="33"/>
  <c r="AP78" i="33"/>
  <c r="P38" i="33"/>
  <c r="AG34" i="33"/>
  <c r="Y83" i="33"/>
  <c r="G106" i="33"/>
  <c r="P32" i="33"/>
  <c r="AQ23" i="33"/>
  <c r="Y99" i="33"/>
  <c r="Y102" i="33"/>
  <c r="AH64" i="33"/>
  <c r="AI64" i="33"/>
  <c r="AG104" i="33"/>
  <c r="AG94" i="33"/>
  <c r="P41" i="33"/>
  <c r="AG38" i="33"/>
  <c r="Y70" i="33"/>
  <c r="AP30" i="33"/>
  <c r="O46" i="33"/>
  <c r="AG45" i="33"/>
  <c r="AP29" i="33"/>
  <c r="X98" i="33"/>
  <c r="P107" i="33"/>
  <c r="O103" i="33"/>
  <c r="O84" i="33"/>
  <c r="Y85" i="33"/>
  <c r="O86" i="33"/>
  <c r="Y29" i="33"/>
  <c r="Y39" i="33"/>
  <c r="AG78" i="33"/>
  <c r="X90" i="33"/>
  <c r="AH19" i="33"/>
  <c r="Y35" i="33"/>
  <c r="AG68" i="33"/>
  <c r="AH24" i="33"/>
  <c r="X64" i="33"/>
  <c r="X103" i="33"/>
  <c r="P83" i="33"/>
  <c r="P19" i="33"/>
  <c r="P96" i="33"/>
  <c r="AP101" i="33"/>
  <c r="AP34" i="33"/>
  <c r="X34" i="33"/>
  <c r="O43" i="33"/>
  <c r="AH103" i="33"/>
  <c r="AH28" i="33"/>
  <c r="Y101" i="33"/>
  <c r="P35" i="33"/>
  <c r="AH41" i="33"/>
  <c r="O99" i="33"/>
  <c r="AH69" i="33"/>
  <c r="AG46" i="33"/>
  <c r="AG70" i="33"/>
  <c r="AI70" i="33"/>
  <c r="X89" i="33"/>
  <c r="X88" i="33"/>
  <c r="AQ39" i="33"/>
  <c r="AH31" i="33"/>
  <c r="AH90" i="33"/>
  <c r="O32" i="33"/>
  <c r="AP23" i="33"/>
  <c r="Y48" i="33"/>
  <c r="AH44" i="33"/>
  <c r="AG24" i="33"/>
  <c r="AI24" i="33"/>
  <c r="Y64" i="33"/>
  <c r="Y103" i="33"/>
  <c r="P88" i="33"/>
  <c r="X79" i="33"/>
  <c r="Y41" i="33"/>
  <c r="Y97" i="33"/>
  <c r="P17" i="33"/>
  <c r="Y17" i="33"/>
  <c r="AQ13" i="33"/>
  <c r="AQ45" i="33"/>
  <c r="Y71" i="33"/>
  <c r="O102" i="33"/>
  <c r="X36" i="33"/>
  <c r="O90" i="33"/>
  <c r="Y89" i="33"/>
  <c r="P98" i="33"/>
  <c r="AQ68" i="33"/>
  <c r="AG30" i="33"/>
  <c r="P31" i="33"/>
  <c r="X18" i="33"/>
  <c r="AQ94" i="33"/>
  <c r="AQ96" i="33"/>
  <c r="O108" i="33"/>
  <c r="P64" i="33"/>
  <c r="AP84" i="33"/>
  <c r="AH63" i="33"/>
  <c r="P68" i="33"/>
  <c r="X46" i="33"/>
  <c r="O23" i="33"/>
  <c r="AQ37" i="33"/>
  <c r="P63" i="33"/>
  <c r="AH89" i="33"/>
  <c r="P47" i="33"/>
  <c r="AG19" i="33"/>
  <c r="P48" i="33"/>
  <c r="AQ47" i="33"/>
  <c r="P108" i="33"/>
  <c r="AH100" i="33"/>
  <c r="AG33" i="33"/>
  <c r="O95" i="33"/>
  <c r="AG105" i="33"/>
  <c r="AQ103" i="33"/>
  <c r="AQ100" i="33"/>
  <c r="Y107" i="33"/>
  <c r="AQ106" i="33"/>
  <c r="P36" i="33"/>
  <c r="G108" i="33"/>
  <c r="P30" i="33"/>
  <c r="AQ97" i="33"/>
  <c r="AR97" i="33"/>
  <c r="AP38" i="33"/>
  <c r="AP105" i="33"/>
  <c r="Y38" i="33"/>
  <c r="Y87" i="33"/>
  <c r="Z87" i="33"/>
  <c r="X101" i="33"/>
  <c r="O35" i="33"/>
  <c r="AG41" i="33"/>
  <c r="P99" i="33"/>
  <c r="AG69" i="33"/>
  <c r="X48" i="33"/>
  <c r="AP99" i="33"/>
  <c r="AQ64" i="33"/>
  <c r="AP71" i="33"/>
  <c r="O100" i="33"/>
  <c r="AG100" i="33"/>
  <c r="AQ87" i="33"/>
  <c r="AH43" i="33"/>
  <c r="O78" i="33"/>
  <c r="AQ86" i="33"/>
  <c r="AG63" i="33"/>
  <c r="AG17" i="33"/>
  <c r="P13" i="33"/>
  <c r="F17" i="33"/>
  <c r="G13" i="33"/>
  <c r="Y43" i="33"/>
  <c r="Y33" i="33"/>
  <c r="X97" i="33"/>
  <c r="AH48" i="33"/>
  <c r="O63" i="33"/>
  <c r="P104" i="33"/>
  <c r="F90" i="33"/>
  <c r="X69" i="33"/>
  <c r="X68" i="33"/>
  <c r="AP44" i="33"/>
  <c r="O47" i="33"/>
  <c r="AP48" i="33"/>
  <c r="AQ79" i="33"/>
  <c r="AH36" i="33"/>
  <c r="AP19" i="33"/>
  <c r="AP89" i="33"/>
  <c r="X30" i="33"/>
  <c r="AG83" i="33"/>
  <c r="Y84" i="33"/>
  <c r="AG23" i="33"/>
  <c r="Y108" i="33"/>
  <c r="O94" i="33"/>
  <c r="AG37" i="33"/>
  <c r="O37" i="33"/>
  <c r="O98" i="33"/>
  <c r="Y90" i="33"/>
  <c r="AP83" i="33"/>
  <c r="AQ99" i="33"/>
  <c r="AP88" i="33"/>
  <c r="AG36" i="33"/>
  <c r="AI36" i="33"/>
  <c r="AH40" i="33"/>
  <c r="AP33" i="33"/>
  <c r="Y44" i="33"/>
  <c r="Y104" i="33"/>
  <c r="P69" i="33"/>
  <c r="Y94" i="33"/>
  <c r="P34" i="33"/>
  <c r="AP45" i="33"/>
  <c r="AH85" i="33"/>
  <c r="X71" i="33"/>
  <c r="X105" i="33"/>
  <c r="Y63" i="33"/>
  <c r="Y28" i="33"/>
  <c r="AH29" i="33"/>
  <c r="Y24" i="33"/>
  <c r="AP31" i="33"/>
  <c r="X19" i="33"/>
  <c r="P23" i="33"/>
  <c r="AH71" i="33"/>
  <c r="AP37" i="33"/>
  <c r="AQ34" i="33"/>
  <c r="AP47" i="33"/>
  <c r="AH42" i="33"/>
  <c r="AH84" i="33"/>
  <c r="AG40" i="33"/>
  <c r="AI40" i="33"/>
  <c r="AH33" i="33"/>
  <c r="G105" i="33"/>
  <c r="O89" i="33"/>
  <c r="AP69" i="33"/>
  <c r="Y30" i="33"/>
  <c r="AP46" i="33"/>
  <c r="AH83" i="33"/>
  <c r="AG18" i="33"/>
  <c r="O29" i="33"/>
  <c r="AQ19" i="33"/>
  <c r="X78" i="33"/>
  <c r="AQ89" i="33"/>
  <c r="X32" i="33"/>
  <c r="AQ95" i="33"/>
  <c r="Y96" i="33"/>
  <c r="Y40" i="33"/>
  <c r="AH30" i="33"/>
  <c r="O17" i="33"/>
  <c r="AH13" i="33"/>
  <c r="AQ17" i="33"/>
  <c r="AP17" i="33"/>
  <c r="O34" i="33"/>
  <c r="Q34" i="33"/>
  <c r="AG85" i="33"/>
  <c r="Y105" i="33"/>
  <c r="O24" i="33"/>
  <c r="O45" i="33"/>
  <c r="AH46" i="33"/>
  <c r="AP39" i="33"/>
  <c r="P42" i="33"/>
  <c r="P44" i="33"/>
  <c r="AG35" i="33"/>
  <c r="AG107" i="33"/>
  <c r="AQ63" i="33"/>
  <c r="Y23" i="33"/>
  <c r="AQ88" i="33"/>
  <c r="G107" i="33"/>
  <c r="Y106" i="33"/>
  <c r="Y100" i="33"/>
  <c r="AH39" i="33"/>
  <c r="AG88" i="33"/>
  <c r="Y19" i="33"/>
  <c r="AG71" i="33"/>
  <c r="AI71" i="33"/>
  <c r="P90" i="33"/>
  <c r="AH32" i="33"/>
  <c r="AH78" i="33"/>
  <c r="AP63" i="33"/>
  <c r="AP32" i="33"/>
  <c r="AP85" i="33"/>
  <c r="AG87" i="33"/>
  <c r="AH94" i="33"/>
  <c r="O39" i="33"/>
  <c r="AG43" i="33"/>
  <c r="P102" i="33"/>
  <c r="P24" i="33"/>
  <c r="Y36" i="33"/>
  <c r="P45" i="33"/>
  <c r="P106" i="33"/>
  <c r="X95" i="33"/>
  <c r="X43" i="33"/>
  <c r="AQ36" i="33"/>
  <c r="X33" i="33"/>
  <c r="AG95" i="33"/>
  <c r="AG79" i="33"/>
  <c r="O97" i="33"/>
  <c r="AH98" i="33"/>
  <c r="O70" i="33"/>
  <c r="X84" i="33"/>
  <c r="AG96" i="33"/>
  <c r="AH23" i="33"/>
  <c r="AP108" i="33"/>
  <c r="X108" i="33"/>
  <c r="AQ83" i="33"/>
  <c r="O101" i="33"/>
  <c r="AG44" i="33"/>
  <c r="Y86" i="33"/>
  <c r="AQ104" i="33"/>
  <c r="O88" i="33"/>
  <c r="Y79" i="33"/>
  <c r="AQ41" i="33"/>
  <c r="F40" i="33"/>
  <c r="F41" i="33"/>
  <c r="F45" i="33"/>
  <c r="G48" i="33"/>
  <c r="G101" i="33"/>
  <c r="G98" i="33"/>
  <c r="F98" i="33"/>
  <c r="F103" i="33"/>
  <c r="F96" i="33"/>
  <c r="AH68" i="33"/>
  <c r="X35" i="33"/>
  <c r="Z35" i="33"/>
  <c r="AQ40" i="33"/>
  <c r="Y31" i="33"/>
  <c r="AH107" i="33"/>
  <c r="O31" i="33"/>
  <c r="AQ90" i="33"/>
  <c r="X42" i="33"/>
  <c r="AQ102" i="33"/>
  <c r="AR102" i="33"/>
  <c r="AG99" i="33"/>
  <c r="O85" i="33"/>
  <c r="AQ98" i="33"/>
  <c r="X45" i="33"/>
  <c r="Z45" i="33"/>
  <c r="O38" i="33"/>
  <c r="AQ78" i="33"/>
  <c r="Y69" i="33"/>
  <c r="AH47" i="33"/>
  <c r="P46" i="33"/>
  <c r="AQ84" i="33"/>
  <c r="O19" i="33"/>
  <c r="Q19" i="33"/>
  <c r="O41" i="33"/>
  <c r="AH88" i="33"/>
  <c r="P43" i="33"/>
  <c r="AH45" i="33"/>
  <c r="P40" i="33"/>
  <c r="AP90" i="33"/>
  <c r="O48" i="33"/>
  <c r="Q48" i="33"/>
  <c r="X85" i="33"/>
  <c r="O18" i="33"/>
  <c r="Q18" i="33"/>
  <c r="O87" i="33"/>
  <c r="AQ42" i="33"/>
  <c r="AH86" i="33"/>
  <c r="AH104" i="33"/>
  <c r="Y18" i="33"/>
  <c r="AH96" i="33"/>
  <c r="Y78" i="33"/>
  <c r="AQ43" i="33"/>
  <c r="AG47" i="33"/>
  <c r="AG108" i="33"/>
  <c r="F71" i="33"/>
  <c r="G63" i="33"/>
  <c r="H63" i="33"/>
  <c r="G31" i="33"/>
  <c r="H31" i="33"/>
  <c r="G87" i="33"/>
  <c r="G94" i="33"/>
  <c r="G29" i="33"/>
  <c r="G30" i="33"/>
  <c r="G38" i="33"/>
  <c r="G41" i="33"/>
  <c r="G36" i="33"/>
  <c r="F36" i="33"/>
  <c r="G42" i="33"/>
  <c r="G33" i="33"/>
  <c r="G45" i="33"/>
  <c r="F47" i="33"/>
  <c r="F104" i="33"/>
  <c r="G97" i="33"/>
  <c r="F97" i="33"/>
  <c r="G102" i="33"/>
  <c r="F46" i="33"/>
  <c r="X102" i="33"/>
  <c r="Z102" i="33"/>
  <c r="X99" i="33"/>
  <c r="AP35" i="33"/>
  <c r="AP41" i="33"/>
  <c r="AR41" i="33"/>
  <c r="X39" i="33"/>
  <c r="O71" i="33"/>
  <c r="AP104" i="33"/>
  <c r="X86" i="33"/>
  <c r="Z86" i="33"/>
  <c r="AQ18" i="33"/>
  <c r="P70" i="33"/>
  <c r="AG98" i="33"/>
  <c r="P97" i="33"/>
  <c r="AH79" i="33"/>
  <c r="AH95" i="33"/>
  <c r="Y68" i="33"/>
  <c r="AP28" i="33"/>
  <c r="O42" i="33"/>
  <c r="X100" i="33"/>
  <c r="O96" i="33"/>
  <c r="AH38" i="33"/>
  <c r="Y46" i="33"/>
  <c r="AG103" i="33"/>
  <c r="AQ29" i="33"/>
  <c r="F44" i="33"/>
  <c r="X31" i="33"/>
  <c r="Z31" i="33"/>
  <c r="Y42" i="33"/>
  <c r="AQ32" i="33"/>
  <c r="P84" i="33"/>
  <c r="P85" i="33"/>
  <c r="AG106" i="33"/>
  <c r="AG97" i="33"/>
  <c r="F105" i="33"/>
  <c r="AP64" i="33"/>
  <c r="X47" i="33"/>
  <c r="AQ107" i="33"/>
  <c r="AH18" i="33"/>
  <c r="P29" i="33"/>
  <c r="AH102" i="33"/>
  <c r="P37" i="33"/>
  <c r="X41" i="33"/>
  <c r="B5" i="60"/>
  <c r="Y13" i="33"/>
  <c r="P71" i="33"/>
  <c r="AH101" i="33"/>
  <c r="P28" i="33"/>
  <c r="X37" i="33"/>
  <c r="Z37" i="33"/>
  <c r="X96" i="33"/>
  <c r="AP95" i="33"/>
  <c r="Y47" i="33"/>
  <c r="AG32" i="33"/>
  <c r="AG89" i="33"/>
  <c r="AP107" i="33"/>
  <c r="O106" i="33"/>
  <c r="O69" i="33"/>
  <c r="X104" i="33"/>
  <c r="AH105" i="33"/>
  <c r="X44" i="33"/>
  <c r="O30" i="33"/>
  <c r="F108" i="33"/>
  <c r="O36" i="33"/>
  <c r="AP106" i="33"/>
  <c r="X107" i="33"/>
  <c r="G12" i="33"/>
  <c r="F11" i="33"/>
  <c r="AQ10" i="33"/>
  <c r="X9" i="33"/>
  <c r="AH11" i="33"/>
  <c r="AG9" i="33"/>
  <c r="AQ11" i="33"/>
  <c r="X11" i="33"/>
  <c r="AP13" i="33"/>
  <c r="AG13" i="33"/>
  <c r="AI13" i="33"/>
  <c r="X12" i="33"/>
  <c r="P9" i="33"/>
  <c r="AH17" i="33"/>
  <c r="AP103" i="33"/>
  <c r="AG86" i="33"/>
  <c r="AI86" i="33"/>
  <c r="P95" i="33"/>
  <c r="P87" i="33"/>
  <c r="AH106" i="33"/>
  <c r="O105" i="33"/>
  <c r="AP24" i="33"/>
  <c r="AP42" i="33"/>
  <c r="F13" i="33"/>
  <c r="O12" i="33"/>
  <c r="X17" i="33"/>
  <c r="P11" i="33"/>
  <c r="AP11" i="33"/>
  <c r="Y11" i="33"/>
  <c r="X13" i="33"/>
  <c r="Z13" i="33"/>
  <c r="AI12" i="33"/>
  <c r="H47" i="33"/>
  <c r="Z34" i="33"/>
  <c r="Q28" i="33"/>
  <c r="H94" i="33"/>
  <c r="AR98" i="33"/>
  <c r="H101" i="33"/>
  <c r="H12" i="33"/>
  <c r="AI97" i="33"/>
  <c r="AR35" i="33"/>
  <c r="AR108" i="33"/>
  <c r="H24" i="33"/>
  <c r="AR9" i="33"/>
  <c r="AI102" i="33"/>
  <c r="Z10" i="33"/>
  <c r="AI9" i="33"/>
  <c r="H44" i="33"/>
  <c r="AR40" i="33"/>
  <c r="Q39" i="33"/>
  <c r="AI39" i="33"/>
  <c r="AI84" i="33"/>
  <c r="H102" i="33"/>
  <c r="AI99" i="33"/>
  <c r="Z95" i="33"/>
  <c r="Z24" i="33"/>
  <c r="AR101" i="33"/>
  <c r="AR70" i="33"/>
  <c r="H89" i="33"/>
  <c r="AR42" i="33"/>
  <c r="H108" i="33"/>
  <c r="Z104" i="33"/>
  <c r="Z96" i="33"/>
  <c r="Q31" i="33"/>
  <c r="AI44" i="33"/>
  <c r="Z23" i="33"/>
  <c r="Q44" i="33"/>
  <c r="Q17" i="33"/>
  <c r="O15" i="33"/>
  <c r="AI42" i="33"/>
  <c r="AR12" i="33"/>
  <c r="Z71" i="33"/>
  <c r="H78" i="33"/>
  <c r="Z99" i="33"/>
  <c r="Q88" i="33"/>
  <c r="Z85" i="33"/>
  <c r="AR28" i="33"/>
  <c r="H42" i="33"/>
  <c r="Q89" i="33"/>
  <c r="AR44" i="33"/>
  <c r="Q104" i="33"/>
  <c r="Q13" i="33"/>
  <c r="Q78" i="33"/>
  <c r="H39" i="33"/>
  <c r="H88" i="33"/>
  <c r="H9" i="33"/>
  <c r="H29" i="33"/>
  <c r="Q101" i="33"/>
  <c r="Z106" i="33"/>
  <c r="AR33" i="33"/>
  <c r="AR87" i="33"/>
  <c r="AR94" i="33"/>
  <c r="AR68" i="33"/>
  <c r="Q33" i="33"/>
  <c r="Q9" i="33"/>
  <c r="Z12" i="33"/>
  <c r="AR85" i="33"/>
  <c r="AR69" i="33"/>
  <c r="Z28" i="33"/>
  <c r="Q86" i="33"/>
  <c r="Q107" i="33"/>
  <c r="AI10" i="33"/>
  <c r="H11" i="33"/>
  <c r="H46" i="33"/>
  <c r="H104" i="33"/>
  <c r="H38" i="33"/>
  <c r="H87" i="33"/>
  <c r="AI108" i="33"/>
  <c r="H48" i="33"/>
  <c r="AR31" i="33"/>
  <c r="AI90" i="33"/>
  <c r="H23" i="33"/>
  <c r="H21" i="33"/>
  <c r="Q79" i="33"/>
  <c r="AR106" i="33"/>
  <c r="Q11" i="33"/>
  <c r="AR79" i="33"/>
  <c r="AR71" i="33"/>
  <c r="AI34" i="33"/>
  <c r="Z63" i="33"/>
  <c r="Q83" i="33"/>
  <c r="Z83" i="33"/>
  <c r="Z9" i="33"/>
  <c r="Z32" i="33"/>
  <c r="AR48" i="33"/>
  <c r="AI48" i="33"/>
  <c r="Z33" i="33"/>
  <c r="AI87" i="33"/>
  <c r="Q106" i="33"/>
  <c r="AR18" i="33"/>
  <c r="H71" i="33"/>
  <c r="H96" i="33"/>
  <c r="H40" i="33"/>
  <c r="AR36" i="33"/>
  <c r="AI37" i="33"/>
  <c r="Z38" i="33"/>
  <c r="Q64" i="33"/>
  <c r="Z88" i="33"/>
  <c r="H69" i="33"/>
  <c r="H85" i="33"/>
  <c r="H35" i="33"/>
  <c r="H34" i="33"/>
  <c r="Z17" i="33"/>
  <c r="AR24" i="33"/>
  <c r="Z107" i="33"/>
  <c r="Q30" i="33"/>
  <c r="Q69" i="33"/>
  <c r="AI32" i="33"/>
  <c r="AI106" i="33"/>
  <c r="Q71" i="33"/>
  <c r="H97" i="33"/>
  <c r="Q41" i="33"/>
  <c r="H41" i="33"/>
  <c r="AR17" i="33"/>
  <c r="Q29" i="33"/>
  <c r="AR47" i="33"/>
  <c r="AR89" i="33"/>
  <c r="Z69" i="33"/>
  <c r="AR84" i="33"/>
  <c r="Z36" i="33"/>
  <c r="AI46" i="33"/>
  <c r="Q43" i="33"/>
  <c r="H32" i="33"/>
  <c r="H95" i="33"/>
  <c r="AR104" i="33"/>
  <c r="H30" i="33"/>
  <c r="AR46" i="33"/>
  <c r="Q98" i="33"/>
  <c r="AI69" i="33"/>
  <c r="Z101" i="33"/>
  <c r="AR38" i="33"/>
  <c r="AR96" i="33"/>
  <c r="Z70" i="33"/>
  <c r="H28" i="33"/>
  <c r="Q105" i="33"/>
  <c r="AI103" i="33"/>
  <c r="AI29" i="33"/>
  <c r="AR103" i="33"/>
  <c r="AI101" i="33"/>
  <c r="Z39" i="33"/>
  <c r="H33" i="33"/>
  <c r="H90" i="33"/>
  <c r="H17" i="33"/>
  <c r="F15" i="33"/>
  <c r="AR86" i="33"/>
  <c r="AI100" i="33"/>
  <c r="AI41" i="33"/>
  <c r="AR13" i="33"/>
  <c r="AI11" i="33"/>
  <c r="AI89" i="33"/>
  <c r="H105" i="33"/>
  <c r="Q85" i="33"/>
  <c r="H103" i="33"/>
  <c r="Z108" i="33"/>
  <c r="Z84" i="33"/>
  <c r="AI79" i="33"/>
  <c r="Z43" i="33"/>
  <c r="AI35" i="33"/>
  <c r="AI85" i="33"/>
  <c r="AR37" i="33"/>
  <c r="AR45" i="33"/>
  <c r="Q100" i="33"/>
  <c r="Z48" i="33"/>
  <c r="AR105" i="33"/>
  <c r="Q68" i="33"/>
  <c r="AI28" i="33"/>
  <c r="Z98" i="33"/>
  <c r="AR30" i="33"/>
  <c r="H70" i="33"/>
  <c r="H68" i="33"/>
  <c r="H43" i="33"/>
  <c r="H84" i="33"/>
  <c r="Q12" i="33"/>
  <c r="AR10" i="33"/>
  <c r="Z44" i="33"/>
  <c r="Z100" i="33"/>
  <c r="Q24" i="33"/>
  <c r="Q37" i="33"/>
  <c r="AI63" i="33"/>
  <c r="AG61" i="33"/>
  <c r="AI105" i="33"/>
  <c r="AR23" i="33"/>
  <c r="Z29" i="33"/>
  <c r="Q103" i="33"/>
  <c r="AI45" i="33"/>
  <c r="H99" i="33"/>
  <c r="AR43" i="33"/>
  <c r="Q40" i="33"/>
  <c r="Q36" i="33"/>
  <c r="AR95" i="33"/>
  <c r="AI43" i="33"/>
  <c r="H107" i="33"/>
  <c r="Z97" i="33"/>
  <c r="H106" i="33"/>
  <c r="Q10" i="33"/>
  <c r="H79" i="33"/>
  <c r="F61" i="33"/>
  <c r="H61" i="33"/>
  <c r="Z47" i="33"/>
  <c r="Q23" i="33"/>
  <c r="Z11" i="33"/>
  <c r="Q96" i="33"/>
  <c r="AI98" i="33"/>
  <c r="H36" i="33"/>
  <c r="AI47" i="33"/>
  <c r="Q87" i="33"/>
  <c r="AR90" i="33"/>
  <c r="Q38" i="33"/>
  <c r="H98" i="33"/>
  <c r="H45" i="33"/>
  <c r="Q70" i="33"/>
  <c r="AI95" i="33"/>
  <c r="AR63" i="33"/>
  <c r="Q45" i="33"/>
  <c r="Z105" i="33"/>
  <c r="AR88" i="33"/>
  <c r="Z30" i="33"/>
  <c r="Z68" i="33"/>
  <c r="Q63" i="33"/>
  <c r="AI17" i="33"/>
  <c r="AI19" i="33"/>
  <c r="AI30" i="33"/>
  <c r="Q90" i="33"/>
  <c r="Z103" i="33"/>
  <c r="Q84" i="33"/>
  <c r="AR29" i="33"/>
  <c r="AI104" i="33"/>
  <c r="Z64" i="33"/>
  <c r="AI38" i="33"/>
  <c r="AR11" i="33"/>
  <c r="H13" i="33"/>
  <c r="AR107" i="33"/>
  <c r="AR64" i="33"/>
  <c r="Q42" i="33"/>
  <c r="Z42" i="33"/>
  <c r="AI96" i="33"/>
  <c r="Q97" i="33"/>
  <c r="AI88" i="33"/>
  <c r="AI107" i="33"/>
  <c r="AR39" i="33"/>
  <c r="AI18" i="33"/>
  <c r="Z19" i="33"/>
  <c r="AR83" i="33"/>
  <c r="AR19" i="33"/>
  <c r="Q47" i="33"/>
  <c r="AR99" i="33"/>
  <c r="Q95" i="33"/>
  <c r="Z46" i="33"/>
  <c r="Z18" i="33"/>
  <c r="Q102" i="33"/>
  <c r="Z79" i="33"/>
  <c r="Q32" i="33"/>
  <c r="Z90" i="33"/>
  <c r="Q46" i="33"/>
  <c r="AR78" i="33"/>
  <c r="AI31" i="33"/>
  <c r="Z94" i="33"/>
  <c r="AI23" i="33"/>
  <c r="Z41" i="33"/>
  <c r="AR32" i="33"/>
  <c r="Z78" i="33"/>
  <c r="Q94" i="33"/>
  <c r="AI83" i="33"/>
  <c r="Q35" i="33"/>
  <c r="AI33" i="33"/>
  <c r="Q108" i="33"/>
  <c r="Z89" i="33"/>
  <c r="Q99" i="33"/>
  <c r="AR34" i="33"/>
  <c r="AI68" i="33"/>
  <c r="AI78" i="33"/>
  <c r="AI94" i="33"/>
  <c r="Z40" i="33"/>
  <c r="AR100" i="33"/>
  <c r="F21" i="33"/>
  <c r="Q15" i="33"/>
  <c r="H76" i="33"/>
  <c r="Z21" i="33"/>
  <c r="Q7" i="33"/>
  <c r="F7" i="33"/>
  <c r="O76" i="33"/>
  <c r="AI7" i="33"/>
  <c r="AP66" i="33"/>
  <c r="X7" i="33"/>
  <c r="X21" i="33"/>
  <c r="O66" i="33"/>
  <c r="Z81" i="33"/>
  <c r="AR66" i="33"/>
  <c r="Q76" i="33"/>
  <c r="X61" i="33"/>
  <c r="AR21" i="33"/>
  <c r="Q66" i="33"/>
  <c r="H7" i="33"/>
  <c r="AI61" i="33"/>
  <c r="F81" i="33"/>
  <c r="H66" i="33"/>
  <c r="F59" i="33"/>
  <c r="X81" i="33"/>
  <c r="AP15" i="33"/>
  <c r="AP21" i="33"/>
  <c r="O81" i="33"/>
  <c r="H92" i="33"/>
  <c r="O7" i="33"/>
  <c r="F66" i="33"/>
  <c r="F60" i="33"/>
  <c r="G66" i="33"/>
  <c r="H81" i="33"/>
  <c r="H15" i="33"/>
  <c r="Z15" i="33"/>
  <c r="AR7" i="33"/>
  <c r="F26" i="33"/>
  <c r="AG26" i="33"/>
  <c r="AI26" i="33"/>
  <c r="Q26" i="33"/>
  <c r="AG7" i="33"/>
  <c r="Q81" i="33"/>
  <c r="AP7" i="33"/>
  <c r="O26" i="33"/>
  <c r="F92" i="33"/>
  <c r="Z7" i="33"/>
  <c r="Z61" i="33"/>
  <c r="F76" i="33"/>
  <c r="AP92" i="33"/>
  <c r="Z26" i="33"/>
  <c r="AR26" i="33"/>
  <c r="X15" i="33"/>
  <c r="AI15" i="33"/>
  <c r="AG15" i="33"/>
  <c r="AR92" i="33"/>
  <c r="AI81" i="33"/>
  <c r="AG81" i="33"/>
  <c r="AP26" i="33"/>
  <c r="X92" i="33"/>
  <c r="Z92" i="33"/>
  <c r="AR81" i="33"/>
  <c r="AP81" i="33"/>
  <c r="AR15" i="33"/>
  <c r="O61" i="33"/>
  <c r="Q61" i="33"/>
  <c r="AG66" i="33"/>
  <c r="AG60" i="33"/>
  <c r="AH66" i="33"/>
  <c r="AI66" i="33"/>
  <c r="AI21" i="33"/>
  <c r="AG21" i="33"/>
  <c r="X26" i="33"/>
  <c r="H26" i="33"/>
  <c r="X66" i="33"/>
  <c r="Z66" i="33"/>
  <c r="O21" i="33"/>
  <c r="Q21" i="33"/>
  <c r="AI92" i="33"/>
  <c r="AG92" i="33"/>
  <c r="Q92" i="33"/>
  <c r="O92" i="33"/>
  <c r="AI76" i="33"/>
  <c r="AG76" i="33"/>
  <c r="X76" i="33"/>
  <c r="Z76" i="33"/>
  <c r="AP76" i="33"/>
  <c r="AR76" i="33"/>
  <c r="AR61" i="33"/>
  <c r="AP61" i="33"/>
  <c r="F6" i="33"/>
  <c r="G21" i="33"/>
  <c r="O5" i="33"/>
  <c r="AG59" i="33"/>
  <c r="AP60" i="33"/>
  <c r="AQ66" i="33"/>
  <c r="X60" i="33"/>
  <c r="Y66" i="33"/>
  <c r="O60" i="33"/>
  <c r="P66" i="33"/>
  <c r="F74" i="33"/>
  <c r="X75" i="33"/>
  <c r="Y81" i="33"/>
  <c r="O74" i="33"/>
  <c r="X6" i="33"/>
  <c r="Y21" i="33"/>
  <c r="F5" i="33"/>
  <c r="F4" i="33"/>
  <c r="G51" i="33"/>
  <c r="O75" i="33"/>
  <c r="P81" i="33"/>
  <c r="X5" i="33"/>
  <c r="AP75" i="33"/>
  <c r="AQ92" i="33"/>
  <c r="AP6" i="33"/>
  <c r="AQ21" i="33"/>
  <c r="O6" i="33"/>
  <c r="P7" i="33"/>
  <c r="F75" i="33"/>
  <c r="G76" i="33"/>
  <c r="AG6" i="33"/>
  <c r="AH26" i="33"/>
  <c r="AP5" i="33"/>
  <c r="AP59" i="33"/>
  <c r="AG5" i="33"/>
  <c r="X59" i="33"/>
  <c r="AG75" i="33"/>
  <c r="AP74" i="33"/>
  <c r="O59" i="33"/>
  <c r="X74" i="33"/>
  <c r="AG74" i="33"/>
  <c r="G26" i="33"/>
  <c r="G61" i="33"/>
  <c r="H59" i="33"/>
  <c r="G7" i="33"/>
  <c r="G15" i="33"/>
  <c r="AQ61" i="33"/>
  <c r="AR59" i="33"/>
  <c r="AQ7" i="33"/>
  <c r="P76" i="33"/>
  <c r="AQ15" i="33"/>
  <c r="Y92" i="33"/>
  <c r="Y76" i="33"/>
  <c r="AQ26" i="33"/>
  <c r="Y26" i="33"/>
  <c r="Y7" i="33"/>
  <c r="AH7" i="33"/>
  <c r="AQ81" i="33"/>
  <c r="Y15" i="33"/>
  <c r="Y61" i="33"/>
  <c r="Z59" i="33"/>
  <c r="P92" i="33"/>
  <c r="P15" i="33"/>
  <c r="AH15" i="33"/>
  <c r="AH21" i="33"/>
  <c r="AQ76" i="33"/>
  <c r="AH61" i="33"/>
  <c r="AI59" i="33"/>
  <c r="P21" i="33"/>
  <c r="P61" i="33"/>
  <c r="Q59" i="33"/>
  <c r="P26" i="33"/>
  <c r="G81" i="33"/>
  <c r="G92" i="33"/>
  <c r="AP4" i="33"/>
  <c r="AQ51" i="33"/>
  <c r="G74" i="33"/>
  <c r="O4" i="33"/>
  <c r="AG4" i="33"/>
  <c r="AH5" i="33"/>
  <c r="AH76" i="33"/>
  <c r="AH81" i="33"/>
  <c r="AH92" i="33"/>
  <c r="X4" i="33"/>
  <c r="Y74" i="33"/>
  <c r="G59" i="33"/>
  <c r="G5" i="33"/>
  <c r="H5" i="33"/>
  <c r="AR5" i="33"/>
  <c r="Q74" i="33"/>
  <c r="Z74" i="33"/>
  <c r="Z5" i="33"/>
  <c r="AI5" i="33"/>
  <c r="AQ59" i="33"/>
  <c r="AQ74" i="33"/>
  <c r="AR74" i="33"/>
  <c r="AQ5" i="33"/>
  <c r="H74" i="33"/>
  <c r="Q5" i="33"/>
  <c r="AH74" i="33"/>
  <c r="AH51" i="33"/>
  <c r="AH59" i="33"/>
  <c r="Y51" i="33"/>
  <c r="Y5" i="33"/>
  <c r="P51" i="33"/>
  <c r="P74" i="33"/>
  <c r="P5" i="33"/>
  <c r="Y59" i="33"/>
  <c r="AI74" i="33"/>
  <c r="P59" i="33"/>
  <c r="F3" i="33"/>
  <c r="AP3" i="33"/>
  <c r="O3" i="33"/>
  <c r="X3" i="33"/>
  <c r="AG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Meniw, Andres Edgardo</author>
  </authors>
  <commentList>
    <comment ref="Y26" authorId="0" shapeId="0" xr:uid="{00000000-0006-0000-0000-000001000000}">
      <text>
        <r>
          <rPr>
            <b/>
            <sz val="9"/>
            <color indexed="81"/>
            <rFont val="Tahoma"/>
            <family val="2"/>
          </rPr>
          <t>[1] Sustantivas: Queda a criterio del Especialista de Adquisiciones evaluar y responder SI o NO, acerca del grado de importancia (sustancialidad) de la enmienda.</t>
        </r>
      </text>
    </comment>
    <comment ref="Z26" authorId="0" shapeId="0" xr:uid="{00000000-0006-0000-0000-000002000000}">
      <text>
        <r>
          <rPr>
            <b/>
            <sz val="9"/>
            <color indexed="81"/>
            <rFont val="Tahoma"/>
            <family val="2"/>
          </rPr>
          <t>[1] Sustantivas: Queda a criterio del Especialista de Adquisiciones evaluar y responder SI o NO, acerca del grado de importancia (sustancialidad) de la enmienda.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xml:space="preserve">Merchan Vianca </author>
  </authors>
  <commentList>
    <comment ref="O8" authorId="0" shapeId="0" xr:uid="{B370BE32-6730-48BF-8982-35B1DBA04B22}">
      <text>
        <r>
          <rPr>
            <b/>
            <sz val="9"/>
            <color indexed="81"/>
            <rFont val="Tahoma"/>
            <charset val="1"/>
          </rPr>
          <t>Merchan Vianca :</t>
        </r>
        <r>
          <rPr>
            <sz val="9"/>
            <color indexed="81"/>
            <rFont val="Tahoma"/>
            <charset val="1"/>
          </rPr>
          <t xml:space="preserve">
IPSAS OECD Symposium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Meniw, Andres Edgardo</author>
  </authors>
  <commentList>
    <comment ref="D13" authorId="0" shapeId="0" xr:uid="{6B64D35F-0099-4C32-A11C-6BD3BFA49D56}">
      <text>
        <r>
          <rPr>
            <b/>
            <sz val="9"/>
            <color indexed="81"/>
            <rFont val="Tahoma"/>
            <family val="2"/>
          </rPr>
          <t>[1] Sustantivas: Queda a criterio del Especialista de Adquisiciones evaluar y responder SI o NO, acerca del grado de importancia (sustancialidad) de la enmienda.</t>
        </r>
      </text>
    </comment>
  </commentList>
</comments>
</file>

<file path=xl/sharedStrings.xml><?xml version="1.0" encoding="utf-8"?>
<sst xmlns="http://schemas.openxmlformats.org/spreadsheetml/2006/main" count="1675" uniqueCount="592">
  <si>
    <t>ID</t>
  </si>
  <si>
    <t>GOAL</t>
  </si>
  <si>
    <t>MBF</t>
  </si>
  <si>
    <t>#</t>
  </si>
  <si>
    <t>FMP Task</t>
  </si>
  <si>
    <t>Objetivo FMP</t>
  </si>
  <si>
    <t>Team</t>
  </si>
  <si>
    <t>Indicator name</t>
  </si>
  <si>
    <t>Nombre del Indicador</t>
  </si>
  <si>
    <t>Short name</t>
  </si>
  <si>
    <t>Nombre Corto</t>
  </si>
  <si>
    <t>Notes</t>
  </si>
  <si>
    <t>Contact</t>
  </si>
  <si>
    <t>Respons</t>
  </si>
  <si>
    <t>Frequency</t>
  </si>
  <si>
    <t>Format</t>
  </si>
  <si>
    <t>Annual calculation</t>
  </si>
  <si>
    <t>Plan</t>
  </si>
  <si>
    <t>zz</t>
  </si>
  <si>
    <t>Checklist answers</t>
  </si>
  <si>
    <t>ES Checklists</t>
  </si>
  <si>
    <t>EN Checklists</t>
  </si>
  <si>
    <t>I</t>
  </si>
  <si>
    <t>A01</t>
  </si>
  <si>
    <t>I.1.1</t>
  </si>
  <si>
    <t>FMP#1 - Be recognized as a trusted and knowledgeable advisor on public FM &amp; PRM matters 
(A0101 Stakeholder Mgmt.)</t>
  </si>
  <si>
    <t>FMP#1 - Ser reconicidos como  asesores confiables e informados sobre asuntos públicos de gestión financiera y adquisiciones
(A0101 Stakeholder Management)</t>
  </si>
  <si>
    <t>Target</t>
  </si>
  <si>
    <t xml:space="preserve">% Partners satisfied with IDBG development solutions -CRF (VPC) </t>
  </si>
  <si>
    <t>% Socios satisfechos con las soluciones de desarrollo IDBG -CRF (VPC)</t>
  </si>
  <si>
    <t>% Partners satisfaction</t>
  </si>
  <si>
    <t>% Satisfacción Socios</t>
  </si>
  <si>
    <t>Metodology TBD</t>
  </si>
  <si>
    <t>FO Team</t>
  </si>
  <si>
    <t>COF Team</t>
  </si>
  <si>
    <t>4Q</t>
  </si>
  <si>
    <t>%</t>
  </si>
  <si>
    <t>COF</t>
  </si>
  <si>
    <t>Yes/No</t>
  </si>
  <si>
    <t>% de Calidad en insumos a la EBP</t>
  </si>
  <si>
    <t xml:space="preserve"> % of quality CS inputs </t>
  </si>
  <si>
    <t>I.1.2</t>
  </si>
  <si>
    <t>% Client and Operational Support TCs approved (VPC)</t>
  </si>
  <si>
    <t>% TCs de Clientes y Soporte Operacional aprobadas (VPC)</t>
  </si>
  <si>
    <t>% Client and OperSupp TCs Aproved</t>
  </si>
  <si>
    <t>% TCs Clientes y Soport Op aprob.</t>
  </si>
  <si>
    <t xml:space="preserve"> </t>
  </si>
  <si>
    <t>HQ</t>
  </si>
  <si>
    <t>Yes</t>
  </si>
  <si>
    <t>¿Se informó oportunamente sobre el cronograma de la EBP en todas sus etapas?</t>
  </si>
  <si>
    <t>Was the timeline of the CS reported at all stages in a timely manner?</t>
  </si>
  <si>
    <t>I.1.3</t>
  </si>
  <si>
    <t>FYI</t>
  </si>
  <si>
    <t xml:space="preserve"> # of projects where the Bank leads the fiduciary management on behalf of the co-financiers </t>
  </si>
  <si>
    <t># de Proyectos donde el Banco lidera la gestión financiera en nombre de los co-financiadores</t>
  </si>
  <si>
    <t># Projects on behalf of co-financiers</t>
  </si>
  <si>
    <t># Projectos en nombre de co-financiadores</t>
  </si>
  <si>
    <t>Each Q</t>
  </si>
  <si>
    <t>Last informed</t>
  </si>
  <si>
    <t>No</t>
  </si>
  <si>
    <t>¿Coordinó una propuesta de cronograma interno (FMP) para la presentación a tiempo de todos los insumos fiduciarios?</t>
  </si>
  <si>
    <t>Did you coordinate an internal timeline proposal (FMP) to be able to present the fiduciary inputs on time?</t>
  </si>
  <si>
    <t>I.1.4</t>
  </si>
  <si>
    <t># FMP harmonization events</t>
  </si>
  <si>
    <t># Eventos de armonización de FMP</t>
  </si>
  <si>
    <t>UCS Team</t>
  </si>
  <si>
    <t>COF Team / HQ Team</t>
  </si>
  <si>
    <t>SUM</t>
  </si>
  <si>
    <t>COF/HQ</t>
  </si>
  <si>
    <t>¿Los insumos fiduciarios cumplen con los parámetros de la Guía? (inclusive la consistencia con la información cargada en Convergencia)</t>
  </si>
  <si>
    <t>Do the fiduciary inputs meet the parameters of the Guide? (including consistency with the information loaded in Convergence)</t>
  </si>
  <si>
    <t>I.1.5</t>
  </si>
  <si>
    <t xml:space="preserve"># of participations in VPS studies and research </t>
  </si>
  <si>
    <t># de participaciones en estudios e investigaciones de VPS</t>
  </si>
  <si>
    <t xml:space="preserve"># of participations in VPS studies </t>
  </si>
  <si>
    <t># de participaciones en estudios VPS</t>
  </si>
  <si>
    <t>TMs</t>
  </si>
  <si>
    <t>HQ Team</t>
  </si>
  <si>
    <t>QUARTER</t>
  </si>
  <si>
    <t>¿Los insumos fiduciarios fueron preparados en forma integral y consistente entre FM y PRM?</t>
  </si>
  <si>
    <t>Were fiduciary inputs prepared in an inclusive manner between FM and PRM?</t>
  </si>
  <si>
    <t>A02</t>
  </si>
  <si>
    <t>I.2.1</t>
  </si>
  <si>
    <t xml:space="preserve">FMP#2 - Provide quality FM &amp; PRM fiduciary advice on CPD and Country Ctrategy  
(A0201 CS) </t>
  </si>
  <si>
    <t>FMP#2 - Proveer asesoramiento fiduciario de calidad en en CPD y estrategias de país
(A0201 Country Strategies)</t>
  </si>
  <si>
    <t>Checklist</t>
  </si>
  <si>
    <t>Go to Check List</t>
  </si>
  <si>
    <t>CS TM</t>
  </si>
  <si>
    <t>¿La información es consistente con otros documentos relacionados (CPD, Dashboard, ¿Perfil fiduciario, etc.)?</t>
  </si>
  <si>
    <t>Is the information consistent with other related documents (CPD, Dashboard, Fiduciary Profile, etc.)?</t>
  </si>
  <si>
    <t>I.2.2.1</t>
  </si>
  <si>
    <t>FMP#2.2 - Provide quality FM &amp; PRM fiduciary advice on CPD and Country Strategy
(A0202 CPD)</t>
  </si>
  <si>
    <t>FMP#2 - Proveer asesoramiento fiduciario de calidad en en CPD y estrategias de país
(A0202 CPD)</t>
  </si>
  <si>
    <t xml:space="preserve"> % of quality CPD inputs</t>
  </si>
  <si>
    <t>% de Calidad en insumos a los CPD</t>
  </si>
  <si>
    <t>CPD TM</t>
  </si>
  <si>
    <t>Q1</t>
  </si>
  <si>
    <t>I.2.2.2</t>
  </si>
  <si>
    <t>% OPR and CPDs submitted to the Board (VPC)</t>
  </si>
  <si>
    <t>% OPR y CPD enviados al Directorio (VPC)</t>
  </si>
  <si>
    <t>% of CPD submitted</t>
  </si>
  <si>
    <t>% de CPDs enviadas</t>
  </si>
  <si>
    <t>Q2</t>
  </si>
  <si>
    <t>¿La información presentada es consistente con otros documentos relacionados (Reporte anual de uso de sistemas nacionales, perfil fiduciario, Estrategia Banco Pais, etc.)?</t>
  </si>
  <si>
    <t>Is the presented information consistent with other related documents?(Annual Report of use of country system, fiduciary profile, CS, etc.)</t>
  </si>
  <si>
    <t>A05</t>
  </si>
  <si>
    <t>I.3.1.1</t>
  </si>
  <si>
    <t xml:space="preserve">FMP#3 -Delivery quality advice during loan preparation
(A0501 Public Sector) </t>
  </si>
  <si>
    <t xml:space="preserve">FMP#3 - Ofrecer asesoramiento de calidad durante el diseño de los proyectos
(A0501 Public Sector) </t>
  </si>
  <si>
    <t>% of quality designs as reflected in the Annex III</t>
  </si>
  <si>
    <t>% de diseño de calidad reflejado en los Anexos III</t>
  </si>
  <si>
    <t xml:space="preserve">% of quality in Annex III </t>
  </si>
  <si>
    <t>% diseño de calidad en Anexos III</t>
  </si>
  <si>
    <t>Ops Team</t>
  </si>
  <si>
    <t>% average</t>
  </si>
  <si>
    <t>Q3</t>
  </si>
  <si>
    <t>¿Se cargó en Convergencia la información fiduciaria completa (incluso aquellas intervenciones que “no tienen acciones previstas”, anexos, etc.)</t>
  </si>
  <si>
    <t>Was the completed fidicuary information charged to Covergence?</t>
  </si>
  <si>
    <t>I.3.1.2</t>
  </si>
  <si>
    <t># of Annex III</t>
  </si>
  <si>
    <t># de Anexos III</t>
  </si>
  <si>
    <t># de Annex III</t>
  </si>
  <si>
    <t>Q4</t>
  </si>
  <si>
    <t>¿Se atendieron todas las recomendaciones realizadas por los TMs?</t>
  </si>
  <si>
    <t>Were all the recommendatsions given by the TMs attended to?</t>
  </si>
  <si>
    <t>A06</t>
  </si>
  <si>
    <t>I.4.1</t>
  </si>
  <si>
    <t>FMP#4 - Increase efficiency and effectiveness of fiduciary oversight
(A0601 Portfolio Management)
(A0602 Loan Supervision)</t>
  </si>
  <si>
    <t>FMP#4 - Incrementar la eficiencia y efectividad en el control fiduciario
(A0601 Portfolio Management)
(A0602 Loan Supervision)
(A060201 Loan, 
A060203 Small Projects)</t>
  </si>
  <si>
    <t>% Audited Financial Reports on time (VPC)</t>
  </si>
  <si>
    <t>% Reportes Financieros auditados en tiempo (VPC)</t>
  </si>
  <si>
    <t>% Audited Financial Reports on time</t>
  </si>
  <si>
    <t>% Reportes Fcieros audit en tiempo</t>
  </si>
  <si>
    <t>BI Team</t>
  </si>
  <si>
    <t>2Q</t>
  </si>
  <si>
    <t>Select Q</t>
  </si>
  <si>
    <t>¿El CPD cumple con los lineamientos establecidos en la Guía (inclusive la consistencia con la información cargada en Convergencia)?</t>
  </si>
  <si>
    <t>Does the CPD meet the guidelines established in the guide? (including consistency with the information loaded in Convergence)</t>
  </si>
  <si>
    <t>I.42.1</t>
  </si>
  <si>
    <t xml:space="preserve">% of Quality International Competitive Bidding (ICB) Processes </t>
  </si>
  <si>
    <t>% de calidad de los procesos de licitación pública internacional (LPI)</t>
  </si>
  <si>
    <t>% Quality ICB Processes</t>
  </si>
  <si>
    <t>% calidad procesos LPI</t>
  </si>
  <si>
    <t>¿Los insumos fiduciarios fueron preparados en forma integral entre FM y PRM?</t>
  </si>
  <si>
    <t>Were the fidicuary imputs prepared in an inclusive manner between FM and PRM?</t>
  </si>
  <si>
    <t>I.4.2.2</t>
  </si>
  <si>
    <t xml:space="preserve"># of International Competitive Bidding (ICB) Processes </t>
  </si>
  <si>
    <t># de procesos de licitación pública internacional (LPI)</t>
  </si>
  <si>
    <t># of ICB Processes</t>
  </si>
  <si>
    <t># de procesos LPI</t>
  </si>
  <si>
    <t>I.4.3</t>
  </si>
  <si>
    <t># of average days of prm processes &gt;200K (ICB, SBCC)</t>
  </si>
  <si>
    <t># días promedio de duración de procesos &gt;200K (ICB, SBCC)</t>
  </si>
  <si>
    <t># average days &gt;200K (ICB,SBCC)</t>
  </si>
  <si>
    <t># días prom &gt;200K (ICB,SBCC)</t>
  </si>
  <si>
    <t>Hay consistencia entre el párrafo de UCS y el del CPD o algún otro documento?</t>
  </si>
  <si>
    <t xml:space="preserve">Is there consistency between the paragraph on UCS and the CPD or any other document?   </t>
  </si>
  <si>
    <t>I.4.4</t>
  </si>
  <si>
    <t>% of financial plans with aging &gt; 180 days or planned</t>
  </si>
  <si>
    <t>% de planes financieros con antigüedad &gt; 180 días o planificada</t>
  </si>
  <si>
    <t>% of Financial Plans &gt;180</t>
  </si>
  <si>
    <t>% de Planes Financieros &gt;180</t>
  </si>
  <si>
    <t>¿Se identifica la evaluación de la capacidad institucional y los riesgos fiduciarios con las medidas de mitigación propuestas?</t>
  </si>
  <si>
    <t xml:space="preserve">Are the institutional capacity assessment and fiduciary risks identified consistent with the mitigation measures proposed? </t>
  </si>
  <si>
    <t>I.4.5</t>
  </si>
  <si>
    <t>% of projects that meet the disbursement projections and that have an updated procurement and financial plan (VPC)</t>
  </si>
  <si>
    <t>% de proyectos que cumplen las proyecciones de desembolso y tienen actualizado el plan financiero y de adquisiciones (VPC)</t>
  </si>
  <si>
    <t>% Projects with updated FMP plan</t>
  </si>
  <si>
    <t>% Proyectos con plan FMP actualizado</t>
  </si>
  <si>
    <t>Cuando es aplicable, ¿existe consistencia entre el lenguaje de Contratación Directa utilizado para la justificación en el Anexo III y el POD, con la debida consideración y referencia a la cláusula específica de la póliza, importe involucrado, y nombre de la empresa?</t>
  </si>
  <si>
    <t>When applicable, is there consistency between Direct Contracting language used for the justification in the Annex III and the POD, with due consideration and reference to the specific clause of the policy, amount involved, name of the company?</t>
  </si>
  <si>
    <t>I.4.6</t>
  </si>
  <si>
    <t>% ex ante v. ex post and national systems</t>
  </si>
  <si>
    <t>% ex ante v. ex post y sistema nacionales</t>
  </si>
  <si>
    <t>% ex ante v. ex post &amp; Nac Sys</t>
  </si>
  <si>
    <t>% ex ante v. ex post y sist nac</t>
  </si>
  <si>
    <t>¿Existe consistencia con el primer desembolso previo a las condiciones?</t>
  </si>
  <si>
    <t xml:space="preserve">Is there consistency with the first disbursement prior conditions? </t>
  </si>
  <si>
    <t>I.4.7</t>
  </si>
  <si>
    <t># of personal (staff/DTC) certified</t>
  </si>
  <si>
    <t># de personal certificado (Staff o DTC)</t>
  </si>
  <si>
    <t># personal certif (Staff o DTC)</t>
  </si>
  <si>
    <t>Certif. TM</t>
  </si>
  <si>
    <t>La información que describe los subsistemas de gestión financiera ha sido discutida y confirmada con la OE y el gobierno</t>
  </si>
  <si>
    <t xml:space="preserve">The information describing the financial management sub-systems have been discussed and confirmed with the OE and the government  </t>
  </si>
  <si>
    <t>I.4.8</t>
  </si>
  <si>
    <t xml:space="preserve">% of level 1 expert opinions issued by certified staff  </t>
  </si>
  <si>
    <t>% de opiniones expertas de nivel 1 emitidas por personal certificado</t>
  </si>
  <si>
    <t>% Lvl 1 expert opinions by certified</t>
  </si>
  <si>
    <t>% opiniones expertas nivel 1 certif</t>
  </si>
  <si>
    <t>I.4.9</t>
  </si>
  <si>
    <t># of operations in alert</t>
  </si>
  <si>
    <t># de operaciones en alerta</t>
  </si>
  <si>
    <t># operations in alert</t>
  </si>
  <si>
    <t># operaciones en alerta</t>
  </si>
  <si>
    <t xml:space="preserve">¿El proceso de adquisiciones se completó (incluyendo contrato firmado) después de 210 días continuos? </t>
  </si>
  <si>
    <t xml:space="preserve">Was the procurement process, including the signing of the contract, completed after 210 in a row? </t>
  </si>
  <si>
    <t>I.4.10</t>
  </si>
  <si>
    <t>% of updated procurement plan</t>
  </si>
  <si>
    <t>% de actualización de plan de adquisiciones</t>
  </si>
  <si>
    <t>% actualización plan adquisiciones</t>
  </si>
  <si>
    <t xml:space="preserve">¿El número de ofertas recibidas fue de al menos 3 participantes? </t>
  </si>
  <si>
    <t>Were the number of offers received at least from 3 participants?</t>
  </si>
  <si>
    <t>I.4.11</t>
  </si>
  <si>
    <t xml:space="preserve">
FMP#9 - Modernize and update FM&amp; PRM policy, guidelines processes and systems 
(B0302 Policies, Guidelines, Reports &amp; Advice)
FMP#10 - Fine-tune and implement BI strategy for effective decision making 
(B0304 Corporate Management) </t>
  </si>
  <si>
    <t xml:space="preserve">
FMP#9 - Modernizar y actualizar la política fiduciaria, guías de procesos y sistemas 
(B0302 Policies, Guidelines, Reports &amp; Advice)
FMP#10 - Ajustar e implemetar la estrategia de BI para la efectividad en la toma de decisiones
(B0304 Corporate Management) </t>
  </si>
  <si>
    <t># Level 1 Audit Firms reviewed</t>
  </si>
  <si>
    <t># de revisiones de firmas de auditoría de nivel 1</t>
  </si>
  <si>
    <t># revisiones firmas auditoria de nivel 1</t>
  </si>
  <si>
    <t>FAIS TM</t>
  </si>
  <si>
    <t>¿Hubo ausencia de enmiendas sustantivas[1] a los pliegos de la LPI? Por ejemplo, con ocasión de preguntas aclaratorias o por debilidades en las especificaciones técnicas</t>
  </si>
  <si>
    <t>Were there any substantive amendments [1] to the ICB sheets? For example, on the occasion of clarifying questions or weaknesses in technical specifications</t>
  </si>
  <si>
    <t>I.4.12</t>
  </si>
  <si>
    <t>% of loans using e-disbursement</t>
  </si>
  <si>
    <t>% de préstamos utilizando e-Disbursement</t>
  </si>
  <si>
    <t>% prestamos usan e-disbursment</t>
  </si>
  <si>
    <t>e-disb TM</t>
  </si>
  <si>
    <t xml:space="preserve">¿Hubo ausencia de protestas/quejas/reclamos durante el proceso de la LPI? </t>
  </si>
  <si>
    <t>Were there no protests nor complaints during the ICB process?</t>
  </si>
  <si>
    <t>I.4.13</t>
  </si>
  <si>
    <t>% of loans using SEPA</t>
  </si>
  <si>
    <t>% de préstamos usando SEPA</t>
  </si>
  <si>
    <t>% de prestamos usando SEPA</t>
  </si>
  <si>
    <t>SEPA TM</t>
  </si>
  <si>
    <t>La diferencia entre el precio estimado y el precio final adjudicado fue menor al 20%? (Es indiferente si hubo incremento o disminución, solo se quiere saber si hubo una brecha entre lo estimado y lo adjudicado)</t>
  </si>
  <si>
    <t>Was the difference between the estimated price and the final price awarded less than 20%? (It is indifferent if there was an increase or decrease, you only want to know if there was a gap between the estimated and the awarded)</t>
  </si>
  <si>
    <t>I.4.14</t>
  </si>
  <si>
    <t>% Protest Electronic Registry</t>
  </si>
  <si>
    <t>% Registro Electrónico de Protestas</t>
  </si>
  <si>
    <t>Protest Electronic Registry</t>
  </si>
  <si>
    <t>Registro-e Protestas</t>
  </si>
  <si>
    <t>TM Protests</t>
  </si>
  <si>
    <t>2Q &amp; 4Q</t>
  </si>
  <si>
    <t xml:space="preserve">¿El proceso de licitación fue declarado nulo o desierto? </t>
  </si>
  <si>
    <t>Was the bidding process declared null or void?</t>
  </si>
  <si>
    <t>I.4.15</t>
  </si>
  <si>
    <t xml:space="preserve">FMP#5 -Meet 2019 expected UCS results  
(A0606 Use of Country Systems)
</t>
  </si>
  <si>
    <t>FMP#5 - Alcanzar los resultados de UCS esperados para 2019
(A0606 Use of Country Systems)</t>
  </si>
  <si>
    <t>% of Projects that use fiduciary country systems in operations financed by the Bank (VPC)</t>
  </si>
  <si>
    <t>% de operaciones que el Banco financia que se gestionan por sistemas nacionales fiduciarios (VPC)</t>
  </si>
  <si>
    <t>% Projects using country systems</t>
  </si>
  <si>
    <t>% ops por sistemas nacionales</t>
  </si>
  <si>
    <t xml:space="preserve">¿Hubo ausencia de adendas/enmiendas en el precio del contrato mayores al 15%? </t>
  </si>
  <si>
    <t>Were there no additions / amendments to the contract price greater than 15%?</t>
  </si>
  <si>
    <t>I.4.16</t>
  </si>
  <si>
    <t>% of Countries that use fiduciary country systems in operations financed by the Bank (VPC)</t>
  </si>
  <si>
    <t>% de países de usan sistemas fiduciarios nacionales en operaciones financiadas por el Banco (VPC)</t>
  </si>
  <si>
    <t>% Countries using country systems</t>
  </si>
  <si>
    <t>% países usan sistemas nacionales</t>
  </si>
  <si>
    <t>¿Hubo ausencia de adendas/enmiendas al plazo de ejecución del contrato? (En tanto se requirió CO del Especialista de Adquisiciones para ello)</t>
  </si>
  <si>
    <t>Were there no additions / amendments to the contract execution period? (While CO of the Procurement Specialist was required for this)</t>
  </si>
  <si>
    <t>I.4.17</t>
  </si>
  <si>
    <t># of Countries that have adopted, or are in the process of adopting, international standards in their country</t>
  </si>
  <si>
    <t># de países que han adoptado o están en proceso de adopción de estándares internacionales</t>
  </si>
  <si>
    <t># of Countries adopting intern stand</t>
  </si>
  <si>
    <t># paises adoptando estánds intern.</t>
  </si>
  <si>
    <t>% de cumplimiento del T&amp;L &amp; mejora en la calidad del reporte</t>
  </si>
  <si>
    <t>% T&amp;L compliance &amp; improve quality of time reported (VPC aligned)</t>
  </si>
  <si>
    <t>I.4.18</t>
  </si>
  <si>
    <t># of diagnostics/ assessments of fiduciary systems</t>
  </si>
  <si>
    <t># de evaluaciones de diagnósticos de sistemas fiduciarios</t>
  </si>
  <si>
    <t># of diagnostics of fiduciary systems</t>
  </si>
  <si>
    <t># evaluaciones diagnósticos sist fiduciars</t>
  </si>
  <si>
    <t>¿Completé el 100 % de mi tiempo en el sistema del T&amp;L?</t>
  </si>
  <si>
    <t>Did I complete 100% of my time in the T&amp;L system?</t>
  </si>
  <si>
    <t>I.4.19</t>
  </si>
  <si>
    <t xml:space="preserve"># of fiduciary systems validated for use </t>
  </si>
  <si>
    <t># de sistemas fiduciarios validados para uso</t>
  </si>
  <si>
    <t xml:space="preserve"># Systems Validated for Use </t>
  </si>
  <si>
    <t># validaciones sistemas fiduciarios</t>
  </si>
  <si>
    <t xml:space="preserve">  </t>
  </si>
  <si>
    <t>¿Realicé yo mismo la carga sin ayuda del administrador del sistema?</t>
  </si>
  <si>
    <t>Did I complete the submission myself without the help of the system administrator?</t>
  </si>
  <si>
    <t>I.4.20</t>
  </si>
  <si>
    <t># of strengthening Interventions to use of country systems</t>
  </si>
  <si>
    <t># de intervenciones de fortalecimiento para el uso de sistemas nacionales</t>
  </si>
  <si>
    <t># of strengthening Interventions</t>
  </si>
  <si>
    <t># de intervenciones de fortalecimiento</t>
  </si>
  <si>
    <t xml:space="preserve">¿Registré de la mejor manera posible y según mi mejor conocimiento correctamente el tiempo a cada actividad en la que estuve trabajando? </t>
  </si>
  <si>
    <t>Was my time registered in the best way possible and to the best of my knowledge correctly to each activity I worked on?</t>
  </si>
  <si>
    <t>III</t>
  </si>
  <si>
    <t>A03</t>
  </si>
  <si>
    <t>III.1.1</t>
  </si>
  <si>
    <t>FMP#7 - Create an environment that promotes innovation and engagement
(A0TBD)</t>
  </si>
  <si>
    <t>FMP#7 - Crear un ambiente que promueva la innovación y el compromiso
(A0301 Country work; A0302 Sector Work); (A030202 Research TC) (Collaborate CS)</t>
  </si>
  <si>
    <t># Innovative initiatives in operational or fiduciary processes or innovation included in projects (VPC)</t>
  </si>
  <si>
    <t># de iniciativas innovadoras en procesos operacionales o fiduciarios o innovaciones incluidas en proyectos (VPC)</t>
  </si>
  <si>
    <t># of innovative initiatives OP</t>
  </si>
  <si>
    <t># iniciativas innovadoras OP</t>
  </si>
  <si>
    <t>Innovation Team</t>
  </si>
  <si>
    <t>¿Registré correctamente las horas en las que tomé licencias, el banco estuvo cerrado, hice teleworking, etc.?</t>
  </si>
  <si>
    <t>Did I register correctly the time that I took off, the bank closures, teleworking, etc.?</t>
  </si>
  <si>
    <t>III.1.2</t>
  </si>
  <si>
    <t>FMP#6 - Increase project implementation proficiency of Executing Agency 
(B0103 Knowledge Dissemination)
(B0104 Internal Knowledge)</t>
  </si>
  <si>
    <t>FMP#6 - Incrementar la competencia de las Agencias Ejecutoras para la ejecución de proyectos
(B0103 Knowledge Dissemination)
(B0104 Internal Knowledge)</t>
  </si>
  <si>
    <t># FMP technical training to EA on fiduciary issues</t>
  </si>
  <si>
    <t># de capacitaciones técnicas de FMP a las AE en temas fiduciarios</t>
  </si>
  <si>
    <t># FMP technical training to EA</t>
  </si>
  <si>
    <t># capacitaciones técnicas a las AE</t>
  </si>
  <si>
    <t>¿Considero que la distribución de mi tiempo registrado en las diferentes tareas tiene cierta lógica con mi rol en FMP?</t>
  </si>
  <si>
    <t>Do I consider that the distibution of my registered time in the different tasks has a logica consistenct with my role in FMP?</t>
  </si>
  <si>
    <t>B01</t>
  </si>
  <si>
    <t>III.2.1</t>
  </si>
  <si>
    <t>FMP#7 - Create an environment that promotes innovation and engagement 
(B0101 Staff Training)</t>
  </si>
  <si>
    <t>FMP#7 - Crear un ambiente que promueva la innovación y el compromiso
(B0101 Staff Training)</t>
  </si>
  <si>
    <t>% of KNL plan completed (VPC)</t>
  </si>
  <si>
    <t>% de cumplimiento del plan de KNL (VPC)</t>
  </si>
  <si>
    <t>% of KNL plan completed</t>
  </si>
  <si>
    <t>% de cumplimiento del plan de KNL</t>
  </si>
  <si>
    <t>KNL TM</t>
  </si>
  <si>
    <t>III.2.2</t>
  </si>
  <si>
    <t># Technical workshops</t>
  </si>
  <si>
    <t># de talleres técnicos</t>
  </si>
  <si>
    <t>III.2.3</t>
  </si>
  <si>
    <t>% of HQ &amp; COFs submitting D&amp;I Action plans (VPC)</t>
  </si>
  <si>
    <t>% de HQ &amp; COFs que presentan planes de acción de D&amp;I (VPC)</t>
  </si>
  <si>
    <t>% of submitting D&amp;I Action plans</t>
  </si>
  <si>
    <t>% HQ &amp; COFs presentan PA de D&amp;I</t>
  </si>
  <si>
    <t>RPA team</t>
  </si>
  <si>
    <t>III.2.4</t>
  </si>
  <si>
    <t xml:space="preserve">FMP#12 - Fine-tune planning and budgeting process and culture
 (B0402 Budgeting) </t>
  </si>
  <si>
    <t xml:space="preserve">FMP#12 - Fortalecer los procesos y la cultura de planificación y presupuesto
 (B0402 Budgeting) </t>
  </si>
  <si>
    <t>Internal Knowledge Sharing - time reported % (VPC)</t>
  </si>
  <si>
    <t>Compartir Conocimiento - tiempo reportado  % (VPC)</t>
  </si>
  <si>
    <t>% time in Knowledge Sharing</t>
  </si>
  <si>
    <t>% tiempo compartir conocimiento</t>
  </si>
  <si>
    <t>T&amp;L</t>
  </si>
  <si>
    <t>IV</t>
  </si>
  <si>
    <t>B02</t>
  </si>
  <si>
    <t>IV.1.1</t>
  </si>
  <si>
    <t>FMP#8 - Promote operational efficiencies through the design of IT solutions</t>
  </si>
  <si>
    <t>FMP#8 - Promover eficiencia operacional a través de soluciones tecnológicas</t>
  </si>
  <si>
    <t>Contribute to the implementation of an updated Convergence governance structure and resource plan in collaboration with VPF and VPS (VPC)</t>
  </si>
  <si>
    <t>Contribuir a la implementación de una estructura de gobierno de Convergencia actualizada y un plan de recursos en colaboración con VPF y VPS (VPC)</t>
  </si>
  <si>
    <t>% Contribution in Convergence</t>
  </si>
  <si>
    <t>% Contribución en Convergencia</t>
  </si>
  <si>
    <t>IV.1.2</t>
  </si>
  <si>
    <t xml:space="preserve">FMP#9 - Modernize and update FM&amp; PRM policy, guidelines processes and systems 
B0202 ITE support
</t>
  </si>
  <si>
    <t>promover eficiencia operacional a traves de soluciones tecnologicas</t>
  </si>
  <si>
    <t># of IT modules designed to support and streamline the fiduciary function</t>
  </si>
  <si>
    <t># de módulos de IT diseñados para apoyar y agilizar la función fiduciaria</t>
  </si>
  <si>
    <t># IT modules</t>
  </si>
  <si>
    <t># módulos IT diseñados</t>
  </si>
  <si>
    <t>Ileana Pinto y Roberto Laguado</t>
  </si>
  <si>
    <t>B03</t>
  </si>
  <si>
    <t>IV.2.1</t>
  </si>
  <si>
    <t># of innovative proposals in the corporate area (VPC)</t>
  </si>
  <si>
    <t># de propuestas innovadoras en el área corporativa (VPC)</t>
  </si>
  <si>
    <t># innovative corporate proposals</t>
  </si>
  <si>
    <t># propuestas innovadoras corporativas</t>
  </si>
  <si>
    <t>IV.2.2</t>
  </si>
  <si>
    <t xml:space="preserve"># of certification exams completed </t>
  </si>
  <si>
    <t># de exámenes de certificación realizados</t>
  </si>
  <si>
    <t># examenes certificacion realizados</t>
  </si>
  <si>
    <t>Certif. Team</t>
  </si>
  <si>
    <t>IV.2.3</t>
  </si>
  <si>
    <t># of update porposals for UCS strategy</t>
  </si>
  <si>
    <t># propuestas de actualización estrategia UCS</t>
  </si>
  <si>
    <t># outlines updating UCS strategy</t>
  </si>
  <si>
    <t># outlines actualización estrategia UCS</t>
  </si>
  <si>
    <t>IV.2.4</t>
  </si>
  <si>
    <t># indicators added to the On-line BI tool</t>
  </si>
  <si>
    <t># de indicadores agregados al on-line BI</t>
  </si>
  <si>
    <t># of On-line BI tool implemented</t>
  </si>
  <si>
    <t># herramientas on-line BI</t>
  </si>
  <si>
    <t>IV.2.5</t>
  </si>
  <si>
    <t># of On-line dashboard redesigned</t>
  </si>
  <si>
    <t># de Tablero on-line rediseñado</t>
  </si>
  <si>
    <t># of On-line dashboard implemented</t>
  </si>
  <si>
    <t># de Tablero on-line implementado</t>
  </si>
  <si>
    <t>IV.2.6</t>
  </si>
  <si>
    <t># donor agreements / negotiations</t>
  </si>
  <si>
    <t># de acuerdos /negociaciones con donantes</t>
  </si>
  <si>
    <t># negociaciones con donantes</t>
  </si>
  <si>
    <t>TM</t>
  </si>
  <si>
    <t>IV.2.7</t>
  </si>
  <si>
    <t>#FMP Guidelines and Toolkits streamlined</t>
  </si>
  <si>
    <t># de Guías y Toolkits de FMP actualizados</t>
  </si>
  <si>
    <t>#FMP Guidelines and Toolkits ok</t>
  </si>
  <si>
    <t># Guías y Toolkits FMP actualizados</t>
  </si>
  <si>
    <t>IV.2.8</t>
  </si>
  <si>
    <t># Procurement Fairs in COF</t>
  </si>
  <si>
    <t># Ferias de Adquisiciones en COF</t>
  </si>
  <si>
    <t># Procurement Fairs</t>
  </si>
  <si>
    <t># Ferias de Adquisiciones</t>
  </si>
  <si>
    <t>B04</t>
  </si>
  <si>
    <t>IV.3.1</t>
  </si>
  <si>
    <t xml:space="preserve">FMP#11 - Enhance FMP staffing and skill profile 
(B0401 Human Resources) </t>
  </si>
  <si>
    <t xml:space="preserve">FMP#11 - Fortalecer el perfil y las habilidades del personal de FMP
(B0401 Human Resources) </t>
  </si>
  <si>
    <t>% of G4 and above staff who are women keeping focus on hires and promotions (VPC)</t>
  </si>
  <si>
    <t>% de personal de G4 y superior que son mujeres enfocadando en mas contrataciones y promociones (VPC)</t>
  </si>
  <si>
    <t>% of G4 staff who are women</t>
  </si>
  <si>
    <t>% de mujeres grado 4 o mayor</t>
  </si>
  <si>
    <t>IV.3.2</t>
  </si>
  <si>
    <t># of FMP Sr. Associate Program designed and implemented</t>
  </si>
  <si>
    <t># de Programa de Asociado Señor de FMP diseñado e implementado</t>
  </si>
  <si>
    <t># Sr. Associate Program implemented</t>
  </si>
  <si>
    <t># Programa Asociado Señor de FMP</t>
  </si>
  <si>
    <t>IV.3.3</t>
  </si>
  <si>
    <t xml:space="preserve"># of work assignments </t>
  </si>
  <si>
    <t># de asignaciones temporales (WA)</t>
  </si>
  <si>
    <t>IV.3.4</t>
  </si>
  <si>
    <t># Managerial and core competency training</t>
  </si>
  <si>
    <t># de capacitaciones gerenciales y "core"</t>
  </si>
  <si>
    <t># Managerial and core comp training</t>
  </si>
  <si>
    <t>IV.3.5</t>
  </si>
  <si>
    <t>At least X% of diverse candidates who make it to the interview stage (VPC)</t>
  </si>
  <si>
    <t>Al menos X% de candidatos diversos que llegan a etapa de entrevista (VPC)</t>
  </si>
  <si>
    <t>% of diverse candidates</t>
  </si>
  <si>
    <t>% candidatos diversos</t>
  </si>
  <si>
    <t>IV.3.6</t>
  </si>
  <si>
    <t>% of Managers and above using flexible work arrangements &amp; for managers: % of staff time in flexible work arrangements (VPC)</t>
  </si>
  <si>
    <t>% de gerentes y superiores que utilizan arreglos de trabajo flexibles y para gerentes:% del tiempo del personal en arreglos de trabajo flexible (VPC)</t>
  </si>
  <si>
    <t>% staff time FWA</t>
  </si>
  <si>
    <t>% tiempo staff en horarios flexibles</t>
  </si>
  <si>
    <t>IV.3.7</t>
  </si>
  <si>
    <t>% Vacancies (VPC)</t>
  </si>
  <si>
    <t>% Vacantes (VPC)</t>
  </si>
  <si>
    <t>% Vacancies</t>
  </si>
  <si>
    <t>% Vacantes</t>
  </si>
  <si>
    <t>IV.4.1</t>
  </si>
  <si>
    <t>% NPC Budget execution from January to November (VPC)</t>
  </si>
  <si>
    <t>% de ejecución del presupuesto NPC desde enero a noviembre (VPC)</t>
  </si>
  <si>
    <t>% NPC  Budget execution</t>
  </si>
  <si>
    <t>% de ejecucion del presupuesto NPC</t>
  </si>
  <si>
    <t>Maximum</t>
  </si>
  <si>
    <t>IV.4.2</t>
  </si>
  <si>
    <t>5% (up to 10%) of real savings on 2018 approved administrative budget (VPC)</t>
  </si>
  <si>
    <t>5% (hasta 10%) de ahorros reales en el presupuesto administrativo aprobado 2018 (VPC)</t>
  </si>
  <si>
    <t>%5 to 10% of 2018 savings</t>
  </si>
  <si>
    <t>%5 a 10% de ahorros</t>
  </si>
  <si>
    <t>IV.4.3.1</t>
  </si>
  <si>
    <t>% T&amp;L compliance &amp; improve quality of time reported (Checklist)</t>
  </si>
  <si>
    <t>% de cumplimiento del T&amp;L &amp; mejora en la calidad del reporte (Checklist)</t>
  </si>
  <si>
    <t>% T&amp;L compliance &amp; quality of time</t>
  </si>
  <si>
    <t>% cumplimiento T&amp;L &amp; calidad reporte</t>
  </si>
  <si>
    <t>IV.4.3.2</t>
  </si>
  <si>
    <t>% T&amp;L compliance (VPC)</t>
  </si>
  <si>
    <t>% de cumplimiento del T&amp;L(VPC)</t>
  </si>
  <si>
    <t>% T&amp;L compliance</t>
  </si>
  <si>
    <t>% cumplimiento T&amp;L</t>
  </si>
  <si>
    <t>IV.4.4</t>
  </si>
  <si>
    <t>% of time dedicated to administrative activities</t>
  </si>
  <si>
    <t>% del tiempo dedicado a las actividades administrativas</t>
  </si>
  <si>
    <t>% time in administrative activities</t>
  </si>
  <si>
    <t>% tiempo actividades administrativas</t>
  </si>
  <si>
    <t>IV.5.1</t>
  </si>
  <si>
    <t>FMP#13 - Close gaps and improve communication among staff 
(B0406 Institutional Services)</t>
  </si>
  <si>
    <t>FMP#13 - Acortar brechas y mejorar la comunicación entre el personal
(B0406 Institutional Services)</t>
  </si>
  <si>
    <t># of initiatives that foster communication</t>
  </si>
  <si>
    <t># de iniciativas que fomentan la comunicación</t>
  </si>
  <si>
    <t># initiatives fostering communication</t>
  </si>
  <si>
    <t># iniciativas fomentan comunicación</t>
  </si>
  <si>
    <t>Cumunication Team</t>
  </si>
  <si>
    <t>IV.5.2</t>
  </si>
  <si>
    <t>% of overall satisfaction for FMP 2018 retreat</t>
  </si>
  <si>
    <t>% de satisfacción en general por la reunión anual de FMP 2018</t>
  </si>
  <si>
    <t>% of overall satisfaction for retreat</t>
  </si>
  <si>
    <t>% de satisfacción retiro FMP 2017</t>
  </si>
  <si>
    <t>IV.5.3</t>
  </si>
  <si>
    <t># of Contractuals at end of period - ea Q (VPC)</t>
  </si>
  <si>
    <t># de Consultores al final de cada período (VPC)</t>
  </si>
  <si>
    <t># of Contractuals at end of period</t>
  </si>
  <si>
    <t># Consultores al final de cada período</t>
  </si>
  <si>
    <t>ES</t>
  </si>
  <si>
    <t>EN</t>
  </si>
  <si>
    <t>ESPAÑOL</t>
  </si>
  <si>
    <t>ENGLISH</t>
  </si>
  <si>
    <t>OBJ. I</t>
  </si>
  <si>
    <t>GOAL I</t>
  </si>
  <si>
    <t>OBJ. II</t>
  </si>
  <si>
    <t>GOAL II</t>
  </si>
  <si>
    <t>OBJ. III</t>
  </si>
  <si>
    <t>GOAL III</t>
  </si>
  <si>
    <t>OBJ. IV</t>
  </si>
  <si>
    <t>GOAL IV</t>
  </si>
  <si>
    <t>(Operaciones c/Gtía Soberana)</t>
  </si>
  <si>
    <t>(SG Operations)</t>
  </si>
  <si>
    <t>(Operaciones sin Gtía Sob.)</t>
  </si>
  <si>
    <t>(NSG Operations)</t>
  </si>
  <si>
    <t>(Corporativo)</t>
  </si>
  <si>
    <t>(Corporate)</t>
  </si>
  <si>
    <t>(Recursos)</t>
  </si>
  <si>
    <t>(Resources)</t>
  </si>
  <si>
    <t>A01- Gestión Clientes</t>
  </si>
  <si>
    <t>A01- Stakeholder &amp; Donor Mgmt.</t>
  </si>
  <si>
    <t>A02- Estrategia y Programación</t>
  </si>
  <si>
    <t>A02- Strategy &amp; Programing</t>
  </si>
  <si>
    <t>A03- Desarrollo de Conocimiento</t>
  </si>
  <si>
    <t>A03- Knowledge Development</t>
  </si>
  <si>
    <t>A05- Preparación</t>
  </si>
  <si>
    <t>A05- Preparation</t>
  </si>
  <si>
    <t>A06- Supervisión</t>
  </si>
  <si>
    <t>A06- Supervision</t>
  </si>
  <si>
    <t>A04 Originación</t>
  </si>
  <si>
    <t>A04 Origination</t>
  </si>
  <si>
    <t>B01 Aprendizaje y Conocimiento</t>
  </si>
  <si>
    <t>B01 Learning &amp; Knowledge</t>
  </si>
  <si>
    <t>B02- Gestión Proyectos Capital</t>
  </si>
  <si>
    <t>B02- Capital Management</t>
  </si>
  <si>
    <t>B03- Governanza Corporativa</t>
  </si>
  <si>
    <t>B03- Corporate Governance</t>
  </si>
  <si>
    <t>B04- Servicios Corporativos</t>
  </si>
  <si>
    <t>B04- Corporate Services</t>
  </si>
  <si>
    <t>I.1</t>
  </si>
  <si>
    <t>Meta</t>
  </si>
  <si>
    <t>Actual</t>
  </si>
  <si>
    <t>I.2</t>
  </si>
  <si>
    <t>I.3</t>
  </si>
  <si>
    <t>I.4</t>
  </si>
  <si>
    <t>II.1.1</t>
  </si>
  <si>
    <t>IV.1</t>
  </si>
  <si>
    <t>IV.2</t>
  </si>
  <si>
    <t>IV.3</t>
  </si>
  <si>
    <t>Obj. Banco</t>
  </si>
  <si>
    <t>Main Business Functions</t>
  </si>
  <si>
    <t>Actividades FMP</t>
  </si>
  <si>
    <t>Tipo</t>
  </si>
  <si>
    <t>Metas</t>
  </si>
  <si>
    <t>Notas</t>
  </si>
  <si>
    <t>Responsable</t>
  </si>
  <si>
    <t>Contacto</t>
  </si>
  <si>
    <t>Tablero</t>
  </si>
  <si>
    <t>COMMENTS</t>
  </si>
  <si>
    <t>Freq.</t>
  </si>
  <si>
    <t>Go to Manual de Indicadores</t>
  </si>
  <si>
    <t>1Q</t>
  </si>
  <si>
    <t>3Q</t>
  </si>
  <si>
    <r>
      <t xml:space="preserve">Objetivo I
</t>
    </r>
    <r>
      <rPr>
        <sz val="12"/>
        <color theme="0"/>
        <rFont val="Calibri"/>
        <family val="2"/>
        <scheme val="minor"/>
      </rPr>
      <t>Operaciones con garantía soberana</t>
    </r>
  </si>
  <si>
    <r>
      <rPr>
        <b/>
        <sz val="11"/>
        <rFont val="Calibri"/>
        <family val="2"/>
      </rPr>
      <t>A01</t>
    </r>
    <r>
      <rPr>
        <sz val="11"/>
        <rFont val="Calibri"/>
        <family val="2"/>
      </rPr>
      <t xml:space="preserve"> Gestión de Clientes y Donantes</t>
    </r>
  </si>
  <si>
    <r>
      <rPr>
        <b/>
        <sz val="10"/>
        <rFont val="Calibri"/>
        <family val="2"/>
      </rPr>
      <t xml:space="preserve">FMP#1 - </t>
    </r>
    <r>
      <rPr>
        <sz val="10"/>
        <rFont val="Calibri"/>
        <family val="2"/>
      </rPr>
      <t>Ser reconicidos como  asesores confiables e informados sobre asuntos públicos de gestión financiera y adquisiciones</t>
    </r>
    <r>
      <rPr>
        <b/>
        <sz val="10"/>
        <rFont val="Calibri"/>
        <family val="2"/>
      </rPr>
      <t xml:space="preserve">
(A0101 Stakeholder Management)</t>
    </r>
    <r>
      <rPr>
        <sz val="10"/>
        <rFont val="Calibri"/>
        <family val="2"/>
      </rPr>
      <t xml:space="preserve">
</t>
    </r>
  </si>
  <si>
    <t>MER (2): Heads of Procurement (HOP), 4Q
JD/AS: (4) Tres talleres temáticos y una conferencia anual (4Q)</t>
  </si>
  <si>
    <r>
      <rPr>
        <b/>
        <sz val="11"/>
        <rFont val="Calibri"/>
        <family val="2"/>
      </rPr>
      <t>A02</t>
    </r>
    <r>
      <rPr>
        <sz val="11"/>
        <rFont val="Calibri"/>
        <family val="2"/>
      </rPr>
      <t xml:space="preserve"> Estrategia &amp; Programación</t>
    </r>
  </si>
  <si>
    <r>
      <t>FMP#2 -</t>
    </r>
    <r>
      <rPr>
        <sz val="10"/>
        <rFont val="Calibri"/>
        <family val="2"/>
      </rPr>
      <t xml:space="preserve"> Proveer asesoramiento fiduciario de calidad en en CPD y estrategias de país</t>
    </r>
    <r>
      <rPr>
        <b/>
        <sz val="10"/>
        <rFont val="Calibri"/>
        <family val="2"/>
      </rPr>
      <t xml:space="preserve">
(A0201 Country Strategies)</t>
    </r>
  </si>
  <si>
    <t>JD/AS: (1) Estudio de mecanismos de ejecución (VE, IP y AS
No es sólo de VPS sino un trabajo conjunto con diversas áreas para entregar a PRE, 4Q</t>
  </si>
  <si>
    <r>
      <t>FMP#2 -</t>
    </r>
    <r>
      <rPr>
        <sz val="10"/>
        <rFont val="Calibri"/>
        <family val="2"/>
      </rPr>
      <t xml:space="preserve"> Proveer asesoramiento fiduciario de calidad en en CPD y estrategias de país</t>
    </r>
    <r>
      <rPr>
        <b/>
        <sz val="10"/>
        <rFont val="Calibri"/>
        <family val="2"/>
      </rPr>
      <t xml:space="preserve">
(A0202 CPD)</t>
    </r>
  </si>
  <si>
    <r>
      <rPr>
        <b/>
        <sz val="11"/>
        <rFont val="Calibri"/>
        <family val="2"/>
      </rPr>
      <t>A05</t>
    </r>
    <r>
      <rPr>
        <sz val="11"/>
        <rFont val="Calibri"/>
        <family val="2"/>
      </rPr>
      <t xml:space="preserve"> Preparación </t>
    </r>
  </si>
  <si>
    <r>
      <t>FMP#3</t>
    </r>
    <r>
      <rPr>
        <sz val="10"/>
        <rFont val="Calibri"/>
        <family val="2"/>
        <scheme val="minor"/>
      </rPr>
      <t xml:space="preserve"> - Ofrecer asesoramiento de calidad durante el diseño de los proyectos
</t>
    </r>
    <r>
      <rPr>
        <b/>
        <sz val="10"/>
        <rFont val="Calibri"/>
        <family val="2"/>
        <scheme val="minor"/>
      </rPr>
      <t xml:space="preserve">(A0501 Public Sector) </t>
    </r>
  </si>
  <si>
    <r>
      <rPr>
        <b/>
        <sz val="11"/>
        <rFont val="Calibri"/>
        <family val="2"/>
      </rPr>
      <t>A06</t>
    </r>
    <r>
      <rPr>
        <sz val="11"/>
        <rFont val="Calibri"/>
        <family val="2"/>
      </rPr>
      <t xml:space="preserve"> Supervision</t>
    </r>
  </si>
  <si>
    <r>
      <rPr>
        <b/>
        <sz val="10"/>
        <rFont val="Calibri"/>
        <family val="2"/>
      </rPr>
      <t xml:space="preserve">FMP#4 - </t>
    </r>
    <r>
      <rPr>
        <sz val="10"/>
        <rFont val="Calibri"/>
        <family val="2"/>
      </rPr>
      <t>Incrementar la eficiencia y efectividad en el control fiduciario</t>
    </r>
    <r>
      <rPr>
        <b/>
        <sz val="10"/>
        <rFont val="Calibri"/>
        <family val="2"/>
      </rPr>
      <t xml:space="preserve">
(A0601 Portfolio Management)
(A0602 Loan Supervision)
(A060201 Loan, 
A060203 Small Projects)</t>
    </r>
  </si>
  <si>
    <r>
      <t>FMP#5</t>
    </r>
    <r>
      <rPr>
        <sz val="10"/>
        <rFont val="Calibri"/>
        <family val="2"/>
      </rPr>
      <t xml:space="preserve"> - Alcanzar los resultados de UCS esperados para 2019</t>
    </r>
    <r>
      <rPr>
        <b/>
        <sz val="10"/>
        <rFont val="Calibri"/>
        <family val="2"/>
      </rPr>
      <t xml:space="preserve">
(A0606 Use of Country Systems)
</t>
    </r>
  </si>
  <si>
    <r>
      <rPr>
        <b/>
        <sz val="15"/>
        <color theme="0"/>
        <rFont val="Calibri"/>
        <family val="2"/>
        <scheme val="minor"/>
      </rPr>
      <t>Objetivo II</t>
    </r>
    <r>
      <rPr>
        <sz val="18"/>
        <color theme="0"/>
        <rFont val="Calibri"/>
        <family val="2"/>
        <scheme val="minor"/>
      </rPr>
      <t xml:space="preserve">
</t>
    </r>
    <r>
      <rPr>
        <sz val="10"/>
        <color theme="0"/>
        <rFont val="Calibri"/>
        <family val="2"/>
        <scheme val="minor"/>
      </rPr>
      <t>Operaciones sin garantía soberana</t>
    </r>
  </si>
  <si>
    <r>
      <rPr>
        <b/>
        <sz val="11"/>
        <rFont val="Calibri"/>
        <family val="2"/>
        <scheme val="minor"/>
      </rPr>
      <t>A04</t>
    </r>
    <r>
      <rPr>
        <sz val="11"/>
        <rFont val="Calibri"/>
        <family val="2"/>
        <scheme val="minor"/>
      </rPr>
      <t xml:space="preserve"> Originación</t>
    </r>
  </si>
  <si>
    <t>II.1</t>
  </si>
  <si>
    <r>
      <rPr>
        <b/>
        <sz val="10"/>
        <rFont val="Calibri"/>
        <family val="2"/>
        <scheme val="minor"/>
      </rPr>
      <t>FMP# 14</t>
    </r>
    <r>
      <rPr>
        <sz val="10"/>
        <rFont val="Calibri"/>
        <family val="2"/>
        <scheme val="minor"/>
      </rPr>
      <t xml:space="preserve"> - Identificar posbles areas de sinergias o contribución con el sector privado</t>
    </r>
  </si>
  <si>
    <r>
      <rPr>
        <b/>
        <sz val="15"/>
        <color theme="0"/>
        <rFont val="Calibri"/>
        <family val="2"/>
        <scheme val="minor"/>
      </rPr>
      <t>Objetivo III</t>
    </r>
    <r>
      <rPr>
        <sz val="18"/>
        <color theme="0"/>
        <rFont val="Calibri"/>
        <family val="2"/>
        <scheme val="minor"/>
      </rPr>
      <t xml:space="preserve">
</t>
    </r>
    <r>
      <rPr>
        <sz val="10"/>
        <color theme="0"/>
        <rFont val="Calibri"/>
        <family val="2"/>
        <scheme val="minor"/>
      </rPr>
      <t>Corporativo</t>
    </r>
  </si>
  <si>
    <r>
      <rPr>
        <b/>
        <sz val="11"/>
        <rFont val="Calibri"/>
        <family val="2"/>
      </rPr>
      <t>A03</t>
    </r>
    <r>
      <rPr>
        <sz val="11"/>
        <rFont val="Calibri"/>
        <family val="2"/>
      </rPr>
      <t xml:space="preserve"> Desarrollo de Conocimiento</t>
    </r>
  </si>
  <si>
    <t>III.1</t>
  </si>
  <si>
    <r>
      <t xml:space="preserve">FMP#7 - </t>
    </r>
    <r>
      <rPr>
        <sz val="10"/>
        <rFont val="Calibri"/>
        <family val="2"/>
      </rPr>
      <t>Crear un ambiente que promueva la innovación y el compromiso</t>
    </r>
    <r>
      <rPr>
        <b/>
        <sz val="10"/>
        <rFont val="Calibri"/>
        <family val="2"/>
      </rPr>
      <t xml:space="preserve">
(A0301 Country work; A0302 Sector Work); </t>
    </r>
    <r>
      <rPr>
        <sz val="10"/>
        <rFont val="Calibri"/>
        <family val="2"/>
      </rPr>
      <t>(A030202 Research TC) (Collaborate CS)</t>
    </r>
  </si>
  <si>
    <t xml:space="preserve"> MTS: (1) aplicación Registro, 1Q electrónico de Protestas / operativa</t>
  </si>
  <si>
    <t>JD/AS:(1) Blockchain in ALC (JDP) 3Q</t>
  </si>
  <si>
    <t>VE: (2) 1. Working Group (WG) Plataforma operativa FMP. 4Q
2. WG Incorporacion FMP en ERM (Piloto CID), 4Q</t>
  </si>
  <si>
    <r>
      <t>FMP#6</t>
    </r>
    <r>
      <rPr>
        <sz val="10"/>
        <color rgb="FF000000"/>
        <rFont val="Calibri"/>
        <family val="2"/>
      </rPr>
      <t xml:space="preserve"> - Incrementar la competencia de las Agencias Ejecutoras para la ejecución de proyectos</t>
    </r>
    <r>
      <rPr>
        <b/>
        <sz val="10"/>
        <color rgb="FF000000"/>
        <rFont val="Calibri"/>
        <family val="2"/>
      </rPr>
      <t xml:space="preserve">
(A0301 Country work; A0302 Sector Work); (A030202 Research TC) (Collaborate CS)</t>
    </r>
  </si>
  <si>
    <r>
      <rPr>
        <b/>
        <sz val="11"/>
        <rFont val="Calibri"/>
        <family val="2"/>
      </rPr>
      <t>B01</t>
    </r>
    <r>
      <rPr>
        <sz val="11"/>
        <rFont val="Calibri"/>
        <family val="2"/>
      </rPr>
      <t xml:space="preserve"> Aprendizaje y Conocimiento Colaborativo</t>
    </r>
  </si>
  <si>
    <t>III.2</t>
  </si>
  <si>
    <r>
      <t xml:space="preserve">FMP#7 - </t>
    </r>
    <r>
      <rPr>
        <sz val="10"/>
        <rFont val="Calibri"/>
        <family val="2"/>
      </rPr>
      <t>Crear un ambiente que promueva la innovación y el compromiso</t>
    </r>
    <r>
      <rPr>
        <b/>
        <sz val="10"/>
        <rFont val="Calibri"/>
        <family val="2"/>
      </rPr>
      <t xml:space="preserve">
(B0101 Staff Training)</t>
    </r>
  </si>
  <si>
    <r>
      <rPr>
        <b/>
        <sz val="15"/>
        <color theme="0"/>
        <rFont val="Calibri"/>
        <family val="2"/>
        <scheme val="minor"/>
      </rPr>
      <t>Objetivo IV</t>
    </r>
    <r>
      <rPr>
        <sz val="12"/>
        <color theme="0"/>
        <rFont val="Calibri"/>
        <family val="2"/>
        <scheme val="minor"/>
      </rPr>
      <t xml:space="preserve">
</t>
    </r>
    <r>
      <rPr>
        <sz val="10"/>
        <color theme="0"/>
        <rFont val="Calibri"/>
        <family val="2"/>
        <scheme val="minor"/>
      </rPr>
      <t>Recursos</t>
    </r>
  </si>
  <si>
    <r>
      <rPr>
        <b/>
        <sz val="11"/>
        <rFont val="Calibri"/>
        <family val="2"/>
      </rPr>
      <t>B02</t>
    </r>
    <r>
      <rPr>
        <sz val="11"/>
        <rFont val="Calibri"/>
        <family val="2"/>
      </rPr>
      <t xml:space="preserve"> Gestión de Mejoras de Capital</t>
    </r>
  </si>
  <si>
    <r>
      <rPr>
        <b/>
        <sz val="10"/>
        <rFont val="Calibri"/>
        <family val="2"/>
      </rPr>
      <t xml:space="preserve">FMP#9 - </t>
    </r>
    <r>
      <rPr>
        <sz val="10"/>
        <rFont val="Calibri"/>
        <family val="2"/>
      </rPr>
      <t xml:space="preserve">Modernizar y actualizar la política fiduciaria, guías de procesos y sistemas </t>
    </r>
    <r>
      <rPr>
        <b/>
        <sz val="10"/>
        <rFont val="Calibri"/>
        <family val="2"/>
      </rPr>
      <t xml:space="preserve">
(B0202 ITE support)</t>
    </r>
  </si>
  <si>
    <t>VE: (1) WG. Actualizacion y mejora del BI, 4Q</t>
  </si>
  <si>
    <r>
      <rPr>
        <b/>
        <sz val="11"/>
        <rFont val="Calibri"/>
        <family val="2"/>
      </rPr>
      <t xml:space="preserve">B03 </t>
    </r>
    <r>
      <rPr>
        <sz val="11"/>
        <rFont val="Calibri"/>
        <family val="2"/>
      </rPr>
      <t>Governanza Corporativa</t>
    </r>
  </si>
  <si>
    <r>
      <t xml:space="preserve">
</t>
    </r>
    <r>
      <rPr>
        <b/>
        <sz val="10"/>
        <rFont val="Calibri"/>
        <family val="2"/>
      </rPr>
      <t>FMP#9</t>
    </r>
    <r>
      <rPr>
        <sz val="10"/>
        <rFont val="Calibri"/>
        <family val="2"/>
      </rPr>
      <t xml:space="preserve"> - Modernizar y actualizar la política fiduciaria, guías de procesos y sistemas 
</t>
    </r>
    <r>
      <rPr>
        <b/>
        <sz val="10"/>
        <rFont val="Calibri"/>
        <family val="2"/>
      </rPr>
      <t>(B0302 Policies, Guidelines, Reports &amp; Advice)</t>
    </r>
    <r>
      <rPr>
        <sz val="10"/>
        <rFont val="Calibri"/>
        <family val="2"/>
      </rPr>
      <t xml:space="preserve">
</t>
    </r>
    <r>
      <rPr>
        <b/>
        <sz val="10"/>
        <rFont val="Calibri"/>
        <family val="2"/>
      </rPr>
      <t>FMP#10</t>
    </r>
    <r>
      <rPr>
        <sz val="10"/>
        <rFont val="Calibri"/>
        <family val="2"/>
      </rPr>
      <t xml:space="preserve"> - Ajustar e implemetar la estrategia de BI para la efectividad en la toma de decisiones
</t>
    </r>
    <r>
      <rPr>
        <b/>
        <sz val="10"/>
        <rFont val="Calibri"/>
        <family val="2"/>
      </rPr>
      <t xml:space="preserve">(B0304 Corporate Management) </t>
    </r>
  </si>
  <si>
    <t>AS: (1) FMP Connect, Q2</t>
  </si>
  <si>
    <t>RL: (1) Iniciativa de Supervision Ex post implementada / medicion&gt; fin de año un país piloteando la iniciativa.</t>
  </si>
  <si>
    <t>FA: (2) Ronda 1</t>
  </si>
  <si>
    <t>FA: (2) Ronda 2</t>
  </si>
  <si>
    <t>2 PRM</t>
  </si>
  <si>
    <t xml:space="preserve"> MTS: (1) Donor Agreement TBC (estimado) Q1 -  (criterio: al menos 1 en el año)</t>
  </si>
  <si>
    <t>MER (3) : 1. Adquisición de Terrenos, 2. Adjudicación / resición a la segunda, 3. Actualización (2) Standard Bidding Documments - LLPP  
RL: (2) 1. Intall and Supply y 2. Bienes informáticos (4Q)
(1) armonización, 4Q
MER/SG (1): Lineamientos par el uso del método de comparación de precios, 4Q 
AS: Guía para la incorporación de consideraciones ambientales en las adquisiciones, 4Q</t>
  </si>
  <si>
    <r>
      <rPr>
        <b/>
        <sz val="11"/>
        <rFont val="Calibri"/>
        <family val="2"/>
      </rPr>
      <t xml:space="preserve">B04 </t>
    </r>
    <r>
      <rPr>
        <sz val="11"/>
        <rFont val="Calibri"/>
        <family val="2"/>
      </rPr>
      <t>Servicios Corporativos</t>
    </r>
  </si>
  <si>
    <r>
      <rPr>
        <b/>
        <sz val="10"/>
        <rFont val="Calibri"/>
        <family val="2"/>
      </rPr>
      <t>FMP#11</t>
    </r>
    <r>
      <rPr>
        <sz val="10"/>
        <rFont val="Calibri"/>
        <family val="2"/>
      </rPr>
      <t xml:space="preserve"> - Fortalecer el perfil y las habilidades del personal de FMP</t>
    </r>
    <r>
      <rPr>
        <b/>
        <sz val="10"/>
        <rFont val="Calibri"/>
        <family val="2"/>
      </rPr>
      <t xml:space="preserve">
(B0401 Human Resources) </t>
    </r>
  </si>
  <si>
    <t>IV.4</t>
  </si>
  <si>
    <r>
      <rPr>
        <b/>
        <sz val="10"/>
        <rFont val="Calibri"/>
        <family val="2"/>
      </rPr>
      <t>FMP#12</t>
    </r>
    <r>
      <rPr>
        <sz val="10"/>
        <rFont val="Calibri"/>
        <family val="2"/>
      </rPr>
      <t xml:space="preserve"> - Fortalecer los procesos y la cultura de planificación y presupuesto</t>
    </r>
    <r>
      <rPr>
        <b/>
        <sz val="10"/>
        <rFont val="Calibri"/>
        <family val="2"/>
      </rPr>
      <t xml:space="preserve">
 (B0402 Budgeting) </t>
    </r>
  </si>
  <si>
    <t>IV.5</t>
  </si>
  <si>
    <r>
      <rPr>
        <b/>
        <sz val="10"/>
        <rFont val="Calibri"/>
        <family val="2"/>
      </rPr>
      <t>FMP#13</t>
    </r>
    <r>
      <rPr>
        <sz val="10"/>
        <rFont val="Calibri"/>
        <family val="2"/>
      </rPr>
      <t xml:space="preserve"> - Acortar brechas y mejorar la comunicación entre el personal</t>
    </r>
    <r>
      <rPr>
        <b/>
        <sz val="10"/>
        <rFont val="Calibri"/>
        <family val="2"/>
      </rPr>
      <t xml:space="preserve">
(B0406 Institutional Services)</t>
    </r>
  </si>
  <si>
    <t>Other Targets</t>
  </si>
  <si>
    <t>Equipo</t>
  </si>
  <si>
    <t>Consultores</t>
  </si>
  <si>
    <t>Viajes</t>
  </si>
  <si>
    <t>Otros</t>
  </si>
  <si>
    <t>Subtotal</t>
  </si>
  <si>
    <t>Fuente</t>
  </si>
  <si>
    <t>Goal I</t>
  </si>
  <si>
    <t>A06 Supervisión</t>
  </si>
  <si>
    <t>Goal III</t>
  </si>
  <si>
    <t>B01 Learning &amp; Collaborative Knowledge</t>
  </si>
  <si>
    <t>Goal?</t>
  </si>
  <si>
    <t>Go to Manual de Checklists</t>
  </si>
  <si>
    <t>Cuantos Anexos III realizó en el Trimestre?</t>
  </si>
  <si>
    <t>Cuantos Anexos III responden Yes?</t>
  </si>
  <si>
    <t>Cuantos ICB realizó en el Trimestre?</t>
  </si>
  <si>
    <t>Cuantos ICB responden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</si>
</sst>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00_-;\-* #,##0.00_-;_-* &quot;-&quot;??_-;_-@_-"/>
    <numFmt numFmtId="165" formatCode="_(&quot;$&quot;* #,##0_);_(&quot;$&quot;* \(#,##0\);_(&quot;$&quot;* &quot;-&quot;??_);_(@_)"/>
    <numFmt numFmtId="166" formatCode="[$-F800]dddd\,\ mmmm\ dd\,\ yyyy"/>
    <numFmt numFmtId="167" formatCode="0.0"/>
    <numFmt numFmtId="168" formatCode="#,##0.0000_);\(#,##0.0000\)"/>
    <numFmt numFmtId="169" formatCode="0.0%"/>
    <numFmt numFmtId="170" formatCode="0.000"/>
    <numFmt numFmtId="171" formatCode="dd\-mmm\-yy_)"/>
    <numFmt numFmtId="172" formatCode="00\-0000\-00\-0000\-000"/>
    <numFmt numFmtId="173" formatCode="00\-0000\-00\-0000"/>
    <numFmt numFmtId="174" formatCode="0.000_)"/>
    <numFmt numFmtId="175" formatCode="0.00_)"/>
    <numFmt numFmtId="176" formatCode="_([$€-2]* #,##0.00_);_([$€-2]* \(#,##0.00\);_([$€-2]* &quot;-&quot;??_)"/>
    <numFmt numFmtId="177" formatCode="#,##0.0_);\(#,##0.0\)"/>
    <numFmt numFmtId="178" formatCode="0.00_);[Red]\(0.00\)"/>
    <numFmt numFmtId="179" formatCode="\£\ #,##0.00;\(\€\ #,##0.00\)"/>
    <numFmt numFmtId="180" formatCode="0.000000"/>
    <numFmt numFmtId="181" formatCode="dd\-mmm\-yyyy"/>
    <numFmt numFmtId="182" formatCode="#,##0_);\(#,##0\);&quot;- &quot;"/>
    <numFmt numFmtId="183" formatCode=";;;"/>
    <numFmt numFmtId="184" formatCode="&quot;$&quot;#,##0.0_);[Red]\(&quot;$&quot;#,##0.0\)"/>
    <numFmt numFmtId="185" formatCode="&quot;$&quot;#,##0.0,_);[Red]\(&quot;$&quot;#,##0.0,\)"/>
    <numFmt numFmtId="186" formatCode="#,##0.00\ &quot;DM&quot;;\-#,##0.00\ &quot;DM&quot;"/>
    <numFmt numFmtId="187" formatCode="#,##0,_);[Red]\(#,##0,\)"/>
    <numFmt numFmtId="188" formatCode="#,##0.00_);[Red]\(#,##0.00\);\-\-__"/>
    <numFmt numFmtId="189" formatCode="#,##0.0_);[Red]\(#,##0.0\)"/>
    <numFmt numFmtId="190" formatCode="_(* #,##0.000000_);_(* \(#,##0.000000\);_(* &quot;-&quot;??_);_(@_)"/>
    <numFmt numFmtId="191" formatCode="#,##0.00_);[Red]\(#,##0.00\);&quot;-  &quot;"/>
    <numFmt numFmtId="192" formatCode="00"/>
    <numFmt numFmtId="193" formatCode="000000"/>
    <numFmt numFmtId="194" formatCode="#,##0.0000_);[Red]\(#,##0.0000\)"/>
    <numFmt numFmtId="195" formatCode="#,##0.0;[Red]\-#,##0.0"/>
    <numFmt numFmtId="196" formatCode="m/d/yy\ h:mm\ AM/PM"/>
    <numFmt numFmtId="197" formatCode="m/d/yy_)"/>
    <numFmt numFmtId="198" formatCode="_-* #,##0.0_-;\-* #,##0.0_-;_-* &quot;-&quot;??_-;_-@_-"/>
    <numFmt numFmtId="199" formatCode="#,##0.00&quot; $&quot;;\-#,##0.00&quot; $&quot;"/>
    <numFmt numFmtId="200" formatCode="_-* #,##0_-;[Magenta]\(* #,##0\)"/>
    <numFmt numFmtId="201" formatCode="&quot;R$&quot;#,##0_);[Red]\(&quot;R$&quot;#,##0\)"/>
    <numFmt numFmtId="202" formatCode="&quot;R$&quot;#,##0.00_);[Red]\(&quot;R$&quot;#,##0.00\)"/>
    <numFmt numFmtId="203" formatCode="mmm\-yy_)"/>
    <numFmt numFmtId="204" formatCode="mmm_)"/>
    <numFmt numFmtId="205" formatCode="#,##0;[Red]\(#,##0\)"/>
    <numFmt numFmtId="206" formatCode="0%;[Red]\-0%"/>
    <numFmt numFmtId="207" formatCode="0.0%;[Red]\-0.0%"/>
    <numFmt numFmtId="208" formatCode="0.00%;[Red]\-0.00%"/>
    <numFmt numFmtId="209" formatCode="0.0000%;[Red]\-0.0000%"/>
    <numFmt numFmtId="210" formatCode="_-* #,##0_-;[Red]\(* #,##0\)"/>
    <numFmt numFmtId="211" formatCode="dd\-mmm\-yyyy\ h:mm\ AM/PM"/>
    <numFmt numFmtId="212" formatCode="&quot;£&quot;#,##0;[Red]\-&quot;£&quot;#,##0"/>
    <numFmt numFmtId="213" formatCode="&quot;£&quot;#,##0.00;[Red]\-&quot;£&quot;#,##0.00"/>
    <numFmt numFmtId="214" formatCode="###0_);[Red]\(###0\)"/>
    <numFmt numFmtId="215" formatCode="&quot;$&quot;#,##0.0000"/>
    <numFmt numFmtId="216" formatCode="#,##0.000_);[Red]\(#,##0.000\)"/>
    <numFmt numFmtId="217" formatCode="#,##0;#,##0;;"/>
    <numFmt numFmtId="218" formatCode="_(* #,##0_);_(* \(#,##0\);_(* &quot;0&quot;??_);_(@_)"/>
    <numFmt numFmtId="219" formatCode="_(&quot;$&quot;* #,##0,_);[Red]_(&quot;$&quot;* \(#,##0,\)"/>
    <numFmt numFmtId="220" formatCode="_(&quot;$&quot;* #,##0,,_);[Red]_(&quot;$&quot;* \(#,##0,,\);_(&quot;$&quot;* &quot;-&quot;_);_(@_)"/>
    <numFmt numFmtId="221" formatCode="#,##0.0,;[Red]\(#,##0.0,\);"/>
    <numFmt numFmtId="222" formatCode="#,##0.0,,;[Red]\(#,##0.0,,\);"/>
    <numFmt numFmtId="223" formatCode="00.000%"/>
    <numFmt numFmtId="224" formatCode="#"/>
    <numFmt numFmtId="225" formatCode="_-* #,##0.00\ [$€-1]_-;\-* #,##0.00\ [$€-1]_-;_-* &quot;-&quot;??\ [$€-1]_-"/>
  </numFmts>
  <fonts count="235">
    <font>
      <sz val="10"/>
      <name val="Verdan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Verdana"/>
      <family val="2"/>
    </font>
    <font>
      <sz val="10"/>
      <name val="Calibri"/>
      <family val="2"/>
      <scheme val="minor"/>
    </font>
    <font>
      <sz val="12"/>
      <name val="Calibri"/>
      <family val="2"/>
      <scheme val="minor"/>
    </font>
    <font>
      <sz val="14"/>
      <name val="Calibri"/>
      <family val="2"/>
      <scheme val="minor"/>
    </font>
    <font>
      <sz val="18"/>
      <name val="Calibri"/>
      <family val="2"/>
      <scheme val="minor"/>
    </font>
    <font>
      <sz val="10"/>
      <name val="Arial Unicode MS"/>
      <family val="2"/>
    </font>
    <font>
      <b/>
      <sz val="10"/>
      <name val="Arial Unicode MS"/>
      <family val="2"/>
    </font>
    <font>
      <sz val="10"/>
      <name val="Arial Unicode MS"/>
      <family val="2"/>
    </font>
    <font>
      <sz val="22"/>
      <name val="Calibri"/>
      <family val="2"/>
      <scheme val="minor"/>
    </font>
    <font>
      <sz val="10"/>
      <name val="Verdana"/>
      <family val="2"/>
    </font>
    <font>
      <sz val="11"/>
      <color rgb="FFFF0000"/>
      <name val="Calibri"/>
      <family val="2"/>
      <scheme val="minor"/>
    </font>
    <font>
      <sz val="11"/>
      <color theme="0"/>
      <name val="Calibri"/>
      <family val="2"/>
      <scheme val="minor"/>
    </font>
    <font>
      <sz val="10"/>
      <name val="Arial"/>
      <family val="2"/>
    </font>
    <font>
      <sz val="12"/>
      <name val="Calibri"/>
      <family val="2"/>
    </font>
    <font>
      <sz val="10"/>
      <color theme="0"/>
      <name val="Calibri"/>
      <family val="2"/>
      <scheme val="minor"/>
    </font>
    <font>
      <b/>
      <sz val="10"/>
      <name val="Calibri"/>
      <family val="2"/>
      <scheme val="minor"/>
    </font>
    <font>
      <sz val="11"/>
      <name val="Calibri"/>
      <family val="2"/>
      <scheme val="minor"/>
    </font>
    <font>
      <sz val="10"/>
      <color theme="1"/>
      <name val="Calibri"/>
      <family val="2"/>
      <scheme val="minor"/>
    </font>
    <font>
      <sz val="8"/>
      <name val="Calibri"/>
      <family val="2"/>
      <scheme val="minor"/>
    </font>
    <font>
      <b/>
      <sz val="15"/>
      <color theme="3"/>
      <name val="Calibri"/>
      <family val="2"/>
      <scheme val="minor"/>
    </font>
    <font>
      <b/>
      <sz val="11"/>
      <color theme="1"/>
      <name val="Calibri"/>
      <family val="2"/>
      <scheme val="minor"/>
    </font>
    <font>
      <sz val="10"/>
      <color theme="1"/>
      <name val="Tahoma"/>
      <family val="2"/>
    </font>
    <font>
      <b/>
      <sz val="18"/>
      <color theme="3"/>
      <name val="Cambria"/>
      <family val="2"/>
      <scheme val="maj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u/>
      <sz val="11"/>
      <color theme="10"/>
      <name val="Calibri"/>
      <family val="2"/>
    </font>
    <font>
      <sz val="12"/>
      <color theme="0"/>
      <name val="Calibri"/>
      <family val="2"/>
      <scheme val="minor"/>
    </font>
    <font>
      <sz val="18"/>
      <color theme="0"/>
      <name val="Calibri"/>
      <family val="2"/>
      <scheme val="minor"/>
    </font>
    <font>
      <sz val="10"/>
      <color theme="0" tint="-0.499984740745262"/>
      <name val="Calibri"/>
      <family val="2"/>
      <scheme val="minor"/>
    </font>
    <font>
      <sz val="14"/>
      <name val="Calibri"/>
      <family val="2"/>
    </font>
    <font>
      <sz val="10"/>
      <color indexed="8"/>
      <name val="Arial"/>
      <family val="2"/>
    </font>
    <font>
      <sz val="11"/>
      <color indexed="8"/>
      <name val="Calibri"/>
      <family val="2"/>
    </font>
    <font>
      <sz val="12"/>
      <name val="????"/>
      <family val="2"/>
    </font>
    <font>
      <sz val="10"/>
      <name val="Times New Roman"/>
      <family val="1"/>
    </font>
    <font>
      <sz val="12"/>
      <name val="바탕체"/>
      <family val="1"/>
      <charset val="255"/>
    </font>
    <font>
      <sz val="12"/>
      <name val="???"/>
      <family val="1"/>
      <charset val="129"/>
    </font>
    <font>
      <sz val="12"/>
      <name val="Times New Roman"/>
      <family val="1"/>
    </font>
    <font>
      <sz val="10"/>
      <name val="Helv"/>
      <family val="2"/>
    </font>
    <font>
      <sz val="10"/>
      <color indexed="8"/>
      <name val="MS Sans Serif"/>
      <family val="2"/>
    </font>
    <font>
      <sz val="10"/>
      <name val="Helv"/>
    </font>
    <font>
      <sz val="12"/>
      <name val="Helv"/>
      <family val="2"/>
    </font>
    <font>
      <sz val="8"/>
      <name val="Arial"/>
      <family val="2"/>
    </font>
    <font>
      <sz val="8"/>
      <name val="Times New Roman"/>
      <family val="1"/>
    </font>
    <font>
      <sz val="7"/>
      <name val="Ariel"/>
      <family val="2"/>
    </font>
    <font>
      <sz val="10"/>
      <name val="Courier"/>
      <family val="3"/>
    </font>
    <font>
      <sz val="12"/>
      <name val="Tms Rmn"/>
      <family val="1"/>
    </font>
    <font>
      <b/>
      <sz val="11"/>
      <name val="Arial"/>
      <family val="2"/>
    </font>
    <font>
      <b/>
      <sz val="10"/>
      <name val="Helv"/>
      <family val="2"/>
    </font>
    <font>
      <b/>
      <sz val="10"/>
      <name val="Arial"/>
      <family val="2"/>
    </font>
    <font>
      <sz val="10"/>
      <color indexed="12"/>
      <name val="Arial"/>
      <family val="2"/>
    </font>
    <font>
      <sz val="10"/>
      <color indexed="12"/>
      <name val="Times New Roman"/>
      <family val="1"/>
    </font>
    <font>
      <sz val="10"/>
      <color indexed="11"/>
      <name val="Times New Roman"/>
      <family val="1"/>
    </font>
    <font>
      <b/>
      <sz val="10"/>
      <name val="MS Sans Serif"/>
      <family val="2"/>
    </font>
    <font>
      <sz val="10"/>
      <color indexed="10"/>
      <name val="Times New Roman"/>
      <family val="1"/>
    </font>
    <font>
      <sz val="11"/>
      <name val="Tms Rmn"/>
    </font>
    <font>
      <sz val="10"/>
      <name val="Univers (E1)"/>
      <family val="2"/>
    </font>
    <font>
      <sz val="10"/>
      <name val="MS Serif"/>
      <family val="1"/>
    </font>
    <font>
      <sz val="8"/>
      <color indexed="17"/>
      <name val="Arial"/>
      <family val="2"/>
    </font>
    <font>
      <sz val="10"/>
      <color indexed="16"/>
      <name val="MS Serif"/>
      <family val="1"/>
    </font>
    <font>
      <b/>
      <u/>
      <sz val="11"/>
      <color indexed="37"/>
      <name val="Arial"/>
      <family val="2"/>
    </font>
    <font>
      <b/>
      <sz val="12"/>
      <name val="Arial"/>
      <family val="2"/>
    </font>
    <font>
      <b/>
      <sz val="8"/>
      <name val="MS Sans Serif"/>
      <family val="2"/>
    </font>
    <font>
      <sz val="9"/>
      <name val="Helv"/>
      <family val="2"/>
    </font>
    <font>
      <b/>
      <sz val="10"/>
      <name val="Times New Roman"/>
      <family val="1"/>
    </font>
    <font>
      <sz val="11"/>
      <color indexed="12"/>
      <name val="Arial"/>
      <family val="2"/>
    </font>
    <font>
      <b/>
      <sz val="11"/>
      <color indexed="39"/>
      <name val="Arial"/>
      <family val="2"/>
    </font>
    <font>
      <sz val="9"/>
      <color indexed="12"/>
      <name val="Arial"/>
      <family val="2"/>
    </font>
    <font>
      <b/>
      <i/>
      <sz val="18"/>
      <name val="Geneva"/>
      <family val="2"/>
    </font>
    <font>
      <b/>
      <i/>
      <u/>
      <sz val="14"/>
      <name val="Arial"/>
      <family val="2"/>
    </font>
    <font>
      <b/>
      <sz val="11"/>
      <name val="Helv"/>
      <family val="2"/>
    </font>
    <font>
      <sz val="10"/>
      <name val="MS Sans Serif"/>
      <family val="2"/>
    </font>
    <font>
      <sz val="7"/>
      <name val="Small Fonts"/>
      <family val="2"/>
    </font>
    <font>
      <b/>
      <i/>
      <sz val="16"/>
      <name val="Helv"/>
    </font>
    <font>
      <sz val="11"/>
      <name val="Arial"/>
      <family val="2"/>
    </font>
    <font>
      <sz val="12"/>
      <name val="Arial"/>
      <family val="2"/>
    </font>
    <font>
      <sz val="12"/>
      <color indexed="8"/>
      <name val="Tms Rmn"/>
      <family val="1"/>
    </font>
    <font>
      <sz val="9"/>
      <name val="Arial"/>
      <family val="2"/>
    </font>
    <font>
      <sz val="10"/>
      <name val="Arial MT"/>
      <family val="2"/>
    </font>
    <font>
      <b/>
      <sz val="9"/>
      <name val="Arial Narrow"/>
      <family val="2"/>
    </font>
    <font>
      <b/>
      <sz val="9"/>
      <name val="Arial"/>
      <family val="2"/>
    </font>
    <font>
      <sz val="8"/>
      <name val="Wingdings"/>
      <charset val="2"/>
    </font>
    <font>
      <sz val="8"/>
      <name val="Helv"/>
      <family val="2"/>
    </font>
    <font>
      <b/>
      <sz val="8"/>
      <name val="Arial"/>
      <family val="2"/>
    </font>
    <font>
      <b/>
      <sz val="11"/>
      <name val="Geneva"/>
      <family val="2"/>
    </font>
    <font>
      <sz val="8"/>
      <name val="MS Sans Serif"/>
      <family val="2"/>
    </font>
    <font>
      <b/>
      <sz val="8"/>
      <name val="Times New Roman"/>
      <family val="1"/>
    </font>
    <font>
      <b/>
      <sz val="8"/>
      <color indexed="8"/>
      <name val="Helv"/>
      <family val="2"/>
    </font>
    <font>
      <b/>
      <sz val="12"/>
      <name val="Univers (WN)"/>
      <family val="2"/>
    </font>
    <font>
      <b/>
      <sz val="10"/>
      <name val="Univers (WN)"/>
      <family val="2"/>
    </font>
    <font>
      <sz val="8"/>
      <color indexed="12"/>
      <name val="Arial"/>
      <family val="2"/>
    </font>
    <font>
      <sz val="8"/>
      <color indexed="10"/>
      <name val="Arial Narrow"/>
      <family val="2"/>
    </font>
    <font>
      <sz val="10"/>
      <name val="Helv"/>
      <charset val="204"/>
    </font>
    <font>
      <sz val="12"/>
      <color indexed="8"/>
      <name val="Arial"/>
      <family val="2"/>
    </font>
    <font>
      <sz val="14"/>
      <color indexed="8"/>
      <name val="Arial"/>
      <family val="2"/>
    </font>
    <font>
      <b/>
      <sz val="12"/>
      <name val="Helv"/>
    </font>
    <font>
      <sz val="10"/>
      <name val="Univers (WN)"/>
    </font>
    <font>
      <sz val="8"/>
      <color indexed="8"/>
      <name val="Arial"/>
      <family val="2"/>
    </font>
    <font>
      <b/>
      <u/>
      <sz val="8"/>
      <color indexed="8"/>
      <name val="Arial"/>
      <family val="2"/>
    </font>
    <font>
      <b/>
      <u/>
      <sz val="9"/>
      <color indexed="8"/>
      <name val="Arial"/>
      <family val="2"/>
    </font>
    <font>
      <i/>
      <sz val="9"/>
      <name val="Helv"/>
    </font>
    <font>
      <b/>
      <sz val="10"/>
      <color indexed="9"/>
      <name val="Times New Roman"/>
      <family val="1"/>
    </font>
    <font>
      <sz val="12"/>
      <name val="Helv"/>
    </font>
    <font>
      <sz val="8"/>
      <name val="Ohi"/>
    </font>
    <font>
      <sz val="12"/>
      <color indexed="9"/>
      <name val="Helv"/>
    </font>
    <font>
      <sz val="10"/>
      <name val="PragmaticaCTT"/>
    </font>
    <font>
      <sz val="9"/>
      <name val="Helv"/>
    </font>
    <font>
      <b/>
      <i/>
      <sz val="10"/>
      <color indexed="8"/>
      <name val="Arial"/>
      <family val="2"/>
    </font>
    <font>
      <b/>
      <sz val="10"/>
      <color indexed="8"/>
      <name val="Arial"/>
      <family val="2"/>
    </font>
    <font>
      <b/>
      <i/>
      <sz val="22"/>
      <color indexed="8"/>
      <name val="Times New Roman"/>
      <family val="1"/>
    </font>
    <font>
      <sz val="10"/>
      <color indexed="48"/>
      <name val="Times New Roman"/>
      <family val="1"/>
    </font>
    <font>
      <b/>
      <sz val="12"/>
      <name val="Courier"/>
      <family val="3"/>
    </font>
    <font>
      <b/>
      <sz val="12"/>
      <name val="Univers (WN)"/>
    </font>
    <font>
      <b/>
      <sz val="20"/>
      <name val="Univers (WN)"/>
    </font>
    <font>
      <b/>
      <sz val="18"/>
      <name val="Univers (WN)"/>
    </font>
    <font>
      <sz val="10"/>
      <name val="Arial Black"/>
      <family val="2"/>
    </font>
    <font>
      <sz val="11"/>
      <name val="Verdana"/>
      <family val="2"/>
    </font>
    <font>
      <b/>
      <sz val="9"/>
      <name val="Geneva"/>
    </font>
    <font>
      <sz val="10"/>
      <name val="Geneva"/>
    </font>
    <font>
      <sz val="12"/>
      <name val="新細明體"/>
      <family val="1"/>
      <charset val="136"/>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52"/>
      <name val="Calibri"/>
      <family val="2"/>
    </font>
    <font>
      <sz val="11"/>
      <color indexed="52"/>
      <name val="Calibri"/>
      <family val="2"/>
    </font>
    <font>
      <b/>
      <sz val="11"/>
      <color indexed="9"/>
      <name val="Calibri"/>
      <family val="2"/>
    </font>
    <font>
      <i/>
      <sz val="11"/>
      <color indexed="23"/>
      <name val="Calibri"/>
      <family val="2"/>
    </font>
    <font>
      <sz val="11"/>
      <color indexed="9"/>
      <name val="Calibri"/>
      <family val="2"/>
    </font>
    <font>
      <sz val="11"/>
      <name val="ＭＳ ゴシック"/>
      <family val="3"/>
      <charset val="128"/>
    </font>
    <font>
      <u/>
      <sz val="10"/>
      <color indexed="12"/>
      <name val="Arial"/>
      <family val="2"/>
    </font>
    <font>
      <u/>
      <sz val="11"/>
      <color indexed="12"/>
      <name val="Calibri"/>
      <family val="2"/>
    </font>
    <font>
      <sz val="10"/>
      <color indexed="8"/>
      <name val="Verdana"/>
      <family val="2"/>
    </font>
    <font>
      <sz val="11"/>
      <name val="Calibri"/>
      <family val="2"/>
    </font>
    <font>
      <b/>
      <sz val="11"/>
      <name val="Calibri"/>
      <family val="2"/>
      <scheme val="minor"/>
    </font>
    <font>
      <b/>
      <sz val="24"/>
      <name val="Calibri"/>
      <family val="2"/>
      <scheme val="minor"/>
    </font>
    <font>
      <sz val="10"/>
      <color theme="1" tint="0.499984740745262"/>
      <name val="Calibri"/>
      <family val="2"/>
      <scheme val="minor"/>
    </font>
    <font>
      <sz val="12"/>
      <name val="Verdana"/>
      <family val="2"/>
    </font>
    <font>
      <b/>
      <sz val="12"/>
      <name val="Calibri"/>
      <family val="2"/>
      <scheme val="minor"/>
    </font>
    <font>
      <sz val="10"/>
      <color theme="1" tint="0.34998626667073579"/>
      <name val="Calibri"/>
      <family val="2"/>
      <scheme val="minor"/>
    </font>
    <font>
      <b/>
      <sz val="20"/>
      <color theme="0"/>
      <name val="Calibri"/>
      <family val="2"/>
      <scheme val="minor"/>
    </font>
    <font>
      <sz val="9"/>
      <name val="Times New Roman"/>
      <family val="1"/>
    </font>
    <font>
      <sz val="9"/>
      <name val="Book Antiqua"/>
      <family val="1"/>
    </font>
    <font>
      <sz val="8"/>
      <name val="Arial Unicode MS"/>
      <family val="2"/>
    </font>
    <font>
      <sz val="11"/>
      <color rgb="FF000000"/>
      <name val="Calibri"/>
      <family val="2"/>
      <scheme val="minor"/>
    </font>
    <font>
      <u/>
      <sz val="9"/>
      <color indexed="12"/>
      <name val="Arial"/>
      <family val="2"/>
    </font>
    <font>
      <sz val="9"/>
      <name val="Calibri"/>
      <family val="2"/>
    </font>
    <font>
      <sz val="10"/>
      <name val="Calibri"/>
      <family val="2"/>
    </font>
    <font>
      <sz val="10"/>
      <name val="Webdings"/>
      <family val="1"/>
      <charset val="2"/>
    </font>
    <font>
      <sz val="9"/>
      <name val="Calibri"/>
      <family val="2"/>
      <scheme val="minor"/>
    </font>
    <font>
      <sz val="9"/>
      <color theme="0"/>
      <name val="Calibri"/>
      <family val="2"/>
      <scheme val="minor"/>
    </font>
    <font>
      <sz val="9"/>
      <color indexed="9"/>
      <name val="Calibri"/>
      <family val="2"/>
    </font>
    <font>
      <sz val="8"/>
      <name val="Calibri"/>
      <family val="2"/>
    </font>
    <font>
      <sz val="13"/>
      <name val="Calibri"/>
      <family val="2"/>
    </font>
    <font>
      <b/>
      <sz val="15"/>
      <color theme="0"/>
      <name val="Calibri"/>
      <family val="2"/>
      <scheme val="minor"/>
    </font>
    <font>
      <sz val="7"/>
      <name val="Calibri"/>
      <family val="2"/>
      <scheme val="minor"/>
    </font>
    <font>
      <sz val="13"/>
      <color theme="1"/>
      <name val="Calibri"/>
      <family val="2"/>
    </font>
    <font>
      <sz val="8.5"/>
      <name val="Calibri"/>
      <family val="2"/>
    </font>
    <font>
      <b/>
      <sz val="10"/>
      <color rgb="FF000000"/>
      <name val="Calibri"/>
      <family val="2"/>
    </font>
    <font>
      <b/>
      <sz val="11"/>
      <name val="Calibri"/>
      <family val="2"/>
    </font>
    <font>
      <b/>
      <sz val="10"/>
      <name val="Calibri"/>
      <family val="2"/>
    </font>
    <font>
      <sz val="10"/>
      <color theme="0" tint="-0.14999847407452621"/>
      <name val="Calibri"/>
      <family val="2"/>
      <scheme val="minor"/>
    </font>
    <font>
      <sz val="6"/>
      <color theme="5" tint="0.39997558519241921"/>
      <name val="Calibri"/>
      <family val="2"/>
      <scheme val="minor"/>
    </font>
    <font>
      <b/>
      <sz val="10"/>
      <color theme="0" tint="-0.14999847407452621"/>
      <name val="Calibri"/>
      <family val="2"/>
      <scheme val="minor"/>
    </font>
    <font>
      <sz val="8"/>
      <color theme="5" tint="0.39997558519241921"/>
      <name val="Calibri"/>
      <family val="2"/>
      <scheme val="minor"/>
    </font>
    <font>
      <sz val="10"/>
      <color theme="0" tint="-0.249977111117893"/>
      <name val="Verdana"/>
      <family val="2"/>
    </font>
    <font>
      <sz val="10"/>
      <color theme="0" tint="-0.249977111117893"/>
      <name val="Calibri"/>
      <family val="2"/>
      <scheme val="minor"/>
    </font>
    <font>
      <sz val="18"/>
      <color theme="0" tint="-0.249977111117893"/>
      <name val="Calibri"/>
      <family val="2"/>
      <scheme val="minor"/>
    </font>
    <font>
      <sz val="12"/>
      <color theme="0" tint="-0.249977111117893"/>
      <name val="Calibri"/>
      <family val="2"/>
      <scheme val="minor"/>
    </font>
    <font>
      <sz val="10"/>
      <color theme="0" tint="-4.9989318521683403E-2"/>
      <name val="Verdana"/>
      <family val="2"/>
    </font>
    <font>
      <sz val="32"/>
      <color theme="0" tint="-4.9989318521683403E-2"/>
      <name val="Calibri"/>
      <family val="2"/>
      <scheme val="minor"/>
    </font>
    <font>
      <sz val="10"/>
      <color theme="0" tint="-4.9989318521683403E-2"/>
      <name val="Calibri"/>
      <family val="2"/>
      <scheme val="minor"/>
    </font>
    <font>
      <sz val="36"/>
      <color theme="0" tint="-4.9989318521683403E-2"/>
      <name val="Calibri"/>
      <family val="2"/>
      <scheme val="minor"/>
    </font>
    <font>
      <sz val="10"/>
      <color theme="0"/>
      <name val="Verdana"/>
      <family val="2"/>
    </font>
    <font>
      <b/>
      <sz val="20"/>
      <color theme="3"/>
      <name val="Calibri"/>
      <family val="2"/>
      <scheme val="minor"/>
    </font>
    <font>
      <b/>
      <sz val="22"/>
      <color theme="1" tint="0.499984740745262"/>
      <name val="Calibri"/>
      <family val="2"/>
      <scheme val="minor"/>
    </font>
    <font>
      <i/>
      <sz val="8"/>
      <name val="Calibri"/>
      <family val="2"/>
    </font>
    <font>
      <i/>
      <sz val="10"/>
      <name val="Calibri"/>
      <family val="2"/>
    </font>
    <font>
      <i/>
      <sz val="8"/>
      <name val="Calibri"/>
      <family val="2"/>
      <scheme val="minor"/>
    </font>
    <font>
      <b/>
      <sz val="28"/>
      <color theme="1" tint="0.499984740745262"/>
      <name val="Calibri"/>
      <family val="2"/>
      <scheme val="minor"/>
    </font>
    <font>
      <sz val="10"/>
      <color rgb="FF000000"/>
      <name val="Calibri"/>
      <family val="2"/>
    </font>
    <font>
      <sz val="8"/>
      <color theme="1"/>
      <name val="Calibri"/>
      <family val="2"/>
      <scheme val="minor"/>
    </font>
    <font>
      <b/>
      <sz val="16"/>
      <name val="Calibri"/>
      <family val="2"/>
      <scheme val="minor"/>
    </font>
    <font>
      <sz val="16"/>
      <color theme="0" tint="-0.249977111117893"/>
      <name val="Calibri"/>
      <family val="2"/>
      <scheme val="minor"/>
    </font>
    <font>
      <sz val="16"/>
      <name val="Calibri"/>
      <family val="2"/>
      <scheme val="minor"/>
    </font>
    <font>
      <sz val="16"/>
      <color theme="0"/>
      <name val="Calibri"/>
      <family val="2"/>
      <scheme val="minor"/>
    </font>
    <font>
      <sz val="16"/>
      <color theme="1" tint="0.499984740745262"/>
      <name val="Calibri"/>
      <family val="2"/>
      <scheme val="minor"/>
    </font>
    <font>
      <sz val="16"/>
      <color theme="1"/>
      <name val="Calibri"/>
      <family val="2"/>
      <scheme val="minor"/>
    </font>
    <font>
      <sz val="16"/>
      <color theme="0" tint="-0.249977111117893"/>
      <name val="Verdana"/>
      <family val="2"/>
    </font>
    <font>
      <sz val="16"/>
      <name val="Verdana"/>
      <family val="2"/>
    </font>
    <font>
      <sz val="6"/>
      <name val="Calibri"/>
      <family val="2"/>
    </font>
    <font>
      <b/>
      <sz val="9"/>
      <color indexed="81"/>
      <name val="Tahoma"/>
      <family val="2"/>
    </font>
    <font>
      <u/>
      <sz val="10"/>
      <color theme="10"/>
      <name val="Verdana"/>
      <family val="2"/>
    </font>
    <font>
      <b/>
      <sz val="11"/>
      <name val="Verdana"/>
      <family val="2"/>
    </font>
    <font>
      <sz val="10"/>
      <color theme="1" tint="0.34998626667073579"/>
      <name val="Verdana"/>
      <family val="2"/>
    </font>
    <font>
      <b/>
      <sz val="22"/>
      <color theme="1" tint="0.34998626667073579"/>
      <name val="Calibri"/>
      <family val="2"/>
      <scheme val="minor"/>
    </font>
    <font>
      <b/>
      <sz val="16"/>
      <color theme="1" tint="0.34998626667073579"/>
      <name val="Calibri"/>
      <family val="2"/>
    </font>
    <font>
      <sz val="9"/>
      <color theme="1" tint="0.34998626667073579"/>
      <name val="Verdana"/>
      <family val="2"/>
    </font>
    <font>
      <sz val="10"/>
      <color theme="1" tint="0.34998626667073579"/>
      <name val="Calibri"/>
      <family val="2"/>
    </font>
    <font>
      <b/>
      <sz val="14"/>
      <color theme="1" tint="0.34998626667073579"/>
      <name val="Calibri"/>
      <family val="2"/>
    </font>
    <font>
      <b/>
      <sz val="11"/>
      <color theme="1" tint="0.34998626667073579"/>
      <name val="Verdana"/>
      <family val="2"/>
    </font>
    <font>
      <sz val="8"/>
      <color theme="0" tint="-4.9989318521683403E-2"/>
      <name val="Verdana"/>
      <family val="2"/>
    </font>
    <font>
      <b/>
      <sz val="9"/>
      <color theme="1" tint="0.34998626667073579"/>
      <name val="Verdana"/>
      <family val="2"/>
    </font>
    <font>
      <sz val="11"/>
      <color theme="1" tint="0.34998626667073579"/>
      <name val="Calibri"/>
      <family val="2"/>
    </font>
    <font>
      <sz val="9"/>
      <color indexed="81"/>
      <name val="Tahoma"/>
      <charset val="1"/>
    </font>
    <font>
      <b/>
      <sz val="9"/>
      <color indexed="81"/>
      <name val="Tahoma"/>
      <charset val="1"/>
    </font>
  </fonts>
  <fills count="82">
    <fill>
      <patternFill patternType="none"/>
    </fill>
    <fill>
      <patternFill patternType="gray125"/>
    </fill>
    <fill>
      <patternFill patternType="solid">
        <fgColor indexed="2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rgb="FFFFFFCC"/>
        <bgColor indexed="64"/>
      </patternFill>
    </fill>
    <fill>
      <patternFill patternType="solid">
        <fgColor theme="4"/>
      </patternFill>
    </fill>
    <fill>
      <patternFill patternType="solid">
        <fgColor theme="4" tint="0.59999389629810485"/>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12"/>
      </patternFill>
    </fill>
    <fill>
      <patternFill patternType="solid">
        <fgColor indexed="22"/>
      </patternFill>
    </fill>
    <fill>
      <patternFill patternType="solid">
        <fgColor indexed="42"/>
        <bgColor indexed="24"/>
      </patternFill>
    </fill>
    <fill>
      <patternFill patternType="solid">
        <fgColor indexed="9"/>
        <bgColor indexed="24"/>
      </patternFill>
    </fill>
    <fill>
      <patternFill patternType="solid">
        <fgColor indexed="55"/>
      </patternFill>
    </fill>
    <fill>
      <patternFill patternType="solid">
        <fgColor indexed="38"/>
        <bgColor indexed="43"/>
      </patternFill>
    </fill>
    <fill>
      <patternFill patternType="solid">
        <fgColor indexed="9"/>
        <bgColor indexed="64"/>
      </patternFill>
    </fill>
    <fill>
      <patternFill patternType="solid">
        <fgColor indexed="8"/>
        <bgColor indexed="64"/>
      </patternFill>
    </fill>
    <fill>
      <patternFill patternType="darkUp"/>
    </fill>
    <fill>
      <patternFill patternType="solid">
        <fgColor indexed="15"/>
      </patternFill>
    </fill>
    <fill>
      <patternFill patternType="solid">
        <fgColor indexed="26"/>
        <bgColor indexed="64"/>
      </patternFill>
    </fill>
    <fill>
      <patternFill patternType="solid">
        <fgColor indexed="43"/>
      </patternFill>
    </fill>
    <fill>
      <patternFill patternType="mediumGray">
        <fgColor indexed="22"/>
      </patternFill>
    </fill>
    <fill>
      <patternFill patternType="darkVertical"/>
    </fill>
    <fill>
      <patternFill patternType="solid">
        <fgColor indexed="43"/>
        <bgColor indexed="64"/>
      </patternFill>
    </fill>
    <fill>
      <patternFill patternType="solid">
        <fgColor indexed="31"/>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theme="0" tint="-0.499984740745262"/>
        <bgColor indexed="64"/>
      </patternFill>
    </fill>
    <fill>
      <patternFill patternType="solid">
        <fgColor rgb="FFFFFFFF"/>
        <bgColor rgb="FF000000"/>
      </patternFill>
    </fill>
    <fill>
      <patternFill patternType="solid">
        <fgColor theme="6" tint="0.79998168889431442"/>
        <bgColor indexed="64"/>
      </patternFill>
    </fill>
    <fill>
      <patternFill patternType="solid">
        <fgColor theme="9" tint="0.79998168889431442"/>
        <bgColor indexed="64"/>
      </patternFill>
    </fill>
  </fills>
  <borders count="184">
    <border>
      <left/>
      <right/>
      <top/>
      <bottom/>
      <diagonal/>
    </border>
    <border>
      <left style="hair">
        <color theme="0" tint="-0.34998626667073579"/>
      </left>
      <right style="thin">
        <color theme="0" tint="-0.34998626667073579"/>
      </right>
      <top style="thin">
        <color theme="0" tint="-0.34998626667073579"/>
      </top>
      <bottom style="hair">
        <color theme="0" tint="-0.34998626667073579"/>
      </bottom>
      <diagonal/>
    </border>
    <border>
      <left style="hair">
        <color theme="0" tint="-0.34998626667073579"/>
      </left>
      <right style="hair">
        <color theme="0" tint="-0.34998626667073579"/>
      </right>
      <top style="thin">
        <color theme="0" tint="-0.34998626667073579"/>
      </top>
      <bottom style="hair">
        <color theme="0" tint="-0.34998626667073579"/>
      </bottom>
      <diagonal/>
    </border>
    <border>
      <left style="thin">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thin">
        <color theme="0" tint="-0.34998626667073579"/>
      </right>
      <top style="hair">
        <color theme="0" tint="-0.34998626667073579"/>
      </top>
      <bottom style="hair">
        <color theme="0" tint="-0.34998626667073579"/>
      </bottom>
      <diagonal/>
    </border>
    <border>
      <left style="thin">
        <color theme="0" tint="-0.34998626667073579"/>
      </left>
      <right style="hair">
        <color theme="0" tint="-0.34998626667073579"/>
      </right>
      <top style="hair">
        <color theme="0" tint="-0.34998626667073579"/>
      </top>
      <bottom style="thin">
        <color theme="0" tint="-0.34998626667073579"/>
      </bottom>
      <diagonal/>
    </border>
    <border>
      <left style="hair">
        <color theme="0" tint="-0.34998626667073579"/>
      </left>
      <right style="hair">
        <color theme="0" tint="-0.34998626667073579"/>
      </right>
      <top style="hair">
        <color theme="0" tint="-0.34998626667073579"/>
      </top>
      <bottom style="thin">
        <color theme="0" tint="-0.34998626667073579"/>
      </bottom>
      <diagonal/>
    </border>
    <border>
      <left style="hair">
        <color theme="0" tint="-0.34998626667073579"/>
      </left>
      <right style="thin">
        <color theme="0" tint="-0.34998626667073579"/>
      </right>
      <top style="hair">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style="thin">
        <color theme="0" tint="-0.34998626667073579"/>
      </right>
      <top style="hair">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hair">
        <color theme="0" tint="-0.34998626667073579"/>
      </right>
      <top/>
      <bottom style="hair">
        <color theme="0" tint="-0.34998626667073579"/>
      </bottom>
      <diagonal/>
    </border>
    <border>
      <left style="hair">
        <color theme="0" tint="-0.34998626667073579"/>
      </left>
      <right style="hair">
        <color theme="0" tint="-0.34998626667073579"/>
      </right>
      <top/>
      <bottom style="hair">
        <color theme="0" tint="-0.34998626667073579"/>
      </bottom>
      <diagonal/>
    </border>
    <border>
      <left style="hair">
        <color theme="0" tint="-0.34998626667073579"/>
      </left>
      <right style="thin">
        <color theme="0" tint="-0.34998626667073579"/>
      </right>
      <top/>
      <bottom style="hair">
        <color theme="0" tint="-0.34998626667073579"/>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style="thin">
        <color theme="0" tint="-0.34998626667073579"/>
      </right>
      <top style="hair">
        <color theme="0" tint="-0.34998626667073579"/>
      </top>
      <bottom/>
      <diagonal/>
    </border>
    <border>
      <left style="thin">
        <color theme="0" tint="-0.34998626667073579"/>
      </left>
      <right style="thin">
        <color theme="0" tint="-0.34998626667073579"/>
      </right>
      <top style="thin">
        <color theme="0" tint="-0.34998626667073579"/>
      </top>
      <bottom/>
      <diagonal/>
    </border>
    <border>
      <left/>
      <right/>
      <top/>
      <bottom style="thin">
        <color theme="0" tint="-0.34998626667073579"/>
      </bottom>
      <diagonal/>
    </border>
    <border>
      <left style="hair">
        <color theme="0" tint="-0.34998626667073579"/>
      </left>
      <right style="hair">
        <color theme="0" tint="-0.34998626667073579"/>
      </right>
      <top style="thin">
        <color theme="0" tint="-0.34998626667073579"/>
      </top>
      <bottom/>
      <diagonal/>
    </border>
    <border>
      <left/>
      <right style="thin">
        <color theme="0" tint="-0.34998626667073579"/>
      </right>
      <top/>
      <bottom/>
      <diagonal/>
    </border>
    <border>
      <left style="hair">
        <color theme="0" tint="-0.34998626667073579"/>
      </left>
      <right style="hair">
        <color theme="0" tint="-0.34998626667073579"/>
      </right>
      <top/>
      <bottom/>
      <diagonal/>
    </border>
    <border>
      <left/>
      <right/>
      <top/>
      <bottom style="thick">
        <color theme="4"/>
      </bottom>
      <diagonal/>
    </border>
    <border>
      <left/>
      <right/>
      <top style="thin">
        <color theme="4"/>
      </top>
      <bottom style="double">
        <color theme="4"/>
      </bottom>
      <diagonal/>
    </border>
    <border>
      <left style="thin">
        <color theme="0" tint="-0.34998626667073579"/>
      </left>
      <right style="hair">
        <color theme="0" tint="-0.34998626667073579"/>
      </right>
      <top/>
      <bottom/>
      <diagonal/>
    </border>
    <border>
      <left style="hair">
        <color theme="0" tint="-0.34998626667073579"/>
      </left>
      <right style="thin">
        <color theme="0" tint="-0.34998626667073579"/>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hair">
        <color theme="0" tint="-0.34998626667073579"/>
      </left>
      <right style="thin">
        <color theme="0" tint="-0.34998626667073579"/>
      </right>
      <top style="thin">
        <color theme="0" tint="-0.34998626667073579"/>
      </top>
      <bottom/>
      <diagonal/>
    </border>
    <border>
      <left style="hair">
        <color theme="0" tint="-0.34998626667073579"/>
      </left>
      <right/>
      <top/>
      <bottom/>
      <diagonal/>
    </border>
    <border>
      <left style="thin">
        <color theme="0" tint="-0.34998626667073579"/>
      </left>
      <right style="hair">
        <color theme="0" tint="-0.34998626667073579"/>
      </right>
      <top/>
      <bottom style="thin">
        <color theme="0" tint="-0.34998626667073579"/>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double">
        <color indexed="64"/>
      </left>
      <right/>
      <top/>
      <bottom style="hair">
        <color indexed="64"/>
      </bottom>
      <diagonal/>
    </border>
    <border>
      <left/>
      <right/>
      <top style="thin">
        <color indexed="8"/>
      </top>
      <bottom style="thin">
        <color indexed="8"/>
      </bottom>
      <diagonal/>
    </border>
    <border diagonalDown="1">
      <left style="thin">
        <color indexed="32"/>
      </left>
      <right style="medium">
        <color indexed="27"/>
      </right>
      <top style="thin">
        <color indexed="8"/>
      </top>
      <bottom/>
      <diagonal style="dotted">
        <color indexed="0"/>
      </diagonal>
    </border>
    <border>
      <left style="thin">
        <color indexed="23"/>
      </left>
      <right style="thin">
        <color indexed="23"/>
      </right>
      <top style="thin">
        <color indexed="23"/>
      </top>
      <bottom style="thin">
        <color indexed="23"/>
      </bottom>
      <diagonal/>
    </border>
    <border>
      <left style="thin">
        <color indexed="8"/>
      </left>
      <right/>
      <top/>
      <bottom/>
      <diagonal/>
    </border>
    <border>
      <left style="double">
        <color indexed="63"/>
      </left>
      <right style="double">
        <color indexed="63"/>
      </right>
      <top style="double">
        <color indexed="63"/>
      </top>
      <bottom style="double">
        <color indexed="63"/>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8"/>
      </left>
      <right style="thin">
        <color indexed="8"/>
      </right>
      <top style="thin">
        <color indexed="8"/>
      </top>
      <bottom style="thin">
        <color indexed="8"/>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8"/>
      </left>
      <right/>
      <top/>
      <bottom/>
      <diagonal/>
    </border>
    <border>
      <left/>
      <right/>
      <top/>
      <bottom style="medium">
        <color indexed="64"/>
      </bottom>
      <diagonal/>
    </border>
    <border>
      <left style="thick">
        <color indexed="64"/>
      </left>
      <right/>
      <top/>
      <bottom/>
      <diagonal/>
    </border>
    <border>
      <left style="double">
        <color indexed="64"/>
      </left>
      <right style="double">
        <color indexed="64"/>
      </right>
      <top style="double">
        <color indexed="64"/>
      </top>
      <bottom style="double">
        <color indexed="64"/>
      </bottom>
      <diagonal/>
    </border>
    <border>
      <left/>
      <right/>
      <top/>
      <bottom style="double">
        <color indexed="52"/>
      </bottom>
      <diagonal/>
    </border>
    <border>
      <left/>
      <right/>
      <top style="thin">
        <color indexed="64"/>
      </top>
      <bottom/>
      <diagonal/>
    </border>
    <border>
      <left style="thick">
        <color indexed="64"/>
      </left>
      <right/>
      <top style="thick">
        <color indexed="64"/>
      </top>
      <bottom/>
      <diagonal/>
    </border>
    <border>
      <left/>
      <right style="double">
        <color indexed="64"/>
      </right>
      <top/>
      <bottom style="thin">
        <color indexed="64"/>
      </bottom>
      <diagonal/>
    </border>
    <border>
      <left/>
      <right style="thin">
        <color indexed="8"/>
      </right>
      <top/>
      <bottom/>
      <diagonal/>
    </border>
    <border>
      <left style="thin">
        <color indexed="8"/>
      </left>
      <right/>
      <top style="thin">
        <color indexed="8"/>
      </top>
      <bottom/>
      <diagonal/>
    </border>
    <border>
      <left style="thin">
        <color indexed="64"/>
      </left>
      <right style="thin">
        <color indexed="64"/>
      </right>
      <top/>
      <bottom/>
      <diagonal/>
    </border>
    <border>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8"/>
      </left>
      <right style="thin">
        <color indexed="8"/>
      </right>
      <top/>
      <bottom/>
      <diagonal/>
    </border>
    <border>
      <left/>
      <right style="thin">
        <color indexed="8"/>
      </right>
      <top style="thin">
        <color indexed="8"/>
      </top>
      <bottom/>
      <diagonal/>
    </border>
    <border>
      <left style="thin">
        <color indexed="8"/>
      </left>
      <right/>
      <top/>
      <bottom style="thin">
        <color indexed="8"/>
      </bottom>
      <diagonal/>
    </border>
    <border>
      <left/>
      <right style="thin">
        <color indexed="8"/>
      </right>
      <top/>
      <bottom style="thin">
        <color indexed="8"/>
      </bottom>
      <diagonal/>
    </border>
    <border>
      <left/>
      <right/>
      <top style="thin">
        <color indexed="8"/>
      </top>
      <bottom/>
      <diagonal/>
    </border>
    <border>
      <left/>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right/>
      <top/>
      <bottom style="double">
        <color indexed="64"/>
      </bottom>
      <diagonal/>
    </border>
    <border>
      <left/>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hair">
        <color theme="0" tint="-0.34998626667073579"/>
      </left>
      <right style="hair">
        <color theme="0" tint="-0.34998626667073579"/>
      </right>
      <top style="hair">
        <color theme="0" tint="-0.34998626667073579"/>
      </top>
      <bottom style="medium">
        <color theme="0" tint="-0.34998626667073579"/>
      </bottom>
      <diagonal/>
    </border>
    <border>
      <left style="hair">
        <color theme="0" tint="-0.34998626667073579"/>
      </left>
      <right style="thin">
        <color theme="0" tint="-0.34998626667073579"/>
      </right>
      <top style="hair">
        <color theme="0" tint="-0.34998626667073579"/>
      </top>
      <bottom style="medium">
        <color theme="0" tint="-0.34998626667073579"/>
      </bottom>
      <diagonal/>
    </border>
    <border>
      <left/>
      <right/>
      <top/>
      <bottom style="medium">
        <color theme="0" tint="-0.34998626667073579"/>
      </bottom>
      <diagonal/>
    </border>
    <border>
      <left style="thin">
        <color theme="0" tint="-0.34998626667073579"/>
      </left>
      <right style="hair">
        <color theme="0" tint="-0.34998626667073579"/>
      </right>
      <top style="hair">
        <color theme="0" tint="-0.34998626667073579"/>
      </top>
      <bottom style="medium">
        <color theme="0" tint="-0.34998626667073579"/>
      </bottom>
      <diagonal/>
    </border>
    <border>
      <left style="hair">
        <color theme="0" tint="-0.34998626667073579"/>
      </left>
      <right style="hair">
        <color theme="0" tint="-0.34998626667073579"/>
      </right>
      <top style="medium">
        <color theme="0" tint="-0.34998626667073579"/>
      </top>
      <bottom style="hair">
        <color theme="0" tint="-0.34998626667073579"/>
      </bottom>
      <diagonal/>
    </border>
    <border>
      <left style="hair">
        <color theme="0" tint="-0.34998626667073579"/>
      </left>
      <right style="thin">
        <color theme="0" tint="-0.34998626667073579"/>
      </right>
      <top style="medium">
        <color theme="0" tint="-0.34998626667073579"/>
      </top>
      <bottom style="hair">
        <color theme="0" tint="-0.34998626667073579"/>
      </bottom>
      <diagonal/>
    </border>
    <border>
      <left style="thin">
        <color theme="0" tint="-0.34998626667073579"/>
      </left>
      <right style="hair">
        <color theme="0" tint="-0.34998626667073579"/>
      </right>
      <top style="medium">
        <color theme="0" tint="-0.34998626667073579"/>
      </top>
      <bottom style="hair">
        <color theme="0" tint="-0.34998626667073579"/>
      </bottom>
      <diagonal/>
    </border>
    <border>
      <left style="thin">
        <color theme="0" tint="-0.34998626667073579"/>
      </left>
      <right style="thin">
        <color theme="0" tint="-0.34998626667073579"/>
      </right>
      <top/>
      <bottom style="medium">
        <color theme="0" tint="-0.34998626667073579"/>
      </bottom>
      <diagonal/>
    </border>
    <border>
      <left style="thin">
        <color theme="0" tint="-0.34998626667073579"/>
      </left>
      <right style="thin">
        <color theme="0" tint="-0.34998626667073579"/>
      </right>
      <top style="hair">
        <color theme="0" tint="-0.34998626667073579"/>
      </top>
      <bottom style="thin">
        <color theme="0" tint="-0.34998626667073579"/>
      </bottom>
      <diagonal/>
    </border>
    <border>
      <left style="medium">
        <color theme="0" tint="-0.34998626667073579"/>
      </left>
      <right style="hair">
        <color theme="0" tint="-0.34998626667073579"/>
      </right>
      <top style="medium">
        <color theme="0" tint="-0.34998626667073579"/>
      </top>
      <bottom style="hair">
        <color theme="0" tint="-0.34998626667073579"/>
      </bottom>
      <diagonal/>
    </border>
    <border>
      <left style="hair">
        <color theme="0" tint="-0.34998626667073579"/>
      </left>
      <right style="medium">
        <color theme="0" tint="-0.34998626667073579"/>
      </right>
      <top style="medium">
        <color theme="0" tint="-0.34998626667073579"/>
      </top>
      <bottom style="hair">
        <color theme="0" tint="-0.34998626667073579"/>
      </bottom>
      <diagonal/>
    </border>
    <border>
      <left style="medium">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medium">
        <color theme="0" tint="-0.34998626667073579"/>
      </right>
      <top style="hair">
        <color theme="0" tint="-0.34998626667073579"/>
      </top>
      <bottom style="hair">
        <color theme="0" tint="-0.34998626667073579"/>
      </bottom>
      <diagonal/>
    </border>
    <border>
      <left style="medium">
        <color theme="0" tint="-0.34998626667073579"/>
      </left>
      <right style="hair">
        <color theme="0" tint="-0.34998626667073579"/>
      </right>
      <top style="hair">
        <color theme="0" tint="-0.34998626667073579"/>
      </top>
      <bottom style="medium">
        <color theme="0" tint="-0.34998626667073579"/>
      </bottom>
      <diagonal/>
    </border>
    <border>
      <left style="hair">
        <color theme="0" tint="-0.34998626667073579"/>
      </left>
      <right style="medium">
        <color theme="0" tint="-0.34998626667073579"/>
      </right>
      <top style="hair">
        <color theme="0" tint="-0.34998626667073579"/>
      </top>
      <bottom style="medium">
        <color theme="0" tint="-0.34998626667073579"/>
      </bottom>
      <diagonal/>
    </border>
    <border>
      <left style="thin">
        <color theme="0" tint="-0.34998626667073579"/>
      </left>
      <right style="hair">
        <color theme="0" tint="-0.34998626667073579"/>
      </right>
      <top style="thin">
        <color theme="0" tint="-0.34998626667073579"/>
      </top>
      <bottom/>
      <diagonal/>
    </border>
    <border>
      <left style="hair">
        <color theme="0" tint="-0.34998626667073579"/>
      </left>
      <right style="hair">
        <color theme="0" tint="-0.34998626667073579"/>
      </right>
      <top style="medium">
        <color theme="0" tint="-0.34998626667073579"/>
      </top>
      <bottom/>
      <diagonal/>
    </border>
    <border>
      <left style="hair">
        <color theme="0" tint="-0.34998626667073579"/>
      </left>
      <right style="hair">
        <color theme="0" tint="-0.34998626667073579"/>
      </right>
      <top/>
      <bottom style="medium">
        <color theme="0" tint="-0.34998626667073579"/>
      </bottom>
      <diagonal/>
    </border>
    <border>
      <left style="medium">
        <color theme="0" tint="-0.34998626667073579"/>
      </left>
      <right style="hair">
        <color theme="0" tint="-0.34998626667073579"/>
      </right>
      <top/>
      <bottom/>
      <diagonal/>
    </border>
    <border>
      <left style="hair">
        <color theme="0" tint="-0.34998626667073579"/>
      </left>
      <right style="thin">
        <color theme="0" tint="-0.34998626667073579"/>
      </right>
      <top style="medium">
        <color theme="0" tint="-0.34998626667073579"/>
      </top>
      <bottom/>
      <diagonal/>
    </border>
    <border>
      <left style="thin">
        <color theme="0" tint="-0.34998626667073579"/>
      </left>
      <right style="thin">
        <color theme="0" tint="-0.34998626667073579"/>
      </right>
      <top style="medium">
        <color theme="0" tint="-0.34998626667073579"/>
      </top>
      <bottom/>
      <diagonal/>
    </border>
    <border>
      <left style="hair">
        <color theme="0" tint="-0.34998626667073579"/>
      </left>
      <right style="thin">
        <color theme="0" tint="-0.34998626667073579"/>
      </right>
      <top/>
      <bottom style="medium">
        <color theme="0" tint="-0.34998626667073579"/>
      </bottom>
      <diagonal/>
    </border>
    <border>
      <left style="thin">
        <color theme="0" tint="-0.34998626667073579"/>
      </left>
      <right style="hair">
        <color theme="0" tint="-0.34998626667073579"/>
      </right>
      <top/>
      <bottom style="medium">
        <color theme="0" tint="-0.34998626667073579"/>
      </bottom>
      <diagonal/>
    </border>
    <border>
      <left/>
      <right style="hair">
        <color theme="0" tint="-0.34998626667073579"/>
      </right>
      <top/>
      <bottom style="hair">
        <color theme="0" tint="-0.34998626667073579"/>
      </bottom>
      <diagonal/>
    </border>
    <border>
      <left/>
      <right style="hair">
        <color theme="0" tint="-0.34998626667073579"/>
      </right>
      <top style="hair">
        <color theme="0" tint="-0.34998626667073579"/>
      </top>
      <bottom style="hair">
        <color theme="0" tint="-0.34998626667073579"/>
      </bottom>
      <diagonal/>
    </border>
    <border>
      <left/>
      <right style="thin">
        <color theme="0" tint="-0.34998626667073579"/>
      </right>
      <top style="medium">
        <color theme="0" tint="-0.34998626667073579"/>
      </top>
      <bottom/>
      <diagonal/>
    </border>
    <border>
      <left style="medium">
        <color theme="0" tint="-0.34998626667073579"/>
      </left>
      <right style="hair">
        <color theme="0" tint="-0.34998626667073579"/>
      </right>
      <top style="medium">
        <color theme="0" tint="-0.34998626667073579"/>
      </top>
      <bottom/>
      <diagonal/>
    </border>
    <border>
      <left style="hair">
        <color theme="0" tint="-0.34998626667073579"/>
      </left>
      <right style="medium">
        <color theme="0" tint="-0.34998626667073579"/>
      </right>
      <top style="medium">
        <color theme="0" tint="-0.34998626667073579"/>
      </top>
      <bottom/>
      <diagonal/>
    </border>
    <border>
      <left style="medium">
        <color theme="0" tint="-0.34998626667073579"/>
      </left>
      <right style="hair">
        <color theme="0" tint="-0.34998626667073579"/>
      </right>
      <top/>
      <bottom style="medium">
        <color theme="0" tint="-0.34998626667073579"/>
      </bottom>
      <diagonal/>
    </border>
    <border>
      <left/>
      <right style="hair">
        <color theme="0" tint="-0.34998626667073579"/>
      </right>
      <top style="thin">
        <color theme="0" tint="-0.34998626667073579"/>
      </top>
      <bottom/>
      <diagonal/>
    </border>
    <border>
      <left/>
      <right style="hair">
        <color theme="0" tint="-0.34998626667073579"/>
      </right>
      <top/>
      <bottom style="medium">
        <color theme="0" tint="-0.34998626667073579"/>
      </bottom>
      <diagonal/>
    </border>
    <border>
      <left style="thin">
        <color theme="0" tint="-0.34998626667073579"/>
      </left>
      <right/>
      <top/>
      <bottom style="medium">
        <color theme="0" tint="-0.34998626667073579"/>
      </bottom>
      <diagonal/>
    </border>
    <border diagonalUp="1">
      <left style="thin">
        <color theme="0" tint="-0.34998626667073579"/>
      </left>
      <right style="hair">
        <color theme="0" tint="-0.34998626667073579"/>
      </right>
      <top style="hair">
        <color theme="0" tint="-0.34998626667073579"/>
      </top>
      <bottom style="hair">
        <color theme="0" tint="-0.34998626667073579"/>
      </bottom>
      <diagonal style="thin">
        <color theme="0" tint="-0.34998626667073579"/>
      </diagonal>
    </border>
    <border diagonalUp="1">
      <left style="hair">
        <color theme="0" tint="-0.34998626667073579"/>
      </left>
      <right style="thin">
        <color theme="0" tint="-0.34998626667073579"/>
      </right>
      <top style="hair">
        <color theme="0" tint="-0.34998626667073579"/>
      </top>
      <bottom style="hair">
        <color theme="0" tint="-0.34998626667073579"/>
      </bottom>
      <diagonal style="hair">
        <color theme="0" tint="-0.34998626667073579"/>
      </diagonal>
    </border>
    <border diagonalUp="1">
      <left style="thin">
        <color theme="0" tint="-0.34998626667073579"/>
      </left>
      <right style="hair">
        <color theme="0" tint="-0.34998626667073579"/>
      </right>
      <top style="medium">
        <color theme="0" tint="-0.34998626667073579"/>
      </top>
      <bottom style="hair">
        <color theme="0" tint="-0.34998626667073579"/>
      </bottom>
      <diagonal style="thin">
        <color theme="0" tint="-0.34998626667073579"/>
      </diagonal>
    </border>
    <border diagonalUp="1">
      <left style="hair">
        <color theme="0" tint="-0.34998626667073579"/>
      </left>
      <right style="thin">
        <color theme="0" tint="-0.34998626667073579"/>
      </right>
      <top style="hair">
        <color theme="0" tint="-0.34998626667073579"/>
      </top>
      <bottom style="hair">
        <color theme="0" tint="-0.34998626667073579"/>
      </bottom>
      <diagonal style="thin">
        <color theme="0" tint="-0.34998626667073579"/>
      </diagonal>
    </border>
    <border diagonalUp="1">
      <left style="hair">
        <color theme="0" tint="-0.34998626667073579"/>
      </left>
      <right style="thin">
        <color theme="0" tint="-0.34998626667073579"/>
      </right>
      <top style="medium">
        <color theme="0" tint="-0.34998626667073579"/>
      </top>
      <bottom style="hair">
        <color theme="0" tint="-0.34998626667073579"/>
      </bottom>
      <diagonal style="hair">
        <color theme="0" tint="-0.34998626667073579"/>
      </diagonal>
    </border>
    <border>
      <left style="thin">
        <color theme="0" tint="-0.34998626667073579"/>
      </left>
      <right/>
      <top style="medium">
        <color theme="0" tint="-0.34998626667073579"/>
      </top>
      <bottom/>
      <diagonal/>
    </border>
    <border>
      <left/>
      <right style="hair">
        <color theme="0" tint="-0.34998626667073579"/>
      </right>
      <top style="hair">
        <color theme="0" tint="-0.34998626667073579"/>
      </top>
      <bottom style="thin">
        <color theme="0" tint="-0.34998626667073579"/>
      </bottom>
      <diagonal/>
    </border>
    <border diagonalUp="1">
      <left style="medium">
        <color theme="0" tint="-0.34998626667073579"/>
      </left>
      <right style="hair">
        <color theme="0" tint="-0.34998626667073579"/>
      </right>
      <top style="hair">
        <color theme="0" tint="-0.34998626667073579"/>
      </top>
      <bottom style="hair">
        <color theme="0" tint="-0.34998626667073579"/>
      </bottom>
      <diagonal style="thin">
        <color theme="0" tint="-0.34998626667073579"/>
      </diagonal>
    </border>
    <border>
      <left style="thin">
        <color theme="0" tint="-0.34998626667073579"/>
      </left>
      <right/>
      <top style="medium">
        <color theme="0" tint="-0.34998626667073579"/>
      </top>
      <bottom style="medium">
        <color theme="0" tint="-0.34998626667073579"/>
      </bottom>
      <diagonal/>
    </border>
    <border>
      <left style="hair">
        <color theme="0" tint="-0.34998626667073579"/>
      </left>
      <right style="hair">
        <color theme="0" tint="-0.34998626667073579"/>
      </right>
      <top/>
      <bottom style="thin">
        <color theme="0" tint="-0.34998626667073579"/>
      </bottom>
      <diagonal/>
    </border>
    <border>
      <left/>
      <right style="hair">
        <color theme="0" tint="-0.34998626667073579"/>
      </right>
      <top/>
      <bottom style="thin">
        <color theme="0" tint="-0.34998626667073579"/>
      </bottom>
      <diagonal/>
    </border>
    <border>
      <left style="hair">
        <color theme="0" tint="-0.34998626667073579"/>
      </left>
      <right/>
      <top/>
      <bottom style="thin">
        <color theme="0" tint="-0.34998626667073579"/>
      </bottom>
      <diagonal/>
    </border>
    <border>
      <left style="hair">
        <color theme="0" tint="-0.34998626667073579"/>
      </left>
      <right style="thin">
        <color theme="0" tint="-0.34998626667073579"/>
      </right>
      <top/>
      <bottom style="thin">
        <color theme="0" tint="-0.34998626667073579"/>
      </bottom>
      <diagonal/>
    </border>
    <border>
      <left style="thin">
        <color theme="0" tint="-0.34998626667073579"/>
      </left>
      <right style="hair">
        <color theme="0" tint="-0.34998626667073579"/>
      </right>
      <top style="thin">
        <color theme="0" tint="-0.34998626667073579"/>
      </top>
      <bottom style="thin">
        <color theme="0" tint="-0.34998626667073579"/>
      </bottom>
      <diagonal/>
    </border>
    <border>
      <left style="hair">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hair">
        <color rgb="FFA6A6A6"/>
      </left>
      <right style="hair">
        <color rgb="FFA6A6A6"/>
      </right>
      <top style="hair">
        <color rgb="FFA6A6A6"/>
      </top>
      <bottom style="hair">
        <color rgb="FFA6A6A6"/>
      </bottom>
      <diagonal/>
    </border>
    <border>
      <left style="thin">
        <color theme="0" tint="-0.34998626667073579"/>
      </left>
      <right/>
      <top style="hair">
        <color theme="0" tint="-0.34998626667073579"/>
      </top>
      <bottom/>
      <diagonal/>
    </border>
    <border>
      <left style="hair">
        <color rgb="FFA6A6A6"/>
      </left>
      <right style="hair">
        <color rgb="FFA6A6A6"/>
      </right>
      <top style="hair">
        <color theme="0" tint="-0.34998626667073579"/>
      </top>
      <bottom style="hair">
        <color theme="0" tint="-0.34998626667073579"/>
      </bottom>
      <diagonal/>
    </border>
    <border>
      <left style="thin">
        <color theme="0" tint="-0.34998626667073579"/>
      </left>
      <right/>
      <top style="hair">
        <color theme="0" tint="-0.34998626667073579"/>
      </top>
      <bottom style="thin">
        <color theme="0" tint="-0.34998626667073579"/>
      </bottom>
      <diagonal/>
    </border>
    <border>
      <left/>
      <right/>
      <top style="medium">
        <color theme="0" tint="-0.34998626667073579"/>
      </top>
      <bottom/>
      <diagonal/>
    </border>
    <border diagonalUp="1">
      <left style="hair">
        <color theme="0" tint="-0.34998626667073579"/>
      </left>
      <right style="thin">
        <color theme="0" tint="-0.34998626667073579"/>
      </right>
      <top style="medium">
        <color theme="0" tint="-0.34998626667073579"/>
      </top>
      <bottom style="hair">
        <color theme="0" tint="-0.34998626667073579"/>
      </bottom>
      <diagonal style="thin">
        <color theme="0" tint="-0.34998626667073579"/>
      </diagonal>
    </border>
    <border diagonalUp="1">
      <left style="hair">
        <color theme="0" tint="-0.34998626667073579"/>
      </left>
      <right style="medium">
        <color theme="0" tint="-0.34998626667073579"/>
      </right>
      <top style="hair">
        <color theme="0" tint="-0.34998626667073579"/>
      </top>
      <bottom style="hair">
        <color theme="0" tint="-0.34998626667073579"/>
      </bottom>
      <diagonal style="thin">
        <color theme="0" tint="-0.34998626667073579"/>
      </diagonal>
    </border>
    <border diagonalUp="1">
      <left style="thin">
        <color theme="0" tint="-0.34998626667073579"/>
      </left>
      <right style="hair">
        <color theme="0" tint="-0.34998626667073579"/>
      </right>
      <top style="medium">
        <color theme="0" tint="-0.34998626667073579"/>
      </top>
      <bottom style="medium">
        <color theme="0" tint="-0.34998626667073579"/>
      </bottom>
      <diagonal style="thin">
        <color theme="0" tint="-0.34998626667073579"/>
      </diagonal>
    </border>
    <border diagonalUp="1">
      <left style="hair">
        <color theme="0" tint="-0.34998626667073579"/>
      </left>
      <right style="thin">
        <color theme="0" tint="-0.34998626667073579"/>
      </right>
      <top style="medium">
        <color theme="0" tint="-0.34998626667073579"/>
      </top>
      <bottom style="medium">
        <color theme="0" tint="-0.34998626667073579"/>
      </bottom>
      <diagonal style="hair">
        <color theme="0" tint="-0.34998626667073579"/>
      </diagonal>
    </border>
    <border diagonalUp="1">
      <left style="medium">
        <color theme="0" tint="-0.34998626667073579"/>
      </left>
      <right style="hair">
        <color theme="0" tint="-0.34998626667073579"/>
      </right>
      <top style="medium">
        <color theme="0" tint="-0.34998626667073579"/>
      </top>
      <bottom style="medium">
        <color theme="0" tint="-0.34998626667073579"/>
      </bottom>
      <diagonal style="thin">
        <color theme="0" tint="-0.34998626667073579"/>
      </diagonal>
    </border>
    <border diagonalUp="1">
      <left style="thin">
        <color theme="0" tint="-0.34998626667073579"/>
      </left>
      <right style="hair">
        <color theme="0" tint="-0.34998626667073579"/>
      </right>
      <top style="hair">
        <color theme="0" tint="-0.34998626667073579"/>
      </top>
      <bottom style="medium">
        <color theme="0" tint="-0.34998626667073579"/>
      </bottom>
      <diagonal style="thin">
        <color theme="0" tint="-0.34998626667073579"/>
      </diagonal>
    </border>
    <border diagonalUp="1">
      <left style="hair">
        <color theme="0" tint="-0.34998626667073579"/>
      </left>
      <right style="thin">
        <color theme="0" tint="-0.34998626667073579"/>
      </right>
      <top style="hair">
        <color theme="0" tint="-0.34998626667073579"/>
      </top>
      <bottom style="medium">
        <color theme="0" tint="-0.34998626667073579"/>
      </bottom>
      <diagonal style="hair">
        <color theme="0" tint="-0.34998626667073579"/>
      </diagonal>
    </border>
    <border diagonalUp="1">
      <left style="medium">
        <color theme="0" tint="-0.34998626667073579"/>
      </left>
      <right style="hair">
        <color theme="0" tint="-0.34998626667073579"/>
      </right>
      <top style="hair">
        <color theme="0" tint="-0.34998626667073579"/>
      </top>
      <bottom style="medium">
        <color theme="0" tint="-0.34998626667073579"/>
      </bottom>
      <diagonal style="thin">
        <color theme="0" tint="-0.34998626667073579"/>
      </diagonal>
    </border>
    <border diagonalUp="1">
      <left style="hair">
        <color theme="0" tint="-0.34998626667073579"/>
      </left>
      <right style="medium">
        <color theme="0" tint="-0.34998626667073579"/>
      </right>
      <top style="hair">
        <color theme="0" tint="-0.34998626667073579"/>
      </top>
      <bottom style="medium">
        <color theme="0" tint="-0.34998626667073579"/>
      </bottom>
      <diagonal style="thin">
        <color theme="0" tint="-0.34998626667073579"/>
      </diagonal>
    </border>
    <border>
      <left style="thin">
        <color theme="0" tint="-0.34998626667073579"/>
      </left>
      <right/>
      <top/>
      <bottom style="hair">
        <color theme="0" tint="-0.34998626667073579"/>
      </bottom>
      <diagonal/>
    </border>
    <border>
      <left/>
      <right style="thin">
        <color theme="0" tint="-0.499984740745262"/>
      </right>
      <top/>
      <bottom style="hair">
        <color theme="0" tint="-0.34998626667073579"/>
      </bottom>
      <diagonal/>
    </border>
    <border>
      <left style="thin">
        <color theme="0" tint="-0.34998626667073579"/>
      </left>
      <right style="thin">
        <color theme="0" tint="-0.34998626667073579"/>
      </right>
      <top style="medium">
        <color theme="0" tint="-0.34998626667073579"/>
      </top>
      <bottom style="hair">
        <color theme="0" tint="-0.34998626667073579"/>
      </bottom>
      <diagonal/>
    </border>
    <border>
      <left style="thin">
        <color theme="0" tint="-0.34998626667073579"/>
      </left>
      <right style="thin">
        <color theme="0" tint="-0.34998626667073579"/>
      </right>
      <top style="hair">
        <color theme="0" tint="-0.34998626667073579"/>
      </top>
      <bottom style="hair">
        <color theme="0" tint="-0.34998626667073579"/>
      </bottom>
      <diagonal/>
    </border>
    <border>
      <left style="thin">
        <color theme="0" tint="-0.34998626667073579"/>
      </left>
      <right style="thin">
        <color theme="0" tint="-0.34998626667073579"/>
      </right>
      <top style="hair">
        <color theme="0" tint="-0.34998626667073579"/>
      </top>
      <bottom style="medium">
        <color theme="0" tint="-0.34998626667073579"/>
      </bottom>
      <diagonal/>
    </border>
    <border>
      <left style="thin">
        <color theme="0" tint="-0.34998626667073579"/>
      </left>
      <right style="thin">
        <color theme="0" tint="-0.34998626667073579"/>
      </right>
      <top/>
      <bottom style="hair">
        <color theme="0" tint="-0.34998626667073579"/>
      </bottom>
      <diagonal/>
    </border>
    <border>
      <left style="hair">
        <color theme="0" tint="-0.34998626667073579"/>
      </left>
      <right/>
      <top style="thin">
        <color theme="0" tint="-0.34998626667073579"/>
      </top>
      <bottom/>
      <diagonal/>
    </border>
    <border>
      <left style="thin">
        <color theme="0" tint="-0.34998626667073579"/>
      </left>
      <right style="hair">
        <color theme="0" tint="-0.34998626667073579"/>
      </right>
      <top style="thin">
        <color theme="0" tint="-0.34998626667073579"/>
      </top>
      <bottom style="hair">
        <color theme="0" tint="-0.34998626667073579"/>
      </bottom>
      <diagonal/>
    </border>
    <border>
      <left/>
      <right style="thin">
        <color theme="0" tint="-0.34998626667073579"/>
      </right>
      <top style="thin">
        <color theme="0" tint="-0.34998626667073579"/>
      </top>
      <bottom style="hair">
        <color theme="0" tint="-0.34998626667073579"/>
      </bottom>
      <diagonal/>
    </border>
    <border>
      <left/>
      <right style="thin">
        <color theme="0" tint="-0.34998626667073579"/>
      </right>
      <top style="hair">
        <color theme="0" tint="-0.34998626667073579"/>
      </top>
      <bottom style="thin">
        <color theme="0" tint="-0.34998626667073579"/>
      </bottom>
      <diagonal/>
    </border>
    <border>
      <left style="hair">
        <color rgb="FFA6A6A6"/>
      </left>
      <right/>
      <top style="thin">
        <color theme="0" tint="-0.34998626667073579"/>
      </top>
      <bottom/>
      <diagonal/>
    </border>
    <border>
      <left style="thin">
        <color theme="0" tint="-0.34998626667073579"/>
      </left>
      <right style="hair">
        <color theme="0" tint="-0.34998626667073579"/>
      </right>
      <top style="hair">
        <color rgb="FFA6A6A6"/>
      </top>
      <bottom style="hair">
        <color theme="0" tint="-0.34998626667073579"/>
      </bottom>
      <diagonal/>
    </border>
    <border>
      <left style="hair">
        <color rgb="FFA6A6A6"/>
      </left>
      <right style="thin">
        <color theme="0" tint="-0.34998626667073579"/>
      </right>
      <top style="hair">
        <color rgb="FFA6A6A6"/>
      </top>
      <bottom style="hair">
        <color theme="0" tint="-0.34998626667073579"/>
      </bottom>
      <diagonal/>
    </border>
    <border>
      <left/>
      <right style="thin">
        <color theme="0" tint="-0.34998626667073579"/>
      </right>
      <top/>
      <bottom style="hair">
        <color theme="0" tint="-0.34998626667073579"/>
      </bottom>
      <diagonal/>
    </border>
    <border>
      <left style="hair">
        <color rgb="FFA6A6A6"/>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thin">
        <color theme="0" tint="-0.34998626667073579"/>
      </right>
      <top style="hair">
        <color theme="0" tint="-0.34998626667073579"/>
      </top>
      <bottom style="hair">
        <color theme="0" tint="-0.34998626667073579"/>
      </bottom>
      <diagonal/>
    </border>
    <border>
      <left style="hair">
        <color theme="0" tint="-0.34998626667073579"/>
      </left>
      <right/>
      <top style="hair">
        <color theme="0" tint="-0.34998626667073579"/>
      </top>
      <bottom style="thin">
        <color theme="0" tint="-0.34998626667073579"/>
      </bottom>
      <diagonal/>
    </border>
    <border>
      <left/>
      <right/>
      <top style="hair">
        <color theme="0" tint="-0.34998626667073579"/>
      </top>
      <bottom style="thin">
        <color theme="0" tint="-0.34998626667073579"/>
      </bottom>
      <diagonal/>
    </border>
    <border>
      <left style="thin">
        <color theme="0" tint="-0.34998626667073579"/>
      </left>
      <right style="hair">
        <color theme="0" tint="-0.34998626667073579"/>
      </right>
      <top style="hair">
        <color rgb="FFA6A6A6"/>
      </top>
      <bottom style="thin">
        <color theme="0" tint="-0.34998626667073579"/>
      </bottom>
      <diagonal/>
    </border>
    <border>
      <left style="hair">
        <color rgb="FFA6A6A6"/>
      </left>
      <right style="thin">
        <color theme="0" tint="-0.34998626667073579"/>
      </right>
      <top style="hair">
        <color rgb="FFA6A6A6"/>
      </top>
      <bottom style="thin">
        <color theme="0" tint="-0.34998626667073579"/>
      </bottom>
      <diagonal/>
    </border>
    <border>
      <left style="hair">
        <color theme="0" tint="-0.34998626667073579"/>
      </left>
      <right/>
      <top style="hair">
        <color theme="0" tint="-0.34998626667073579"/>
      </top>
      <bottom/>
      <diagonal/>
    </border>
    <border>
      <left style="hair">
        <color theme="0" tint="-0.34998626667073579"/>
      </left>
      <right/>
      <top/>
      <bottom style="hair">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style="hair">
        <color theme="0" tint="-0.34998626667073579"/>
      </right>
      <top style="hair">
        <color theme="0" tint="-0.34998626667073579"/>
      </top>
      <bottom/>
      <diagonal/>
    </border>
    <border>
      <left/>
      <right style="hair">
        <color theme="0" tint="-0.34998626667073579"/>
      </right>
      <top/>
      <bottom/>
      <diagonal/>
    </border>
    <border>
      <left/>
      <right style="hair">
        <color theme="0" tint="-0.34998626667073579"/>
      </right>
      <top style="medium">
        <color theme="0" tint="-0.34998626667073579"/>
      </top>
      <bottom style="hair">
        <color theme="0" tint="-0.34998626667073579"/>
      </bottom>
      <diagonal/>
    </border>
    <border>
      <left style="medium">
        <color theme="0" tint="-0.34998626667073579"/>
      </left>
      <right style="hair">
        <color theme="0" tint="-0.34998626667073579"/>
      </right>
      <top style="medium">
        <color theme="0" tint="-0.34998626667073579"/>
      </top>
      <bottom style="medium">
        <color theme="0" tint="-0.34998626667073579"/>
      </bottom>
      <diagonal/>
    </border>
    <border>
      <left style="hair">
        <color theme="0" tint="-0.34998626667073579"/>
      </left>
      <right style="hair">
        <color theme="0" tint="-0.34998626667073579"/>
      </right>
      <top style="medium">
        <color theme="0" tint="-0.34998626667073579"/>
      </top>
      <bottom style="medium">
        <color theme="0" tint="-0.34998626667073579"/>
      </bottom>
      <diagonal/>
    </border>
    <border>
      <left style="hair">
        <color theme="0" tint="-0.34998626667073579"/>
      </left>
      <right style="thin">
        <color theme="0" tint="-0.34998626667073579"/>
      </right>
      <top style="medium">
        <color theme="0" tint="-0.34998626667073579"/>
      </top>
      <bottom style="medium">
        <color theme="0" tint="-0.34998626667073579"/>
      </bottom>
      <diagonal/>
    </border>
    <border>
      <left style="thin">
        <color theme="0" tint="-0.34998626667073579"/>
      </left>
      <right style="hair">
        <color theme="0" tint="-0.34998626667073579"/>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style="thin">
        <color theme="0" tint="-0.34998626667073579"/>
      </left>
      <right style="thin">
        <color theme="0" tint="-0.34998626667073579"/>
      </right>
      <top style="medium">
        <color theme="0" tint="-0.34998626667073579"/>
      </top>
      <bottom style="medium">
        <color theme="0" tint="-0.34998626667073579"/>
      </bottom>
      <diagonal/>
    </border>
  </borders>
  <cellStyleXfs count="59477">
    <xf numFmtId="0" fontId="0" fillId="0" borderId="0"/>
    <xf numFmtId="44" fontId="18" fillId="0" borderId="0" applyFont="0" applyFill="0" applyBorder="0" applyAlignment="0" applyProtection="0"/>
    <xf numFmtId="0" fontId="23" fillId="0" borderId="0"/>
    <xf numFmtId="43" fontId="24" fillId="0" borderId="0" applyFont="0" applyFill="0" applyBorder="0" applyAlignment="0" applyProtection="0"/>
    <xf numFmtId="44" fontId="25" fillId="0" borderId="0" applyFont="0" applyFill="0" applyBorder="0" applyAlignment="0" applyProtection="0"/>
    <xf numFmtId="9" fontId="24" fillId="0" borderId="0" applyFont="0" applyFill="0" applyBorder="0" applyAlignment="0" applyProtection="0"/>
    <xf numFmtId="0" fontId="25" fillId="0" borderId="0"/>
    <xf numFmtId="9" fontId="27" fillId="0" borderId="0" applyFont="0" applyFill="0" applyBorder="0" applyAlignment="0" applyProtection="0"/>
    <xf numFmtId="0" fontId="30" fillId="0" borderId="0"/>
    <xf numFmtId="0" fontId="30" fillId="0" borderId="0"/>
    <xf numFmtId="44" fontId="30" fillId="0" borderId="0" applyFont="0" applyFill="0" applyBorder="0" applyAlignment="0" applyProtection="0"/>
    <xf numFmtId="0" fontId="17" fillId="0" borderId="0"/>
    <xf numFmtId="0" fontId="39" fillId="0" borderId="0"/>
    <xf numFmtId="0" fontId="16" fillId="0" borderId="0"/>
    <xf numFmtId="43" fontId="16" fillId="0" borderId="0" applyFont="0" applyFill="0" applyBorder="0" applyAlignment="0" applyProtection="0"/>
    <xf numFmtId="44" fontId="16" fillId="0" borderId="0" applyFont="0" applyFill="0" applyBorder="0" applyAlignment="0" applyProtection="0"/>
    <xf numFmtId="9" fontId="16" fillId="0" borderId="0" applyFont="0" applyFill="0" applyBorder="0" applyAlignment="0" applyProtection="0"/>
    <xf numFmtId="0" fontId="30" fillId="0" borderId="0"/>
    <xf numFmtId="43" fontId="30" fillId="0" borderId="0" applyFont="0" applyFill="0" applyBorder="0" applyAlignment="0" applyProtection="0"/>
    <xf numFmtId="166" fontId="16" fillId="0" borderId="0"/>
    <xf numFmtId="166" fontId="37" fillId="0" borderId="25" applyNumberFormat="0" applyFill="0" applyAlignment="0" applyProtection="0"/>
    <xf numFmtId="166" fontId="29" fillId="7" borderId="0" applyNumberFormat="0" applyBorder="0" applyAlignment="0" applyProtection="0"/>
    <xf numFmtId="166" fontId="38" fillId="0" borderId="26" applyNumberFormat="0" applyFill="0" applyAlignment="0" applyProtection="0"/>
    <xf numFmtId="166" fontId="16" fillId="8" borderId="0" applyNumberFormat="0" applyBorder="0" applyAlignment="0" applyProtection="0"/>
    <xf numFmtId="0" fontId="40" fillId="0" borderId="0" applyNumberFormat="0" applyFill="0" applyBorder="0" applyAlignment="0" applyProtection="0"/>
    <xf numFmtId="0" fontId="37" fillId="0" borderId="25" applyNumberFormat="0" applyFill="0" applyAlignment="0" applyProtection="0"/>
    <xf numFmtId="0" fontId="41" fillId="0" borderId="29" applyNumberFormat="0" applyFill="0" applyAlignment="0" applyProtection="0"/>
    <xf numFmtId="0" fontId="42" fillId="0" borderId="30" applyNumberFormat="0" applyFill="0" applyAlignment="0" applyProtection="0"/>
    <xf numFmtId="0" fontId="42" fillId="0" borderId="0" applyNumberFormat="0" applyFill="0" applyBorder="0" applyAlignment="0" applyProtection="0"/>
    <xf numFmtId="0" fontId="43" fillId="9" borderId="0" applyNumberFormat="0" applyBorder="0" applyAlignment="0" applyProtection="0"/>
    <xf numFmtId="0" fontId="44" fillId="10" borderId="0" applyNumberFormat="0" applyBorder="0" applyAlignment="0" applyProtection="0"/>
    <xf numFmtId="0" fontId="45" fillId="11" borderId="0" applyNumberFormat="0" applyBorder="0" applyAlignment="0" applyProtection="0"/>
    <xf numFmtId="0" fontId="46" fillId="12" borderId="31" applyNumberFormat="0" applyAlignment="0" applyProtection="0"/>
    <xf numFmtId="0" fontId="47" fillId="13" borderId="32" applyNumberFormat="0" applyAlignment="0" applyProtection="0"/>
    <xf numFmtId="0" fontId="48" fillId="13" borderId="31" applyNumberFormat="0" applyAlignment="0" applyProtection="0"/>
    <xf numFmtId="0" fontId="49" fillId="0" borderId="33" applyNumberFormat="0" applyFill="0" applyAlignment="0" applyProtection="0"/>
    <xf numFmtId="0" fontId="50" fillId="14" borderId="34" applyNumberFormat="0" applyAlignment="0" applyProtection="0"/>
    <xf numFmtId="0" fontId="28" fillId="0" borderId="0" applyNumberFormat="0" applyFill="0" applyBorder="0" applyAlignment="0" applyProtection="0"/>
    <xf numFmtId="0" fontId="51" fillId="0" borderId="0" applyNumberFormat="0" applyFill="0" applyBorder="0" applyAlignment="0" applyProtection="0"/>
    <xf numFmtId="0" fontId="38" fillId="0" borderId="26" applyNumberFormat="0" applyFill="0" applyAlignment="0" applyProtection="0"/>
    <xf numFmtId="0" fontId="29" fillId="7" borderId="0" applyNumberFormat="0" applyBorder="0" applyAlignment="0" applyProtection="0"/>
    <xf numFmtId="0" fontId="15" fillId="16" borderId="0" applyNumberFormat="0" applyBorder="0" applyAlignment="0" applyProtection="0"/>
    <xf numFmtId="0" fontId="15" fillId="8"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29" fillId="25" borderId="0" applyNumberFormat="0" applyBorder="0" applyAlignment="0" applyProtection="0"/>
    <xf numFmtId="0" fontId="29" fillId="26"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29" fillId="29" borderId="0" applyNumberFormat="0" applyBorder="0" applyAlignment="0" applyProtection="0"/>
    <xf numFmtId="0" fontId="29"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29" fillId="37" borderId="0" applyNumberFormat="0" applyBorder="0" applyAlignment="0" applyProtection="0"/>
    <xf numFmtId="0" fontId="15" fillId="0" borderId="0"/>
    <xf numFmtId="0" fontId="15" fillId="15" borderId="35" applyNumberFormat="0" applyFont="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23" fillId="0" borderId="0"/>
    <xf numFmtId="44" fontId="23" fillId="0" borderId="0" applyFont="0" applyFill="0" applyBorder="0" applyAlignment="0" applyProtection="0"/>
    <xf numFmtId="0" fontId="15" fillId="0" borderId="0"/>
    <xf numFmtId="0" fontId="18" fillId="0" borderId="0"/>
    <xf numFmtId="166" fontId="15" fillId="8" borderId="0" applyNumberFormat="0" applyBorder="0" applyAlignment="0" applyProtection="0"/>
    <xf numFmtId="9" fontId="15" fillId="0" borderId="0" applyFont="0" applyFill="0" applyBorder="0" applyAlignment="0" applyProtection="0"/>
    <xf numFmtId="44" fontId="15" fillId="0" borderId="0" applyFont="0" applyFill="0" applyBorder="0" applyAlignment="0" applyProtection="0"/>
    <xf numFmtId="43" fontId="15" fillId="0" borderId="0" applyFont="0" applyFill="0" applyBorder="0" applyAlignment="0" applyProtection="0"/>
    <xf numFmtId="0" fontId="15" fillId="0" borderId="0"/>
    <xf numFmtId="166" fontId="15" fillId="0" borderId="0"/>
    <xf numFmtId="0" fontId="14" fillId="0" borderId="0"/>
    <xf numFmtId="0" fontId="52" fillId="0" borderId="0" applyNumberFormat="0" applyFill="0" applyBorder="0" applyAlignment="0" applyProtection="0">
      <alignment vertical="top"/>
      <protection locked="0"/>
    </xf>
    <xf numFmtId="43" fontId="14" fillId="0" borderId="0" applyFont="0" applyFill="0" applyBorder="0" applyAlignment="0" applyProtection="0"/>
    <xf numFmtId="0" fontId="13" fillId="0" borderId="0"/>
    <xf numFmtId="0" fontId="12" fillId="0" borderId="0"/>
    <xf numFmtId="0" fontId="12" fillId="0" borderId="0"/>
    <xf numFmtId="0" fontId="12" fillId="16" borderId="0" applyNumberFormat="0" applyBorder="0" applyAlignment="0" applyProtection="0"/>
    <xf numFmtId="0" fontId="12" fillId="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23" fillId="0" borderId="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35" borderId="0" applyNumberFormat="0" applyBorder="0" applyAlignment="0" applyProtection="0"/>
    <xf numFmtId="0" fontId="12" fillId="36" borderId="0" applyNumberFormat="0" applyBorder="0" applyAlignment="0" applyProtection="0"/>
    <xf numFmtId="0" fontId="18" fillId="0" borderId="0"/>
    <xf numFmtId="44"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2" fillId="0" borderId="0"/>
    <xf numFmtId="0" fontId="12" fillId="0" borderId="0"/>
    <xf numFmtId="43" fontId="12" fillId="0" borderId="0" applyFont="0" applyFill="0" applyBorder="0" applyAlignment="0" applyProtection="0"/>
    <xf numFmtId="44" fontId="12" fillId="0" borderId="0" applyFont="0" applyFill="0" applyBorder="0" applyAlignment="0" applyProtection="0"/>
    <xf numFmtId="9" fontId="12" fillId="0" borderId="0" applyFont="0" applyFill="0" applyBorder="0" applyAlignment="0" applyProtection="0"/>
    <xf numFmtId="166" fontId="12" fillId="0" borderId="0"/>
    <xf numFmtId="166" fontId="12" fillId="8" borderId="0" applyNumberFormat="0" applyBorder="0" applyAlignment="0" applyProtection="0"/>
    <xf numFmtId="0" fontId="12" fillId="0" borderId="0"/>
    <xf numFmtId="0" fontId="12" fillId="15" borderId="35" applyNumberFormat="0" applyFont="0" applyAlignment="0" applyProtection="0"/>
    <xf numFmtId="0" fontId="12" fillId="0" borderId="0"/>
    <xf numFmtId="166" fontId="12" fillId="8" borderId="0" applyNumberFormat="0" applyBorder="0" applyAlignment="0" applyProtection="0"/>
    <xf numFmtId="9" fontId="12" fillId="0" borderId="0" applyFont="0" applyFill="0" applyBorder="0" applyAlignment="0" applyProtection="0"/>
    <xf numFmtId="44" fontId="12" fillId="0" borderId="0" applyFont="0" applyFill="0" applyBorder="0" applyAlignment="0" applyProtection="0"/>
    <xf numFmtId="43" fontId="12" fillId="0" borderId="0" applyFont="0" applyFill="0" applyBorder="0" applyAlignment="0" applyProtection="0"/>
    <xf numFmtId="0" fontId="12" fillId="0" borderId="0"/>
    <xf numFmtId="166" fontId="12" fillId="0" borderId="0"/>
    <xf numFmtId="0" fontId="12" fillId="0" borderId="0"/>
    <xf numFmtId="43" fontId="12" fillId="0" borderId="0" applyFont="0" applyFill="0" applyBorder="0" applyAlignment="0" applyProtection="0"/>
    <xf numFmtId="9" fontId="12" fillId="0" borderId="0" applyFont="0" applyFill="0" applyBorder="0" applyAlignment="0" applyProtection="0"/>
    <xf numFmtId="44" fontId="12"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39" fillId="0" borderId="0"/>
    <xf numFmtId="43" fontId="58" fillId="0" borderId="0" applyFont="0" applyFill="0" applyBorder="0" applyAlignment="0" applyProtection="0"/>
    <xf numFmtId="0" fontId="30" fillId="0" borderId="0" applyNumberFormat="0" applyFill="0" applyBorder="0" applyAlignment="0" applyProtection="0"/>
    <xf numFmtId="0" fontId="118" fillId="0" borderId="0"/>
    <xf numFmtId="0" fontId="65" fillId="0" borderId="0"/>
    <xf numFmtId="0" fontId="65" fillId="0" borderId="0"/>
    <xf numFmtId="185" fontId="60" fillId="0" borderId="0" applyFont="0" applyFill="0" applyBorder="0" applyAlignment="0" applyProtection="0">
      <protection locked="0"/>
    </xf>
    <xf numFmtId="219" fontId="68" fillId="0" borderId="0" applyFont="0" applyFill="0" applyBorder="0" applyProtection="0">
      <alignment horizontal="center" vertical="center"/>
    </xf>
    <xf numFmtId="220" fontId="68" fillId="0" borderId="0" applyFont="0" applyFill="0" applyBorder="0" applyProtection="0">
      <alignment horizontal="center" vertical="center"/>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86" fontId="30" fillId="0" borderId="0" applyFont="0" applyFill="0" applyBorder="0" applyAlignment="0" applyProtection="0"/>
    <xf numFmtId="0" fontId="62" fillId="0" borderId="0"/>
    <xf numFmtId="0" fontId="63"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118" fillId="0" borderId="0"/>
    <xf numFmtId="0" fontId="64" fillId="0" borderId="0"/>
    <xf numFmtId="0" fontId="6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4"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4" fillId="0" borderId="0"/>
    <xf numFmtId="0" fontId="64" fillId="0" borderId="0"/>
    <xf numFmtId="0" fontId="64" fillId="0" borderId="0"/>
    <xf numFmtId="0" fontId="64"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64" fillId="0" borderId="0"/>
    <xf numFmtId="0" fontId="118" fillId="0" borderId="0"/>
    <xf numFmtId="0" fontId="118" fillId="0" borderId="0"/>
    <xf numFmtId="0" fontId="118" fillId="0" borderId="0"/>
    <xf numFmtId="0" fontId="64" fillId="0" borderId="0"/>
    <xf numFmtId="0" fontId="64"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4" fillId="0" borderId="0"/>
    <xf numFmtId="0" fontId="64" fillId="0" borderId="0"/>
    <xf numFmtId="0" fontId="64"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0" fontId="66" fillId="0" borderId="0"/>
    <xf numFmtId="0" fontId="30" fillId="0" borderId="0" applyNumberFormat="0" applyFill="0" applyBorder="0" applyAlignment="0" applyProtection="0"/>
    <xf numFmtId="0" fontId="64" fillId="0" borderId="0"/>
    <xf numFmtId="0" fontId="64" fillId="0" borderId="0"/>
    <xf numFmtId="0" fontId="64" fillId="0" borderId="0"/>
    <xf numFmtId="0" fontId="64" fillId="0" borderId="0"/>
    <xf numFmtId="0" fontId="61" fillId="0" borderId="0"/>
    <xf numFmtId="0" fontId="118" fillId="0" borderId="0"/>
    <xf numFmtId="0" fontId="118" fillId="0" borderId="0"/>
    <xf numFmtId="0" fontId="64" fillId="0" borderId="0"/>
    <xf numFmtId="0" fontId="64" fillId="0" borderId="0"/>
    <xf numFmtId="0" fontId="64" fillId="0" borderId="0"/>
    <xf numFmtId="0" fontId="59" fillId="0" borderId="0"/>
    <xf numFmtId="0" fontId="64" fillId="0" borderId="0"/>
    <xf numFmtId="0" fontId="64" fillId="0" borderId="0"/>
    <xf numFmtId="0" fontId="66" fillId="0" borderId="0"/>
    <xf numFmtId="0" fontId="118" fillId="0" borderId="0"/>
    <xf numFmtId="0" fontId="64" fillId="0" borderId="0"/>
    <xf numFmtId="0" fontId="64" fillId="0" borderId="0"/>
    <xf numFmtId="0" fontId="59" fillId="0" borderId="0"/>
    <xf numFmtId="0" fontId="61"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0" fontId="64" fillId="0" borderId="0"/>
    <xf numFmtId="0" fontId="64" fillId="0" borderId="0"/>
    <xf numFmtId="0" fontId="66" fillId="0" borderId="0"/>
    <xf numFmtId="0" fontId="64" fillId="0" borderId="0"/>
    <xf numFmtId="0" fontId="30" fillId="0" borderId="0" applyNumberFormat="0" applyFill="0" applyBorder="0" applyAlignment="0" applyProtection="0"/>
    <xf numFmtId="0" fontId="66" fillId="0" borderId="0"/>
    <xf numFmtId="0" fontId="118" fillId="0" borderId="0"/>
    <xf numFmtId="0" fontId="66" fillId="0" borderId="0"/>
    <xf numFmtId="0" fontId="66" fillId="0" borderId="0"/>
    <xf numFmtId="0" fontId="30" fillId="0" borderId="0" applyNumberFormat="0" applyFill="0" applyBorder="0" applyAlignment="0" applyProtection="0"/>
    <xf numFmtId="182" fontId="30" fillId="0" borderId="0"/>
    <xf numFmtId="182"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64" fillId="0" borderId="0"/>
    <xf numFmtId="0" fontId="64" fillId="0" borderId="0"/>
    <xf numFmtId="0" fontId="64" fillId="0" borderId="0"/>
    <xf numFmtId="0" fontId="118" fillId="0" borderId="0"/>
    <xf numFmtId="0" fontId="118" fillId="0" borderId="0"/>
    <xf numFmtId="0" fontId="118" fillId="0" borderId="0"/>
    <xf numFmtId="0" fontId="66" fillId="0" borderId="0"/>
    <xf numFmtId="0" fontId="64" fillId="0" borderId="0"/>
    <xf numFmtId="0" fontId="30" fillId="0" borderId="0" applyNumberFormat="0" applyFill="0" applyBorder="0" applyAlignment="0" applyProtection="0"/>
    <xf numFmtId="0" fontId="64" fillId="0" borderId="0"/>
    <xf numFmtId="0" fontId="64" fillId="0" borderId="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xf numFmtId="0" fontId="64"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4" fillId="0" borderId="0"/>
    <xf numFmtId="0" fontId="64" fillId="0" borderId="0"/>
    <xf numFmtId="0" fontId="64" fillId="0" borderId="0"/>
    <xf numFmtId="0" fontId="64" fillId="0" borderId="0"/>
    <xf numFmtId="0" fontId="64" fillId="0" borderId="0"/>
    <xf numFmtId="0" fontId="65" fillId="0" borderId="0"/>
    <xf numFmtId="0" fontId="158" fillId="0" borderId="0"/>
    <xf numFmtId="0" fontId="158"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0" fontId="64" fillId="0" borderId="0"/>
    <xf numFmtId="0" fontId="64" fillId="0" borderId="0"/>
    <xf numFmtId="0" fontId="64" fillId="0" borderId="0"/>
    <xf numFmtId="0" fontId="64" fillId="0" borderId="0"/>
    <xf numFmtId="0" fontId="64" fillId="0" borderId="0"/>
    <xf numFmtId="182" fontId="30" fillId="0" borderId="0"/>
    <xf numFmtId="182" fontId="30" fillId="0" borderId="0"/>
    <xf numFmtId="182" fontId="30" fillId="0" borderId="0"/>
    <xf numFmtId="0" fontId="30" fillId="0" borderId="0" applyNumberFormat="0" applyFill="0" applyBorder="0" applyAlignment="0" applyProtection="0"/>
    <xf numFmtId="0" fontId="118"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64" fillId="0" borderId="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xf numFmtId="0" fontId="64" fillId="0" borderId="0"/>
    <xf numFmtId="0" fontId="64" fillId="0" borderId="0"/>
    <xf numFmtId="0" fontId="30" fillId="0" borderId="0"/>
    <xf numFmtId="0" fontId="30" fillId="0" borderId="0"/>
    <xf numFmtId="0" fontId="30" fillId="0" borderId="0"/>
    <xf numFmtId="0" fontId="30" fillId="0" borderId="0"/>
    <xf numFmtId="0" fontId="30" fillId="0" borderId="0"/>
    <xf numFmtId="0" fontId="30" fillId="0" borderId="0"/>
    <xf numFmtId="0" fontId="64" fillId="0" borderId="0"/>
    <xf numFmtId="0" fontId="64" fillId="0" borderId="0"/>
    <xf numFmtId="0" fontId="30" fillId="0" borderId="0" applyNumberFormat="0" applyFill="0" applyBorder="0" applyAlignment="0" applyProtection="0"/>
    <xf numFmtId="0" fontId="64" fillId="0" borderId="0"/>
    <xf numFmtId="0" fontId="64" fillId="0" borderId="0"/>
    <xf numFmtId="0" fontId="118" fillId="0" borderId="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xf numFmtId="0" fontId="63" fillId="0" borderId="0"/>
    <xf numFmtId="0" fontId="30" fillId="0" borderId="0"/>
    <xf numFmtId="0" fontId="63" fillId="0" borderId="0"/>
    <xf numFmtId="0" fontId="30" fillId="0" borderId="0"/>
    <xf numFmtId="187" fontId="60" fillId="0" borderId="0" applyFont="0" applyFill="0" applyBorder="0" applyAlignment="0" applyProtection="0">
      <protection locked="0"/>
    </xf>
    <xf numFmtId="0" fontId="58" fillId="39" borderId="0" applyNumberFormat="0" applyBorder="0" applyAlignment="0" applyProtection="0"/>
    <xf numFmtId="0" fontId="58" fillId="40" borderId="0" applyNumberFormat="0" applyBorder="0" applyAlignment="0" applyProtection="0"/>
    <xf numFmtId="0" fontId="58" fillId="41" borderId="0" applyNumberFormat="0" applyBorder="0" applyAlignment="0" applyProtection="0"/>
    <xf numFmtId="0" fontId="58" fillId="42" borderId="0" applyNumberFormat="0" applyBorder="0" applyAlignment="0" applyProtection="0"/>
    <xf numFmtId="0" fontId="58" fillId="43" borderId="0" applyNumberFormat="0" applyBorder="0" applyAlignment="0" applyProtection="0"/>
    <xf numFmtId="0" fontId="58" fillId="44" borderId="0" applyNumberFormat="0" applyBorder="0" applyAlignment="0" applyProtection="0"/>
    <xf numFmtId="0" fontId="58" fillId="45" borderId="0" applyNumberFormat="0" applyBorder="0" applyAlignment="0" applyProtection="0"/>
    <xf numFmtId="0" fontId="58" fillId="46" borderId="0" applyNumberFormat="0" applyBorder="0" applyAlignment="0" applyProtection="0"/>
    <xf numFmtId="0" fontId="58" fillId="47" borderId="0" applyNumberFormat="0" applyBorder="0" applyAlignment="0" applyProtection="0"/>
    <xf numFmtId="0" fontId="58" fillId="42"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157" fillId="49" borderId="0" applyNumberFormat="0" applyBorder="0" applyAlignment="0" applyProtection="0"/>
    <xf numFmtId="0" fontId="157" fillId="46" borderId="0" applyNumberFormat="0" applyBorder="0" applyAlignment="0" applyProtection="0"/>
    <xf numFmtId="0" fontId="157" fillId="47" borderId="0" applyNumberFormat="0" applyBorder="0" applyAlignment="0" applyProtection="0"/>
    <xf numFmtId="0" fontId="157" fillId="50" borderId="0" applyNumberFormat="0" applyBorder="0" applyAlignment="0" applyProtection="0"/>
    <xf numFmtId="0" fontId="157" fillId="51" borderId="0" applyNumberFormat="0" applyBorder="0" applyAlignment="0" applyProtection="0"/>
    <xf numFmtId="0" fontId="157" fillId="52" borderId="0" applyNumberFormat="0" applyBorder="0" applyAlignment="0" applyProtection="0"/>
    <xf numFmtId="0" fontId="66" fillId="0" borderId="0">
      <protection locked="0"/>
    </xf>
    <xf numFmtId="0" fontId="67" fillId="0" borderId="44" applyBorder="0"/>
    <xf numFmtId="0" fontId="157" fillId="53" borderId="0" applyNumberFormat="0" applyBorder="0" applyAlignment="0" applyProtection="0"/>
    <xf numFmtId="0" fontId="157" fillId="54" borderId="0" applyNumberFormat="0" applyBorder="0" applyAlignment="0" applyProtection="0"/>
    <xf numFmtId="0" fontId="157" fillId="55" borderId="0" applyNumberFormat="0" applyBorder="0" applyAlignment="0" applyProtection="0"/>
    <xf numFmtId="0" fontId="157" fillId="50" borderId="0" applyNumberFormat="0" applyBorder="0" applyAlignment="0" applyProtection="0"/>
    <xf numFmtId="0" fontId="157" fillId="51" borderId="0" applyNumberFormat="0" applyBorder="0" applyAlignment="0" applyProtection="0"/>
    <xf numFmtId="0" fontId="157" fillId="56" borderId="0" applyNumberFormat="0" applyBorder="0" applyAlignment="0" applyProtection="0"/>
    <xf numFmtId="0" fontId="68" fillId="0" borderId="0" applyNumberFormat="0" applyAlignment="0"/>
    <xf numFmtId="168" fontId="30" fillId="57" borderId="45">
      <alignment horizontal="center" vertical="center"/>
    </xf>
    <xf numFmtId="0" fontId="69" fillId="0" borderId="0">
      <alignment horizontal="center" wrapText="1"/>
      <protection locked="0"/>
    </xf>
    <xf numFmtId="3" fontId="119" fillId="0" borderId="0" applyNumberFormat="0" applyFill="0" applyBorder="0" applyAlignment="0" applyProtection="0"/>
    <xf numFmtId="3" fontId="120" fillId="0" borderId="0" applyNumberFormat="0" applyFill="0" applyBorder="0" applyAlignment="0" applyProtection="0"/>
    <xf numFmtId="0" fontId="70" fillId="0" borderId="0" applyNumberFormat="0" applyProtection="0"/>
    <xf numFmtId="37" fontId="71" fillId="0" borderId="0"/>
    <xf numFmtId="172" fontId="68" fillId="0" borderId="0" applyFont="0" applyFill="0" applyBorder="0" applyAlignment="0" applyProtection="0"/>
    <xf numFmtId="0" fontId="150" fillId="40" borderId="0" applyNumberFormat="0" applyBorder="0" applyAlignment="0" applyProtection="0"/>
    <xf numFmtId="188" fontId="68" fillId="0" borderId="43" applyFont="0" applyFill="0" applyBorder="0" applyAlignment="0"/>
    <xf numFmtId="0" fontId="121" fillId="0" borderId="46"/>
    <xf numFmtId="0" fontId="72" fillId="0" borderId="0" applyNumberFormat="0" applyFill="0" applyBorder="0" applyAlignment="0" applyProtection="0"/>
    <xf numFmtId="189" fontId="73" fillId="0" borderId="0" applyNumberFormat="0" applyFill="0" applyBorder="0" applyAlignment="0"/>
    <xf numFmtId="38" fontId="122" fillId="58" borderId="0" applyNumberFormat="0" applyFont="0" applyBorder="0" applyAlignment="0" applyProtection="0">
      <alignment horizontal="center"/>
    </xf>
    <xf numFmtId="0" fontId="30" fillId="0" borderId="47" quotePrefix="1" applyBorder="0">
      <alignment horizontal="justify" vertical="justify" textRotation="255" wrapText="1" indent="3" justifyLastLine="1"/>
      <protection hidden="1"/>
    </xf>
    <xf numFmtId="190" fontId="30" fillId="0" borderId="0" applyFill="0" applyBorder="0" applyAlignment="0"/>
    <xf numFmtId="0" fontId="153" fillId="59" borderId="48" applyNumberFormat="0" applyAlignment="0" applyProtection="0"/>
    <xf numFmtId="0" fontId="74" fillId="0" borderId="0"/>
    <xf numFmtId="49" fontId="123" fillId="60" borderId="0">
      <alignment horizontal="left" vertical="center" wrapText="1"/>
    </xf>
    <xf numFmtId="8" fontId="123" fillId="60" borderId="0">
      <alignment horizontal="right" vertical="center"/>
    </xf>
    <xf numFmtId="49" fontId="124" fillId="0" borderId="0">
      <alignment horizontal="left" vertical="center" wrapText="1"/>
    </xf>
    <xf numFmtId="49" fontId="125" fillId="0" borderId="49">
      <alignment horizontal="left" vertical="center" wrapText="1"/>
    </xf>
    <xf numFmtId="223" fontId="123" fillId="61" borderId="0" applyFill="0">
      <alignment horizontal="right" vertical="center"/>
    </xf>
    <xf numFmtId="38" fontId="30" fillId="0" borderId="0" applyNumberFormat="0" applyFont="0" applyFill="0" applyBorder="0" applyProtection="0">
      <alignment horizontal="centerContinuous"/>
    </xf>
    <xf numFmtId="191" fontId="30" fillId="0" borderId="0" applyFont="0" applyFill="0" applyBorder="0" applyAlignment="0"/>
    <xf numFmtId="0" fontId="155" fillId="62" borderId="50" applyNumberFormat="0" applyAlignment="0" applyProtection="0"/>
    <xf numFmtId="192" fontId="75" fillId="0" borderId="51" applyFont="0" applyFill="0" applyBorder="0" applyAlignment="0" applyProtection="0"/>
    <xf numFmtId="193" fontId="76" fillId="0" borderId="0" applyFont="0" applyFill="0" applyBorder="0" applyAlignment="0" applyProtection="0">
      <alignment horizontal="right"/>
    </xf>
    <xf numFmtId="38" fontId="77" fillId="0" borderId="0" applyNumberFormat="0" applyFill="0" applyBorder="0" applyAlignment="0" applyProtection="0">
      <protection locked="0"/>
    </xf>
    <xf numFmtId="38" fontId="78" fillId="0" borderId="0" applyNumberFormat="0" applyFill="0" applyBorder="0" applyAlignment="0" applyProtection="0">
      <protection locked="0"/>
    </xf>
    <xf numFmtId="38" fontId="80" fillId="0" borderId="0" applyNumberFormat="0" applyFill="0" applyBorder="0" applyAlignment="0" applyProtection="0">
      <protection locked="0"/>
    </xf>
    <xf numFmtId="0" fontId="90" fillId="0" borderId="52"/>
    <xf numFmtId="174" fontId="81" fillId="0" borderId="0"/>
    <xf numFmtId="174" fontId="81" fillId="0" borderId="0"/>
    <xf numFmtId="174" fontId="81" fillId="0" borderId="0"/>
    <xf numFmtId="174" fontId="81" fillId="0" borderId="0"/>
    <xf numFmtId="174" fontId="81" fillId="0" borderId="0"/>
    <xf numFmtId="174" fontId="81" fillId="0" borderId="0"/>
    <xf numFmtId="174" fontId="81" fillId="0" borderId="0"/>
    <xf numFmtId="174" fontId="81" fillId="0" borderId="0"/>
    <xf numFmtId="189" fontId="60" fillId="0" borderId="0" applyFont="0" applyFill="0" applyBorder="0" applyAlignment="0" applyProtection="0">
      <protection locked="0"/>
    </xf>
    <xf numFmtId="40" fontId="60" fillId="0" borderId="0" applyFont="0" applyFill="0" applyBorder="0" applyAlignment="0" applyProtection="0">
      <protection locked="0"/>
    </xf>
    <xf numFmtId="38" fontId="82" fillId="0" borderId="0" applyFont="0" applyFill="0" applyBorder="0" applyAlignment="0" applyProtection="0"/>
    <xf numFmtId="189" fontId="82" fillId="0" borderId="0" applyFont="0" applyFill="0" applyBorder="0" applyAlignment="0" applyProtection="0"/>
    <xf numFmtId="40"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94" fontId="30" fillId="0" borderId="44"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195" fontId="30" fillId="0" borderId="0"/>
    <xf numFmtId="3" fontId="30" fillId="0" borderId="0" applyFont="0" applyFill="0" applyBorder="0" applyAlignment="0" applyProtection="0"/>
    <xf numFmtId="0" fontId="83" fillId="0" borderId="0" applyNumberFormat="0" applyAlignment="0">
      <alignment horizontal="left"/>
    </xf>
    <xf numFmtId="164" fontId="30" fillId="0" borderId="0" applyFont="0" applyFill="0" applyBorder="0" applyAlignment="0">
      <alignment horizontal="right"/>
      <protection locked="0"/>
    </xf>
    <xf numFmtId="8" fontId="68" fillId="0" borderId="0">
      <alignment horizontal="right" vertical="center"/>
    </xf>
    <xf numFmtId="8" fontId="68" fillId="0" borderId="53">
      <alignment horizontal="right" vertical="center"/>
    </xf>
    <xf numFmtId="0" fontId="66" fillId="0" borderId="0"/>
    <xf numFmtId="6" fontId="60" fillId="0" borderId="0" applyFont="0" applyFill="0" applyBorder="0" applyAlignment="0" applyProtection="0">
      <protection locked="0"/>
    </xf>
    <xf numFmtId="8" fontId="60" fillId="0" borderId="0" applyFont="0" applyFill="0" applyBorder="0" applyAlignment="0" applyProtection="0">
      <protection locked="0"/>
    </xf>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5" fontId="30" fillId="0" borderId="0" applyFont="0" applyFill="0" applyBorder="0" applyAlignment="0" applyProtection="0"/>
    <xf numFmtId="196" fontId="30" fillId="0" borderId="0"/>
    <xf numFmtId="218" fontId="30" fillId="0" borderId="0" applyNumberFormat="0" applyFont="0" applyBorder="0" applyAlignment="0">
      <alignment horizontal="centerContinuous"/>
    </xf>
    <xf numFmtId="0" fontId="68" fillId="0" borderId="0" applyNumberFormat="0" applyAlignment="0">
      <alignment horizontal="center" vertical="center"/>
    </xf>
    <xf numFmtId="0" fontId="75" fillId="0" borderId="0" applyNumberFormat="0" applyFont="0" applyBorder="0" applyAlignment="0"/>
    <xf numFmtId="177" fontId="84" fillId="0" borderId="0" applyNumberFormat="0" applyFill="0" applyBorder="0" applyAlignment="0">
      <protection locked="0"/>
    </xf>
    <xf numFmtId="171" fontId="68" fillId="0" borderId="0" applyFont="0" applyFill="0" applyBorder="0" applyAlignment="0" applyProtection="0"/>
    <xf numFmtId="197" fontId="30" fillId="0" borderId="0" applyFont="0" applyFill="0" applyBorder="0" applyAlignment="0" applyProtection="0"/>
    <xf numFmtId="0" fontId="126" fillId="0" borderId="0">
      <alignment horizontal="left" vertical="top" wrapText="1"/>
    </xf>
    <xf numFmtId="41" fontId="30" fillId="0" borderId="0" applyFont="0" applyFill="0" applyBorder="0" applyAlignment="0" applyProtection="0"/>
    <xf numFmtId="43" fontId="30" fillId="0" borderId="0" applyFont="0" applyFill="0" applyBorder="0" applyAlignment="0" applyProtection="0"/>
    <xf numFmtId="178" fontId="30" fillId="0" borderId="0"/>
    <xf numFmtId="43" fontId="123" fillId="60" borderId="0">
      <alignment horizontal="center" vertical="center"/>
    </xf>
    <xf numFmtId="14" fontId="60" fillId="0" borderId="0" applyNumberFormat="0"/>
    <xf numFmtId="0" fontId="85" fillId="0" borderId="0" applyNumberFormat="0" applyAlignment="0">
      <alignment horizontal="left"/>
    </xf>
    <xf numFmtId="194" fontId="68" fillId="0" borderId="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0" fontId="58" fillId="0" borderId="0"/>
    <xf numFmtId="0" fontId="58" fillId="0" borderId="0"/>
    <xf numFmtId="0" fontId="58" fillId="0" borderId="0"/>
    <xf numFmtId="0" fontId="156" fillId="0" borderId="0" applyNumberFormat="0" applyFill="0" applyBorder="0" applyAlignment="0" applyProtection="0"/>
    <xf numFmtId="174" fontId="68" fillId="60" borderId="54">
      <alignment horizontal="center" vertical="center"/>
      <protection locked="0"/>
    </xf>
    <xf numFmtId="198" fontId="30" fillId="0" borderId="0">
      <protection locked="0"/>
    </xf>
    <xf numFmtId="0" fontId="66" fillId="0" borderId="0"/>
    <xf numFmtId="1" fontId="68" fillId="0" borderId="0">
      <alignment horizontal="left"/>
    </xf>
    <xf numFmtId="224" fontId="68" fillId="0" borderId="0">
      <alignment horizontal="right"/>
    </xf>
    <xf numFmtId="1" fontId="68" fillId="63" borderId="54" applyNumberFormat="0" applyFont="0" applyBorder="0" applyAlignment="0">
      <alignment horizontal="left"/>
    </xf>
    <xf numFmtId="0" fontId="30" fillId="0" borderId="0">
      <alignment vertical="center"/>
    </xf>
    <xf numFmtId="0" fontId="149" fillId="41" borderId="0" applyNumberFormat="0" applyBorder="0" applyAlignment="0" applyProtection="0"/>
    <xf numFmtId="38" fontId="68" fillId="64" borderId="0" applyNumberFormat="0" applyBorder="0" applyAlignment="0" applyProtection="0"/>
    <xf numFmtId="0" fontId="86" fillId="0" borderId="0" applyNumberFormat="0" applyFill="0" applyBorder="0" applyAlignment="0" applyProtection="0"/>
    <xf numFmtId="0" fontId="87" fillId="0" borderId="55" applyNumberFormat="0" applyAlignment="0" applyProtection="0">
      <alignment horizontal="left" vertical="center"/>
    </xf>
    <xf numFmtId="0" fontId="87" fillId="0" borderId="56">
      <alignment horizontal="left" vertical="center"/>
    </xf>
    <xf numFmtId="0" fontId="146" fillId="0" borderId="57" applyNumberFormat="0" applyFill="0" applyAlignment="0" applyProtection="0"/>
    <xf numFmtId="0" fontId="147" fillId="0" borderId="58" applyNumberFormat="0" applyFill="0" applyAlignment="0" applyProtection="0"/>
    <xf numFmtId="0" fontId="148" fillId="0" borderId="59" applyNumberFormat="0" applyFill="0" applyAlignment="0" applyProtection="0"/>
    <xf numFmtId="0" fontId="148" fillId="0" borderId="0" applyNumberFormat="0" applyFill="0" applyBorder="0" applyAlignment="0" applyProtection="0"/>
    <xf numFmtId="199" fontId="30" fillId="0" borderId="0">
      <protection locked="0"/>
    </xf>
    <xf numFmtId="199" fontId="30" fillId="0" borderId="0">
      <protection locked="0"/>
    </xf>
    <xf numFmtId="0" fontId="127" fillId="65" borderId="60"/>
    <xf numFmtId="0" fontId="88" fillId="0" borderId="61">
      <alignment horizontal="center"/>
    </xf>
    <xf numFmtId="0" fontId="88" fillId="0" borderId="0">
      <alignment horizontal="center"/>
    </xf>
    <xf numFmtId="0" fontId="89" fillId="0" borderId="44" applyFill="0" applyBorder="0" applyProtection="0">
      <alignment horizontal="center" wrapText="1"/>
    </xf>
    <xf numFmtId="0" fontId="89" fillId="0" borderId="0" applyFill="0" applyBorder="0" applyProtection="0">
      <alignment horizontal="left" vertical="top" wrapText="1"/>
    </xf>
    <xf numFmtId="183" fontId="90" fillId="0" borderId="62" applyFont="0" applyFill="0" applyBorder="0" applyAlignment="0" applyProtection="0">
      <alignment vertical="center"/>
    </xf>
    <xf numFmtId="0" fontId="76" fillId="0" borderId="63" applyNumberFormat="0" applyFill="0" applyAlignment="0" applyProtection="0"/>
    <xf numFmtId="0" fontId="159" fillId="0" borderId="0" applyNumberFormat="0" applyFill="0" applyBorder="0" applyAlignment="0" applyProtection="0">
      <alignment vertical="top"/>
      <protection locked="0"/>
    </xf>
    <xf numFmtId="0" fontId="160" fillId="0" borderId="0" applyNumberFormat="0" applyFill="0" applyBorder="0" applyAlignment="0" applyProtection="0">
      <alignment vertical="top"/>
      <protection locked="0"/>
    </xf>
    <xf numFmtId="177" fontId="30" fillId="66" borderId="0" applyNumberFormat="0" applyFont="0" applyBorder="0" applyAlignment="0"/>
    <xf numFmtId="10" fontId="68" fillId="64" borderId="43" applyNumberFormat="0" applyBorder="0" applyAlignment="0" applyProtection="0"/>
    <xf numFmtId="0" fontId="152" fillId="44" borderId="48" applyNumberFormat="0" applyAlignment="0" applyProtection="0"/>
    <xf numFmtId="184" fontId="91" fillId="0" borderId="0" applyNumberFormat="0" applyFill="0" applyBorder="0" applyAlignment="0">
      <protection locked="0"/>
    </xf>
    <xf numFmtId="0" fontId="92" fillId="0" borderId="0" applyNumberFormat="0" applyFill="0" applyBorder="0" applyAlignment="0">
      <protection locked="0"/>
    </xf>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177" fontId="128" fillId="67" borderId="0"/>
    <xf numFmtId="221" fontId="68" fillId="0" borderId="0" applyFont="0" applyFill="0" applyBorder="0" applyProtection="0">
      <alignment horizontal="center" vertical="top"/>
    </xf>
    <xf numFmtId="9" fontId="129" fillId="68" borderId="43">
      <alignment horizontal="center"/>
    </xf>
    <xf numFmtId="200" fontId="93" fillId="0" borderId="0" applyBorder="0">
      <alignment vertical="center"/>
      <protection locked="0"/>
    </xf>
    <xf numFmtId="0" fontId="94" fillId="59" borderId="55">
      <alignment horizontal="left"/>
    </xf>
    <xf numFmtId="0" fontId="60" fillId="0" borderId="0" applyNumberFormat="0" applyFont="0" applyFill="0" applyBorder="0" applyProtection="0">
      <alignment horizontal="left" vertical="center"/>
    </xf>
    <xf numFmtId="0" fontId="154" fillId="0" borderId="64" applyNumberFormat="0" applyFill="0" applyAlignment="0" applyProtection="0"/>
    <xf numFmtId="177" fontId="130" fillId="58" borderId="0"/>
    <xf numFmtId="5" fontId="90" fillId="2" borderId="0" applyFill="0" applyBorder="0">
      <alignment horizontal="right"/>
    </xf>
    <xf numFmtId="222" fontId="109" fillId="0" borderId="65" applyFont="0" applyFill="0" applyBorder="0" applyProtection="0">
      <alignment horizontal="center" vertical="top"/>
    </xf>
    <xf numFmtId="0" fontId="95" fillId="0" borderId="0">
      <alignment horizontal="left"/>
    </xf>
    <xf numFmtId="38" fontId="97" fillId="0" borderId="0" applyFont="0" applyFill="0" applyBorder="0" applyAlignment="0" applyProtection="0"/>
    <xf numFmtId="40" fontId="97"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0" fontId="96" fillId="0" borderId="61"/>
    <xf numFmtId="201" fontId="97" fillId="0" borderId="0" applyFont="0" applyFill="0" applyBorder="0" applyAlignment="0" applyProtection="0"/>
    <xf numFmtId="202" fontId="97" fillId="0" borderId="0" applyFont="0" applyFill="0" applyBorder="0" applyAlignment="0" applyProtection="0"/>
    <xf numFmtId="6" fontId="97" fillId="0" borderId="0" applyFont="0" applyFill="0" applyBorder="0" applyAlignment="0" applyProtection="0"/>
    <xf numFmtId="8" fontId="97" fillId="0" borderId="0" applyFont="0" applyFill="0" applyBorder="0" applyAlignment="0" applyProtection="0"/>
    <xf numFmtId="0" fontId="30" fillId="0" borderId="0" applyFont="0" applyFill="0" applyBorder="0" applyAlignment="0" applyProtection="0"/>
    <xf numFmtId="0" fontId="131" fillId="0" borderId="0" applyFont="0" applyFill="0" applyBorder="0" applyAlignment="0" applyProtection="0"/>
    <xf numFmtId="203" fontId="75" fillId="0" borderId="44" applyFont="0" applyFill="0" applyBorder="0" applyAlignment="0" applyProtection="0"/>
    <xf numFmtId="204" fontId="30" fillId="0" borderId="0" applyFont="0" applyFill="0" applyBorder="0" applyAlignment="0" applyProtection="0"/>
    <xf numFmtId="217" fontId="132" fillId="0" borderId="0" applyFont="0" applyFill="0" applyBorder="0"/>
    <xf numFmtId="0" fontId="151" fillId="69" borderId="0" applyNumberFormat="0" applyBorder="0" applyAlignment="0" applyProtection="0"/>
    <xf numFmtId="37" fontId="98" fillId="0" borderId="0"/>
    <xf numFmtId="205" fontId="90" fillId="0" borderId="66" applyFill="0" applyBorder="0">
      <alignment vertical="center"/>
    </xf>
    <xf numFmtId="175" fontId="99" fillId="0" borderId="0"/>
    <xf numFmtId="205" fontId="63" fillId="0" borderId="0" applyFill="0" applyBorder="0">
      <alignment vertical="center"/>
    </xf>
    <xf numFmtId="0" fontId="66" fillId="0" borderId="0"/>
    <xf numFmtId="0" fontId="30" fillId="0" borderId="0"/>
    <xf numFmtId="0" fontId="58" fillId="0" borderId="0"/>
    <xf numFmtId="0" fontId="30" fillId="0" borderId="0"/>
    <xf numFmtId="0" fontId="30" fillId="0" borderId="0"/>
    <xf numFmtId="0" fontId="30" fillId="0" borderId="0"/>
    <xf numFmtId="0" fontId="30" fillId="0" borderId="0"/>
    <xf numFmtId="189" fontId="100" fillId="0" borderId="0" applyFill="0" applyBorder="0" applyAlignment="0"/>
    <xf numFmtId="0" fontId="30" fillId="0" borderId="0"/>
    <xf numFmtId="0" fontId="30" fillId="0" borderId="0"/>
    <xf numFmtId="0" fontId="58" fillId="0" borderId="0"/>
    <xf numFmtId="0" fontId="30" fillId="0" borderId="0"/>
    <xf numFmtId="0" fontId="58" fillId="0" borderId="0"/>
    <xf numFmtId="0" fontId="18" fillId="0" borderId="0"/>
    <xf numFmtId="0" fontId="18" fillId="0" borderId="0"/>
    <xf numFmtId="0" fontId="57" fillId="0" borderId="0"/>
    <xf numFmtId="0" fontId="18" fillId="0" borderId="0"/>
    <xf numFmtId="0" fontId="18" fillId="0" borderId="0"/>
    <xf numFmtId="0" fontId="1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61" fillId="0" borderId="0"/>
    <xf numFmtId="0" fontId="30" fillId="0" borderId="0"/>
    <xf numFmtId="0" fontId="30" fillId="0" borderId="0"/>
    <xf numFmtId="0" fontId="161" fillId="0" borderId="0"/>
    <xf numFmtId="0" fontId="30" fillId="0" borderId="0"/>
    <xf numFmtId="0" fontId="30" fillId="0" borderId="0"/>
    <xf numFmtId="0" fontId="30" fillId="0" borderId="0"/>
    <xf numFmtId="0" fontId="30" fillId="0" borderId="0"/>
    <xf numFmtId="0" fontId="30" fillId="0" borderId="0"/>
    <xf numFmtId="0" fontId="30" fillId="0" borderId="0"/>
    <xf numFmtId="0" fontId="18" fillId="0" borderId="0"/>
    <xf numFmtId="0" fontId="18" fillId="0" borderId="0"/>
    <xf numFmtId="0" fontId="18" fillId="0" borderId="0"/>
    <xf numFmtId="0" fontId="18" fillId="0" borderId="0"/>
    <xf numFmtId="0" fontId="18" fillId="0" borderId="0"/>
    <xf numFmtId="0" fontId="58" fillId="0" borderId="0"/>
    <xf numFmtId="0" fontId="58" fillId="0" borderId="0"/>
    <xf numFmtId="0" fontId="58" fillId="0" borderId="0"/>
    <xf numFmtId="0" fontId="58" fillId="0" borderId="0"/>
    <xf numFmtId="0" fontId="30" fillId="0" borderId="0"/>
    <xf numFmtId="0" fontId="30" fillId="0" borderId="0"/>
    <xf numFmtId="0" fontId="30" fillId="0" borderId="0"/>
    <xf numFmtId="0" fontId="57"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30" fillId="0" borderId="0"/>
    <xf numFmtId="0" fontId="30" fillId="0" borderId="0"/>
    <xf numFmtId="0" fontId="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58" fillId="0" borderId="0"/>
    <xf numFmtId="0" fontId="58" fillId="0" borderId="0"/>
    <xf numFmtId="0" fontId="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2" fontId="162"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57" fillId="0" borderId="0"/>
    <xf numFmtId="0" fontId="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7" fontId="30" fillId="0" borderId="0" applyBorder="0" applyAlignment="0">
      <alignment horizontal="centerContinuous"/>
    </xf>
    <xf numFmtId="0" fontId="57" fillId="0" borderId="0"/>
    <xf numFmtId="167" fontId="102" fillId="0" borderId="67" applyNumberFormat="0" applyBorder="0" applyAlignment="0" applyProtection="0">
      <alignment horizontal="center" vertical="center"/>
    </xf>
    <xf numFmtId="38" fontId="103" fillId="0" borderId="0"/>
    <xf numFmtId="3" fontId="68" fillId="0" borderId="0" applyNumberFormat="0" applyAlignment="0">
      <alignment horizontal="right" vertical="center"/>
    </xf>
    <xf numFmtId="224" fontId="68" fillId="61" borderId="54">
      <alignment horizontal="right"/>
    </xf>
    <xf numFmtId="1" fontId="30" fillId="0" borderId="0" applyFont="0" applyBorder="0" applyAlignment="0" applyProtection="0">
      <alignment horizontal="center"/>
    </xf>
    <xf numFmtId="178" fontId="30" fillId="0" borderId="0" applyFont="0" applyFill="0" applyBorder="0" applyAlignment="0" applyProtection="0"/>
    <xf numFmtId="170" fontId="30" fillId="0" borderId="0" applyFont="0" applyFill="0" applyBorder="0" applyAlignment="0" applyProtection="0"/>
    <xf numFmtId="180" fontId="30" fillId="0" borderId="0" applyFont="0" applyFill="0" applyBorder="0" applyAlignment="0" applyProtection="0"/>
    <xf numFmtId="3" fontId="68" fillId="0" borderId="0">
      <alignment horizontal="right" vertical="center"/>
    </xf>
    <xf numFmtId="43" fontId="30" fillId="0" borderId="0" applyFont="0" applyFill="0" applyBorder="0" applyAlignment="0" applyProtection="0"/>
    <xf numFmtId="41" fontId="30" fillId="0" borderId="0" applyFont="0" applyFill="0" applyBorder="0" applyAlignment="0" applyProtection="0"/>
    <xf numFmtId="4" fontId="57" fillId="64" borderId="0">
      <alignment horizontal="right"/>
    </xf>
    <xf numFmtId="0" fontId="133" fillId="64" borderId="0">
      <alignment horizontal="center" vertical="center"/>
    </xf>
    <xf numFmtId="0" fontId="134" fillId="64" borderId="53"/>
    <xf numFmtId="0" fontId="133" fillId="64" borderId="0" applyBorder="0">
      <alignment horizontal="centerContinuous"/>
    </xf>
    <xf numFmtId="0" fontId="135" fillId="64" borderId="0" applyBorder="0">
      <alignment horizontal="centerContinuous"/>
    </xf>
    <xf numFmtId="10" fontId="68" fillId="0" borderId="0">
      <alignment horizontal="center" vertical="center"/>
    </xf>
    <xf numFmtId="2" fontId="68" fillId="0" borderId="0">
      <alignment vertical="center"/>
    </xf>
    <xf numFmtId="14" fontId="69" fillId="0" borderId="0">
      <alignment horizontal="center" wrapText="1"/>
      <protection locked="0"/>
    </xf>
    <xf numFmtId="0" fontId="66" fillId="0" borderId="0"/>
    <xf numFmtId="169" fontId="60" fillId="0" borderId="0" applyFont="0" applyFill="0" applyBorder="0" applyAlignment="0" applyProtection="0">
      <protection locked="0"/>
    </xf>
    <xf numFmtId="10" fontId="60" fillId="0" borderId="0" applyFont="0" applyFill="0" applyBorder="0" applyAlignment="0" applyProtection="0">
      <protection locked="0"/>
    </xf>
    <xf numFmtId="10" fontId="68" fillId="0" borderId="0" applyFont="0" applyFill="0" applyBorder="0" applyAlignment="0" applyProtection="0"/>
    <xf numFmtId="10" fontId="30" fillId="0" borderId="0" applyFont="0" applyFill="0" applyBorder="0" applyAlignment="0" applyProtection="0"/>
    <xf numFmtId="206" fontId="30" fillId="0" borderId="0" applyFont="0" applyFill="0" applyBorder="0" applyAlignment="0" applyProtection="0"/>
    <xf numFmtId="207" fontId="82" fillId="0" borderId="0" applyFont="0" applyFill="0" applyBorder="0" applyAlignment="0" applyProtection="0"/>
    <xf numFmtId="208" fontId="82" fillId="0" borderId="0" applyFont="0" applyFill="0" applyBorder="0" applyAlignment="0" applyProtection="0"/>
    <xf numFmtId="9" fontId="30" fillId="0" borderId="0" applyFont="0" applyFill="0" applyBorder="0" applyAlignment="0" applyProtection="0"/>
    <xf numFmtId="20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10" fontId="104" fillId="64" borderId="0"/>
    <xf numFmtId="13" fontId="30" fillId="0" borderId="0" applyFont="0" applyFill="0" applyProtection="0"/>
    <xf numFmtId="0" fontId="105" fillId="0" borderId="63" applyNumberFormat="0" applyAlignment="0">
      <alignment horizontal="left" vertical="top" wrapText="1"/>
    </xf>
    <xf numFmtId="173" fontId="68" fillId="0" borderId="0" applyFont="0" applyFill="0" applyBorder="0" applyAlignment="0" applyProtection="0"/>
    <xf numFmtId="215" fontId="136" fillId="0" borderId="0">
      <alignment vertical="center"/>
    </xf>
    <xf numFmtId="210" fontId="103" fillId="0" borderId="0" applyFill="0" applyBorder="0" applyAlignment="0">
      <alignment horizontal="right" vertical="center"/>
    </xf>
    <xf numFmtId="210" fontId="106" fillId="0" borderId="0" applyFill="0" applyBorder="0" applyAlignment="0">
      <alignment horizontal="right" vertical="center"/>
    </xf>
    <xf numFmtId="0" fontId="97" fillId="0" borderId="0" applyNumberFormat="0" applyFont="0" applyFill="0" applyBorder="0" applyAlignment="0" applyProtection="0">
      <alignment horizontal="left"/>
    </xf>
    <xf numFmtId="15" fontId="97" fillId="0" borderId="0" applyFont="0" applyFill="0" applyBorder="0" applyAlignment="0" applyProtection="0"/>
    <xf numFmtId="4" fontId="97" fillId="0" borderId="0" applyFont="0" applyFill="0" applyBorder="0" applyAlignment="0" applyProtection="0"/>
    <xf numFmtId="0" fontId="79" fillId="0" borderId="61">
      <alignment horizontal="center"/>
    </xf>
    <xf numFmtId="3" fontId="97" fillId="0" borderId="0" applyFont="0" applyFill="0" applyBorder="0" applyAlignment="0" applyProtection="0"/>
    <xf numFmtId="0" fontId="97" fillId="70" borderId="0" applyNumberFormat="0" applyFont="0" applyBorder="0" applyAlignment="0" applyProtection="0"/>
    <xf numFmtId="0" fontId="90" fillId="2" borderId="0" applyNumberFormat="0" applyAlignment="0"/>
    <xf numFmtId="3" fontId="103" fillId="0" borderId="0" applyFill="0" applyBorder="0" applyAlignment="0" applyProtection="0"/>
    <xf numFmtId="3" fontId="101" fillId="0" borderId="0" applyFill="0" applyBorder="0" applyAlignment="0" applyProtection="0"/>
    <xf numFmtId="3" fontId="103" fillId="0" borderId="0" applyFill="0" applyBorder="0" applyAlignment="0" applyProtection="0"/>
    <xf numFmtId="0" fontId="68" fillId="0" borderId="0">
      <alignment horizontal="center" vertical="center"/>
    </xf>
    <xf numFmtId="174" fontId="68" fillId="61" borderId="54">
      <alignment horizontal="right" vertical="center"/>
    </xf>
    <xf numFmtId="0" fontId="107" fillId="71" borderId="0" applyNumberFormat="0" applyFont="0" applyBorder="0" applyAlignment="0">
      <alignment horizontal="center"/>
    </xf>
    <xf numFmtId="14" fontId="108" fillId="0" borderId="0" applyNumberFormat="0" applyFill="0" applyBorder="0" applyAlignment="0" applyProtection="0">
      <alignment horizontal="left"/>
    </xf>
    <xf numFmtId="0" fontId="128" fillId="0" borderId="68"/>
    <xf numFmtId="49" fontId="30" fillId="0" borderId="0">
      <alignment horizontal="left"/>
    </xf>
    <xf numFmtId="0" fontId="109" fillId="2" borderId="56">
      <alignment horizontal="center"/>
    </xf>
    <xf numFmtId="38" fontId="97" fillId="0" borderId="0" applyFont="0" applyFill="0" applyBorder="0" applyAlignment="0" applyProtection="0"/>
    <xf numFmtId="40" fontId="97" fillId="0" borderId="0" applyFont="0" applyFill="0" applyBorder="0" applyAlignment="0" applyProtection="0"/>
    <xf numFmtId="0" fontId="107" fillId="1" borderId="56" applyNumberFormat="0" applyFont="0" applyAlignment="0">
      <alignment horizontal="center"/>
    </xf>
    <xf numFmtId="38" fontId="109" fillId="0" borderId="52" applyNumberFormat="0" applyFill="0" applyBorder="0" applyAlignment="0">
      <alignment horizontal="right"/>
    </xf>
    <xf numFmtId="0" fontId="110" fillId="59" borderId="55">
      <alignment horizontal="left"/>
    </xf>
    <xf numFmtId="0" fontId="111" fillId="0" borderId="0" applyNumberFormat="0" applyFill="0" applyBorder="0" applyAlignment="0">
      <alignment horizontal="center"/>
    </xf>
    <xf numFmtId="0" fontId="65" fillId="0" borderId="0"/>
    <xf numFmtId="49" fontId="68" fillId="0" borderId="0" applyNumberFormat="0">
      <alignment horizontal="center" vertical="center"/>
    </xf>
    <xf numFmtId="0" fontId="137" fillId="0" borderId="69"/>
    <xf numFmtId="0" fontId="137" fillId="0" borderId="69"/>
    <xf numFmtId="0" fontId="64" fillId="0" borderId="0"/>
    <xf numFmtId="179" fontId="112" fillId="0" borderId="43" applyFill="0" applyProtection="0">
      <alignment vertical="top" wrapText="1"/>
    </xf>
    <xf numFmtId="0" fontId="30" fillId="0" borderId="0"/>
    <xf numFmtId="0" fontId="75" fillId="72" borderId="54" applyNumberFormat="0" applyProtection="0">
      <alignment horizontal="center"/>
    </xf>
    <xf numFmtId="0" fontId="68" fillId="0" borderId="0" applyNumberFormat="0" applyFill="0" applyBorder="0" applyProtection="0">
      <alignment horizontal="left" vertical="top"/>
    </xf>
    <xf numFmtId="0" fontId="87" fillId="2" borderId="43" applyNumberFormat="0" applyProtection="0"/>
    <xf numFmtId="0" fontId="87" fillId="2" borderId="43" applyNumberFormat="0" applyProtection="0">
      <alignment horizontal="center"/>
    </xf>
    <xf numFmtId="0" fontId="87" fillId="0" borderId="43" applyNumberFormat="0" applyFill="0" applyProtection="0"/>
    <xf numFmtId="43" fontId="75" fillId="0" borderId="56" applyFill="0" applyAlignment="0" applyProtection="0"/>
    <xf numFmtId="0" fontId="75" fillId="0" borderId="70" applyNumberFormat="0" applyFill="0" applyAlignment="0" applyProtection="0"/>
    <xf numFmtId="43" fontId="30" fillId="0" borderId="0" applyFill="0" applyBorder="0" applyAlignment="0" applyProtection="0"/>
    <xf numFmtId="43" fontId="75" fillId="2" borderId="71" applyAlignment="0" applyProtection="0"/>
    <xf numFmtId="43" fontId="75" fillId="2" borderId="72" applyAlignment="0" applyProtection="0"/>
    <xf numFmtId="0" fontId="30" fillId="2" borderId="70" applyNumberFormat="0" applyFont="0" applyAlignment="0" applyProtection="0"/>
    <xf numFmtId="0" fontId="75" fillId="0" borderId="0" applyNumberFormat="0" applyFill="0" applyBorder="0" applyProtection="0"/>
    <xf numFmtId="0" fontId="30" fillId="0" borderId="0" applyNumberFormat="0" applyFill="0" applyBorder="0" applyProtection="0">
      <alignment horizontal="left"/>
    </xf>
    <xf numFmtId="211" fontId="30" fillId="0" borderId="0" applyFill="0" applyBorder="0" applyProtection="0"/>
    <xf numFmtId="181" fontId="30" fillId="0" borderId="0" applyFill="0" applyBorder="0" applyProtection="0"/>
    <xf numFmtId="0" fontId="75" fillId="2" borderId="56" applyNumberFormat="0" applyAlignment="0" applyProtection="0"/>
    <xf numFmtId="0" fontId="87" fillId="0" borderId="43" applyNumberFormat="0" applyFill="0" applyProtection="0"/>
    <xf numFmtId="164" fontId="75" fillId="0" borderId="56" applyFill="0" applyAlignment="0" applyProtection="0"/>
    <xf numFmtId="0" fontId="87" fillId="0" borderId="0" applyNumberFormat="0" applyFill="0" applyBorder="0" applyProtection="0"/>
    <xf numFmtId="164" fontId="30" fillId="0" borderId="0" applyFill="0" applyBorder="0" applyAlignment="0" applyProtection="0"/>
    <xf numFmtId="164" fontId="75" fillId="2" borderId="71" applyAlignment="0" applyProtection="0"/>
    <xf numFmtId="0" fontId="30" fillId="0" borderId="0" applyNumberFormat="0" applyFill="0" applyBorder="0" applyProtection="0"/>
    <xf numFmtId="43" fontId="30" fillId="2" borderId="70" applyFont="0" applyAlignment="0" applyProtection="0"/>
    <xf numFmtId="43" fontId="75" fillId="2" borderId="43" applyAlignment="0" applyProtection="0"/>
    <xf numFmtId="43" fontId="30" fillId="2" borderId="70" applyAlignment="0" applyProtection="0"/>
    <xf numFmtId="43" fontId="75" fillId="2" borderId="72" applyAlignment="0" applyProtection="0"/>
    <xf numFmtId="0" fontId="30" fillId="0" borderId="43" applyNumberFormat="0" applyFill="0" applyAlignment="0" applyProtection="0"/>
    <xf numFmtId="0" fontId="30" fillId="0" borderId="0" applyNumberFormat="0" applyFill="0" applyBorder="0" applyProtection="0">
      <alignment vertical="top" wrapText="1"/>
    </xf>
    <xf numFmtId="211" fontId="30" fillId="0" borderId="0" applyFill="0" applyBorder="0" applyProtection="0">
      <alignment horizontal="left"/>
    </xf>
    <xf numFmtId="181" fontId="30" fillId="0" borderId="0" applyFill="0" applyBorder="0" applyProtection="0">
      <alignment horizontal="left"/>
    </xf>
    <xf numFmtId="43" fontId="75" fillId="2" borderId="56" applyAlignment="0" applyProtection="0"/>
    <xf numFmtId="0" fontId="87" fillId="0" borderId="0" applyNumberFormat="0" applyFill="0" applyBorder="0" applyProtection="0"/>
    <xf numFmtId="0" fontId="30" fillId="0" borderId="0" applyNumberFormat="0" applyFont="0" applyFill="0" applyProtection="0">
      <alignment horizontal="left"/>
    </xf>
    <xf numFmtId="0" fontId="30" fillId="0" borderId="46" applyNumberFormat="0" applyFont="0" applyFill="0" applyProtection="0">
      <alignment horizontal="left"/>
    </xf>
    <xf numFmtId="0" fontId="30" fillId="0" borderId="73" applyNumberFormat="0" applyFont="0" applyFill="0" applyProtection="0">
      <alignment horizontal="left"/>
    </xf>
    <xf numFmtId="0" fontId="30" fillId="0" borderId="69" applyNumberFormat="0" applyFill="0" applyProtection="0">
      <alignment horizontal="left" vertical="top"/>
    </xf>
    <xf numFmtId="0" fontId="30" fillId="0" borderId="74" applyNumberFormat="0" applyFill="0" applyProtection="0">
      <alignment horizontal="left" vertical="top"/>
    </xf>
    <xf numFmtId="0" fontId="30" fillId="0" borderId="75" applyNumberFormat="0" applyFill="0" applyProtection="0">
      <alignment horizontal="left" vertical="top"/>
    </xf>
    <xf numFmtId="0" fontId="30" fillId="0" borderId="76" applyNumberFormat="0" applyFill="0" applyProtection="0">
      <alignment horizontal="left" vertical="top"/>
    </xf>
    <xf numFmtId="0" fontId="30" fillId="0" borderId="49" applyNumberFormat="0" applyFill="0" applyProtection="0">
      <alignment horizontal="left" vertical="top"/>
    </xf>
    <xf numFmtId="0" fontId="30" fillId="0" borderId="68" applyNumberFormat="0" applyFill="0" applyProtection="0">
      <alignment horizontal="left" vertical="top"/>
    </xf>
    <xf numFmtId="0" fontId="30" fillId="0" borderId="77" applyNumberFormat="0" applyFill="0" applyProtection="0">
      <alignment horizontal="left" vertical="top"/>
    </xf>
    <xf numFmtId="0" fontId="30" fillId="0" borderId="78" applyNumberFormat="0" applyFill="0" applyProtection="0">
      <alignment horizontal="left" vertical="top"/>
    </xf>
    <xf numFmtId="0" fontId="30" fillId="0" borderId="79" applyNumberFormat="0" applyFill="0" applyProtection="0">
      <alignment horizontal="left" vertical="top"/>
    </xf>
    <xf numFmtId="164" fontId="75" fillId="2" borderId="56" applyAlignment="0" applyProtection="0"/>
    <xf numFmtId="0" fontId="30" fillId="0" borderId="80" applyNumberFormat="0" applyFill="0" applyProtection="0">
      <alignment horizontal="left" vertical="top"/>
    </xf>
    <xf numFmtId="0" fontId="30" fillId="0" borderId="81" applyNumberFormat="0" applyFill="0" applyProtection="0">
      <alignment horizontal="left" vertical="top"/>
    </xf>
    <xf numFmtId="0" fontId="30" fillId="0" borderId="0" applyNumberFormat="0" applyFill="0" applyBorder="0" applyProtection="0"/>
    <xf numFmtId="0" fontId="30" fillId="0" borderId="49" applyNumberFormat="0" applyFill="0" applyProtection="0">
      <alignment horizontal="left" vertical="top"/>
    </xf>
    <xf numFmtId="0" fontId="30" fillId="0" borderId="68" applyNumberFormat="0" applyFill="0" applyProtection="0">
      <alignment horizontal="left" vertical="top"/>
    </xf>
    <xf numFmtId="0" fontId="30" fillId="0" borderId="77" applyNumberFormat="0" applyFill="0" applyProtection="0">
      <alignment horizontal="left" vertical="top"/>
    </xf>
    <xf numFmtId="0" fontId="30" fillId="0" borderId="80" applyNumberFormat="0" applyFill="0" applyProtection="0">
      <alignment horizontal="left" vertical="top"/>
    </xf>
    <xf numFmtId="0" fontId="30" fillId="0" borderId="81" applyNumberFormat="0" applyFill="0" applyProtection="0">
      <alignment horizontal="left" vertical="top"/>
    </xf>
    <xf numFmtId="0" fontId="96" fillId="0" borderId="0"/>
    <xf numFmtId="40" fontId="113" fillId="0" borderId="0" applyBorder="0">
      <alignment horizontal="right"/>
    </xf>
    <xf numFmtId="38" fontId="114" fillId="0" borderId="0" applyFill="0" applyBorder="0" applyAlignment="0" applyProtection="0"/>
    <xf numFmtId="207" fontId="115" fillId="0" borderId="0" applyFill="0" applyBorder="0" applyAlignment="0" applyProtection="0"/>
    <xf numFmtId="216" fontId="138" fillId="0" borderId="0" applyFill="0" applyBorder="0" applyProtection="0"/>
    <xf numFmtId="207" fontId="138" fillId="0" borderId="0" applyFill="0" applyBorder="0" applyProtection="0"/>
    <xf numFmtId="207" fontId="122" fillId="0" borderId="0" applyFill="0" applyBorder="0" applyProtection="0"/>
    <xf numFmtId="189" fontId="138" fillId="0" borderId="0" applyFill="0" applyBorder="0" applyProtection="0"/>
    <xf numFmtId="38" fontId="139" fillId="0" borderId="0" applyNumberFormat="0" applyFill="0" applyBorder="0" applyProtection="0">
      <alignment horizontal="center"/>
    </xf>
    <xf numFmtId="38" fontId="140" fillId="0" borderId="0" applyNumberFormat="0" applyFill="0" applyBorder="0" applyProtection="0">
      <alignment horizontal="center"/>
    </xf>
    <xf numFmtId="38" fontId="122" fillId="0" borderId="0" applyNumberFormat="0" applyFill="0" applyBorder="0" applyProtection="0">
      <alignment horizontal="center"/>
    </xf>
    <xf numFmtId="214" fontId="138" fillId="0" borderId="82" applyNumberFormat="0" applyBorder="0">
      <alignment horizontal="center"/>
    </xf>
    <xf numFmtId="38" fontId="114" fillId="0" borderId="0" applyFill="0" applyBorder="0" applyAlignment="0" applyProtection="0"/>
    <xf numFmtId="169" fontId="57" fillId="73" borderId="0" applyNumberFormat="0" applyFont="0" applyBorder="0" applyAlignment="0"/>
    <xf numFmtId="0" fontId="141" fillId="0" borderId="0">
      <alignment vertical="center"/>
    </xf>
    <xf numFmtId="16" fontId="142" fillId="0" borderId="0" applyNumberFormat="0">
      <alignment horizontal="left" indent="1"/>
    </xf>
    <xf numFmtId="0" fontId="143" fillId="0" borderId="44"/>
    <xf numFmtId="0" fontId="143" fillId="0" borderId="44"/>
    <xf numFmtId="38" fontId="97" fillId="0" borderId="0" applyFont="0" applyFill="0" applyBorder="0" applyAlignment="0" applyProtection="0"/>
    <xf numFmtId="40" fontId="97" fillId="0" borderId="0" applyFont="0" applyFill="0" applyBorder="0" applyAlignment="0" applyProtection="0"/>
    <xf numFmtId="49" fontId="68" fillId="0" borderId="0">
      <alignment horizontal="left" vertical="center"/>
    </xf>
    <xf numFmtId="10" fontId="82" fillId="0" borderId="44" applyNumberFormat="0" applyFont="0" applyFill="0" applyAlignment="0" applyProtection="0"/>
    <xf numFmtId="10" fontId="82" fillId="0" borderId="83" applyNumberFormat="0" applyFont="0" applyFill="0" applyAlignment="0" applyProtection="0"/>
    <xf numFmtId="10" fontId="82" fillId="0" borderId="44" applyNumberFormat="0" applyFont="0" applyFill="0" applyAlignment="0" applyProtection="0"/>
    <xf numFmtId="37" fontId="68" fillId="72" borderId="0" applyNumberFormat="0" applyBorder="0" applyAlignment="0" applyProtection="0"/>
    <xf numFmtId="37" fontId="68" fillId="0" borderId="0"/>
    <xf numFmtId="3" fontId="116" fillId="0" borderId="63" applyProtection="0"/>
    <xf numFmtId="0" fontId="117" fillId="0" borderId="0">
      <alignment vertical="top"/>
    </xf>
    <xf numFmtId="169" fontId="57" fillId="72" borderId="0" applyNumberFormat="0" applyFont="0" applyBorder="0" applyAlignment="0">
      <protection locked="0"/>
    </xf>
    <xf numFmtId="212" fontId="97" fillId="0" borderId="0" applyFont="0" applyFill="0" applyBorder="0" applyAlignment="0" applyProtection="0"/>
    <xf numFmtId="213" fontId="97" fillId="0" borderId="0" applyFont="0" applyFill="0" applyBorder="0" applyAlignment="0" applyProtection="0"/>
    <xf numFmtId="42" fontId="30" fillId="0" borderId="0" applyFont="0" applyFill="0" applyBorder="0" applyAlignment="0" applyProtection="0"/>
    <xf numFmtId="44" fontId="30" fillId="0" borderId="0" applyFont="0" applyFill="0" applyBorder="0" applyAlignment="0" applyProtection="0"/>
    <xf numFmtId="0" fontId="144" fillId="0" borderId="0" applyNumberFormat="0" applyFont="0" applyFill="0" applyBorder="0" applyProtection="0">
      <alignment horizontal="center" vertical="center" wrapText="1"/>
    </xf>
    <xf numFmtId="214" fontId="82" fillId="0" borderId="0" applyFont="0" applyFill="0" applyBorder="0" applyAlignment="0" applyProtection="0"/>
    <xf numFmtId="0" fontId="64" fillId="0" borderId="0"/>
    <xf numFmtId="0" fontId="145" fillId="0" borderId="0" applyNumberFormat="0" applyFont="0" applyFill="0" applyBorder="0" applyProtection="0"/>
    <xf numFmtId="0" fontId="97" fillId="0" borderId="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2" fillId="0" borderId="0"/>
    <xf numFmtId="9" fontId="18" fillId="0" borderId="0" applyFont="0" applyFill="0" applyBorder="0" applyAlignment="0" applyProtection="0"/>
    <xf numFmtId="0" fontId="18" fillId="0" borderId="0"/>
    <xf numFmtId="0" fontId="18" fillId="0" borderId="0"/>
    <xf numFmtId="0" fontId="18" fillId="0" borderId="0"/>
    <xf numFmtId="44"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9" fontId="18" fillId="0" borderId="0" applyFont="0" applyFill="0" applyBorder="0" applyAlignment="0" applyProtection="0"/>
    <xf numFmtId="9" fontId="12" fillId="0" borderId="0" applyFont="0" applyFill="0" applyBorder="0" applyAlignment="0" applyProtection="0"/>
    <xf numFmtId="44" fontId="12" fillId="0" borderId="0" applyFont="0" applyFill="0" applyBorder="0" applyAlignment="0" applyProtection="0"/>
    <xf numFmtId="0" fontId="12" fillId="0" borderId="0"/>
    <xf numFmtId="9"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9" fontId="12" fillId="0" borderId="0" applyFont="0" applyFill="0" applyBorder="0" applyAlignment="0" applyProtection="0"/>
    <xf numFmtId="0" fontId="23" fillId="0" borderId="0"/>
    <xf numFmtId="0" fontId="12" fillId="0" borderId="0"/>
    <xf numFmtId="0" fontId="11" fillId="0" borderId="0"/>
    <xf numFmtId="0" fontId="11" fillId="15" borderId="35" applyNumberFormat="0" applyFont="0" applyAlignment="0" applyProtection="0"/>
    <xf numFmtId="0" fontId="11" fillId="16" borderId="0" applyNumberFormat="0" applyBorder="0" applyAlignment="0" applyProtection="0"/>
    <xf numFmtId="0" fontId="11" fillId="8" borderId="0" applyNumberFormat="0" applyBorder="0" applyAlignment="0" applyProtection="0"/>
    <xf numFmtId="225" fontId="30" fillId="0" borderId="0"/>
    <xf numFmtId="0" fontId="11" fillId="19" borderId="0" applyNumberFormat="0" applyBorder="0" applyAlignment="0" applyProtection="0"/>
    <xf numFmtId="0" fontId="11" fillId="20" borderId="0" applyNumberFormat="0" applyBorder="0" applyAlignment="0" applyProtection="0"/>
    <xf numFmtId="0" fontId="159" fillId="0" borderId="0" applyNumberFormat="0" applyFill="0" applyBorder="0" applyAlignment="0" applyProtection="0">
      <alignment vertical="top"/>
      <protection locked="0"/>
    </xf>
    <xf numFmtId="0" fontId="11" fillId="23" borderId="0" applyNumberFormat="0" applyBorder="0" applyAlignment="0" applyProtection="0"/>
    <xf numFmtId="0" fontId="11" fillId="24" borderId="0" applyNumberFormat="0" applyBorder="0" applyAlignment="0" applyProtection="0"/>
    <xf numFmtId="0" fontId="11" fillId="0" borderId="0"/>
    <xf numFmtId="0" fontId="11" fillId="27" borderId="0" applyNumberFormat="0" applyBorder="0" applyAlignment="0" applyProtection="0"/>
    <xf numFmtId="0" fontId="11" fillId="28" borderId="0" applyNumberFormat="0" applyBorder="0" applyAlignment="0" applyProtection="0"/>
    <xf numFmtId="0" fontId="11" fillId="0" borderId="0"/>
    <xf numFmtId="0" fontId="11" fillId="31" borderId="0" applyNumberFormat="0" applyBorder="0" applyAlignment="0" applyProtection="0"/>
    <xf numFmtId="0" fontId="11" fillId="32" borderId="0" applyNumberFormat="0" applyBorder="0" applyAlignment="0" applyProtection="0"/>
    <xf numFmtId="0" fontId="11" fillId="35" borderId="0" applyNumberFormat="0" applyBorder="0" applyAlignment="0" applyProtection="0"/>
    <xf numFmtId="0" fontId="11" fillId="36" borderId="0" applyNumberFormat="0" applyBorder="0" applyAlignment="0" applyProtection="0"/>
    <xf numFmtId="0" fontId="18" fillId="0" borderId="0"/>
    <xf numFmtId="9" fontId="18"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44" fontId="10" fillId="0" borderId="0" applyFont="0" applyFill="0" applyBorder="0" applyAlignment="0" applyProtection="0"/>
    <xf numFmtId="9" fontId="10" fillId="0" borderId="0" applyFont="0" applyFill="0" applyBorder="0" applyAlignment="0" applyProtection="0"/>
    <xf numFmtId="166" fontId="10" fillId="0" borderId="0"/>
    <xf numFmtId="166" fontId="10" fillId="8" borderId="0" applyNumberFormat="0" applyBorder="0" applyAlignment="0" applyProtection="0"/>
    <xf numFmtId="0" fontId="10" fillId="16" borderId="0" applyNumberFormat="0" applyBorder="0" applyAlignment="0" applyProtection="0"/>
    <xf numFmtId="0" fontId="10" fillId="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35" borderId="0" applyNumberFormat="0" applyBorder="0" applyAlignment="0" applyProtection="0"/>
    <xf numFmtId="0" fontId="10" fillId="36" borderId="0" applyNumberFormat="0" applyBorder="0" applyAlignment="0" applyProtection="0"/>
    <xf numFmtId="0" fontId="10" fillId="0" borderId="0"/>
    <xf numFmtId="0" fontId="10" fillId="15" borderId="35" applyNumberFormat="0" applyFont="0" applyAlignment="0" applyProtection="0"/>
    <xf numFmtId="0" fontId="10" fillId="0" borderId="0"/>
    <xf numFmtId="166" fontId="10" fillId="8" borderId="0" applyNumberFormat="0" applyBorder="0" applyAlignment="0" applyProtection="0"/>
    <xf numFmtId="9" fontId="10" fillId="0" borderId="0" applyFont="0" applyFill="0" applyBorder="0" applyAlignment="0" applyProtection="0"/>
    <xf numFmtId="44" fontId="10" fillId="0" borderId="0" applyFont="0" applyFill="0" applyBorder="0" applyAlignment="0" applyProtection="0"/>
    <xf numFmtId="43" fontId="10" fillId="0" borderId="0" applyFont="0" applyFill="0" applyBorder="0" applyAlignment="0" applyProtection="0"/>
    <xf numFmtId="0" fontId="10" fillId="0" borderId="0"/>
    <xf numFmtId="166"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16" borderId="0" applyNumberFormat="0" applyBorder="0" applyAlignment="0" applyProtection="0"/>
    <xf numFmtId="0" fontId="10" fillId="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35" borderId="0" applyNumberFormat="0" applyBorder="0" applyAlignment="0" applyProtection="0"/>
    <xf numFmtId="0" fontId="10" fillId="36" borderId="0" applyNumberFormat="0" applyBorder="0" applyAlignment="0" applyProtection="0"/>
    <xf numFmtId="0" fontId="10" fillId="0" borderId="0"/>
    <xf numFmtId="0" fontId="10" fillId="0" borderId="0"/>
    <xf numFmtId="43" fontId="10" fillId="0" borderId="0" applyFont="0" applyFill="0" applyBorder="0" applyAlignment="0" applyProtection="0"/>
    <xf numFmtId="44" fontId="10" fillId="0" borderId="0" applyFont="0" applyFill="0" applyBorder="0" applyAlignment="0" applyProtection="0"/>
    <xf numFmtId="9" fontId="10" fillId="0" borderId="0" applyFont="0" applyFill="0" applyBorder="0" applyAlignment="0" applyProtection="0"/>
    <xf numFmtId="166" fontId="10" fillId="0" borderId="0"/>
    <xf numFmtId="166" fontId="10" fillId="8" borderId="0" applyNumberFormat="0" applyBorder="0" applyAlignment="0" applyProtection="0"/>
    <xf numFmtId="0" fontId="10" fillId="0" borderId="0"/>
    <xf numFmtId="0" fontId="10" fillId="15" borderId="35" applyNumberFormat="0" applyFont="0" applyAlignment="0" applyProtection="0"/>
    <xf numFmtId="0" fontId="10" fillId="0" borderId="0"/>
    <xf numFmtId="166" fontId="10" fillId="8" borderId="0" applyNumberFormat="0" applyBorder="0" applyAlignment="0" applyProtection="0"/>
    <xf numFmtId="9" fontId="10" fillId="0" borderId="0" applyFont="0" applyFill="0" applyBorder="0" applyAlignment="0" applyProtection="0"/>
    <xf numFmtId="44" fontId="10" fillId="0" borderId="0" applyFont="0" applyFill="0" applyBorder="0" applyAlignment="0" applyProtection="0"/>
    <xf numFmtId="43" fontId="10" fillId="0" borderId="0" applyFont="0" applyFill="0" applyBorder="0" applyAlignment="0" applyProtection="0"/>
    <xf numFmtId="0" fontId="10" fillId="0" borderId="0"/>
    <xf numFmtId="166"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4" fontId="10" fillId="0" borderId="0" applyFont="0" applyFill="0" applyBorder="0" applyAlignment="0" applyProtection="0"/>
    <xf numFmtId="0" fontId="10" fillId="0" borderId="0"/>
    <xf numFmtId="9" fontId="10" fillId="0" borderId="0" applyFont="0" applyFill="0" applyBorder="0" applyAlignment="0" applyProtection="0"/>
    <xf numFmtId="44" fontId="10" fillId="0" borderId="0" applyFont="0" applyFill="0" applyBorder="0" applyAlignment="0" applyProtection="0"/>
    <xf numFmtId="0" fontId="10" fillId="0" borderId="0"/>
    <xf numFmtId="9"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15" borderId="35" applyNumberFormat="0" applyFont="0" applyAlignment="0" applyProtection="0"/>
    <xf numFmtId="0" fontId="10" fillId="16" borderId="0" applyNumberFormat="0" applyBorder="0" applyAlignment="0" applyProtection="0"/>
    <xf numFmtId="0" fontId="10" fillId="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0" borderId="0"/>
    <xf numFmtId="0" fontId="10" fillId="27" borderId="0" applyNumberFormat="0" applyBorder="0" applyAlignment="0" applyProtection="0"/>
    <xf numFmtId="0" fontId="10" fillId="28" borderId="0" applyNumberFormat="0" applyBorder="0" applyAlignment="0" applyProtection="0"/>
    <xf numFmtId="0" fontId="10" fillId="0" borderId="0"/>
    <xf numFmtId="0" fontId="10" fillId="31" borderId="0" applyNumberFormat="0" applyBorder="0" applyAlignment="0" applyProtection="0"/>
    <xf numFmtId="0" fontId="10" fillId="32" borderId="0" applyNumberFormat="0" applyBorder="0" applyAlignment="0" applyProtection="0"/>
    <xf numFmtId="0" fontId="10" fillId="35" borderId="0" applyNumberFormat="0" applyBorder="0" applyAlignment="0" applyProtection="0"/>
    <xf numFmtId="0" fontId="10" fillId="36" borderId="0" applyNumberFormat="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18" fillId="0" borderId="0"/>
    <xf numFmtId="44" fontId="18" fillId="0" borderId="0" applyFont="0" applyFill="0" applyBorder="0" applyAlignment="0" applyProtection="0"/>
    <xf numFmtId="9" fontId="18"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9" fontId="18" fillId="0" borderId="0" applyFont="0" applyFill="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4"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15" borderId="35" applyNumberFormat="0" applyFont="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0" borderId="0"/>
    <xf numFmtId="0" fontId="9" fillId="27" borderId="0" applyNumberFormat="0" applyBorder="0" applyAlignment="0" applyProtection="0"/>
    <xf numFmtId="0" fontId="9" fillId="28" borderId="0" applyNumberFormat="0" applyBorder="0" applyAlignment="0" applyProtection="0"/>
    <xf numFmtId="0" fontId="9" fillId="0" borderId="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4"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15" borderId="35" applyNumberFormat="0" applyFont="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0" borderId="0"/>
    <xf numFmtId="0" fontId="9" fillId="27" borderId="0" applyNumberFormat="0" applyBorder="0" applyAlignment="0" applyProtection="0"/>
    <xf numFmtId="0" fontId="9" fillId="28" borderId="0" applyNumberFormat="0" applyBorder="0" applyAlignment="0" applyProtection="0"/>
    <xf numFmtId="0" fontId="9" fillId="0" borderId="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44"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44" fontId="18" fillId="0" borderId="0" applyFont="0" applyFill="0" applyBorder="0" applyAlignment="0" applyProtection="0"/>
    <xf numFmtId="0" fontId="18" fillId="0" borderId="0"/>
    <xf numFmtId="44"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9" fontId="18" fillId="0" borderId="0" applyFont="0" applyFill="0" applyBorder="0" applyAlignment="0" applyProtection="0"/>
    <xf numFmtId="0" fontId="18" fillId="0" borderId="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18" fillId="0" borderId="0"/>
    <xf numFmtId="9" fontId="1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44"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0" fontId="18" fillId="0" borderId="0"/>
    <xf numFmtId="9" fontId="18"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9" fontId="18" fillId="0" borderId="0" applyFont="0" applyFill="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18"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44"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44"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177" fontId="170" fillId="0" borderId="0">
      <alignment vertical="center"/>
    </xf>
    <xf numFmtId="43" fontId="30" fillId="0" borderId="0" applyFont="0" applyFill="0" applyBorder="0" applyAlignment="0" applyProtection="0"/>
    <xf numFmtId="43" fontId="30" fillId="0" borderId="0" applyFont="0" applyFill="0" applyBorder="0" applyAlignment="0" applyProtection="0"/>
    <xf numFmtId="43" fontId="17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71" fillId="0" borderId="0" applyFont="0" applyFill="0" applyBorder="0" applyAlignment="0" applyProtection="0"/>
    <xf numFmtId="43" fontId="172"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7" fillId="0" borderId="0" applyFont="0" applyFill="0" applyBorder="0" applyAlignment="0" applyProtection="0"/>
    <xf numFmtId="43" fontId="7" fillId="0" borderId="0" applyFont="0" applyFill="0" applyBorder="0" applyAlignment="0" applyProtection="0"/>
    <xf numFmtId="43" fontId="171" fillId="0" borderId="0" applyFont="0" applyFill="0" applyBorder="0" applyAlignment="0" applyProtection="0"/>
    <xf numFmtId="43" fontId="173" fillId="0" borderId="0" applyFont="0" applyFill="0" applyBorder="0" applyAlignment="0" applyProtection="0"/>
    <xf numFmtId="43" fontId="17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0" fontId="30" fillId="0" borderId="0" applyFont="0" applyFill="0" applyBorder="0" applyAlignment="0" applyProtection="0"/>
    <xf numFmtId="0" fontId="174" fillId="0" borderId="0" applyNumberFormat="0" applyFill="0" applyBorder="0" applyAlignment="0" applyProtection="0">
      <alignment vertical="top"/>
      <protection locked="0"/>
    </xf>
    <xf numFmtId="0" fontId="7" fillId="0" borderId="0"/>
    <xf numFmtId="0" fontId="39" fillId="0" borderId="0"/>
    <xf numFmtId="0" fontId="30" fillId="0" borderId="0"/>
    <xf numFmtId="0" fontId="30" fillId="0" borderId="0"/>
    <xf numFmtId="0" fontId="30" fillId="0" borderId="0"/>
    <xf numFmtId="0" fontId="171" fillId="0" borderId="0"/>
    <xf numFmtId="0" fontId="173" fillId="0" borderId="0"/>
    <xf numFmtId="0" fontId="97" fillId="0" borderId="0"/>
    <xf numFmtId="0" fontId="173" fillId="0" borderId="0"/>
    <xf numFmtId="0" fontId="30" fillId="0" borderId="0"/>
    <xf numFmtId="0" fontId="97" fillId="0" borderId="0"/>
    <xf numFmtId="0" fontId="7" fillId="0" borderId="0"/>
    <xf numFmtId="0" fontId="39" fillId="0" borderId="0"/>
    <xf numFmtId="0" fontId="97" fillId="0" borderId="0"/>
    <xf numFmtId="0" fontId="97" fillId="0" borderId="0"/>
    <xf numFmtId="0" fontId="97" fillId="0" borderId="0"/>
    <xf numFmtId="0" fontId="7" fillId="0" borderId="0"/>
    <xf numFmtId="0" fontId="171" fillId="0" borderId="0"/>
    <xf numFmtId="0" fontId="7" fillId="0" borderId="0"/>
    <xf numFmtId="0" fontId="97" fillId="0" borderId="0"/>
    <xf numFmtId="0" fontId="97" fillId="0" borderId="0"/>
    <xf numFmtId="0" fontId="7" fillId="0" borderId="0"/>
    <xf numFmtId="0" fontId="97" fillId="0" borderId="0"/>
    <xf numFmtId="0" fontId="30" fillId="0" borderId="0"/>
    <xf numFmtId="0" fontId="7" fillId="0" borderId="0"/>
    <xf numFmtId="0" fontId="97" fillId="0" borderId="0"/>
    <xf numFmtId="0" fontId="97" fillId="0" borderId="0"/>
    <xf numFmtId="0" fontId="9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0" fillId="0" borderId="0"/>
    <xf numFmtId="0" fontId="30" fillId="0" borderId="0"/>
    <xf numFmtId="0" fontId="97" fillId="0" borderId="0"/>
    <xf numFmtId="0" fontId="7" fillId="0" borderId="0"/>
    <xf numFmtId="0" fontId="7" fillId="0" borderId="0"/>
    <xf numFmtId="0" fontId="172" fillId="0" borderId="0"/>
    <xf numFmtId="0" fontId="171" fillId="0" borderId="0"/>
    <xf numFmtId="0" fontId="30" fillId="0" borderId="0"/>
    <xf numFmtId="0" fontId="7" fillId="0" borderId="0"/>
    <xf numFmtId="0" fontId="7" fillId="0" borderId="0"/>
    <xf numFmtId="0" fontId="97" fillId="0" borderId="0"/>
    <xf numFmtId="0" fontId="7" fillId="0" borderId="0"/>
    <xf numFmtId="0" fontId="171" fillId="0" borderId="0"/>
    <xf numFmtId="0" fontId="7" fillId="15" borderId="35" applyNumberFormat="0" applyFont="0" applyAlignment="0" applyProtection="0"/>
    <xf numFmtId="0" fontId="7" fillId="15" borderId="35" applyNumberFormat="0" applyFont="0" applyAlignment="0" applyProtection="0"/>
    <xf numFmtId="0" fontId="7" fillId="15" borderId="35" applyNumberFormat="0" applyFont="0" applyAlignment="0" applyProtection="0"/>
    <xf numFmtId="0" fontId="7" fillId="15" borderId="35" applyNumberFormat="0" applyFont="0" applyAlignment="0" applyProtection="0"/>
    <xf numFmtId="0" fontId="7" fillId="15" borderId="35" applyNumberFormat="0" applyFont="0" applyAlignment="0" applyProtection="0"/>
    <xf numFmtId="9" fontId="30" fillId="0" borderId="0" applyFont="0" applyFill="0" applyBorder="0" applyAlignment="0" applyProtection="0"/>
    <xf numFmtId="9" fontId="30"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0" fillId="0" borderId="0" applyFont="0" applyFill="0" applyBorder="0" applyAlignment="0" applyProtection="0"/>
    <xf numFmtId="9" fontId="7" fillId="0" borderId="0" applyFont="0" applyFill="0" applyBorder="0" applyAlignment="0" applyProtection="0"/>
    <xf numFmtId="9" fontId="171" fillId="0" borderId="0" applyFont="0" applyFill="0" applyBorder="0" applyAlignment="0" applyProtection="0"/>
    <xf numFmtId="0" fontId="30" fillId="0" borderId="0"/>
    <xf numFmtId="44" fontId="58"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44"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44"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5" borderId="35" applyNumberFormat="0" applyFont="0" applyAlignment="0" applyProtection="0"/>
    <xf numFmtId="0" fontId="5" fillId="15" borderId="35" applyNumberFormat="0" applyFont="0" applyAlignment="0" applyProtection="0"/>
    <xf numFmtId="0" fontId="5" fillId="15" borderId="35" applyNumberFormat="0" applyFont="0" applyAlignment="0" applyProtection="0"/>
    <xf numFmtId="0" fontId="5" fillId="15" borderId="35" applyNumberFormat="0" applyFont="0" applyAlignment="0" applyProtection="0"/>
    <xf numFmtId="0" fontId="5" fillId="15" borderId="35"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18" fillId="0" borderId="0"/>
    <xf numFmtId="9" fontId="18" fillId="0" borderId="0" applyFont="0" applyFill="0" applyBorder="0" applyAlignment="0" applyProtection="0"/>
    <xf numFmtId="0" fontId="4" fillId="0" borderId="0"/>
    <xf numFmtId="0" fontId="4" fillId="23" borderId="0" applyNumberFormat="0" applyBorder="0" applyAlignment="0" applyProtection="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0" fontId="4" fillId="20" borderId="0" applyNumberFormat="0" applyBorder="0" applyAlignment="0" applyProtection="0"/>
    <xf numFmtId="166" fontId="4" fillId="8" borderId="0" applyNumberFormat="0" applyBorder="0" applyAlignment="0" applyProtection="0"/>
    <xf numFmtId="9" fontId="18"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9" fontId="18" fillId="0" borderId="0" applyFont="0" applyFill="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18" fillId="0" borderId="0" applyFont="0" applyFill="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28"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18" fillId="0" borderId="0"/>
    <xf numFmtId="0" fontId="4" fillId="0" borderId="0"/>
    <xf numFmtId="0" fontId="4"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43" fontId="4" fillId="0" borderId="0" applyFont="0" applyFill="0" applyBorder="0" applyAlignment="0" applyProtection="0"/>
    <xf numFmtId="9" fontId="18" fillId="0" borderId="0" applyFont="0" applyFill="0" applyBorder="0" applyAlignment="0" applyProtection="0"/>
    <xf numFmtId="0" fontId="4" fillId="0" borderId="0"/>
    <xf numFmtId="0" fontId="18" fillId="0" borderId="0"/>
    <xf numFmtId="0" fontId="4" fillId="15" borderId="35" applyNumberFormat="0" applyFont="0" applyAlignment="0" applyProtection="0"/>
    <xf numFmtId="0" fontId="18" fillId="0" borderId="0"/>
    <xf numFmtId="9" fontId="4" fillId="0" borderId="0" applyFont="0" applyFill="0" applyBorder="0" applyAlignment="0" applyProtection="0"/>
    <xf numFmtId="9" fontId="18" fillId="0" borderId="0" applyFont="0" applyFill="0" applyBorder="0" applyAlignment="0" applyProtection="0"/>
    <xf numFmtId="43" fontId="4" fillId="0" borderId="0" applyFont="0" applyFill="0" applyBorder="0" applyAlignment="0" applyProtection="0"/>
    <xf numFmtId="166" fontId="4" fillId="8" borderId="0" applyNumberFormat="0" applyBorder="0" applyAlignment="0" applyProtection="0"/>
    <xf numFmtId="43" fontId="4" fillId="0" borderId="0" applyFont="0" applyFill="0" applyBorder="0" applyAlignment="0" applyProtection="0"/>
    <xf numFmtId="0" fontId="4" fillId="31" borderId="0" applyNumberFormat="0" applyBorder="0" applyAlignment="0" applyProtection="0"/>
    <xf numFmtId="43" fontId="4" fillId="0" borderId="0" applyFont="0" applyFill="0" applyBorder="0" applyAlignment="0" applyProtection="0"/>
    <xf numFmtId="9" fontId="18" fillId="0" borderId="0" applyFont="0" applyFill="0" applyBorder="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166" fontId="4" fillId="0" borderId="0"/>
    <xf numFmtId="0" fontId="4" fillId="16" borderId="0" applyNumberFormat="0" applyBorder="0" applyAlignment="0" applyProtection="0"/>
    <xf numFmtId="0" fontId="4" fillId="35" borderId="0" applyNumberFormat="0" applyBorder="0" applyAlignment="0" applyProtection="0"/>
    <xf numFmtId="43" fontId="4" fillId="0" borderId="0" applyFont="0" applyFill="0" applyBorder="0" applyAlignment="0" applyProtection="0"/>
    <xf numFmtId="0" fontId="18" fillId="0" borderId="0"/>
    <xf numFmtId="0" fontId="4" fillId="31" borderId="0" applyNumberFormat="0" applyBorder="0" applyAlignment="0" applyProtection="0"/>
    <xf numFmtId="0" fontId="18" fillId="0" borderId="0"/>
    <xf numFmtId="0" fontId="18" fillId="0" borderId="0"/>
    <xf numFmtId="9" fontId="18" fillId="0" borderId="0" applyFont="0" applyFill="0" applyBorder="0" applyAlignment="0" applyProtection="0"/>
    <xf numFmtId="9" fontId="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 fillId="20"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27" borderId="0" applyNumberFormat="0" applyBorder="0" applyAlignment="0" applyProtection="0"/>
    <xf numFmtId="0" fontId="4" fillId="0" borderId="0"/>
    <xf numFmtId="9" fontId="18" fillId="0" borderId="0" applyFont="0" applyFill="0" applyBorder="0" applyAlignment="0" applyProtection="0"/>
    <xf numFmtId="0" fontId="18" fillId="0" borderId="0"/>
    <xf numFmtId="0" fontId="4" fillId="0" borderId="0"/>
    <xf numFmtId="9" fontId="18" fillId="0" borderId="0" applyFont="0" applyFill="0" applyBorder="0" applyAlignment="0" applyProtection="0"/>
    <xf numFmtId="0" fontId="4" fillId="16" borderId="0" applyNumberFormat="0" applyBorder="0" applyAlignment="0" applyProtection="0"/>
    <xf numFmtId="43" fontId="4" fillId="0" borderId="0" applyFont="0" applyFill="0" applyBorder="0" applyAlignment="0" applyProtection="0"/>
    <xf numFmtId="0" fontId="4" fillId="8" borderId="0" applyNumberFormat="0" applyBorder="0" applyAlignment="0" applyProtection="0"/>
    <xf numFmtId="9" fontId="18" fillId="0" borderId="0" applyFont="0" applyFill="0" applyBorder="0" applyAlignment="0" applyProtection="0"/>
    <xf numFmtId="0" fontId="4" fillId="28" borderId="0" applyNumberFormat="0" applyBorder="0" applyAlignment="0" applyProtection="0"/>
    <xf numFmtId="9" fontId="18" fillId="0" borderId="0" applyFont="0" applyFill="0" applyBorder="0" applyAlignment="0" applyProtection="0"/>
    <xf numFmtId="0" fontId="18" fillId="0" borderId="0"/>
    <xf numFmtId="0" fontId="4" fillId="24"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15" borderId="35" applyNumberFormat="0" applyFont="0" applyAlignment="0" applyProtection="0"/>
    <xf numFmtId="0" fontId="18" fillId="0" borderId="0"/>
    <xf numFmtId="166" fontId="4" fillId="0" borderId="0"/>
    <xf numFmtId="9" fontId="18" fillId="0" borderId="0" applyFont="0" applyFill="0" applyBorder="0" applyAlignment="0" applyProtection="0"/>
    <xf numFmtId="0" fontId="4" fillId="23" borderId="0" applyNumberFormat="0" applyBorder="0" applyAlignment="0" applyProtection="0"/>
    <xf numFmtId="0" fontId="18" fillId="0" borderId="0"/>
    <xf numFmtId="9" fontId="18" fillId="0" borderId="0" applyFont="0" applyFill="0" applyBorder="0" applyAlignment="0" applyProtection="0"/>
    <xf numFmtId="0" fontId="4" fillId="15" borderId="35" applyNumberFormat="0" applyFont="0" applyAlignment="0" applyProtection="0"/>
    <xf numFmtId="9" fontId="18" fillId="0" borderId="0" applyFont="0" applyFill="0" applyBorder="0" applyAlignment="0" applyProtection="0"/>
    <xf numFmtId="44" fontId="4" fillId="0" borderId="0" applyFont="0" applyFill="0" applyBorder="0" applyAlignment="0" applyProtection="0"/>
    <xf numFmtId="9" fontId="18" fillId="0" borderId="0" applyFont="0" applyFill="0" applyBorder="0" applyAlignment="0" applyProtection="0"/>
    <xf numFmtId="0" fontId="4" fillId="0" borderId="0"/>
    <xf numFmtId="0" fontId="4" fillId="20" borderId="0" applyNumberFormat="0" applyBorder="0" applyAlignment="0" applyProtection="0"/>
    <xf numFmtId="9" fontId="18" fillId="0" borderId="0" applyFont="0" applyFill="0" applyBorder="0" applyAlignment="0" applyProtection="0"/>
    <xf numFmtId="166" fontId="4" fillId="8" borderId="0" applyNumberFormat="0" applyBorder="0" applyAlignment="0" applyProtection="0"/>
    <xf numFmtId="0" fontId="4" fillId="31" borderId="0" applyNumberFormat="0" applyBorder="0" applyAlignment="0" applyProtection="0"/>
    <xf numFmtId="0" fontId="18" fillId="0" borderId="0"/>
    <xf numFmtId="0" fontId="4" fillId="36" borderId="0" applyNumberFormat="0" applyBorder="0" applyAlignment="0" applyProtection="0"/>
    <xf numFmtId="0" fontId="4" fillId="35" borderId="0" applyNumberFormat="0" applyBorder="0" applyAlignment="0" applyProtection="0"/>
    <xf numFmtId="0" fontId="4" fillId="32" borderId="0" applyNumberFormat="0" applyBorder="0" applyAlignment="0" applyProtection="0"/>
    <xf numFmtId="0" fontId="4" fillId="27" borderId="0" applyNumberFormat="0" applyBorder="0" applyAlignment="0" applyProtection="0"/>
    <xf numFmtId="9" fontId="18" fillId="0" borderId="0" applyFont="0" applyFill="0" applyBorder="0" applyAlignment="0" applyProtection="0"/>
    <xf numFmtId="0" fontId="4" fillId="0" borderId="0"/>
    <xf numFmtId="0" fontId="18" fillId="0" borderId="0"/>
    <xf numFmtId="44" fontId="4" fillId="0" borderId="0" applyFont="0" applyFill="0" applyBorder="0" applyAlignment="0" applyProtection="0"/>
    <xf numFmtId="0" fontId="4" fillId="16" borderId="0" applyNumberFormat="0" applyBorder="0" applyAlignment="0" applyProtection="0"/>
    <xf numFmtId="0" fontId="4" fillId="15" borderId="35" applyNumberFormat="0" applyFont="0" applyAlignment="0" applyProtection="0"/>
    <xf numFmtId="0" fontId="18" fillId="0" borderId="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28" borderId="0" applyNumberFormat="0" applyBorder="0" applyAlignment="0" applyProtection="0"/>
    <xf numFmtId="166" fontId="4" fillId="0" borderId="0"/>
    <xf numFmtId="0" fontId="4" fillId="35" borderId="0" applyNumberFormat="0" applyBorder="0" applyAlignment="0" applyProtection="0"/>
    <xf numFmtId="0" fontId="4" fillId="19" borderId="0" applyNumberFormat="0" applyBorder="0" applyAlignment="0" applyProtection="0"/>
    <xf numFmtId="9" fontId="18" fillId="0" borderId="0" applyFont="0" applyFill="0" applyBorder="0" applyAlignment="0" applyProtection="0"/>
    <xf numFmtId="166" fontId="4" fillId="0" borderId="0"/>
    <xf numFmtId="166" fontId="4" fillId="8" borderId="0" applyNumberFormat="0" applyBorder="0" applyAlignment="0" applyProtection="0"/>
    <xf numFmtId="0" fontId="4" fillId="23" borderId="0" applyNumberFormat="0" applyBorder="0" applyAlignment="0" applyProtection="0"/>
    <xf numFmtId="0" fontId="4" fillId="32" borderId="0" applyNumberFormat="0" applyBorder="0" applyAlignment="0" applyProtection="0"/>
    <xf numFmtId="0" fontId="18" fillId="0" borderId="0"/>
    <xf numFmtId="166" fontId="4" fillId="8" borderId="0" applyNumberFormat="0" applyBorder="0" applyAlignment="0" applyProtection="0"/>
    <xf numFmtId="44" fontId="4" fillId="0" borderId="0" applyFont="0" applyFill="0" applyBorder="0" applyAlignment="0" applyProtection="0"/>
    <xf numFmtId="0" fontId="18" fillId="0" borderId="0"/>
    <xf numFmtId="9" fontId="18" fillId="0" borderId="0" applyFont="0" applyFill="0" applyBorder="0" applyAlignment="0" applyProtection="0"/>
    <xf numFmtId="0" fontId="4" fillId="0" borderId="0"/>
    <xf numFmtId="0" fontId="4" fillId="19" borderId="0" applyNumberFormat="0" applyBorder="0" applyAlignment="0" applyProtection="0"/>
    <xf numFmtId="0" fontId="18" fillId="0" borderId="0"/>
    <xf numFmtId="0" fontId="4" fillId="24" borderId="0" applyNumberFormat="0" applyBorder="0" applyAlignment="0" applyProtection="0"/>
    <xf numFmtId="0" fontId="4" fillId="28" borderId="0" applyNumberFormat="0" applyBorder="0" applyAlignment="0" applyProtection="0"/>
    <xf numFmtId="9" fontId="18" fillId="0" borderId="0" applyFont="0" applyFill="0" applyBorder="0" applyAlignment="0" applyProtection="0"/>
    <xf numFmtId="0" fontId="4" fillId="36" borderId="0" applyNumberFormat="0" applyBorder="0" applyAlignment="0" applyProtection="0"/>
    <xf numFmtId="9" fontId="18" fillId="0" borderId="0" applyFont="0" applyFill="0" applyBorder="0" applyAlignment="0" applyProtection="0"/>
    <xf numFmtId="0" fontId="4" fillId="16" borderId="0" applyNumberFormat="0" applyBorder="0" applyAlignment="0" applyProtection="0"/>
    <xf numFmtId="0" fontId="4" fillId="31" borderId="0" applyNumberFormat="0" applyBorder="0" applyAlignment="0" applyProtection="0"/>
    <xf numFmtId="0" fontId="18" fillId="0" borderId="0"/>
    <xf numFmtId="9" fontId="18" fillId="0" borderId="0" applyFont="0" applyFill="0" applyBorder="0" applyAlignment="0" applyProtection="0"/>
    <xf numFmtId="0" fontId="4" fillId="20" borderId="0" applyNumberFormat="0" applyBorder="0" applyAlignment="0" applyProtection="0"/>
    <xf numFmtId="44" fontId="4" fillId="0" borderId="0" applyFont="0" applyFill="0" applyBorder="0" applyAlignment="0" applyProtection="0"/>
    <xf numFmtId="0" fontId="4" fillId="32" borderId="0" applyNumberFormat="0" applyBorder="0" applyAlignment="0" applyProtection="0"/>
    <xf numFmtId="0" fontId="4" fillId="15" borderId="35" applyNumberFormat="0" applyFont="0" applyAlignment="0" applyProtection="0"/>
    <xf numFmtId="9" fontId="18" fillId="0" borderId="0" applyFont="0" applyFill="0" applyBorder="0" applyAlignment="0" applyProtection="0"/>
    <xf numFmtId="0" fontId="18" fillId="0" borderId="0"/>
    <xf numFmtId="0" fontId="4" fillId="0" borderId="0"/>
    <xf numFmtId="43" fontId="4" fillId="0" borderId="0" applyFont="0" applyFill="0" applyBorder="0" applyAlignment="0" applyProtection="0"/>
    <xf numFmtId="9" fontId="18"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9" fontId="18" fillId="0" borderId="0" applyFont="0" applyFill="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27"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18"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0" fontId="4" fillId="19" borderId="0" applyNumberFormat="0" applyBorder="0" applyAlignment="0" applyProtection="0"/>
    <xf numFmtId="0" fontId="4" fillId="8" borderId="0" applyNumberFormat="0" applyBorder="0" applyAlignment="0" applyProtection="0"/>
    <xf numFmtId="44" fontId="4" fillId="0" borderId="0" applyFont="0" applyFill="0" applyBorder="0" applyAlignment="0" applyProtection="0"/>
    <xf numFmtId="0" fontId="4" fillId="0" borderId="0"/>
    <xf numFmtId="9" fontId="18" fillId="0" borderId="0" applyFont="0" applyFill="0" applyBorder="0" applyAlignment="0" applyProtection="0"/>
    <xf numFmtId="0" fontId="4" fillId="36" borderId="0" applyNumberFormat="0" applyBorder="0" applyAlignment="0" applyProtection="0"/>
    <xf numFmtId="44" fontId="4" fillId="0" borderId="0" applyFont="0" applyFill="0" applyBorder="0" applyAlignment="0" applyProtection="0"/>
    <xf numFmtId="166" fontId="4" fillId="8" borderId="0" applyNumberFormat="0" applyBorder="0" applyAlignment="0" applyProtection="0"/>
    <xf numFmtId="9" fontId="18"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0" fontId="18" fillId="0" borderId="0"/>
    <xf numFmtId="0" fontId="4" fillId="23" borderId="0" applyNumberFormat="0" applyBorder="0" applyAlignment="0" applyProtection="0"/>
    <xf numFmtId="0" fontId="18" fillId="0" borderId="0"/>
    <xf numFmtId="9" fontId="18" fillId="0" borderId="0" applyFont="0" applyFill="0" applyBorder="0" applyAlignment="0" applyProtection="0"/>
    <xf numFmtId="0" fontId="4" fillId="16" borderId="0" applyNumberFormat="0" applyBorder="0" applyAlignment="0" applyProtection="0"/>
    <xf numFmtId="0" fontId="18" fillId="0" borderId="0"/>
    <xf numFmtId="166" fontId="4" fillId="0" borderId="0"/>
    <xf numFmtId="9" fontId="4" fillId="0" borderId="0" applyFont="0" applyFill="0" applyBorder="0" applyAlignment="0" applyProtection="0"/>
    <xf numFmtId="0" fontId="18" fillId="0" borderId="0"/>
    <xf numFmtId="0" fontId="18" fillId="0" borderId="0"/>
    <xf numFmtId="0" fontId="4" fillId="19" borderId="0" applyNumberFormat="0" applyBorder="0" applyAlignment="0" applyProtection="0"/>
    <xf numFmtId="0" fontId="4" fillId="0" borderId="0"/>
    <xf numFmtId="0" fontId="18" fillId="0" borderId="0"/>
    <xf numFmtId="0" fontId="4" fillId="32" borderId="0" applyNumberFormat="0" applyBorder="0" applyAlignment="0" applyProtection="0"/>
    <xf numFmtId="0" fontId="4" fillId="8" borderId="0" applyNumberFormat="0" applyBorder="0" applyAlignment="0" applyProtection="0"/>
    <xf numFmtId="9" fontId="4" fillId="0" borderId="0" applyFont="0" applyFill="0" applyBorder="0" applyAlignment="0" applyProtection="0"/>
    <xf numFmtId="166" fontId="4" fillId="0" borderId="0"/>
    <xf numFmtId="0" fontId="18" fillId="0" borderId="0"/>
    <xf numFmtId="0" fontId="4" fillId="0" borderId="0"/>
    <xf numFmtId="0" fontId="4" fillId="0" borderId="0"/>
    <xf numFmtId="0" fontId="4" fillId="0" borderId="0"/>
    <xf numFmtId="0" fontId="4" fillId="0" borderId="0"/>
    <xf numFmtId="9" fontId="18" fillId="0" borderId="0" applyFont="0" applyFill="0" applyBorder="0" applyAlignment="0" applyProtection="0"/>
    <xf numFmtId="0" fontId="4" fillId="0" borderId="0"/>
    <xf numFmtId="0" fontId="18" fillId="0" borderId="0"/>
    <xf numFmtId="0" fontId="4" fillId="20" borderId="0" applyNumberFormat="0" applyBorder="0" applyAlignment="0" applyProtection="0"/>
    <xf numFmtId="0" fontId="4" fillId="8" borderId="0" applyNumberFormat="0" applyBorder="0" applyAlignment="0" applyProtection="0"/>
    <xf numFmtId="0" fontId="18" fillId="0" borderId="0"/>
    <xf numFmtId="43" fontId="4" fillId="0" borderId="0" applyFont="0" applyFill="0" applyBorder="0" applyAlignment="0" applyProtection="0"/>
    <xf numFmtId="9" fontId="4" fillId="0" borderId="0" applyFont="0" applyFill="0" applyBorder="0" applyAlignment="0" applyProtection="0"/>
    <xf numFmtId="0" fontId="18" fillId="0" borderId="0"/>
    <xf numFmtId="0" fontId="4" fillId="24" borderId="0" applyNumberFormat="0" applyBorder="0" applyAlignment="0" applyProtection="0"/>
    <xf numFmtId="0" fontId="18" fillId="0" borderId="0"/>
    <xf numFmtId="0" fontId="18" fillId="0" borderId="0"/>
    <xf numFmtId="166" fontId="4" fillId="8" borderId="0" applyNumberFormat="0" applyBorder="0" applyAlignment="0" applyProtection="0"/>
    <xf numFmtId="0" fontId="4" fillId="0" borderId="0"/>
    <xf numFmtId="0" fontId="4" fillId="0" borderId="0"/>
    <xf numFmtId="0" fontId="18" fillId="0" borderId="0"/>
    <xf numFmtId="44" fontId="4" fillId="0" borderId="0" applyFont="0" applyFill="0" applyBorder="0" applyAlignment="0" applyProtection="0"/>
    <xf numFmtId="0" fontId="4" fillId="0" borderId="0"/>
    <xf numFmtId="0" fontId="4" fillId="32" borderId="0" applyNumberFormat="0" applyBorder="0" applyAlignment="0" applyProtection="0"/>
    <xf numFmtId="0" fontId="4" fillId="0" borderId="0"/>
    <xf numFmtId="0" fontId="18" fillId="0" borderId="0"/>
    <xf numFmtId="9" fontId="1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8" fillId="0" borderId="0"/>
    <xf numFmtId="0" fontId="4"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4" fillId="0" borderId="0"/>
    <xf numFmtId="0" fontId="4" fillId="0" borderId="0"/>
    <xf numFmtId="0" fontId="4" fillId="27" borderId="0" applyNumberFormat="0" applyBorder="0" applyAlignment="0" applyProtection="0"/>
    <xf numFmtId="0" fontId="18" fillId="0" borderId="0"/>
    <xf numFmtId="0" fontId="4" fillId="19" borderId="0" applyNumberFormat="0" applyBorder="0" applyAlignment="0" applyProtection="0"/>
    <xf numFmtId="9" fontId="18"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166" fontId="4" fillId="8" borderId="0" applyNumberFormat="0" applyBorder="0" applyAlignment="0" applyProtection="0"/>
    <xf numFmtId="0" fontId="4" fillId="0" borderId="0"/>
    <xf numFmtId="44" fontId="4" fillId="0" borderId="0" applyFont="0" applyFill="0" applyBorder="0" applyAlignment="0" applyProtection="0"/>
    <xf numFmtId="0" fontId="4" fillId="36" borderId="0" applyNumberFormat="0" applyBorder="0" applyAlignment="0" applyProtection="0"/>
    <xf numFmtId="9" fontId="4" fillId="0" borderId="0" applyFont="0" applyFill="0" applyBorder="0" applyAlignment="0" applyProtection="0"/>
    <xf numFmtId="166" fontId="4"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18" fillId="0" borderId="0"/>
    <xf numFmtId="0" fontId="4" fillId="35" borderId="0" applyNumberFormat="0" applyBorder="0" applyAlignment="0" applyProtection="0"/>
    <xf numFmtId="0" fontId="4" fillId="0" borderId="0"/>
    <xf numFmtId="9" fontId="18" fillId="0" borderId="0" applyFont="0" applyFill="0" applyBorder="0" applyAlignment="0" applyProtection="0"/>
    <xf numFmtId="0" fontId="4" fillId="24" borderId="0" applyNumberFormat="0" applyBorder="0" applyAlignment="0" applyProtection="0"/>
    <xf numFmtId="0" fontId="4" fillId="0" borderId="0"/>
    <xf numFmtId="9" fontId="18" fillId="0" borderId="0" applyFont="0" applyFill="0" applyBorder="0" applyAlignment="0" applyProtection="0"/>
    <xf numFmtId="0" fontId="4" fillId="36" borderId="0" applyNumberFormat="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 fillId="0" borderId="0"/>
    <xf numFmtId="44" fontId="4" fillId="0" borderId="0" applyFont="0" applyFill="0" applyBorder="0" applyAlignment="0" applyProtection="0"/>
    <xf numFmtId="9" fontId="18" fillId="0" borderId="0" applyFont="0" applyFill="0" applyBorder="0" applyAlignment="0" applyProtection="0"/>
    <xf numFmtId="0" fontId="4" fillId="0" borderId="0"/>
    <xf numFmtId="0" fontId="4" fillId="0" borderId="0"/>
    <xf numFmtId="0" fontId="4" fillId="0" borderId="0"/>
    <xf numFmtId="166" fontId="4" fillId="0" borderId="0"/>
    <xf numFmtId="0" fontId="4" fillId="0" borderId="0"/>
    <xf numFmtId="0" fontId="4" fillId="8" borderId="0" applyNumberFormat="0" applyBorder="0" applyAlignment="0" applyProtection="0"/>
    <xf numFmtId="0" fontId="4" fillId="31" borderId="0" applyNumberFormat="0" applyBorder="0" applyAlignment="0" applyProtection="0"/>
    <xf numFmtId="44" fontId="4" fillId="0" borderId="0" applyFont="0" applyFill="0" applyBorder="0" applyAlignment="0" applyProtection="0"/>
    <xf numFmtId="0" fontId="4" fillId="35" borderId="0" applyNumberFormat="0" applyBorder="0" applyAlignment="0" applyProtection="0"/>
    <xf numFmtId="0" fontId="4" fillId="15" borderId="35" applyNumberFormat="0" applyFont="0" applyAlignment="0" applyProtection="0"/>
    <xf numFmtId="43" fontId="4" fillId="0" borderId="0" applyFont="0" applyFill="0" applyBorder="0" applyAlignment="0" applyProtection="0"/>
    <xf numFmtId="0" fontId="4" fillId="23" borderId="0" applyNumberFormat="0" applyBorder="0" applyAlignment="0" applyProtection="0"/>
    <xf numFmtId="44" fontId="4" fillId="0" borderId="0" applyFont="0" applyFill="0" applyBorder="0" applyAlignment="0" applyProtection="0"/>
    <xf numFmtId="0" fontId="4" fillId="24"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18" fillId="0" borderId="0"/>
    <xf numFmtId="9" fontId="18"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66" fontId="4" fillId="8" borderId="0" applyNumberFormat="0" applyBorder="0" applyAlignment="0" applyProtection="0"/>
    <xf numFmtId="166" fontId="4" fillId="8" borderId="0" applyNumberFormat="0" applyBorder="0" applyAlignment="0" applyProtection="0"/>
    <xf numFmtId="0" fontId="4" fillId="0" borderId="0"/>
    <xf numFmtId="0" fontId="4" fillId="23" borderId="0" applyNumberFormat="0" applyBorder="0" applyAlignment="0" applyProtection="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0" fontId="4" fillId="20" borderId="0" applyNumberFormat="0" applyBorder="0" applyAlignment="0" applyProtection="0"/>
    <xf numFmtId="166" fontId="4" fillId="8" borderId="0" applyNumberFormat="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28"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15" borderId="35" applyNumberFormat="0" applyFont="0" applyAlignment="0" applyProtection="0"/>
    <xf numFmtId="9" fontId="4" fillId="0" borderId="0" applyFont="0" applyFill="0" applyBorder="0" applyAlignment="0" applyProtection="0"/>
    <xf numFmtId="43" fontId="4" fillId="0" borderId="0" applyFont="0" applyFill="0" applyBorder="0" applyAlignment="0" applyProtection="0"/>
    <xf numFmtId="166" fontId="4" fillId="8" borderId="0" applyNumberFormat="0" applyBorder="0" applyAlignment="0" applyProtection="0"/>
    <xf numFmtId="43" fontId="4" fillId="0" borderId="0" applyFont="0" applyFill="0" applyBorder="0" applyAlignment="0" applyProtection="0"/>
    <xf numFmtId="0" fontId="4" fillId="31" borderId="0" applyNumberFormat="0" applyBorder="0" applyAlignment="0" applyProtection="0"/>
    <xf numFmtId="43" fontId="4" fillId="0" borderId="0" applyFont="0" applyFill="0" applyBorder="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166" fontId="4" fillId="0" borderId="0"/>
    <xf numFmtId="0" fontId="4" fillId="16" borderId="0" applyNumberFormat="0" applyBorder="0" applyAlignment="0" applyProtection="0"/>
    <xf numFmtId="0" fontId="4" fillId="35" borderId="0" applyNumberFormat="0" applyBorder="0" applyAlignment="0" applyProtection="0"/>
    <xf numFmtId="43" fontId="4" fillId="0" borderId="0" applyFont="0" applyFill="0" applyBorder="0" applyAlignment="0" applyProtection="0"/>
    <xf numFmtId="0" fontId="4" fillId="31" borderId="0" applyNumberFormat="0" applyBorder="0" applyAlignment="0" applyProtection="0"/>
    <xf numFmtId="9" fontId="4" fillId="0" borderId="0" applyFont="0" applyFill="0" applyBorder="0" applyAlignment="0" applyProtection="0"/>
    <xf numFmtId="0" fontId="4" fillId="20"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27" borderId="0" applyNumberFormat="0" applyBorder="0" applyAlignment="0" applyProtection="0"/>
    <xf numFmtId="0" fontId="4" fillId="0" borderId="0"/>
    <xf numFmtId="0" fontId="4" fillId="0" borderId="0"/>
    <xf numFmtId="0" fontId="4" fillId="16" borderId="0" applyNumberFormat="0" applyBorder="0" applyAlignment="0" applyProtection="0"/>
    <xf numFmtId="43" fontId="4" fillId="0" borderId="0" applyFont="0" applyFill="0" applyBorder="0" applyAlignment="0" applyProtection="0"/>
    <xf numFmtId="0" fontId="4" fillId="8" borderId="0" applyNumberFormat="0" applyBorder="0" applyAlignment="0" applyProtection="0"/>
    <xf numFmtId="0" fontId="4" fillId="28" borderId="0" applyNumberFormat="0" applyBorder="0" applyAlignment="0" applyProtection="0"/>
    <xf numFmtId="0" fontId="4" fillId="24"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15" borderId="35" applyNumberFormat="0" applyFont="0" applyAlignment="0" applyProtection="0"/>
    <xf numFmtId="166" fontId="4" fillId="0" borderId="0"/>
    <xf numFmtId="0" fontId="4" fillId="23" borderId="0" applyNumberFormat="0" applyBorder="0" applyAlignment="0" applyProtection="0"/>
    <xf numFmtId="0" fontId="4" fillId="15" borderId="35" applyNumberFormat="0" applyFont="0" applyAlignment="0" applyProtection="0"/>
    <xf numFmtId="44" fontId="4" fillId="0" borderId="0" applyFont="0" applyFill="0" applyBorder="0" applyAlignment="0" applyProtection="0"/>
    <xf numFmtId="0" fontId="4" fillId="0" borderId="0"/>
    <xf numFmtId="0" fontId="4" fillId="20" borderId="0" applyNumberFormat="0" applyBorder="0" applyAlignment="0" applyProtection="0"/>
    <xf numFmtId="166" fontId="4" fillId="8" borderId="0" applyNumberFormat="0" applyBorder="0" applyAlignment="0" applyProtection="0"/>
    <xf numFmtId="0" fontId="4" fillId="31" borderId="0" applyNumberFormat="0" applyBorder="0" applyAlignment="0" applyProtection="0"/>
    <xf numFmtId="0" fontId="4" fillId="36" borderId="0" applyNumberFormat="0" applyBorder="0" applyAlignment="0" applyProtection="0"/>
    <xf numFmtId="0" fontId="4" fillId="35" borderId="0" applyNumberFormat="0" applyBorder="0" applyAlignment="0" applyProtection="0"/>
    <xf numFmtId="0" fontId="4" fillId="32" borderId="0" applyNumberFormat="0" applyBorder="0" applyAlignment="0" applyProtection="0"/>
    <xf numFmtId="0" fontId="4" fillId="27" borderId="0" applyNumberFormat="0" applyBorder="0" applyAlignment="0" applyProtection="0"/>
    <xf numFmtId="0" fontId="4" fillId="0" borderId="0"/>
    <xf numFmtId="44" fontId="4" fillId="0" borderId="0" applyFont="0" applyFill="0" applyBorder="0" applyAlignment="0" applyProtection="0"/>
    <xf numFmtId="0" fontId="4" fillId="16" borderId="0" applyNumberFormat="0" applyBorder="0" applyAlignment="0" applyProtection="0"/>
    <xf numFmtId="0" fontId="4" fillId="15" borderId="35" applyNumberFormat="0" applyFont="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28" borderId="0" applyNumberFormat="0" applyBorder="0" applyAlignment="0" applyProtection="0"/>
    <xf numFmtId="166" fontId="4" fillId="0" borderId="0"/>
    <xf numFmtId="0" fontId="4" fillId="35" borderId="0" applyNumberFormat="0" applyBorder="0" applyAlignment="0" applyProtection="0"/>
    <xf numFmtId="0" fontId="4" fillId="19" borderId="0" applyNumberFormat="0" applyBorder="0" applyAlignment="0" applyProtection="0"/>
    <xf numFmtId="166" fontId="4" fillId="0" borderId="0"/>
    <xf numFmtId="166" fontId="4" fillId="8" borderId="0" applyNumberFormat="0" applyBorder="0" applyAlignment="0" applyProtection="0"/>
    <xf numFmtId="0" fontId="4" fillId="23" borderId="0" applyNumberFormat="0" applyBorder="0" applyAlignment="0" applyProtection="0"/>
    <xf numFmtId="0" fontId="4" fillId="32" borderId="0" applyNumberFormat="0" applyBorder="0" applyAlignment="0" applyProtection="0"/>
    <xf numFmtId="166" fontId="4" fillId="8" borderId="0" applyNumberFormat="0" applyBorder="0" applyAlignment="0" applyProtection="0"/>
    <xf numFmtId="44" fontId="4" fillId="0" borderId="0" applyFont="0" applyFill="0" applyBorder="0" applyAlignment="0" applyProtection="0"/>
    <xf numFmtId="0" fontId="4" fillId="0" borderId="0"/>
    <xf numFmtId="0" fontId="4" fillId="19"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6" borderId="0" applyNumberFormat="0" applyBorder="0" applyAlignment="0" applyProtection="0"/>
    <xf numFmtId="0" fontId="4" fillId="16" borderId="0" applyNumberFormat="0" applyBorder="0" applyAlignment="0" applyProtection="0"/>
    <xf numFmtId="0" fontId="4" fillId="31" borderId="0" applyNumberFormat="0" applyBorder="0" applyAlignment="0" applyProtection="0"/>
    <xf numFmtId="0" fontId="4" fillId="20" borderId="0" applyNumberFormat="0" applyBorder="0" applyAlignment="0" applyProtection="0"/>
    <xf numFmtId="44" fontId="4" fillId="0" borderId="0" applyFont="0" applyFill="0" applyBorder="0" applyAlignment="0" applyProtection="0"/>
    <xf numFmtId="0" fontId="4" fillId="32" borderId="0" applyNumberFormat="0" applyBorder="0" applyAlignment="0" applyProtection="0"/>
    <xf numFmtId="0" fontId="4" fillId="15" borderId="35" applyNumberFormat="0" applyFont="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27"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0" fontId="4" fillId="19" borderId="0" applyNumberFormat="0" applyBorder="0" applyAlignment="0" applyProtection="0"/>
    <xf numFmtId="0" fontId="4" fillId="8" borderId="0" applyNumberFormat="0" applyBorder="0" applyAlignment="0" applyProtection="0"/>
    <xf numFmtId="44" fontId="4" fillId="0" borderId="0" applyFont="0" applyFill="0" applyBorder="0" applyAlignment="0" applyProtection="0"/>
    <xf numFmtId="0" fontId="4" fillId="0" borderId="0"/>
    <xf numFmtId="0" fontId="4" fillId="36" borderId="0" applyNumberFormat="0" applyBorder="0" applyAlignment="0" applyProtection="0"/>
    <xf numFmtId="44" fontId="4" fillId="0" borderId="0" applyFont="0" applyFill="0" applyBorder="0" applyAlignment="0" applyProtection="0"/>
    <xf numFmtId="166" fontId="4" fillId="8" borderId="0" applyNumberFormat="0" applyBorder="0" applyAlignment="0" applyProtection="0"/>
    <xf numFmtId="0" fontId="4" fillId="0" borderId="0"/>
    <xf numFmtId="0" fontId="4" fillId="0" borderId="0"/>
    <xf numFmtId="44" fontId="4" fillId="0" borderId="0" applyFont="0" applyFill="0" applyBorder="0" applyAlignment="0" applyProtection="0"/>
    <xf numFmtId="0" fontId="4" fillId="23" borderId="0" applyNumberFormat="0" applyBorder="0" applyAlignment="0" applyProtection="0"/>
    <xf numFmtId="0" fontId="4" fillId="16" borderId="0" applyNumberFormat="0" applyBorder="0" applyAlignment="0" applyProtection="0"/>
    <xf numFmtId="166" fontId="4" fillId="0" borderId="0"/>
    <xf numFmtId="9" fontId="4" fillId="0" borderId="0" applyFont="0" applyFill="0" applyBorder="0" applyAlignment="0" applyProtection="0"/>
    <xf numFmtId="0" fontId="4" fillId="19" borderId="0" applyNumberFormat="0" applyBorder="0" applyAlignment="0" applyProtection="0"/>
    <xf numFmtId="0" fontId="4" fillId="0" borderId="0"/>
    <xf numFmtId="0" fontId="4" fillId="32" borderId="0" applyNumberFormat="0" applyBorder="0" applyAlignment="0" applyProtection="0"/>
    <xf numFmtId="0" fontId="4" fillId="8" borderId="0" applyNumberFormat="0" applyBorder="0" applyAlignment="0" applyProtection="0"/>
    <xf numFmtId="9" fontId="4" fillId="0" borderId="0" applyFont="0" applyFill="0" applyBorder="0" applyAlignment="0" applyProtection="0"/>
    <xf numFmtId="166" fontId="4" fillId="0" borderId="0"/>
    <xf numFmtId="0" fontId="4" fillId="0" borderId="0"/>
    <xf numFmtId="0" fontId="4" fillId="0" borderId="0"/>
    <xf numFmtId="0" fontId="4" fillId="0" borderId="0"/>
    <xf numFmtId="0" fontId="4" fillId="0" borderId="0"/>
    <xf numFmtId="0" fontId="4" fillId="0" borderId="0"/>
    <xf numFmtId="0" fontId="4" fillId="20" borderId="0" applyNumberFormat="0" applyBorder="0" applyAlignment="0" applyProtection="0"/>
    <xf numFmtId="0" fontId="4" fillId="8" borderId="0" applyNumberFormat="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24" borderId="0" applyNumberFormat="0" applyBorder="0" applyAlignment="0" applyProtection="0"/>
    <xf numFmtId="166" fontId="4" fillId="8" borderId="0" applyNumberFormat="0" applyBorder="0" applyAlignment="0" applyProtection="0"/>
    <xf numFmtId="0" fontId="4" fillId="0" borderId="0"/>
    <xf numFmtId="0" fontId="4" fillId="0" borderId="0"/>
    <xf numFmtId="44" fontId="4" fillId="0" borderId="0" applyFont="0" applyFill="0" applyBorder="0" applyAlignment="0" applyProtection="0"/>
    <xf numFmtId="0" fontId="4" fillId="0" borderId="0"/>
    <xf numFmtId="0" fontId="4" fillId="32" borderId="0" applyNumberFormat="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27" borderId="0" applyNumberFormat="0" applyBorder="0" applyAlignment="0" applyProtection="0"/>
    <xf numFmtId="0" fontId="4" fillId="19"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166" fontId="4" fillId="8" borderId="0" applyNumberFormat="0" applyBorder="0" applyAlignment="0" applyProtection="0"/>
    <xf numFmtId="0" fontId="4" fillId="0" borderId="0"/>
    <xf numFmtId="44" fontId="4" fillId="0" borderId="0" applyFont="0" applyFill="0" applyBorder="0" applyAlignment="0" applyProtection="0"/>
    <xf numFmtId="0" fontId="4" fillId="36" borderId="0" applyNumberFormat="0" applyBorder="0" applyAlignment="0" applyProtection="0"/>
    <xf numFmtId="9" fontId="4" fillId="0" borderId="0" applyFont="0" applyFill="0" applyBorder="0" applyAlignment="0" applyProtection="0"/>
    <xf numFmtId="166"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35" borderId="0" applyNumberFormat="0" applyBorder="0" applyAlignment="0" applyProtection="0"/>
    <xf numFmtId="0" fontId="4" fillId="0" borderId="0"/>
    <xf numFmtId="0" fontId="4" fillId="24" borderId="0" applyNumberFormat="0" applyBorder="0" applyAlignment="0" applyProtection="0"/>
    <xf numFmtId="0" fontId="4" fillId="0" borderId="0"/>
    <xf numFmtId="0" fontId="4" fillId="36" borderId="0" applyNumberFormat="0" applyBorder="0" applyAlignment="0" applyProtection="0"/>
    <xf numFmtId="0" fontId="4" fillId="0" borderId="0"/>
    <xf numFmtId="44" fontId="4" fillId="0" borderId="0" applyFont="0" applyFill="0" applyBorder="0" applyAlignment="0" applyProtection="0"/>
    <xf numFmtId="0" fontId="4" fillId="0" borderId="0"/>
    <xf numFmtId="0" fontId="4" fillId="0" borderId="0"/>
    <xf numFmtId="0" fontId="4" fillId="0" borderId="0"/>
    <xf numFmtId="166" fontId="4" fillId="0" borderId="0"/>
    <xf numFmtId="0" fontId="4" fillId="0" borderId="0"/>
    <xf numFmtId="0" fontId="4" fillId="8" borderId="0" applyNumberFormat="0" applyBorder="0" applyAlignment="0" applyProtection="0"/>
    <xf numFmtId="0" fontId="4" fillId="31" borderId="0" applyNumberFormat="0" applyBorder="0" applyAlignment="0" applyProtection="0"/>
    <xf numFmtId="44" fontId="4" fillId="0" borderId="0" applyFont="0" applyFill="0" applyBorder="0" applyAlignment="0" applyProtection="0"/>
    <xf numFmtId="0" fontId="4" fillId="35" borderId="0" applyNumberFormat="0" applyBorder="0" applyAlignment="0" applyProtection="0"/>
    <xf numFmtId="0" fontId="4" fillId="15" borderId="35" applyNumberFormat="0" applyFont="0" applyAlignment="0" applyProtection="0"/>
    <xf numFmtId="43" fontId="4" fillId="0" borderId="0" applyFont="0" applyFill="0" applyBorder="0" applyAlignment="0" applyProtection="0"/>
    <xf numFmtId="0" fontId="4" fillId="23" borderId="0" applyNumberFormat="0" applyBorder="0" applyAlignment="0" applyProtection="0"/>
    <xf numFmtId="44" fontId="4" fillId="0" borderId="0" applyFont="0" applyFill="0" applyBorder="0" applyAlignment="0" applyProtection="0"/>
    <xf numFmtId="0" fontId="4" fillId="24"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18"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9" fillId="0" borderId="0"/>
    <xf numFmtId="44" fontId="18" fillId="0" borderId="0" applyFont="0" applyFill="0" applyBorder="0" applyAlignment="0" applyProtection="0"/>
    <xf numFmtId="0" fontId="23" fillId="0" borderId="0"/>
    <xf numFmtId="9" fontId="18"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23" borderId="0" applyNumberFormat="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0" fontId="2" fillId="20" borderId="0" applyNumberFormat="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28"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15" borderId="35" applyNumberFormat="0" applyFont="0" applyAlignment="0" applyProtection="0"/>
    <xf numFmtId="9" fontId="2" fillId="0" borderId="0" applyFont="0" applyFill="0" applyBorder="0" applyAlignment="0" applyProtection="0"/>
    <xf numFmtId="43" fontId="2" fillId="0" borderId="0" applyFont="0" applyFill="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43" fontId="2" fillId="0" borderId="0" applyFont="0" applyFill="0" applyBorder="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166" fontId="2" fillId="0" borderId="0"/>
    <xf numFmtId="0" fontId="2" fillId="16" borderId="0" applyNumberFormat="0" applyBorder="0" applyAlignment="0" applyProtection="0"/>
    <xf numFmtId="0" fontId="2" fillId="35"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9" fontId="2" fillId="0" borderId="0" applyFont="0" applyFill="0" applyBorder="0" applyAlignment="0" applyProtection="0"/>
    <xf numFmtId="0" fontId="2" fillId="20"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0" borderId="0"/>
    <xf numFmtId="0" fontId="2" fillId="16" borderId="0" applyNumberFormat="0" applyBorder="0" applyAlignment="0" applyProtection="0"/>
    <xf numFmtId="43" fontId="2" fillId="0" borderId="0" applyFont="0" applyFill="0" applyBorder="0" applyAlignment="0" applyProtection="0"/>
    <xf numFmtId="0" fontId="2" fillId="8" borderId="0" applyNumberFormat="0" applyBorder="0" applyAlignment="0" applyProtection="0"/>
    <xf numFmtId="0" fontId="2" fillId="28"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15" borderId="35" applyNumberFormat="0" applyFont="0" applyAlignment="0" applyProtection="0"/>
    <xf numFmtId="166" fontId="2" fillId="0" borderId="0"/>
    <xf numFmtId="0" fontId="2" fillId="23" borderId="0" applyNumberFormat="0" applyBorder="0" applyAlignment="0" applyProtection="0"/>
    <xf numFmtId="0" fontId="2" fillId="15" borderId="35" applyNumberFormat="0" applyFont="0" applyAlignment="0" applyProtection="0"/>
    <xf numFmtId="44" fontId="2" fillId="0" borderId="0" applyFont="0" applyFill="0" applyBorder="0" applyAlignment="0" applyProtection="0"/>
    <xf numFmtId="0" fontId="2" fillId="0" borderId="0"/>
    <xf numFmtId="0" fontId="2" fillId="20" borderId="0" applyNumberFormat="0" applyBorder="0" applyAlignment="0" applyProtection="0"/>
    <xf numFmtId="166" fontId="2" fillId="8" borderId="0" applyNumberFormat="0" applyBorder="0" applyAlignment="0" applyProtection="0"/>
    <xf numFmtId="0" fontId="2" fillId="31" borderId="0" applyNumberFormat="0" applyBorder="0" applyAlignment="0" applyProtection="0"/>
    <xf numFmtId="0" fontId="2" fillId="36" borderId="0" applyNumberFormat="0" applyBorder="0" applyAlignment="0" applyProtection="0"/>
    <xf numFmtId="0" fontId="2" fillId="35" borderId="0" applyNumberFormat="0" applyBorder="0" applyAlignment="0" applyProtection="0"/>
    <xf numFmtId="0" fontId="2" fillId="32" borderId="0" applyNumberFormat="0" applyBorder="0" applyAlignment="0" applyProtection="0"/>
    <xf numFmtId="0" fontId="2" fillId="27" borderId="0" applyNumberFormat="0" applyBorder="0" applyAlignment="0" applyProtection="0"/>
    <xf numFmtId="0" fontId="2" fillId="0" borderId="0"/>
    <xf numFmtId="44" fontId="2" fillId="0" borderId="0" applyFont="0" applyFill="0" applyBorder="0" applyAlignment="0" applyProtection="0"/>
    <xf numFmtId="0" fontId="2" fillId="16" borderId="0" applyNumberFormat="0" applyBorder="0" applyAlignment="0" applyProtection="0"/>
    <xf numFmtId="0" fontId="2" fillId="15" borderId="35" applyNumberFormat="0" applyFont="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28" borderId="0" applyNumberFormat="0" applyBorder="0" applyAlignment="0" applyProtection="0"/>
    <xf numFmtId="166" fontId="2" fillId="0" borderId="0"/>
    <xf numFmtId="0" fontId="2" fillId="35" borderId="0" applyNumberFormat="0" applyBorder="0" applyAlignment="0" applyProtection="0"/>
    <xf numFmtId="0" fontId="2" fillId="19" borderId="0" applyNumberFormat="0" applyBorder="0" applyAlignment="0" applyProtection="0"/>
    <xf numFmtId="166" fontId="2" fillId="0" borderId="0"/>
    <xf numFmtId="166" fontId="2" fillId="8" borderId="0" applyNumberFormat="0" applyBorder="0" applyAlignment="0" applyProtection="0"/>
    <xf numFmtId="0" fontId="2" fillId="23" borderId="0" applyNumberFormat="0" applyBorder="0" applyAlignment="0" applyProtection="0"/>
    <xf numFmtId="0" fontId="2" fillId="32" borderId="0" applyNumberFormat="0" applyBorder="0" applyAlignment="0" applyProtection="0"/>
    <xf numFmtId="166" fontId="2" fillId="8" borderId="0" applyNumberFormat="0" applyBorder="0" applyAlignment="0" applyProtection="0"/>
    <xf numFmtId="44" fontId="2" fillId="0" borderId="0" applyFont="0" applyFill="0" applyBorder="0" applyAlignment="0" applyProtection="0"/>
    <xf numFmtId="0" fontId="2" fillId="0" borderId="0"/>
    <xf numFmtId="0" fontId="2" fillId="19"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6" borderId="0" applyNumberFormat="0" applyBorder="0" applyAlignment="0" applyProtection="0"/>
    <xf numFmtId="0" fontId="2" fillId="16" borderId="0" applyNumberFormat="0" applyBorder="0" applyAlignment="0" applyProtection="0"/>
    <xf numFmtId="0" fontId="2" fillId="31" borderId="0" applyNumberFormat="0" applyBorder="0" applyAlignment="0" applyProtection="0"/>
    <xf numFmtId="0" fontId="2" fillId="20" borderId="0" applyNumberFormat="0" applyBorder="0" applyAlignment="0" applyProtection="0"/>
    <xf numFmtId="44" fontId="2" fillId="0" borderId="0" applyFont="0" applyFill="0" applyBorder="0" applyAlignment="0" applyProtection="0"/>
    <xf numFmtId="0" fontId="2" fillId="32" borderId="0" applyNumberFormat="0" applyBorder="0" applyAlignment="0" applyProtection="0"/>
    <xf numFmtId="0" fontId="2" fillId="15" borderId="35" applyNumberFormat="0" applyFont="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27"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8" borderId="0" applyNumberFormat="0" applyBorder="0" applyAlignment="0" applyProtection="0"/>
    <xf numFmtId="44" fontId="2" fillId="0" borderId="0" applyFont="0" applyFill="0" applyBorder="0" applyAlignment="0" applyProtection="0"/>
    <xf numFmtId="0" fontId="2" fillId="0" borderId="0"/>
    <xf numFmtId="0" fontId="2" fillId="36" borderId="0" applyNumberFormat="0" applyBorder="0" applyAlignment="0" applyProtection="0"/>
    <xf numFmtId="44" fontId="2" fillId="0" borderId="0" applyFont="0" applyFill="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23" borderId="0" applyNumberFormat="0" applyBorder="0" applyAlignment="0" applyProtection="0"/>
    <xf numFmtId="0" fontId="2" fillId="16" borderId="0" applyNumberFormat="0" applyBorder="0" applyAlignment="0" applyProtection="0"/>
    <xf numFmtId="166" fontId="2" fillId="0" borderId="0"/>
    <xf numFmtId="9" fontId="2" fillId="0" borderId="0" applyFont="0" applyFill="0" applyBorder="0" applyAlignment="0" applyProtection="0"/>
    <xf numFmtId="0" fontId="2" fillId="19" borderId="0" applyNumberFormat="0" applyBorder="0" applyAlignment="0" applyProtection="0"/>
    <xf numFmtId="0" fontId="2" fillId="0" borderId="0"/>
    <xf numFmtId="0" fontId="2" fillId="32" borderId="0" applyNumberFormat="0" applyBorder="0" applyAlignment="0" applyProtection="0"/>
    <xf numFmtId="0" fontId="2" fillId="8" borderId="0" applyNumberFormat="0" applyBorder="0" applyAlignment="0" applyProtection="0"/>
    <xf numFmtId="9" fontId="2" fillId="0" borderId="0" applyFont="0" applyFill="0" applyBorder="0" applyAlignment="0" applyProtection="0"/>
    <xf numFmtId="166"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8"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24" borderId="0" applyNumberFormat="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0" fontId="2" fillId="32" borderId="0" applyNumberFormat="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27" borderId="0" applyNumberFormat="0" applyBorder="0" applyAlignment="0" applyProtection="0"/>
    <xf numFmtId="0" fontId="2" fillId="19" borderId="0" applyNumberFormat="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166" fontId="2" fillId="8" borderId="0" applyNumberFormat="0" applyBorder="0" applyAlignment="0" applyProtection="0"/>
    <xf numFmtId="0" fontId="2" fillId="0" borderId="0"/>
    <xf numFmtId="44" fontId="2" fillId="0" borderId="0" applyFont="0" applyFill="0" applyBorder="0" applyAlignment="0" applyProtection="0"/>
    <xf numFmtId="0" fontId="2" fillId="36" borderId="0" applyNumberFormat="0" applyBorder="0" applyAlignment="0" applyProtection="0"/>
    <xf numFmtId="9" fontId="2" fillId="0" borderId="0" applyFont="0" applyFill="0" applyBorder="0" applyAlignment="0" applyProtection="0"/>
    <xf numFmtId="166"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35" borderId="0" applyNumberFormat="0" applyBorder="0" applyAlignment="0" applyProtection="0"/>
    <xf numFmtId="0" fontId="2" fillId="0" borderId="0"/>
    <xf numFmtId="0" fontId="2" fillId="24" borderId="0" applyNumberFormat="0" applyBorder="0" applyAlignment="0" applyProtection="0"/>
    <xf numFmtId="0" fontId="2" fillId="0" borderId="0"/>
    <xf numFmtId="0" fontId="2" fillId="36" borderId="0" applyNumberFormat="0" applyBorder="0" applyAlignment="0" applyProtection="0"/>
    <xf numFmtId="0" fontId="2" fillId="0" borderId="0"/>
    <xf numFmtId="44" fontId="2" fillId="0" borderId="0" applyFont="0" applyFill="0" applyBorder="0" applyAlignment="0" applyProtection="0"/>
    <xf numFmtId="0" fontId="2" fillId="0" borderId="0"/>
    <xf numFmtId="0" fontId="2" fillId="0" borderId="0"/>
    <xf numFmtId="0" fontId="2" fillId="0" borderId="0"/>
    <xf numFmtId="166" fontId="2" fillId="0" borderId="0"/>
    <xf numFmtId="0" fontId="2" fillId="0" borderId="0"/>
    <xf numFmtId="0" fontId="2" fillId="8" borderId="0" applyNumberFormat="0" applyBorder="0" applyAlignment="0" applyProtection="0"/>
    <xf numFmtId="0" fontId="2" fillId="31" borderId="0" applyNumberFormat="0" applyBorder="0" applyAlignment="0" applyProtection="0"/>
    <xf numFmtId="44" fontId="2" fillId="0" borderId="0" applyFont="0" applyFill="0" applyBorder="0" applyAlignment="0" applyProtection="0"/>
    <xf numFmtId="0" fontId="2" fillId="35" borderId="0" applyNumberFormat="0" applyBorder="0" applyAlignment="0" applyProtection="0"/>
    <xf numFmtId="0" fontId="2" fillId="15" borderId="35" applyNumberFormat="0" applyFont="0" applyAlignment="0" applyProtection="0"/>
    <xf numFmtId="43" fontId="2" fillId="0" borderId="0" applyFont="0" applyFill="0" applyBorder="0" applyAlignment="0" applyProtection="0"/>
    <xf numFmtId="0" fontId="2" fillId="23" borderId="0" applyNumberFormat="0" applyBorder="0" applyAlignment="0" applyProtection="0"/>
    <xf numFmtId="44" fontId="2" fillId="0" borderId="0" applyFont="0" applyFill="0" applyBorder="0" applyAlignment="0" applyProtection="0"/>
    <xf numFmtId="0" fontId="2" fillId="24"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166" fontId="2" fillId="8" borderId="0" applyNumberFormat="0" applyBorder="0" applyAlignment="0" applyProtection="0"/>
    <xf numFmtId="166" fontId="2" fillId="8" borderId="0" applyNumberFormat="0" applyBorder="0" applyAlignment="0" applyProtection="0"/>
    <xf numFmtId="0" fontId="2" fillId="0" borderId="0"/>
    <xf numFmtId="0" fontId="2" fillId="23" borderId="0" applyNumberFormat="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0" fontId="2" fillId="20" borderId="0" applyNumberFormat="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28"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15" borderId="35" applyNumberFormat="0" applyFont="0" applyAlignment="0" applyProtection="0"/>
    <xf numFmtId="9" fontId="2" fillId="0" borderId="0" applyFont="0" applyFill="0" applyBorder="0" applyAlignment="0" applyProtection="0"/>
    <xf numFmtId="43" fontId="2" fillId="0" borderId="0" applyFont="0" applyFill="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43" fontId="2" fillId="0" borderId="0" applyFont="0" applyFill="0" applyBorder="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166" fontId="2" fillId="0" borderId="0"/>
    <xf numFmtId="0" fontId="2" fillId="16" borderId="0" applyNumberFormat="0" applyBorder="0" applyAlignment="0" applyProtection="0"/>
    <xf numFmtId="0" fontId="2" fillId="35"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9" fontId="2" fillId="0" borderId="0" applyFont="0" applyFill="0" applyBorder="0" applyAlignment="0" applyProtection="0"/>
    <xf numFmtId="0" fontId="2" fillId="20"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0" borderId="0"/>
    <xf numFmtId="0" fontId="2" fillId="16" borderId="0" applyNumberFormat="0" applyBorder="0" applyAlignment="0" applyProtection="0"/>
    <xf numFmtId="43" fontId="2" fillId="0" borderId="0" applyFont="0" applyFill="0" applyBorder="0" applyAlignment="0" applyProtection="0"/>
    <xf numFmtId="0" fontId="2" fillId="8" borderId="0" applyNumberFormat="0" applyBorder="0" applyAlignment="0" applyProtection="0"/>
    <xf numFmtId="0" fontId="2" fillId="28"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15" borderId="35" applyNumberFormat="0" applyFont="0" applyAlignment="0" applyProtection="0"/>
    <xf numFmtId="166" fontId="2" fillId="0" borderId="0"/>
    <xf numFmtId="0" fontId="2" fillId="23" borderId="0" applyNumberFormat="0" applyBorder="0" applyAlignment="0" applyProtection="0"/>
    <xf numFmtId="0" fontId="2" fillId="15" borderId="35" applyNumberFormat="0" applyFont="0" applyAlignment="0" applyProtection="0"/>
    <xf numFmtId="44" fontId="2" fillId="0" borderId="0" applyFont="0" applyFill="0" applyBorder="0" applyAlignment="0" applyProtection="0"/>
    <xf numFmtId="0" fontId="2" fillId="0" borderId="0"/>
    <xf numFmtId="0" fontId="2" fillId="20" borderId="0" applyNumberFormat="0" applyBorder="0" applyAlignment="0" applyProtection="0"/>
    <xf numFmtId="166" fontId="2" fillId="8" borderId="0" applyNumberFormat="0" applyBorder="0" applyAlignment="0" applyProtection="0"/>
    <xf numFmtId="0" fontId="2" fillId="31" borderId="0" applyNumberFormat="0" applyBorder="0" applyAlignment="0" applyProtection="0"/>
    <xf numFmtId="0" fontId="2" fillId="36" borderId="0" applyNumberFormat="0" applyBorder="0" applyAlignment="0" applyProtection="0"/>
    <xf numFmtId="0" fontId="2" fillId="35" borderId="0" applyNumberFormat="0" applyBorder="0" applyAlignment="0" applyProtection="0"/>
    <xf numFmtId="0" fontId="2" fillId="32" borderId="0" applyNumberFormat="0" applyBorder="0" applyAlignment="0" applyProtection="0"/>
    <xf numFmtId="0" fontId="2" fillId="27" borderId="0" applyNumberFormat="0" applyBorder="0" applyAlignment="0" applyProtection="0"/>
    <xf numFmtId="0" fontId="2" fillId="0" borderId="0"/>
    <xf numFmtId="44" fontId="2" fillId="0" borderId="0" applyFont="0" applyFill="0" applyBorder="0" applyAlignment="0" applyProtection="0"/>
    <xf numFmtId="0" fontId="2" fillId="16" borderId="0" applyNumberFormat="0" applyBorder="0" applyAlignment="0" applyProtection="0"/>
    <xf numFmtId="0" fontId="2" fillId="15" borderId="35" applyNumberFormat="0" applyFont="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28" borderId="0" applyNumberFormat="0" applyBorder="0" applyAlignment="0" applyProtection="0"/>
    <xf numFmtId="166" fontId="2" fillId="0" borderId="0"/>
    <xf numFmtId="0" fontId="2" fillId="35" borderId="0" applyNumberFormat="0" applyBorder="0" applyAlignment="0" applyProtection="0"/>
    <xf numFmtId="0" fontId="2" fillId="19" borderId="0" applyNumberFormat="0" applyBorder="0" applyAlignment="0" applyProtection="0"/>
    <xf numFmtId="166" fontId="2" fillId="0" borderId="0"/>
    <xf numFmtId="166" fontId="2" fillId="8" borderId="0" applyNumberFormat="0" applyBorder="0" applyAlignment="0" applyProtection="0"/>
    <xf numFmtId="0" fontId="2" fillId="23" borderId="0" applyNumberFormat="0" applyBorder="0" applyAlignment="0" applyProtection="0"/>
    <xf numFmtId="0" fontId="2" fillId="32" borderId="0" applyNumberFormat="0" applyBorder="0" applyAlignment="0" applyProtection="0"/>
    <xf numFmtId="166" fontId="2" fillId="8" borderId="0" applyNumberFormat="0" applyBorder="0" applyAlignment="0" applyProtection="0"/>
    <xf numFmtId="44" fontId="2" fillId="0" borderId="0" applyFont="0" applyFill="0" applyBorder="0" applyAlignment="0" applyProtection="0"/>
    <xf numFmtId="0" fontId="2" fillId="0" borderId="0"/>
    <xf numFmtId="0" fontId="2" fillId="19"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6" borderId="0" applyNumberFormat="0" applyBorder="0" applyAlignment="0" applyProtection="0"/>
    <xf numFmtId="0" fontId="2" fillId="16" borderId="0" applyNumberFormat="0" applyBorder="0" applyAlignment="0" applyProtection="0"/>
    <xf numFmtId="0" fontId="2" fillId="31" borderId="0" applyNumberFormat="0" applyBorder="0" applyAlignment="0" applyProtection="0"/>
    <xf numFmtId="0" fontId="2" fillId="20" borderId="0" applyNumberFormat="0" applyBorder="0" applyAlignment="0" applyProtection="0"/>
    <xf numFmtId="44" fontId="2" fillId="0" borderId="0" applyFont="0" applyFill="0" applyBorder="0" applyAlignment="0" applyProtection="0"/>
    <xf numFmtId="0" fontId="2" fillId="32" borderId="0" applyNumberFormat="0" applyBorder="0" applyAlignment="0" applyProtection="0"/>
    <xf numFmtId="0" fontId="2" fillId="15" borderId="35" applyNumberFormat="0" applyFont="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27"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8" borderId="0" applyNumberFormat="0" applyBorder="0" applyAlignment="0" applyProtection="0"/>
    <xf numFmtId="44" fontId="2" fillId="0" borderId="0" applyFont="0" applyFill="0" applyBorder="0" applyAlignment="0" applyProtection="0"/>
    <xf numFmtId="0" fontId="2" fillId="0" borderId="0"/>
    <xf numFmtId="0" fontId="2" fillId="36" borderId="0" applyNumberFormat="0" applyBorder="0" applyAlignment="0" applyProtection="0"/>
    <xf numFmtId="44" fontId="2" fillId="0" borderId="0" applyFont="0" applyFill="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23" borderId="0" applyNumberFormat="0" applyBorder="0" applyAlignment="0" applyProtection="0"/>
    <xf numFmtId="0" fontId="2" fillId="16" borderId="0" applyNumberFormat="0" applyBorder="0" applyAlignment="0" applyProtection="0"/>
    <xf numFmtId="166" fontId="2" fillId="0" borderId="0"/>
    <xf numFmtId="9" fontId="2" fillId="0" borderId="0" applyFont="0" applyFill="0" applyBorder="0" applyAlignment="0" applyProtection="0"/>
    <xf numFmtId="0" fontId="2" fillId="19" borderId="0" applyNumberFormat="0" applyBorder="0" applyAlignment="0" applyProtection="0"/>
    <xf numFmtId="0" fontId="2" fillId="0" borderId="0"/>
    <xf numFmtId="0" fontId="2" fillId="32" borderId="0" applyNumberFormat="0" applyBorder="0" applyAlignment="0" applyProtection="0"/>
    <xf numFmtId="0" fontId="2" fillId="8" borderId="0" applyNumberFormat="0" applyBorder="0" applyAlignment="0" applyProtection="0"/>
    <xf numFmtId="9" fontId="2" fillId="0" borderId="0" applyFont="0" applyFill="0" applyBorder="0" applyAlignment="0" applyProtection="0"/>
    <xf numFmtId="166"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8"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24" borderId="0" applyNumberFormat="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0" fontId="2" fillId="32" borderId="0" applyNumberFormat="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27" borderId="0" applyNumberFormat="0" applyBorder="0" applyAlignment="0" applyProtection="0"/>
    <xf numFmtId="0" fontId="2" fillId="19" borderId="0" applyNumberFormat="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166" fontId="2" fillId="8" borderId="0" applyNumberFormat="0" applyBorder="0" applyAlignment="0" applyProtection="0"/>
    <xf numFmtId="0" fontId="2" fillId="0" borderId="0"/>
    <xf numFmtId="44" fontId="2" fillId="0" borderId="0" applyFont="0" applyFill="0" applyBorder="0" applyAlignment="0" applyProtection="0"/>
    <xf numFmtId="0" fontId="2" fillId="36" borderId="0" applyNumberFormat="0" applyBorder="0" applyAlignment="0" applyProtection="0"/>
    <xf numFmtId="9" fontId="2" fillId="0" borderId="0" applyFont="0" applyFill="0" applyBorder="0" applyAlignment="0" applyProtection="0"/>
    <xf numFmtId="166"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35" borderId="0" applyNumberFormat="0" applyBorder="0" applyAlignment="0" applyProtection="0"/>
    <xf numFmtId="0" fontId="2" fillId="0" borderId="0"/>
    <xf numFmtId="0" fontId="2" fillId="24" borderId="0" applyNumberFormat="0" applyBorder="0" applyAlignment="0" applyProtection="0"/>
    <xf numFmtId="0" fontId="2" fillId="0" borderId="0"/>
    <xf numFmtId="0" fontId="2" fillId="36" borderId="0" applyNumberFormat="0" applyBorder="0" applyAlignment="0" applyProtection="0"/>
    <xf numFmtId="0" fontId="2" fillId="0" borderId="0"/>
    <xf numFmtId="44" fontId="2" fillId="0" borderId="0" applyFont="0" applyFill="0" applyBorder="0" applyAlignment="0" applyProtection="0"/>
    <xf numFmtId="0" fontId="2" fillId="0" borderId="0"/>
    <xf numFmtId="0" fontId="2" fillId="0" borderId="0"/>
    <xf numFmtId="0" fontId="2" fillId="0" borderId="0"/>
    <xf numFmtId="166" fontId="2" fillId="0" borderId="0"/>
    <xf numFmtId="0" fontId="2" fillId="0" borderId="0"/>
    <xf numFmtId="0" fontId="2" fillId="8" borderId="0" applyNumberFormat="0" applyBorder="0" applyAlignment="0" applyProtection="0"/>
    <xf numFmtId="0" fontId="2" fillId="31" borderId="0" applyNumberFormat="0" applyBorder="0" applyAlignment="0" applyProtection="0"/>
    <xf numFmtId="44" fontId="2" fillId="0" borderId="0" applyFont="0" applyFill="0" applyBorder="0" applyAlignment="0" applyProtection="0"/>
    <xf numFmtId="0" fontId="2" fillId="35" borderId="0" applyNumberFormat="0" applyBorder="0" applyAlignment="0" applyProtection="0"/>
    <xf numFmtId="0" fontId="2" fillId="15" borderId="35" applyNumberFormat="0" applyFont="0" applyAlignment="0" applyProtection="0"/>
    <xf numFmtId="43" fontId="2" fillId="0" borderId="0" applyFont="0" applyFill="0" applyBorder="0" applyAlignment="0" applyProtection="0"/>
    <xf numFmtId="0" fontId="2" fillId="23" borderId="0" applyNumberFormat="0" applyBorder="0" applyAlignment="0" applyProtection="0"/>
    <xf numFmtId="44" fontId="2" fillId="0" borderId="0" applyFont="0" applyFill="0" applyBorder="0" applyAlignment="0" applyProtection="0"/>
    <xf numFmtId="0" fontId="2" fillId="24"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221" fillId="0" borderId="0" applyNumberFormat="0" applyFill="0" applyBorder="0" applyAlignment="0" applyProtection="0"/>
  </cellStyleXfs>
  <cellXfs count="563">
    <xf numFmtId="0" fontId="0" fillId="0" borderId="0" xfId="0"/>
    <xf numFmtId="0" fontId="26" fillId="0" borderId="0" xfId="0" applyFont="1"/>
    <xf numFmtId="0" fontId="19" fillId="0" borderId="0" xfId="0" applyFont="1"/>
    <xf numFmtId="0" fontId="19" fillId="0" borderId="0" xfId="0" applyFont="1" applyAlignment="1">
      <alignment horizontal="center" vertical="center"/>
    </xf>
    <xf numFmtId="0" fontId="19" fillId="0" borderId="0" xfId="0" applyFont="1" applyFill="1" applyBorder="1"/>
    <xf numFmtId="0" fontId="19" fillId="0" borderId="0" xfId="0" applyFont="1" applyFill="1"/>
    <xf numFmtId="0" fontId="19" fillId="0" borderId="0" xfId="0" applyFont="1" applyBorder="1"/>
    <xf numFmtId="0" fontId="19" fillId="0" borderId="0" xfId="0" applyFont="1" applyBorder="1" applyAlignment="1">
      <alignment vertical="center"/>
    </xf>
    <xf numFmtId="0" fontId="177" fillId="0" borderId="0" xfId="0" applyFont="1" applyAlignment="1">
      <alignment horizontal="center"/>
    </xf>
    <xf numFmtId="0" fontId="178" fillId="0" borderId="0" xfId="0" applyFont="1"/>
    <xf numFmtId="0" fontId="178" fillId="0" borderId="0" xfId="0" applyFont="1" applyAlignment="1">
      <alignment horizontal="center"/>
    </xf>
    <xf numFmtId="9" fontId="178" fillId="0" borderId="0" xfId="7" applyFont="1"/>
    <xf numFmtId="9" fontId="178" fillId="0" borderId="0" xfId="7" applyFont="1" applyAlignment="1">
      <alignment horizontal="center" vertical="center"/>
    </xf>
    <xf numFmtId="0" fontId="178" fillId="0" borderId="0" xfId="0" applyFont="1" applyFill="1" applyBorder="1"/>
    <xf numFmtId="0" fontId="179" fillId="0" borderId="0" xfId="0" applyFont="1" applyFill="1" applyBorder="1" applyAlignment="1">
      <alignment horizontal="left" vertical="center"/>
    </xf>
    <xf numFmtId="0" fontId="180" fillId="0" borderId="13" xfId="0" applyFont="1" applyFill="1" applyBorder="1" applyAlignment="1">
      <alignment horizontal="center" vertical="center"/>
    </xf>
    <xf numFmtId="0" fontId="175" fillId="0" borderId="0" xfId="0" applyFont="1"/>
    <xf numFmtId="0" fontId="178" fillId="0" borderId="13" xfId="0" applyFont="1" applyFill="1" applyBorder="1" applyAlignment="1">
      <alignment horizontal="center" vertical="center" wrapText="1"/>
    </xf>
    <xf numFmtId="1" fontId="175" fillId="0" borderId="98" xfId="7" applyNumberFormat="1" applyFont="1" applyFill="1" applyBorder="1" applyAlignment="1">
      <alignment horizontal="center" vertical="center" wrapText="1"/>
    </xf>
    <xf numFmtId="1" fontId="175" fillId="0" borderId="100" xfId="7" applyNumberFormat="1" applyFont="1" applyFill="1" applyBorder="1" applyAlignment="1">
      <alignment horizontal="center" vertical="center" wrapText="1"/>
    </xf>
    <xf numFmtId="0" fontId="175" fillId="0" borderId="0" xfId="0" applyFont="1" applyFill="1" applyBorder="1" applyAlignment="1">
      <alignment horizontal="center" vertical="center" wrapText="1"/>
    </xf>
    <xf numFmtId="0" fontId="181" fillId="0" borderId="3" xfId="0" applyFont="1" applyFill="1" applyBorder="1" applyAlignment="1">
      <alignment horizontal="center" vertical="center" wrapText="1"/>
    </xf>
    <xf numFmtId="0" fontId="186" fillId="0" borderId="5" xfId="0" applyFont="1" applyFill="1" applyBorder="1" applyAlignment="1">
      <alignment horizontal="center" vertical="center" wrapText="1"/>
    </xf>
    <xf numFmtId="0" fontId="175" fillId="0" borderId="94" xfId="0" applyFont="1" applyFill="1" applyBorder="1" applyAlignment="1">
      <alignment horizontal="center" vertical="center" wrapText="1"/>
    </xf>
    <xf numFmtId="0" fontId="181" fillId="0" borderId="93" xfId="0" applyFont="1" applyFill="1" applyBorder="1" applyAlignment="1">
      <alignment horizontal="center" vertical="center" wrapText="1"/>
    </xf>
    <xf numFmtId="0" fontId="186" fillId="0" borderId="92" xfId="0" applyFont="1" applyFill="1" applyBorder="1" applyAlignment="1">
      <alignment horizontal="center" vertical="center" wrapText="1"/>
    </xf>
    <xf numFmtId="9" fontId="26" fillId="0" borderId="0" xfId="7" applyFont="1" applyAlignment="1">
      <alignment horizontal="center" vertical="center"/>
    </xf>
    <xf numFmtId="0" fontId="178" fillId="0" borderId="20" xfId="7" applyNumberFormat="1" applyFont="1" applyFill="1" applyBorder="1" applyAlignment="1">
      <alignment horizontal="center" vertical="center"/>
    </xf>
    <xf numFmtId="9" fontId="26" fillId="0" borderId="0" xfId="7" applyFont="1"/>
    <xf numFmtId="0" fontId="26" fillId="0" borderId="0" xfId="0" applyFont="1" applyAlignment="1">
      <alignment horizontal="center"/>
    </xf>
    <xf numFmtId="0" fontId="19" fillId="0" borderId="0" xfId="1414" applyFont="1" applyBorder="1" applyAlignment="1">
      <alignment horizontal="center" vertical="center"/>
    </xf>
    <xf numFmtId="1" fontId="175" fillId="0" borderId="37" xfId="7" applyNumberFormat="1" applyFont="1" applyFill="1" applyBorder="1" applyAlignment="1">
      <alignment horizontal="center" vertical="center" wrapText="1"/>
    </xf>
    <xf numFmtId="0" fontId="179" fillId="38" borderId="27" xfId="7" applyNumberFormat="1" applyFont="1" applyFill="1" applyBorder="1" applyAlignment="1">
      <alignment horizontal="center" vertical="center"/>
    </xf>
    <xf numFmtId="0" fontId="184" fillId="0" borderId="41" xfId="7" applyNumberFormat="1" applyFont="1" applyFill="1" applyBorder="1" applyAlignment="1">
      <alignment horizontal="center" vertical="center"/>
    </xf>
    <xf numFmtId="0" fontId="184" fillId="0" borderId="28" xfId="7" applyNumberFormat="1" applyFont="1" applyFill="1" applyBorder="1" applyAlignment="1">
      <alignment horizontal="center" vertical="center"/>
    </xf>
    <xf numFmtId="0" fontId="184" fillId="0" borderId="114" xfId="7" applyNumberFormat="1" applyFont="1" applyFill="1" applyBorder="1" applyAlignment="1">
      <alignment horizontal="center" vertical="center"/>
    </xf>
    <xf numFmtId="0" fontId="181" fillId="0" borderId="4" xfId="0" applyFont="1" applyFill="1" applyBorder="1" applyAlignment="1">
      <alignment horizontal="center" vertical="center" wrapText="1"/>
    </xf>
    <xf numFmtId="0" fontId="186" fillId="0" borderId="4" xfId="0" applyFont="1" applyFill="1" applyBorder="1" applyAlignment="1">
      <alignment horizontal="center" vertical="center" wrapText="1"/>
    </xf>
    <xf numFmtId="0" fontId="181" fillId="4" borderId="3" xfId="0" applyFont="1" applyFill="1" applyBorder="1" applyAlignment="1">
      <alignment horizontal="center" vertical="center" wrapText="1"/>
    </xf>
    <xf numFmtId="0" fontId="181" fillId="4" borderId="4" xfId="0" applyFont="1" applyFill="1" applyBorder="1" applyAlignment="1">
      <alignment horizontal="center" vertical="center" wrapText="1"/>
    </xf>
    <xf numFmtId="0" fontId="186" fillId="4" borderId="4" xfId="0" applyFont="1" applyFill="1" applyBorder="1" applyAlignment="1">
      <alignment horizontal="center" vertical="center" wrapText="1"/>
    </xf>
    <xf numFmtId="0" fontId="186" fillId="4" borderId="5" xfId="0" applyFont="1" applyFill="1" applyBorder="1" applyAlignment="1">
      <alignment horizontal="center" vertical="center" wrapText="1"/>
    </xf>
    <xf numFmtId="0" fontId="181" fillId="4" borderId="15" xfId="0" applyFont="1" applyFill="1" applyBorder="1" applyAlignment="1">
      <alignment horizontal="center" vertical="center" wrapText="1"/>
    </xf>
    <xf numFmtId="0" fontId="181" fillId="4" borderId="16" xfId="0" applyFont="1" applyFill="1" applyBorder="1" applyAlignment="1">
      <alignment horizontal="center" vertical="center" wrapText="1"/>
    </xf>
    <xf numFmtId="0" fontId="186" fillId="4" borderId="16" xfId="0" applyFont="1" applyFill="1" applyBorder="1" applyAlignment="1">
      <alignment horizontal="center" vertical="center" wrapText="1"/>
    </xf>
    <xf numFmtId="0" fontId="181" fillId="0" borderId="91" xfId="0" applyFont="1" applyFill="1" applyBorder="1" applyAlignment="1">
      <alignment horizontal="center" vertical="center" wrapText="1"/>
    </xf>
    <xf numFmtId="0" fontId="186" fillId="0" borderId="91" xfId="0" applyFont="1" applyFill="1" applyBorder="1" applyAlignment="1">
      <alignment horizontal="center" vertical="center" wrapText="1"/>
    </xf>
    <xf numFmtId="1" fontId="175" fillId="6" borderId="99" xfId="7" applyNumberFormat="1" applyFont="1" applyFill="1" applyBorder="1" applyAlignment="1">
      <alignment horizontal="center" vertical="center" wrapText="1"/>
    </xf>
    <xf numFmtId="0" fontId="178" fillId="0" borderId="9" xfId="7" applyNumberFormat="1" applyFont="1" applyFill="1" applyBorder="1" applyAlignment="1">
      <alignment horizontal="center" vertical="center"/>
    </xf>
    <xf numFmtId="0" fontId="179" fillId="76" borderId="113" xfId="7" applyNumberFormat="1" applyFont="1" applyFill="1" applyBorder="1" applyAlignment="1">
      <alignment horizontal="center" vertical="center"/>
    </xf>
    <xf numFmtId="1" fontId="175" fillId="0" borderId="124" xfId="7" applyNumberFormat="1" applyFont="1" applyFill="1" applyBorder="1" applyAlignment="1">
      <alignment horizontal="center" vertical="center" wrapText="1"/>
    </xf>
    <xf numFmtId="1" fontId="175" fillId="0" borderId="118" xfId="7" applyNumberFormat="1" applyFont="1" applyFill="1" applyBorder="1" applyAlignment="1">
      <alignment horizontal="center" vertical="center" wrapText="1"/>
    </xf>
    <xf numFmtId="1" fontId="175" fillId="6" borderId="101" xfId="7" applyNumberFormat="1" applyFont="1" applyFill="1" applyBorder="1" applyAlignment="1">
      <alignment horizontal="center" vertical="center" wrapText="1"/>
    </xf>
    <xf numFmtId="0" fontId="175" fillId="0" borderId="107" xfId="0" applyFont="1" applyFill="1" applyBorder="1" applyAlignment="1">
      <alignment horizontal="center" vertical="center" wrapText="1"/>
    </xf>
    <xf numFmtId="0" fontId="175" fillId="0" borderId="13" xfId="0" applyFont="1" applyFill="1" applyBorder="1" applyAlignment="1">
      <alignment horizontal="center" vertical="center" wrapText="1"/>
    </xf>
    <xf numFmtId="0" fontId="181" fillId="4" borderId="87" xfId="0" applyFont="1" applyFill="1" applyBorder="1" applyAlignment="1">
      <alignment horizontal="center" vertical="center" wrapText="1"/>
    </xf>
    <xf numFmtId="0" fontId="186" fillId="4" borderId="87" xfId="0" applyFont="1" applyFill="1" applyBorder="1" applyAlignment="1">
      <alignment horizontal="center" vertical="center" wrapText="1"/>
    </xf>
    <xf numFmtId="0" fontId="18" fillId="0" borderId="0" xfId="0" applyFont="1"/>
    <xf numFmtId="0" fontId="186" fillId="4" borderId="17" xfId="0" applyFont="1" applyFill="1" applyBorder="1" applyAlignment="1">
      <alignment horizontal="center" vertical="center" wrapText="1"/>
    </xf>
    <xf numFmtId="0" fontId="181" fillId="4" borderId="109" xfId="0" applyFont="1" applyFill="1" applyBorder="1" applyAlignment="1">
      <alignment horizontal="center" vertical="center" wrapText="1"/>
    </xf>
    <xf numFmtId="0" fontId="186" fillId="4" borderId="88" xfId="0" applyFont="1" applyFill="1" applyBorder="1" applyAlignment="1">
      <alignment horizontal="center" vertical="center" wrapText="1"/>
    </xf>
    <xf numFmtId="0" fontId="176" fillId="0" borderId="3" xfId="0" applyFont="1" applyFill="1" applyBorder="1" applyAlignment="1">
      <alignment horizontal="center" vertical="center" wrapText="1"/>
    </xf>
    <xf numFmtId="0" fontId="176" fillId="78" borderId="27" xfId="0" applyFont="1" applyFill="1" applyBorder="1" applyAlignment="1">
      <alignment horizontal="center" vertical="center" wrapText="1"/>
    </xf>
    <xf numFmtId="0" fontId="18" fillId="0" borderId="0" xfId="0" applyFont="1" applyAlignment="1">
      <alignment horizontal="center"/>
    </xf>
    <xf numFmtId="0" fontId="21" fillId="4" borderId="23" xfId="0" applyFont="1" applyFill="1" applyBorder="1" applyAlignment="1">
      <alignment horizontal="center" vertical="center" wrapText="1"/>
    </xf>
    <xf numFmtId="0" fontId="178" fillId="4" borderId="23" xfId="0" applyFont="1" applyFill="1" applyBorder="1" applyAlignment="1">
      <alignment horizontal="center" vertical="center" wrapText="1"/>
    </xf>
    <xf numFmtId="0" fontId="176" fillId="0" borderId="112" xfId="0" applyFont="1" applyFill="1" applyBorder="1" applyAlignment="1">
      <alignment horizontal="center" vertical="center" wrapText="1"/>
    </xf>
    <xf numFmtId="0" fontId="176" fillId="0" borderId="23" xfId="0" applyFont="1" applyFill="1" applyBorder="1" applyAlignment="1">
      <alignment horizontal="center" vertical="center" wrapText="1"/>
    </xf>
    <xf numFmtId="0" fontId="189" fillId="4" borderId="23" xfId="0" applyFont="1" applyFill="1" applyBorder="1" applyAlignment="1">
      <alignment horizontal="center" vertical="center" wrapText="1"/>
    </xf>
    <xf numFmtId="0" fontId="33" fillId="0" borderId="0" xfId="0" applyFont="1" applyFill="1" applyBorder="1" applyAlignment="1">
      <alignment horizontal="center" vertical="center" wrapText="1"/>
    </xf>
    <xf numFmtId="0" fontId="189" fillId="4" borderId="5" xfId="0" applyFont="1" applyFill="1" applyBorder="1" applyAlignment="1">
      <alignment horizontal="center" vertical="center" wrapText="1"/>
    </xf>
    <xf numFmtId="0" fontId="180" fillId="0" borderId="37" xfId="0" applyFont="1" applyFill="1" applyBorder="1" applyAlignment="1">
      <alignment horizontal="center" vertical="center"/>
    </xf>
    <xf numFmtId="0" fontId="178" fillId="0" borderId="37" xfId="0" applyFont="1" applyFill="1" applyBorder="1" applyAlignment="1">
      <alignment horizontal="center" vertical="center" wrapText="1"/>
    </xf>
    <xf numFmtId="0" fontId="175" fillId="0" borderId="124" xfId="0" applyFont="1" applyFill="1" applyBorder="1" applyAlignment="1">
      <alignment horizontal="center" vertical="center" wrapText="1"/>
    </xf>
    <xf numFmtId="0" fontId="175" fillId="0" borderId="37" xfId="0" applyFont="1" applyFill="1" applyBorder="1" applyAlignment="1">
      <alignment horizontal="center" vertical="center" wrapText="1"/>
    </xf>
    <xf numFmtId="0" fontId="175" fillId="0" borderId="118" xfId="0" applyFont="1" applyFill="1" applyBorder="1" applyAlignment="1">
      <alignment horizontal="center" vertical="center" wrapText="1"/>
    </xf>
    <xf numFmtId="9" fontId="175" fillId="6" borderId="99" xfId="7" applyNumberFormat="1" applyFont="1" applyFill="1" applyBorder="1" applyAlignment="1">
      <alignment horizontal="center" vertical="center" wrapText="1"/>
    </xf>
    <xf numFmtId="9" fontId="175" fillId="0" borderId="98" xfId="7" applyNumberFormat="1" applyFont="1" applyFill="1" applyBorder="1" applyAlignment="1">
      <alignment horizontal="center" vertical="center" wrapText="1"/>
    </xf>
    <xf numFmtId="0" fontId="181" fillId="5" borderId="15" xfId="0" applyFont="1" applyFill="1" applyBorder="1" applyAlignment="1">
      <alignment horizontal="center" vertical="center" wrapText="1"/>
    </xf>
    <xf numFmtId="0" fontId="181" fillId="5" borderId="16" xfId="0" applyFont="1" applyFill="1" applyBorder="1" applyAlignment="1">
      <alignment horizontal="center" vertical="center" wrapText="1"/>
    </xf>
    <xf numFmtId="0" fontId="186" fillId="5" borderId="16" xfId="0" applyFont="1" applyFill="1" applyBorder="1" applyAlignment="1">
      <alignment horizontal="center" vertical="center" wrapText="1"/>
    </xf>
    <xf numFmtId="0" fontId="186" fillId="5" borderId="17" xfId="0" applyFont="1" applyFill="1" applyBorder="1" applyAlignment="1">
      <alignment horizontal="center" vertical="center" wrapText="1"/>
    </xf>
    <xf numFmtId="0" fontId="176" fillId="0" borderId="4" xfId="0" applyFont="1" applyFill="1" applyBorder="1" applyAlignment="1">
      <alignment horizontal="center" vertical="center" wrapText="1"/>
    </xf>
    <xf numFmtId="0" fontId="204" fillId="0" borderId="0" xfId="0" applyFont="1" applyAlignment="1">
      <alignment vertical="center"/>
    </xf>
    <xf numFmtId="9" fontId="178" fillId="0" borderId="0" xfId="1361" applyFont="1"/>
    <xf numFmtId="9" fontId="178" fillId="0" borderId="0" xfId="1361" applyFont="1" applyAlignment="1">
      <alignment horizontal="center" vertical="center"/>
    </xf>
    <xf numFmtId="165" fontId="178" fillId="0" borderId="0" xfId="0" applyNumberFormat="1" applyFont="1"/>
    <xf numFmtId="0" fontId="175" fillId="0" borderId="139" xfId="0" applyFont="1" applyFill="1" applyBorder="1" applyAlignment="1">
      <alignment horizontal="center" vertical="center" wrapText="1"/>
    </xf>
    <xf numFmtId="0" fontId="33" fillId="0" borderId="139" xfId="0" applyFont="1" applyFill="1" applyBorder="1" applyAlignment="1">
      <alignment horizontal="center" vertical="center" wrapText="1"/>
    </xf>
    <xf numFmtId="0" fontId="33" fillId="0" borderId="89" xfId="0" applyFont="1" applyFill="1" applyBorder="1" applyAlignment="1">
      <alignment horizontal="center" vertical="center" wrapText="1"/>
    </xf>
    <xf numFmtId="0" fontId="181" fillId="4" borderId="93" xfId="0" applyFont="1" applyFill="1" applyBorder="1" applyAlignment="1">
      <alignment horizontal="center" vertical="center" wrapText="1"/>
    </xf>
    <xf numFmtId="0" fontId="181" fillId="4" borderId="91" xfId="0" applyFont="1" applyFill="1" applyBorder="1" applyAlignment="1">
      <alignment horizontal="center" vertical="center" wrapText="1"/>
    </xf>
    <xf numFmtId="0" fontId="186" fillId="4" borderId="91" xfId="0" applyFont="1" applyFill="1" applyBorder="1" applyAlignment="1">
      <alignment horizontal="center" vertical="center" wrapText="1"/>
    </xf>
    <xf numFmtId="0" fontId="186" fillId="4" borderId="92" xfId="0" applyFont="1" applyFill="1" applyBorder="1" applyAlignment="1">
      <alignment horizontal="center" vertical="center" wrapText="1"/>
    </xf>
    <xf numFmtId="1" fontId="175" fillId="4" borderId="121" xfId="7" applyNumberFormat="1" applyFont="1" applyFill="1" applyBorder="1" applyAlignment="1" applyProtection="1">
      <alignment horizontal="center" vertical="center" wrapText="1"/>
      <protection locked="0"/>
    </xf>
    <xf numFmtId="1" fontId="175" fillId="4" borderId="123" xfId="7" applyNumberFormat="1" applyFont="1" applyFill="1" applyBorder="1" applyAlignment="1" applyProtection="1">
      <alignment horizontal="center" vertical="center" wrapText="1"/>
      <protection locked="0"/>
    </xf>
    <xf numFmtId="1" fontId="175" fillId="0" borderId="107" xfId="7" applyNumberFormat="1" applyFont="1" applyFill="1" applyBorder="1" applyAlignment="1" applyProtection="1">
      <alignment horizontal="center" vertical="center" wrapText="1"/>
      <protection locked="0"/>
    </xf>
    <xf numFmtId="1" fontId="175" fillId="4" borderId="119" xfId="7" applyNumberFormat="1" applyFont="1" applyFill="1" applyBorder="1" applyAlignment="1" applyProtection="1">
      <alignment horizontal="center" vertical="center" wrapText="1"/>
      <protection locked="0"/>
    </xf>
    <xf numFmtId="1" fontId="175" fillId="4" borderId="120" xfId="7" applyNumberFormat="1" applyFont="1" applyFill="1" applyBorder="1" applyAlignment="1" applyProtection="1">
      <alignment horizontal="center" vertical="center" wrapText="1"/>
      <protection locked="0"/>
    </xf>
    <xf numFmtId="1" fontId="175" fillId="0" borderId="13" xfId="7" applyNumberFormat="1" applyFont="1" applyFill="1" applyBorder="1" applyAlignment="1" applyProtection="1">
      <alignment horizontal="center" vertical="center" wrapText="1"/>
      <protection locked="0"/>
    </xf>
    <xf numFmtId="1" fontId="175" fillId="4" borderId="122" xfId="7" applyNumberFormat="1" applyFont="1" applyFill="1" applyBorder="1" applyAlignment="1" applyProtection="1">
      <alignment horizontal="center" vertical="center" wrapText="1"/>
      <protection locked="0"/>
    </xf>
    <xf numFmtId="1" fontId="175" fillId="0" borderId="3" xfId="7" applyNumberFormat="1" applyFont="1" applyFill="1" applyBorder="1" applyAlignment="1" applyProtection="1">
      <alignment horizontal="center" vertical="center" wrapText="1"/>
      <protection locked="0"/>
    </xf>
    <xf numFmtId="1" fontId="175" fillId="6" borderId="5" xfId="7" applyNumberFormat="1" applyFont="1" applyFill="1" applyBorder="1" applyAlignment="1" applyProtection="1">
      <alignment horizontal="center" vertical="center" wrapText="1"/>
      <protection locked="0"/>
    </xf>
    <xf numFmtId="9" fontId="175" fillId="0" borderId="3" xfId="7" applyNumberFormat="1" applyFont="1" applyFill="1" applyBorder="1" applyAlignment="1" applyProtection="1">
      <alignment horizontal="center" vertical="center" wrapText="1"/>
      <protection locked="0"/>
    </xf>
    <xf numFmtId="9" fontId="175" fillId="6" borderId="5" xfId="7" applyNumberFormat="1" applyFont="1" applyFill="1" applyBorder="1" applyAlignment="1" applyProtection="1">
      <alignment horizontal="center" vertical="center" wrapText="1"/>
      <protection locked="0"/>
    </xf>
    <xf numFmtId="1" fontId="175" fillId="6" borderId="88" xfId="7" applyNumberFormat="1" applyFont="1" applyFill="1" applyBorder="1" applyAlignment="1" applyProtection="1">
      <alignment horizontal="center" vertical="center" wrapText="1"/>
      <protection locked="0"/>
    </xf>
    <xf numFmtId="1" fontId="175" fillId="0" borderId="94" xfId="7" applyNumberFormat="1" applyFont="1" applyFill="1" applyBorder="1" applyAlignment="1" applyProtection="1">
      <alignment horizontal="center" vertical="center" wrapText="1"/>
      <protection locked="0"/>
    </xf>
    <xf numFmtId="9" fontId="175" fillId="4" borderId="121" xfId="7" applyFont="1" applyFill="1" applyBorder="1" applyAlignment="1" applyProtection="1">
      <alignment horizontal="center" vertical="center" wrapText="1"/>
      <protection locked="0"/>
    </xf>
    <xf numFmtId="9" fontId="175" fillId="4" borderId="140" xfId="7" applyFont="1" applyFill="1" applyBorder="1" applyAlignment="1" applyProtection="1">
      <alignment horizontal="center" vertical="center" wrapText="1"/>
      <protection locked="0"/>
    </xf>
    <xf numFmtId="0" fontId="175" fillId="0" borderId="107" xfId="0" applyFont="1" applyFill="1" applyBorder="1" applyAlignment="1" applyProtection="1">
      <alignment horizontal="center" vertical="center" wrapText="1"/>
      <protection locked="0"/>
    </xf>
    <xf numFmtId="0" fontId="175" fillId="0" borderId="13" xfId="0" applyFont="1" applyFill="1" applyBorder="1" applyAlignment="1" applyProtection="1">
      <alignment horizontal="center" vertical="center" wrapText="1"/>
      <protection locked="0"/>
    </xf>
    <xf numFmtId="0" fontId="180" fillId="0" borderId="13" xfId="0" applyFont="1" applyFill="1" applyBorder="1" applyAlignment="1" applyProtection="1">
      <alignment horizontal="center" vertical="center"/>
      <protection locked="0"/>
    </xf>
    <xf numFmtId="0" fontId="178" fillId="0" borderId="13" xfId="0" applyFont="1" applyFill="1" applyBorder="1" applyAlignment="1" applyProtection="1">
      <alignment horizontal="center" vertical="center" wrapText="1"/>
      <protection locked="0"/>
    </xf>
    <xf numFmtId="0" fontId="179" fillId="38" borderId="42" xfId="1361" applyNumberFormat="1" applyFont="1" applyFill="1" applyBorder="1" applyAlignment="1" applyProtection="1">
      <alignment horizontal="center" vertical="center"/>
      <protection locked="0"/>
    </xf>
    <xf numFmtId="0" fontId="184" fillId="0" borderId="130" xfId="1361" applyNumberFormat="1" applyFont="1" applyFill="1" applyBorder="1" applyAlignment="1" applyProtection="1">
      <alignment horizontal="center" vertical="center"/>
      <protection locked="0"/>
    </xf>
    <xf numFmtId="0" fontId="178" fillId="0" borderId="14" xfId="1361" applyNumberFormat="1" applyFont="1" applyFill="1" applyBorder="1" applyAlignment="1" applyProtection="1">
      <alignment horizontal="center" vertical="center"/>
      <protection locked="0"/>
    </xf>
    <xf numFmtId="0" fontId="184" fillId="0" borderId="131" xfId="1361" applyNumberFormat="1" applyFont="1" applyFill="1" applyBorder="1" applyAlignment="1" applyProtection="1">
      <alignment horizontal="center" vertical="center"/>
      <protection locked="0"/>
    </xf>
    <xf numFmtId="0" fontId="178" fillId="0" borderId="85" xfId="1361" applyNumberFormat="1" applyFont="1" applyFill="1" applyBorder="1" applyAlignment="1" applyProtection="1">
      <alignment horizontal="center" vertical="center"/>
      <protection locked="0"/>
    </xf>
    <xf numFmtId="0" fontId="179" fillId="76" borderId="132" xfId="1361" applyNumberFormat="1" applyFont="1" applyFill="1" applyBorder="1" applyAlignment="1" applyProtection="1">
      <alignment horizontal="center" vertical="center"/>
      <protection locked="0"/>
    </xf>
    <xf numFmtId="0" fontId="184" fillId="0" borderId="133" xfId="1361" applyNumberFormat="1" applyFont="1" applyFill="1" applyBorder="1" applyAlignment="1" applyProtection="1">
      <alignment horizontal="center" vertical="center"/>
      <protection locked="0"/>
    </xf>
    <xf numFmtId="0" fontId="19" fillId="0" borderId="15" xfId="0" applyFont="1" applyBorder="1" applyAlignment="1" applyProtection="1">
      <alignment horizontal="center" vertical="center"/>
      <protection locked="0"/>
    </xf>
    <xf numFmtId="0" fontId="189" fillId="0" borderId="16" xfId="0" applyFont="1" applyFill="1" applyBorder="1" applyAlignment="1" applyProtection="1">
      <alignment horizontal="center" vertical="center" wrapText="1"/>
      <protection locked="0"/>
    </xf>
    <xf numFmtId="0" fontId="176" fillId="0" borderId="16" xfId="0" applyFont="1" applyFill="1" applyBorder="1" applyAlignment="1" applyProtection="1">
      <alignment horizontal="center" vertical="center" wrapText="1"/>
      <protection locked="0"/>
    </xf>
    <xf numFmtId="0" fontId="205" fillId="79" borderId="135" xfId="0" applyFont="1" applyFill="1" applyBorder="1" applyAlignment="1" applyProtection="1">
      <alignment horizontal="center" vertical="center" wrapText="1"/>
      <protection locked="0"/>
    </xf>
    <xf numFmtId="0" fontId="181" fillId="0" borderId="3" xfId="0" applyFont="1" applyFill="1" applyBorder="1" applyAlignment="1" applyProtection="1">
      <alignment horizontal="center" vertical="center" wrapText="1"/>
      <protection locked="0"/>
    </xf>
    <xf numFmtId="0" fontId="181" fillId="0" borderId="4" xfId="0" applyFont="1" applyFill="1" applyBorder="1" applyAlignment="1" applyProtection="1">
      <alignment horizontal="center" vertical="center" wrapText="1"/>
      <protection locked="0"/>
    </xf>
    <xf numFmtId="0" fontId="186" fillId="0" borderId="4" xfId="0" applyFont="1" applyFill="1" applyBorder="1" applyAlignment="1" applyProtection="1">
      <alignment horizontal="center" vertical="center" wrapText="1"/>
      <protection locked="0"/>
    </xf>
    <xf numFmtId="1" fontId="175" fillId="0" borderId="3" xfId="1361" applyNumberFormat="1" applyFont="1" applyFill="1" applyBorder="1" applyAlignment="1" applyProtection="1">
      <alignment horizontal="center" vertical="center" wrapText="1"/>
      <protection locked="0"/>
    </xf>
    <xf numFmtId="1" fontId="175" fillId="6" borderId="5" xfId="1361" applyNumberFormat="1" applyFont="1" applyFill="1" applyBorder="1" applyAlignment="1" applyProtection="1">
      <alignment horizontal="center" vertical="center" wrapText="1"/>
      <protection locked="0"/>
    </xf>
    <xf numFmtId="1" fontId="175" fillId="0" borderId="12" xfId="1361" applyNumberFormat="1" applyFont="1" applyFill="1" applyBorder="1" applyAlignment="1" applyProtection="1">
      <alignment horizontal="center" vertical="center" wrapText="1"/>
      <protection locked="0"/>
    </xf>
    <xf numFmtId="1" fontId="175" fillId="0" borderId="136" xfId="1361" applyNumberFormat="1" applyFont="1" applyFill="1" applyBorder="1" applyAlignment="1" applyProtection="1">
      <alignment horizontal="center" vertical="center" wrapText="1"/>
      <protection locked="0"/>
    </xf>
    <xf numFmtId="0" fontId="178" fillId="0" borderId="5" xfId="0" applyFont="1" applyBorder="1" applyAlignment="1" applyProtection="1">
      <alignment horizontal="center" vertical="center"/>
      <protection locked="0"/>
    </xf>
    <xf numFmtId="0" fontId="19" fillId="0" borderId="110" xfId="0" applyFont="1" applyBorder="1" applyAlignment="1" applyProtection="1">
      <alignment horizontal="center" vertical="center" wrapText="1"/>
      <protection locked="0"/>
    </xf>
    <xf numFmtId="0" fontId="178" fillId="0" borderId="3" xfId="0" applyFont="1" applyBorder="1" applyAlignment="1" applyProtection="1">
      <alignment horizontal="center"/>
      <protection locked="0"/>
    </xf>
    <xf numFmtId="0" fontId="19" fillId="0" borderId="110" xfId="0" applyFont="1" applyBorder="1" applyAlignment="1" applyProtection="1">
      <alignment horizontal="center" vertical="center"/>
      <protection locked="0"/>
    </xf>
    <xf numFmtId="0" fontId="36" fillId="0" borderId="111" xfId="59473" applyFont="1" applyBorder="1" applyAlignment="1" applyProtection="1">
      <alignment horizontal="center" vertical="center"/>
      <protection locked="0"/>
    </xf>
    <xf numFmtId="0" fontId="36" fillId="0" borderId="4" xfId="59473" applyFont="1" applyFill="1" applyBorder="1" applyAlignment="1" applyProtection="1">
      <alignment horizontal="center" vertical="center" wrapText="1"/>
      <protection locked="0"/>
    </xf>
    <xf numFmtId="0" fontId="36" fillId="0" borderId="5" xfId="59473" applyFont="1" applyFill="1" applyBorder="1" applyAlignment="1" applyProtection="1">
      <alignment horizontal="center" vertical="center" wrapText="1"/>
      <protection locked="0"/>
    </xf>
    <xf numFmtId="0" fontId="36" fillId="0" borderId="13" xfId="59473" applyFont="1" applyFill="1" applyBorder="1" applyAlignment="1" applyProtection="1">
      <alignment horizontal="center" vertical="center" wrapText="1"/>
      <protection locked="0"/>
    </xf>
    <xf numFmtId="0" fontId="36" fillId="0" borderId="3" xfId="59473" applyFont="1" applyFill="1" applyBorder="1" applyAlignment="1" applyProtection="1">
      <alignment horizontal="center" vertical="center" wrapText="1"/>
      <protection locked="0"/>
    </xf>
    <xf numFmtId="0" fontId="175" fillId="0" borderId="13" xfId="59473" applyFont="1" applyFill="1" applyBorder="1" applyAlignment="1" applyProtection="1">
      <alignment horizontal="center" vertical="center" wrapText="1"/>
      <protection locked="0"/>
    </xf>
    <xf numFmtId="1" fontId="175" fillId="0" borderId="3" xfId="59474" applyNumberFormat="1" applyFont="1" applyFill="1" applyBorder="1" applyAlignment="1" applyProtection="1">
      <alignment horizontal="center" vertical="center" wrapText="1"/>
      <protection locked="0"/>
    </xf>
    <xf numFmtId="1" fontId="175" fillId="6" borderId="5" xfId="59474" applyNumberFormat="1" applyFont="1" applyFill="1" applyBorder="1" applyAlignment="1" applyProtection="1">
      <alignment horizontal="center" vertical="center" wrapText="1"/>
      <protection locked="0"/>
    </xf>
    <xf numFmtId="1" fontId="175" fillId="0" borderId="12" xfId="59474" applyNumberFormat="1" applyFont="1" applyFill="1" applyBorder="1" applyAlignment="1" applyProtection="1">
      <alignment horizontal="center" vertical="center" wrapText="1"/>
      <protection locked="0"/>
    </xf>
    <xf numFmtId="1" fontId="175" fillId="0" borderId="136" xfId="59474" applyNumberFormat="1" applyFont="1" applyFill="1" applyBorder="1" applyAlignment="1" applyProtection="1">
      <alignment horizontal="center" vertical="center" wrapText="1"/>
      <protection locked="0"/>
    </xf>
    <xf numFmtId="1" fontId="175" fillId="0" borderId="13" xfId="59474" applyNumberFormat="1" applyFont="1" applyFill="1" applyBorder="1" applyAlignment="1" applyProtection="1">
      <alignment horizontal="center" vertical="center" wrapText="1"/>
      <protection locked="0"/>
    </xf>
    <xf numFmtId="0" fontId="175" fillId="0" borderId="3" xfId="59475" applyNumberFormat="1" applyFont="1" applyFill="1" applyBorder="1" applyAlignment="1" applyProtection="1">
      <alignment horizontal="center" vertical="center" wrapText="1"/>
      <protection locked="0"/>
    </xf>
    <xf numFmtId="0" fontId="207" fillId="79" borderId="137" xfId="59473" applyFont="1" applyFill="1" applyBorder="1" applyAlignment="1" applyProtection="1">
      <alignment horizontal="center" vertical="center" wrapText="1"/>
      <protection locked="0"/>
    </xf>
    <xf numFmtId="9" fontId="175" fillId="0" borderId="3" xfId="59474" applyFont="1" applyFill="1" applyBorder="1" applyAlignment="1" applyProtection="1">
      <alignment horizontal="center" vertical="center" wrapText="1"/>
      <protection locked="0"/>
    </xf>
    <xf numFmtId="9" fontId="175" fillId="6" borderId="5" xfId="59474" applyFont="1" applyFill="1" applyBorder="1" applyAlignment="1" applyProtection="1">
      <alignment horizontal="center" vertical="center" wrapText="1"/>
      <protection locked="0"/>
    </xf>
    <xf numFmtId="9" fontId="175" fillId="0" borderId="12" xfId="59474" applyFont="1" applyFill="1" applyBorder="1" applyAlignment="1" applyProtection="1">
      <alignment horizontal="center" vertical="center" wrapText="1"/>
      <protection locked="0"/>
    </xf>
    <xf numFmtId="9" fontId="175" fillId="0" borderId="136" xfId="59474" applyFont="1" applyFill="1" applyBorder="1" applyAlignment="1" applyProtection="1">
      <alignment horizontal="center" vertical="center" wrapText="1"/>
      <protection locked="0"/>
    </xf>
    <xf numFmtId="9" fontId="175" fillId="0" borderId="3" xfId="1361" applyFont="1" applyFill="1" applyBorder="1" applyAlignment="1" applyProtection="1">
      <alignment horizontal="center" vertical="center" wrapText="1"/>
      <protection locked="0"/>
    </xf>
    <xf numFmtId="9" fontId="175" fillId="6" borderId="5" xfId="1361" applyNumberFormat="1" applyFont="1" applyFill="1" applyBorder="1" applyAlignment="1" applyProtection="1">
      <alignment horizontal="center" vertical="center" wrapText="1"/>
      <protection locked="0"/>
    </xf>
    <xf numFmtId="0" fontId="178" fillId="0" borderId="111" xfId="0" applyFont="1" applyBorder="1" applyAlignment="1" applyProtection="1">
      <alignment horizontal="center"/>
      <protection locked="0"/>
    </xf>
    <xf numFmtId="0" fontId="175" fillId="0" borderId="4" xfId="0" applyFont="1" applyFill="1" applyBorder="1" applyAlignment="1" applyProtection="1">
      <alignment horizontal="center" vertical="center" wrapText="1"/>
      <protection locked="0"/>
    </xf>
    <xf numFmtId="0" fontId="162" fillId="0" borderId="4" xfId="0" applyFont="1" applyFill="1" applyBorder="1" applyAlignment="1" applyProtection="1">
      <alignment horizontal="center" vertical="center" wrapText="1"/>
      <protection locked="0"/>
    </xf>
    <xf numFmtId="0" fontId="176" fillId="0" borderId="5" xfId="0" applyFont="1" applyFill="1" applyBorder="1" applyAlignment="1" applyProtection="1">
      <alignment horizontal="center" vertical="center" wrapText="1"/>
      <protection locked="0"/>
    </xf>
    <xf numFmtId="0" fontId="178" fillId="0" borderId="6" xfId="0" applyFont="1" applyBorder="1" applyAlignment="1" applyProtection="1">
      <alignment horizontal="center"/>
      <protection locked="0"/>
    </xf>
    <xf numFmtId="0" fontId="178" fillId="0" borderId="125" xfId="0" applyFont="1" applyBorder="1" applyAlignment="1" applyProtection="1">
      <alignment horizontal="center"/>
      <protection locked="0"/>
    </xf>
    <xf numFmtId="0" fontId="175" fillId="0" borderId="7" xfId="0" applyFont="1" applyFill="1" applyBorder="1" applyAlignment="1" applyProtection="1">
      <alignment horizontal="center" vertical="center" wrapText="1"/>
      <protection locked="0"/>
    </xf>
    <xf numFmtId="0" fontId="162" fillId="0" borderId="7" xfId="0" applyFont="1" applyFill="1" applyBorder="1" applyAlignment="1" applyProtection="1">
      <alignment horizontal="center" vertical="center" wrapText="1"/>
      <protection locked="0"/>
    </xf>
    <xf numFmtId="0" fontId="176" fillId="0" borderId="8" xfId="0" applyFont="1" applyFill="1" applyBorder="1" applyAlignment="1" applyProtection="1">
      <alignment horizontal="center" vertical="center" wrapText="1"/>
      <protection locked="0"/>
    </xf>
    <xf numFmtId="0" fontId="181" fillId="0" borderId="6" xfId="0" applyFont="1" applyFill="1" applyBorder="1" applyAlignment="1" applyProtection="1">
      <alignment horizontal="center" vertical="center" wrapText="1"/>
      <protection locked="0"/>
    </xf>
    <xf numFmtId="0" fontId="181" fillId="0" borderId="7" xfId="0" applyFont="1" applyFill="1" applyBorder="1" applyAlignment="1" applyProtection="1">
      <alignment horizontal="center" vertical="center" wrapText="1"/>
      <protection locked="0"/>
    </xf>
    <xf numFmtId="0" fontId="186" fillId="0" borderId="7" xfId="0" applyFont="1" applyFill="1" applyBorder="1" applyAlignment="1" applyProtection="1">
      <alignment horizontal="center" vertical="center" wrapText="1"/>
      <protection locked="0"/>
    </xf>
    <xf numFmtId="1" fontId="175" fillId="0" borderId="6" xfId="1361" applyNumberFormat="1" applyFont="1" applyFill="1" applyBorder="1" applyAlignment="1" applyProtection="1">
      <alignment horizontal="center" vertical="center" wrapText="1"/>
      <protection locked="0"/>
    </xf>
    <xf numFmtId="1" fontId="175" fillId="6" borderId="8" xfId="1361" applyNumberFormat="1" applyFont="1" applyFill="1" applyBorder="1" applyAlignment="1" applyProtection="1">
      <alignment horizontal="center" vertical="center" wrapText="1"/>
      <protection locked="0"/>
    </xf>
    <xf numFmtId="1" fontId="175" fillId="0" borderId="95" xfId="1361" applyNumberFormat="1" applyFont="1" applyFill="1" applyBorder="1" applyAlignment="1" applyProtection="1">
      <alignment horizontal="center" vertical="center" wrapText="1"/>
      <protection locked="0"/>
    </xf>
    <xf numFmtId="1" fontId="175" fillId="0" borderId="138" xfId="1361" applyNumberFormat="1" applyFont="1" applyFill="1" applyBorder="1" applyAlignment="1" applyProtection="1">
      <alignment horizontal="center" vertical="center" wrapText="1"/>
      <protection locked="0"/>
    </xf>
    <xf numFmtId="0" fontId="178" fillId="0" borderId="95" xfId="0" applyFont="1" applyBorder="1" applyAlignment="1" applyProtection="1">
      <alignment horizontal="center" vertical="center"/>
      <protection locked="0"/>
    </xf>
    <xf numFmtId="0" fontId="179" fillId="0" borderId="0" xfId="0" applyFont="1" applyFill="1" applyBorder="1" applyAlignment="1" applyProtection="1">
      <alignment horizontal="left" vertical="center"/>
      <protection locked="0"/>
    </xf>
    <xf numFmtId="0" fontId="186" fillId="0" borderId="91" xfId="0" applyFont="1" applyFill="1" applyBorder="1" applyAlignment="1" applyProtection="1">
      <alignment horizontal="center" vertical="center" wrapText="1"/>
      <protection locked="0"/>
    </xf>
    <xf numFmtId="0" fontId="186" fillId="0" borderId="16" xfId="0" applyFont="1" applyFill="1" applyBorder="1" applyAlignment="1" applyProtection="1">
      <alignment horizontal="center" vertical="center" wrapText="1"/>
      <protection locked="0"/>
    </xf>
    <xf numFmtId="0" fontId="186" fillId="4" borderId="4" xfId="0" applyFont="1" applyFill="1" applyBorder="1" applyAlignment="1" applyProtection="1">
      <alignment horizontal="center" vertical="center" wrapText="1"/>
      <protection locked="0"/>
    </xf>
    <xf numFmtId="0" fontId="186" fillId="5" borderId="16" xfId="0" applyFont="1" applyFill="1" applyBorder="1" applyAlignment="1" applyProtection="1">
      <alignment horizontal="center" vertical="center" wrapText="1"/>
      <protection locked="0"/>
    </xf>
    <xf numFmtId="0" fontId="186" fillId="4" borderId="91" xfId="0" applyFont="1" applyFill="1" applyBorder="1" applyAlignment="1" applyProtection="1">
      <alignment horizontal="center" vertical="center" wrapText="1"/>
      <protection locked="0"/>
    </xf>
    <xf numFmtId="0" fontId="186" fillId="4" borderId="16" xfId="0" applyFont="1" applyFill="1" applyBorder="1" applyAlignment="1" applyProtection="1">
      <alignment horizontal="center" vertical="center" wrapText="1"/>
      <protection locked="0"/>
    </xf>
    <xf numFmtId="0" fontId="186" fillId="4" borderId="87" xfId="0" applyFont="1" applyFill="1" applyBorder="1" applyAlignment="1" applyProtection="1">
      <alignment horizontal="center" vertical="center" wrapText="1"/>
      <protection locked="0"/>
    </xf>
    <xf numFmtId="0" fontId="19" fillId="0" borderId="0" xfId="0" applyFont="1" applyProtection="1">
      <protection locked="0"/>
    </xf>
    <xf numFmtId="0" fontId="178" fillId="0" borderId="0" xfId="0" applyFont="1" applyProtection="1">
      <protection locked="0"/>
    </xf>
    <xf numFmtId="0" fontId="195" fillId="0" borderId="0" xfId="0" applyFont="1" applyFill="1" applyBorder="1" applyAlignment="1" applyProtection="1">
      <alignment vertical="center"/>
    </xf>
    <xf numFmtId="0" fontId="32" fillId="0" borderId="0" xfId="0" applyFont="1" applyFill="1" applyBorder="1" applyAlignment="1" applyProtection="1">
      <alignment vertical="center"/>
    </xf>
    <xf numFmtId="9" fontId="190" fillId="0" borderId="0" xfId="0" applyNumberFormat="1" applyFont="1" applyFill="1" applyBorder="1" applyAlignment="1" applyProtection="1">
      <alignment vertical="center"/>
    </xf>
    <xf numFmtId="9" fontId="193" fillId="78" borderId="84" xfId="1769" applyFont="1" applyFill="1" applyBorder="1" applyAlignment="1" applyProtection="1">
      <alignment horizontal="center" vertical="center"/>
    </xf>
    <xf numFmtId="9" fontId="192" fillId="78" borderId="84" xfId="1769" applyFont="1" applyFill="1" applyBorder="1" applyAlignment="1" applyProtection="1">
      <alignment horizontal="center" vertical="center"/>
    </xf>
    <xf numFmtId="0" fontId="196" fillId="0" borderId="37" xfId="1768" applyFont="1" applyFill="1" applyBorder="1" applyAlignment="1" applyProtection="1">
      <alignment horizontal="center" vertical="center"/>
    </xf>
    <xf numFmtId="0" fontId="22" fillId="0" borderId="0" xfId="1768" applyFont="1" applyFill="1" applyBorder="1" applyAlignment="1" applyProtection="1">
      <alignment horizontal="center" vertical="center"/>
    </xf>
    <xf numFmtId="9" fontId="190" fillId="0" borderId="0" xfId="0" applyNumberFormat="1" applyFont="1" applyFill="1" applyBorder="1" applyAlignment="1" applyProtection="1"/>
    <xf numFmtId="0" fontId="22" fillId="0" borderId="23" xfId="1768" applyFont="1" applyFill="1" applyBorder="1" applyAlignment="1" applyProtection="1">
      <alignment horizontal="center" vertical="center"/>
    </xf>
    <xf numFmtId="0" fontId="197" fillId="0" borderId="37" xfId="1768" applyFont="1" applyFill="1" applyBorder="1" applyAlignment="1" applyProtection="1">
      <alignment horizontal="center" vertical="center"/>
    </xf>
    <xf numFmtId="0" fontId="53" fillId="77" borderId="85" xfId="1768" applyFont="1" applyFill="1" applyBorder="1" applyAlignment="1" applyProtection="1">
      <alignment horizontal="center" vertical="center"/>
    </xf>
    <xf numFmtId="0" fontId="53" fillId="77" borderId="84" xfId="1768" applyFont="1" applyFill="1" applyBorder="1" applyAlignment="1" applyProtection="1">
      <alignment horizontal="left" vertical="center"/>
    </xf>
    <xf numFmtId="9" fontId="191" fillId="77" borderId="84" xfId="1768" applyNumberFormat="1" applyFont="1" applyFill="1" applyBorder="1" applyAlignment="1" applyProtection="1">
      <alignment horizontal="center" vertical="center"/>
    </xf>
    <xf numFmtId="9" fontId="32" fillId="77" borderId="86" xfId="1768" applyNumberFormat="1" applyFont="1" applyFill="1" applyBorder="1" applyAlignment="1" applyProtection="1">
      <alignment horizontal="center" vertical="center"/>
    </xf>
    <xf numFmtId="9" fontId="167" fillId="4" borderId="14" xfId="1769" applyFont="1" applyFill="1" applyBorder="1" applyAlignment="1" applyProtection="1">
      <alignment horizontal="center" vertical="center"/>
    </xf>
    <xf numFmtId="0" fontId="20" fillId="0" borderId="23" xfId="1768" applyFont="1" applyFill="1" applyBorder="1" applyAlignment="1" applyProtection="1">
      <alignment horizontal="center" vertical="center"/>
    </xf>
    <xf numFmtId="0" fontId="195" fillId="0" borderId="37" xfId="1768" applyFont="1" applyFill="1" applyBorder="1" applyAlignment="1" applyProtection="1">
      <alignment horizontal="center" vertical="center"/>
    </xf>
    <xf numFmtId="0" fontId="19" fillId="0" borderId="0" xfId="1768" applyFont="1" applyBorder="1" applyProtection="1"/>
    <xf numFmtId="0" fontId="55" fillId="0" borderId="0" xfId="1768" applyFont="1" applyFill="1" applyBorder="1" applyAlignment="1" applyProtection="1">
      <alignment horizontal="center" vertical="center"/>
    </xf>
    <xf numFmtId="0" fontId="19" fillId="0" borderId="23" xfId="1768" applyFont="1" applyFill="1" applyBorder="1" applyAlignment="1" applyProtection="1">
      <alignment horizontal="center" vertical="center"/>
    </xf>
    <xf numFmtId="0" fontId="165" fillId="5" borderId="14" xfId="1768" applyFont="1" applyFill="1" applyBorder="1" applyAlignment="1" applyProtection="1">
      <alignment horizontal="center" vertical="center"/>
    </xf>
    <xf numFmtId="9" fontId="165" fillId="3" borderId="36" xfId="1769" applyNumberFormat="1" applyFont="1" applyFill="1" applyBorder="1" applyAlignment="1" applyProtection="1">
      <alignment horizontal="center" vertical="center"/>
    </xf>
    <xf numFmtId="9" fontId="19" fillId="0" borderId="36" xfId="1769" applyNumberFormat="1" applyFont="1" applyFill="1" applyBorder="1" applyAlignment="1" applyProtection="1">
      <alignment horizontal="center" vertical="center"/>
    </xf>
    <xf numFmtId="9" fontId="168" fillId="0" borderId="0" xfId="1769" applyFont="1" applyFill="1" applyBorder="1" applyAlignment="1" applyProtection="1">
      <alignment horizontal="center" vertical="center"/>
    </xf>
    <xf numFmtId="3" fontId="165" fillId="3" borderId="36" xfId="1769" applyNumberFormat="1" applyFont="1" applyFill="1" applyBorder="1" applyAlignment="1" applyProtection="1">
      <alignment horizontal="center" vertical="center"/>
    </xf>
    <xf numFmtId="3" fontId="19" fillId="0" borderId="36" xfId="1769" applyNumberFormat="1" applyFont="1" applyFill="1" applyBorder="1" applyAlignment="1" applyProtection="1">
      <alignment horizontal="center" vertical="center"/>
    </xf>
    <xf numFmtId="0" fontId="165" fillId="0" borderId="0" xfId="1768" applyFont="1" applyFill="1" applyBorder="1" applyAlignment="1" applyProtection="1">
      <alignment horizontal="left" vertical="center"/>
    </xf>
    <xf numFmtId="1" fontId="165" fillId="0" borderId="0" xfId="1769" applyNumberFormat="1" applyFont="1" applyFill="1" applyBorder="1" applyAlignment="1" applyProtection="1">
      <alignment horizontal="center" vertical="center"/>
    </xf>
    <xf numFmtId="1" fontId="19" fillId="0" borderId="0" xfId="1769" applyNumberFormat="1" applyFont="1" applyFill="1" applyBorder="1" applyAlignment="1" applyProtection="1">
      <alignment horizontal="center" vertical="center"/>
    </xf>
    <xf numFmtId="1" fontId="168" fillId="0" borderId="0" xfId="1769" applyNumberFormat="1" applyFont="1" applyFill="1" applyBorder="1" applyAlignment="1" applyProtection="1">
      <alignment horizontal="center" vertical="center"/>
    </xf>
    <xf numFmtId="0" fontId="35" fillId="0" borderId="0" xfId="1768" applyFont="1" applyFill="1" applyBorder="1" applyAlignment="1" applyProtection="1">
      <alignment horizontal="left" vertical="center"/>
    </xf>
    <xf numFmtId="0" fontId="168" fillId="0" borderId="0" xfId="1768" applyFont="1" applyFill="1" applyBorder="1" applyAlignment="1" applyProtection="1">
      <alignment horizontal="center" vertical="center"/>
    </xf>
    <xf numFmtId="0" fontId="0" fillId="0" borderId="0" xfId="0" applyProtection="1"/>
    <xf numFmtId="0" fontId="168" fillId="0" borderId="0" xfId="1768" applyFont="1" applyBorder="1" applyProtection="1"/>
    <xf numFmtId="9" fontId="19" fillId="0" borderId="23" xfId="7" applyFont="1" applyFill="1" applyBorder="1" applyAlignment="1" applyProtection="1">
      <alignment horizontal="center" vertical="center"/>
    </xf>
    <xf numFmtId="0" fontId="165" fillId="0" borderId="23" xfId="1768" applyFont="1" applyFill="1" applyBorder="1" applyAlignment="1" applyProtection="1">
      <alignment horizontal="center" vertical="center"/>
    </xf>
    <xf numFmtId="0" fontId="195" fillId="0" borderId="38" xfId="1768" applyFont="1" applyFill="1" applyBorder="1" applyAlignment="1" applyProtection="1">
      <alignment horizontal="center" vertical="center"/>
    </xf>
    <xf numFmtId="0" fontId="19" fillId="0" borderId="21" xfId="1771" applyFont="1" applyBorder="1" applyProtection="1"/>
    <xf numFmtId="0" fontId="19" fillId="0" borderId="39" xfId="1768" applyFont="1" applyFill="1" applyBorder="1" applyAlignment="1" applyProtection="1">
      <alignment horizontal="center" vertical="center"/>
    </xf>
    <xf numFmtId="0" fontId="194" fillId="0" borderId="0" xfId="0" applyFont="1" applyProtection="1"/>
    <xf numFmtId="9" fontId="191" fillId="78" borderId="84" xfId="1769" applyFont="1" applyFill="1" applyBorder="1" applyAlignment="1" applyProtection="1">
      <alignment horizontal="center" vertical="center"/>
    </xf>
    <xf numFmtId="0" fontId="18" fillId="0" borderId="0" xfId="1768" applyProtection="1"/>
    <xf numFmtId="0" fontId="19" fillId="0" borderId="23" xfId="0" applyFont="1" applyBorder="1" applyProtection="1"/>
    <xf numFmtId="0" fontId="202" fillId="0" borderId="0" xfId="0" applyFont="1" applyProtection="1"/>
    <xf numFmtId="0" fontId="198" fillId="0" borderId="0" xfId="0" applyFont="1" applyProtection="1"/>
    <xf numFmtId="0" fontId="199" fillId="0" borderId="0" xfId="0" applyFont="1" applyAlignment="1" applyProtection="1">
      <alignment horizontal="left" vertical="center"/>
    </xf>
    <xf numFmtId="3" fontId="200" fillId="0" borderId="0" xfId="0" applyNumberFormat="1" applyFont="1" applyFill="1" applyBorder="1" applyAlignment="1" applyProtection="1">
      <alignment vertical="center"/>
    </xf>
    <xf numFmtId="0" fontId="201" fillId="0" borderId="0" xfId="0" applyFont="1" applyAlignment="1" applyProtection="1">
      <alignment vertical="center"/>
    </xf>
    <xf numFmtId="0" fontId="19" fillId="0" borderId="0" xfId="0" applyFont="1" applyFill="1" applyProtection="1"/>
    <xf numFmtId="0" fontId="19" fillId="0" borderId="0" xfId="0" applyFont="1" applyFill="1" applyBorder="1" applyAlignment="1" applyProtection="1">
      <alignment vertical="center"/>
    </xf>
    <xf numFmtId="0" fontId="19" fillId="0" borderId="0" xfId="0" applyFont="1" applyFill="1" applyBorder="1" applyProtection="1"/>
    <xf numFmtId="0" fontId="20" fillId="0" borderId="0" xfId="0" applyFont="1" applyFill="1" applyProtection="1"/>
    <xf numFmtId="0" fontId="166" fillId="0" borderId="0" xfId="1768" applyFont="1" applyProtection="1"/>
    <xf numFmtId="0" fontId="18" fillId="0" borderId="0" xfId="1768" applyFont="1" applyProtection="1"/>
    <xf numFmtId="9" fontId="0" fillId="0" borderId="0" xfId="7" applyFont="1" applyProtection="1"/>
    <xf numFmtId="9" fontId="18" fillId="0" borderId="0" xfId="7" applyFont="1" applyProtection="1"/>
    <xf numFmtId="169" fontId="0" fillId="0" borderId="0" xfId="7" applyNumberFormat="1" applyFont="1" applyProtection="1"/>
    <xf numFmtId="0" fontId="18" fillId="0" borderId="0" xfId="0" applyFont="1" applyProtection="1"/>
    <xf numFmtId="1" fontId="175" fillId="4" borderId="126" xfId="7" applyNumberFormat="1" applyFont="1" applyFill="1" applyBorder="1" applyAlignment="1" applyProtection="1">
      <alignment horizontal="center" vertical="center" wrapText="1"/>
      <protection locked="0"/>
    </xf>
    <xf numFmtId="1" fontId="175" fillId="4" borderId="141" xfId="7" applyNumberFormat="1" applyFont="1" applyFill="1" applyBorder="1" applyAlignment="1" applyProtection="1">
      <alignment horizontal="center" vertical="center" wrapText="1"/>
      <protection locked="0"/>
    </xf>
    <xf numFmtId="1" fontId="175" fillId="4" borderId="142" xfId="7" applyNumberFormat="1" applyFont="1" applyFill="1" applyBorder="1" applyAlignment="1" applyProtection="1">
      <alignment horizontal="center" vertical="center" wrapText="1"/>
      <protection locked="0"/>
    </xf>
    <xf numFmtId="1" fontId="175" fillId="4" borderId="143" xfId="7" applyNumberFormat="1" applyFont="1" applyFill="1" applyBorder="1" applyAlignment="1" applyProtection="1">
      <alignment horizontal="center" vertical="center" wrapText="1"/>
      <protection locked="0"/>
    </xf>
    <xf numFmtId="1" fontId="175" fillId="0" borderId="127" xfId="7" applyNumberFormat="1" applyFont="1" applyFill="1" applyBorder="1" applyAlignment="1">
      <alignment horizontal="center" vertical="center" wrapText="1"/>
    </xf>
    <xf numFmtId="1" fontId="175" fillId="4" borderId="144" xfId="7" applyNumberFormat="1" applyFont="1" applyFill="1" applyBorder="1" applyAlignment="1">
      <alignment horizontal="center" vertical="center" wrapText="1"/>
    </xf>
    <xf numFmtId="1" fontId="175" fillId="4" borderId="143" xfId="7" applyNumberFormat="1" applyFont="1" applyFill="1" applyBorder="1" applyAlignment="1">
      <alignment horizontal="center" vertical="center" wrapText="1"/>
    </xf>
    <xf numFmtId="1" fontId="175" fillId="4" borderId="145" xfId="7" applyNumberFormat="1" applyFont="1" applyFill="1" applyBorder="1" applyAlignment="1" applyProtection="1">
      <alignment horizontal="center" vertical="center" wrapText="1"/>
      <protection locked="0"/>
    </xf>
    <xf numFmtId="1" fontId="175" fillId="4" borderId="146" xfId="7" applyNumberFormat="1" applyFont="1" applyFill="1" applyBorder="1" applyAlignment="1" applyProtection="1">
      <alignment horizontal="center" vertical="center" wrapText="1"/>
      <protection locked="0"/>
    </xf>
    <xf numFmtId="1" fontId="175" fillId="4" borderId="147" xfId="7" applyNumberFormat="1" applyFont="1" applyFill="1" applyBorder="1" applyAlignment="1" applyProtection="1">
      <alignment horizontal="center" vertical="center" wrapText="1"/>
      <protection locked="0"/>
    </xf>
    <xf numFmtId="1" fontId="175" fillId="4" borderId="148" xfId="7" applyNumberFormat="1" applyFont="1" applyFill="1" applyBorder="1" applyAlignment="1" applyProtection="1">
      <alignment horizontal="center" vertical="center" wrapText="1"/>
      <protection locked="0"/>
    </xf>
    <xf numFmtId="0" fontId="208" fillId="0" borderId="0" xfId="0" applyFont="1" applyAlignment="1">
      <alignment vertical="center"/>
    </xf>
    <xf numFmtId="0" fontId="186" fillId="5" borderId="5" xfId="0" applyFont="1" applyFill="1" applyBorder="1" applyAlignment="1">
      <alignment horizontal="center" vertical="center" wrapText="1"/>
    </xf>
    <xf numFmtId="0" fontId="181" fillId="5" borderId="3" xfId="0" applyFont="1" applyFill="1" applyBorder="1" applyAlignment="1">
      <alignment horizontal="center" vertical="center" wrapText="1"/>
    </xf>
    <xf numFmtId="0" fontId="181" fillId="5" borderId="4" xfId="0" applyFont="1" applyFill="1" applyBorder="1" applyAlignment="1">
      <alignment horizontal="center" vertical="center" wrapText="1"/>
    </xf>
    <xf numFmtId="0" fontId="186" fillId="5" borderId="4" xfId="0" applyFont="1" applyFill="1" applyBorder="1" applyAlignment="1">
      <alignment horizontal="center" vertical="center" wrapText="1"/>
    </xf>
    <xf numFmtId="0" fontId="186" fillId="5" borderId="4" xfId="0" applyFont="1" applyFill="1" applyBorder="1" applyAlignment="1" applyProtection="1">
      <alignment horizontal="center" vertical="center" wrapText="1"/>
      <protection locked="0"/>
    </xf>
    <xf numFmtId="0" fontId="22" fillId="3" borderId="84" xfId="1768" applyFont="1" applyFill="1" applyBorder="1" applyAlignment="1" applyProtection="1">
      <alignment vertical="center"/>
    </xf>
    <xf numFmtId="0" fontId="35" fillId="0" borderId="149" xfId="1768" applyFont="1" applyFill="1" applyBorder="1" applyAlignment="1" applyProtection="1">
      <alignment horizontal="left" vertical="center"/>
    </xf>
    <xf numFmtId="0" fontId="210" fillId="0" borderId="150" xfId="1768" applyFont="1" applyFill="1" applyBorder="1" applyAlignment="1" applyProtection="1">
      <alignment horizontal="center" vertical="center"/>
    </xf>
    <xf numFmtId="0" fontId="21" fillId="3" borderId="84" xfId="1768" applyFont="1" applyFill="1" applyBorder="1" applyAlignment="1" applyProtection="1">
      <alignment vertical="center"/>
    </xf>
    <xf numFmtId="0" fontId="176" fillId="3" borderId="102" xfId="0" applyFont="1" applyFill="1" applyBorder="1" applyAlignment="1">
      <alignment vertical="center"/>
    </xf>
    <xf numFmtId="0" fontId="186" fillId="0" borderId="151" xfId="0" applyFont="1" applyFill="1" applyBorder="1" applyAlignment="1">
      <alignment horizontal="center" vertical="center" wrapText="1"/>
    </xf>
    <xf numFmtId="0" fontId="186" fillId="0" borderId="152" xfId="0" applyFont="1" applyFill="1" applyBorder="1" applyAlignment="1">
      <alignment horizontal="center" vertical="center" wrapText="1"/>
    </xf>
    <xf numFmtId="0" fontId="186" fillId="4" borderId="152" xfId="0" applyFont="1" applyFill="1" applyBorder="1" applyAlignment="1">
      <alignment horizontal="center" vertical="center" wrapText="1"/>
    </xf>
    <xf numFmtId="0" fontId="186" fillId="5" borderId="152" xfId="0" applyFont="1" applyFill="1" applyBorder="1" applyAlignment="1">
      <alignment horizontal="center" vertical="center" wrapText="1"/>
    </xf>
    <xf numFmtId="0" fontId="186" fillId="5" borderId="151" xfId="0" applyFont="1" applyFill="1" applyBorder="1" applyAlignment="1">
      <alignment horizontal="center" vertical="center" wrapText="1"/>
    </xf>
    <xf numFmtId="0" fontId="186" fillId="5" borderId="154" xfId="0" applyFont="1" applyFill="1" applyBorder="1" applyAlignment="1">
      <alignment horizontal="center" vertical="center" wrapText="1"/>
    </xf>
    <xf numFmtId="0" fontId="186" fillId="4" borderId="151" xfId="0" applyFont="1" applyFill="1" applyBorder="1" applyAlignment="1">
      <alignment horizontal="center" vertical="center" wrapText="1"/>
    </xf>
    <xf numFmtId="0" fontId="186" fillId="4" borderId="154" xfId="0" applyFont="1" applyFill="1" applyBorder="1" applyAlignment="1">
      <alignment horizontal="center" vertical="center" wrapText="1"/>
    </xf>
    <xf numFmtId="0" fontId="186" fillId="4" borderId="153" xfId="0" applyFont="1" applyFill="1" applyBorder="1" applyAlignment="1">
      <alignment horizontal="center" vertical="center" wrapText="1"/>
    </xf>
    <xf numFmtId="0" fontId="212" fillId="0" borderId="37" xfId="1768" applyFont="1" applyFill="1" applyBorder="1" applyAlignment="1" applyProtection="1">
      <alignment vertical="center"/>
    </xf>
    <xf numFmtId="0" fontId="213" fillId="0" borderId="0" xfId="1768" applyFont="1" applyFill="1" applyBorder="1" applyAlignment="1" applyProtection="1">
      <alignment vertical="center"/>
    </xf>
    <xf numFmtId="0" fontId="214" fillId="77" borderId="85" xfId="1768" applyFont="1" applyFill="1" applyBorder="1" applyAlignment="1" applyProtection="1">
      <alignment vertical="center"/>
    </xf>
    <xf numFmtId="0" fontId="213" fillId="0" borderId="0" xfId="1768" applyFont="1" applyBorder="1" applyAlignment="1" applyProtection="1"/>
    <xf numFmtId="0" fontId="215" fillId="5" borderId="14" xfId="1768" applyFont="1" applyFill="1" applyBorder="1" applyAlignment="1" applyProtection="1">
      <alignment vertical="center"/>
    </xf>
    <xf numFmtId="0" fontId="215" fillId="0" borderId="21" xfId="1768" applyFont="1" applyFill="1" applyBorder="1" applyAlignment="1" applyProtection="1">
      <alignment vertical="center"/>
    </xf>
    <xf numFmtId="0" fontId="216" fillId="0" borderId="0" xfId="1768" applyFont="1" applyFill="1" applyBorder="1" applyAlignment="1" applyProtection="1">
      <alignment vertical="center"/>
    </xf>
    <xf numFmtId="0" fontId="212" fillId="0" borderId="38" xfId="1768" applyFont="1" applyFill="1" applyBorder="1" applyAlignment="1" applyProtection="1">
      <alignment vertical="center"/>
    </xf>
    <xf numFmtId="0" fontId="213" fillId="0" borderId="21" xfId="1771" applyFont="1" applyBorder="1" applyAlignment="1" applyProtection="1"/>
    <xf numFmtId="0" fontId="217" fillId="0" borderId="0" xfId="0" applyFont="1" applyAlignment="1" applyProtection="1"/>
    <xf numFmtId="0" fontId="218" fillId="0" borderId="0" xfId="0" applyFont="1" applyAlignment="1" applyProtection="1"/>
    <xf numFmtId="9" fontId="175" fillId="0" borderId="13" xfId="7" applyNumberFormat="1" applyFont="1" applyFill="1" applyBorder="1" applyAlignment="1" applyProtection="1">
      <alignment horizontal="center" vertical="center" wrapText="1"/>
      <protection locked="0"/>
    </xf>
    <xf numFmtId="9" fontId="175" fillId="0" borderId="37" xfId="7" applyNumberFormat="1" applyFont="1" applyFill="1" applyBorder="1" applyAlignment="1">
      <alignment horizontal="center" vertical="center" wrapText="1"/>
    </xf>
    <xf numFmtId="165" fontId="206" fillId="0" borderId="160" xfId="1" applyNumberFormat="1" applyFont="1" applyFill="1" applyBorder="1" applyAlignment="1" applyProtection="1">
      <alignment horizontal="center" vertical="center" wrapText="1"/>
      <protection locked="0"/>
    </xf>
    <xf numFmtId="165" fontId="206" fillId="0" borderId="161" xfId="1" applyNumberFormat="1" applyFont="1" applyFill="1" applyBorder="1" applyAlignment="1" applyProtection="1">
      <alignment horizontal="center" vertical="center" wrapText="1"/>
      <protection locked="0"/>
    </xf>
    <xf numFmtId="165" fontId="175" fillId="0" borderId="162" xfId="1" applyNumberFormat="1" applyFont="1" applyFill="1" applyBorder="1" applyAlignment="1" applyProtection="1">
      <alignment horizontal="center" vertical="center" wrapText="1"/>
      <protection locked="0"/>
    </xf>
    <xf numFmtId="165" fontId="206" fillId="0" borderId="168" xfId="1" applyNumberFormat="1" applyFont="1" applyFill="1" applyBorder="1" applyAlignment="1" applyProtection="1">
      <alignment horizontal="center" vertical="center" wrapText="1"/>
      <protection locked="0"/>
    </xf>
    <xf numFmtId="165" fontId="206" fillId="0" borderId="169" xfId="1" applyNumberFormat="1" applyFont="1" applyFill="1" applyBorder="1" applyAlignment="1" applyProtection="1">
      <alignment horizontal="center" vertical="center" wrapText="1"/>
      <protection locked="0"/>
    </xf>
    <xf numFmtId="165" fontId="175" fillId="0" borderId="39" xfId="1" applyNumberFormat="1" applyFont="1" applyFill="1" applyBorder="1" applyAlignment="1" applyProtection="1">
      <alignment horizontal="center" vertical="center" wrapText="1"/>
      <protection locked="0"/>
    </xf>
    <xf numFmtId="169" fontId="175" fillId="6" borderId="5" xfId="7" applyNumberFormat="1" applyFont="1" applyFill="1" applyBorder="1" applyAlignment="1" applyProtection="1">
      <alignment horizontal="center" vertical="center" wrapText="1"/>
      <protection locked="0"/>
    </xf>
    <xf numFmtId="169" fontId="175" fillId="0" borderId="13" xfId="7" applyNumberFormat="1" applyFont="1" applyFill="1" applyBorder="1" applyAlignment="1" applyProtection="1">
      <alignment horizontal="center" vertical="center" wrapText="1"/>
      <protection locked="0"/>
    </xf>
    <xf numFmtId="169" fontId="175" fillId="0" borderId="37" xfId="7" applyNumberFormat="1" applyFont="1" applyFill="1" applyBorder="1" applyAlignment="1">
      <alignment horizontal="center" vertical="center" wrapText="1"/>
    </xf>
    <xf numFmtId="169" fontId="175" fillId="6" borderId="99" xfId="7" applyNumberFormat="1" applyFont="1" applyFill="1" applyBorder="1" applyAlignment="1">
      <alignment horizontal="center" vertical="center" wrapText="1"/>
    </xf>
    <xf numFmtId="0" fontId="221" fillId="4" borderId="4" xfId="59476" applyFill="1" applyBorder="1" applyAlignment="1" applyProtection="1">
      <alignment horizontal="center" vertical="center" wrapText="1"/>
      <protection locked="0"/>
    </xf>
    <xf numFmtId="9" fontId="222" fillId="3" borderId="36" xfId="0" applyNumberFormat="1" applyFont="1" applyFill="1" applyBorder="1" applyAlignment="1">
      <alignment horizontal="center" vertical="center" wrapText="1"/>
    </xf>
    <xf numFmtId="0" fontId="18" fillId="0" borderId="36" xfId="0" applyFont="1" applyBorder="1" applyAlignment="1">
      <alignment vertical="center" wrapText="1"/>
    </xf>
    <xf numFmtId="0" fontId="162" fillId="0" borderId="36" xfId="0" applyFont="1" applyBorder="1" applyAlignment="1">
      <alignment vertical="center" wrapText="1"/>
    </xf>
    <xf numFmtId="9" fontId="175" fillId="80" borderId="5" xfId="7" applyFont="1" applyFill="1" applyBorder="1" applyAlignment="1" applyProtection="1">
      <alignment horizontal="center" vertical="center" wrapText="1"/>
    </xf>
    <xf numFmtId="0" fontId="18" fillId="78" borderId="0" xfId="0" applyFont="1" applyFill="1" applyAlignment="1">
      <alignment horizontal="center" vertical="center"/>
    </xf>
    <xf numFmtId="0" fontId="223" fillId="0" borderId="0" xfId="0" applyFont="1"/>
    <xf numFmtId="0" fontId="224" fillId="0" borderId="0" xfId="0" applyFont="1" applyAlignment="1">
      <alignment vertical="center"/>
    </xf>
    <xf numFmtId="0" fontId="225" fillId="3" borderId="36" xfId="0" applyFont="1" applyFill="1" applyBorder="1" applyAlignment="1">
      <alignment horizontal="center" wrapText="1"/>
    </xf>
    <xf numFmtId="0" fontId="223" fillId="3" borderId="36" xfId="0" applyFont="1" applyFill="1" applyBorder="1" applyAlignment="1">
      <alignment horizontal="center" vertical="center" wrapText="1"/>
    </xf>
    <xf numFmtId="0" fontId="223" fillId="0" borderId="0" xfId="0" applyFont="1" applyAlignment="1">
      <alignment wrapText="1"/>
    </xf>
    <xf numFmtId="0" fontId="223" fillId="0" borderId="36" xfId="0" applyFont="1" applyBorder="1" applyAlignment="1">
      <alignment vertical="center" wrapText="1"/>
    </xf>
    <xf numFmtId="0" fontId="226" fillId="6" borderId="36" xfId="0" applyFont="1" applyFill="1" applyBorder="1" applyAlignment="1" applyProtection="1">
      <alignment horizontal="center" vertical="center" wrapText="1"/>
      <protection locked="0"/>
    </xf>
    <xf numFmtId="9" fontId="223" fillId="3" borderId="36" xfId="0" applyNumberFormat="1" applyFont="1" applyFill="1" applyBorder="1" applyAlignment="1">
      <alignment horizontal="center" vertical="center" wrapText="1"/>
    </xf>
    <xf numFmtId="9" fontId="229" fillId="3" borderId="36" xfId="0" applyNumberFormat="1" applyFont="1" applyFill="1" applyBorder="1" applyAlignment="1">
      <alignment horizontal="center" vertical="center" wrapText="1"/>
    </xf>
    <xf numFmtId="0" fontId="56" fillId="3" borderId="22" xfId="0" applyFont="1" applyFill="1" applyBorder="1" applyAlignment="1">
      <alignment horizontal="center" vertical="center"/>
    </xf>
    <xf numFmtId="0" fontId="221" fillId="3" borderId="104" xfId="59476" applyFill="1" applyBorder="1" applyAlignment="1">
      <alignment horizontal="center" vertical="center"/>
    </xf>
    <xf numFmtId="169" fontId="175" fillId="4" borderId="119" xfId="7" applyNumberFormat="1" applyFont="1" applyFill="1" applyBorder="1" applyAlignment="1" applyProtection="1">
      <alignment horizontal="center" vertical="center" wrapText="1"/>
      <protection locked="0"/>
    </xf>
    <xf numFmtId="0" fontId="198" fillId="0" borderId="0" xfId="0" applyFont="1"/>
    <xf numFmtId="0" fontId="230" fillId="0" borderId="0" xfId="0" applyFont="1"/>
    <xf numFmtId="0" fontId="230" fillId="0" borderId="0" xfId="0" applyFont="1" applyAlignment="1">
      <alignment wrapText="1"/>
    </xf>
    <xf numFmtId="0" fontId="18" fillId="0" borderId="0" xfId="0" applyFont="1" applyFill="1" applyBorder="1" applyAlignment="1">
      <alignment horizontal="center"/>
    </xf>
    <xf numFmtId="0" fontId="227" fillId="81" borderId="36" xfId="0" applyFont="1" applyFill="1" applyBorder="1" applyAlignment="1" applyProtection="1">
      <alignment horizontal="center" wrapText="1"/>
      <protection locked="0"/>
    </xf>
    <xf numFmtId="0" fontId="18" fillId="78" borderId="36" xfId="0" applyFont="1" applyFill="1" applyBorder="1" applyAlignment="1">
      <alignment horizontal="center" vertical="center" wrapText="1"/>
    </xf>
    <xf numFmtId="0" fontId="223" fillId="0" borderId="0" xfId="0" applyFont="1" applyAlignment="1">
      <alignment vertical="center" wrapText="1"/>
    </xf>
    <xf numFmtId="0" fontId="226" fillId="81" borderId="36" xfId="0" applyFont="1" applyFill="1" applyBorder="1" applyAlignment="1" applyProtection="1">
      <alignment horizontal="center" vertical="center" wrapText="1"/>
      <protection locked="0"/>
    </xf>
    <xf numFmtId="0" fontId="231" fillId="81" borderId="36" xfId="0" applyFont="1" applyFill="1" applyBorder="1" applyAlignment="1" applyProtection="1">
      <alignment horizontal="center" vertical="center" wrapText="1"/>
      <protection locked="0"/>
    </xf>
    <xf numFmtId="0" fontId="221" fillId="0" borderId="0" xfId="59476" applyAlignment="1">
      <alignment horizontal="center"/>
    </xf>
    <xf numFmtId="0" fontId="189" fillId="4" borderId="0" xfId="0" applyFont="1" applyFill="1" applyBorder="1" applyAlignment="1">
      <alignment horizontal="center" vertical="center" wrapText="1"/>
    </xf>
    <xf numFmtId="0" fontId="176" fillId="0" borderId="177" xfId="0" applyFont="1" applyFill="1" applyBorder="1" applyAlignment="1">
      <alignment horizontal="center" vertical="center" wrapText="1"/>
    </xf>
    <xf numFmtId="0" fontId="176" fillId="0" borderId="110" xfId="0" applyFont="1" applyFill="1" applyBorder="1" applyAlignment="1">
      <alignment horizontal="center" vertical="center" wrapText="1"/>
    </xf>
    <xf numFmtId="0" fontId="176" fillId="0" borderId="111" xfId="0" applyFont="1" applyFill="1" applyBorder="1" applyAlignment="1">
      <alignment horizontal="center" vertical="center" wrapText="1"/>
    </xf>
    <xf numFmtId="0" fontId="176" fillId="0" borderId="15" xfId="0" applyFont="1" applyFill="1" applyBorder="1" applyAlignment="1">
      <alignment horizontal="center" vertical="center" wrapText="1"/>
    </xf>
    <xf numFmtId="0" fontId="18" fillId="0" borderId="0" xfId="0" applyFont="1" applyBorder="1" applyAlignment="1">
      <alignment horizontal="center"/>
    </xf>
    <xf numFmtId="0" fontId="176" fillId="0" borderId="0" xfId="0" applyFont="1" applyFill="1" applyBorder="1" applyAlignment="1">
      <alignment horizontal="center" vertical="center" wrapText="1"/>
    </xf>
    <xf numFmtId="0" fontId="219" fillId="0" borderId="0" xfId="0" applyFont="1" applyFill="1" applyBorder="1" applyAlignment="1">
      <alignment horizontal="center" vertical="center" wrapText="1"/>
    </xf>
    <xf numFmtId="0" fontId="18" fillId="0" borderId="0" xfId="0" applyFont="1" applyBorder="1"/>
    <xf numFmtId="0" fontId="54" fillId="75" borderId="178" xfId="0" applyFont="1" applyFill="1" applyBorder="1" applyAlignment="1">
      <alignment horizontal="center" vertical="center" wrapText="1"/>
    </xf>
    <xf numFmtId="0" fontId="175" fillId="0" borderId="182" xfId="0" applyFont="1" applyFill="1" applyBorder="1" applyAlignment="1">
      <alignment horizontal="center" vertical="center" wrapText="1"/>
    </xf>
    <xf numFmtId="1" fontId="175" fillId="0" borderId="93" xfId="7" applyNumberFormat="1" applyFont="1" applyFill="1" applyBorder="1" applyAlignment="1" applyProtection="1">
      <alignment horizontal="center" vertical="center" wrapText="1"/>
      <protection locked="0"/>
    </xf>
    <xf numFmtId="1" fontId="175" fillId="6" borderId="92" xfId="7" applyNumberFormat="1" applyFont="1" applyFill="1" applyBorder="1" applyAlignment="1" applyProtection="1">
      <alignment horizontal="center" vertical="center" wrapText="1"/>
      <protection locked="0"/>
    </xf>
    <xf numFmtId="1" fontId="175" fillId="0" borderId="96" xfId="7" applyNumberFormat="1" applyFont="1" applyFill="1" applyBorder="1" applyAlignment="1">
      <alignment horizontal="center" vertical="center" wrapText="1"/>
    </xf>
    <xf numFmtId="1" fontId="175" fillId="6" borderId="97" xfId="7" applyNumberFormat="1" applyFont="1" applyFill="1" applyBorder="1" applyAlignment="1">
      <alignment horizontal="center" vertical="center" wrapText="1"/>
    </xf>
    <xf numFmtId="0" fontId="221" fillId="5" borderId="4" xfId="59476" applyFill="1" applyBorder="1" applyAlignment="1" applyProtection="1">
      <alignment horizontal="center" vertical="center" wrapText="1"/>
      <protection locked="0"/>
    </xf>
    <xf numFmtId="0" fontId="181" fillId="4" borderId="90" xfId="0" applyFont="1" applyFill="1" applyBorder="1" applyAlignment="1">
      <alignment horizontal="center" vertical="center" wrapText="1"/>
    </xf>
    <xf numFmtId="0" fontId="181" fillId="5" borderId="181" xfId="0" applyFont="1" applyFill="1" applyBorder="1" applyAlignment="1">
      <alignment horizontal="center" vertical="center" wrapText="1"/>
    </xf>
    <xf numFmtId="0" fontId="181" fillId="5" borderId="179" xfId="0" applyFont="1" applyFill="1" applyBorder="1" applyAlignment="1">
      <alignment horizontal="center" vertical="center" wrapText="1"/>
    </xf>
    <xf numFmtId="0" fontId="186" fillId="5" borderId="179" xfId="0" applyFont="1" applyFill="1" applyBorder="1" applyAlignment="1">
      <alignment horizontal="center" vertical="center" wrapText="1"/>
    </xf>
    <xf numFmtId="0" fontId="186" fillId="5" borderId="179" xfId="0" applyFont="1" applyFill="1" applyBorder="1" applyAlignment="1" applyProtection="1">
      <alignment horizontal="center" vertical="center" wrapText="1"/>
      <protection locked="0"/>
    </xf>
    <xf numFmtId="0" fontId="186" fillId="5" borderId="180" xfId="0" applyFont="1" applyFill="1" applyBorder="1" applyAlignment="1">
      <alignment horizontal="center" vertical="center" wrapText="1"/>
    </xf>
    <xf numFmtId="0" fontId="34" fillId="5" borderId="179" xfId="0" applyFont="1" applyFill="1" applyBorder="1" applyAlignment="1">
      <alignment horizontal="center" vertical="center" wrapText="1"/>
    </xf>
    <xf numFmtId="0" fontId="19" fillId="5" borderId="179" xfId="0" applyFont="1" applyFill="1" applyBorder="1" applyAlignment="1">
      <alignment horizontal="center" vertical="center" wrapText="1"/>
    </xf>
    <xf numFmtId="0" fontId="186" fillId="5" borderId="183" xfId="0" applyFont="1" applyFill="1" applyBorder="1" applyAlignment="1">
      <alignment horizontal="center" vertical="center" wrapText="1"/>
    </xf>
    <xf numFmtId="0" fontId="189" fillId="4" borderId="92" xfId="0" applyFont="1" applyFill="1" applyBorder="1" applyAlignment="1">
      <alignment horizontal="center" vertical="center" wrapText="1"/>
    </xf>
    <xf numFmtId="0" fontId="187" fillId="4" borderId="5" xfId="0" applyFont="1" applyFill="1" applyBorder="1" applyAlignment="1">
      <alignment horizontal="center" vertical="center" wrapText="1"/>
    </xf>
    <xf numFmtId="0" fontId="179" fillId="38" borderId="42" xfId="7" applyNumberFormat="1" applyFont="1" applyFill="1" applyBorder="1" applyAlignment="1">
      <alignment horizontal="center" vertical="center"/>
    </xf>
    <xf numFmtId="0" fontId="179" fillId="38" borderId="134" xfId="7" applyNumberFormat="1" applyFont="1" applyFill="1" applyBorder="1" applyAlignment="1">
      <alignment horizontal="center" vertical="center"/>
    </xf>
    <xf numFmtId="0" fontId="178" fillId="6" borderId="154" xfId="0" applyFont="1" applyFill="1" applyBorder="1"/>
    <xf numFmtId="0" fontId="26" fillId="6" borderId="154" xfId="0" applyFont="1" applyFill="1" applyBorder="1"/>
    <xf numFmtId="9" fontId="175" fillId="6" borderId="151" xfId="7" applyFont="1" applyFill="1" applyBorder="1" applyAlignment="1" applyProtection="1">
      <alignment horizontal="center" vertical="center" wrapText="1"/>
      <protection locked="0"/>
    </xf>
    <xf numFmtId="0" fontId="178" fillId="6" borderId="152" xfId="0" applyFont="1" applyFill="1" applyBorder="1"/>
    <xf numFmtId="0" fontId="26" fillId="6" borderId="152" xfId="0" applyFont="1" applyFill="1" applyBorder="1"/>
    <xf numFmtId="9" fontId="175" fillId="6" borderId="152" xfId="7" applyFont="1" applyFill="1" applyBorder="1" applyAlignment="1" applyProtection="1">
      <alignment horizontal="center" vertical="center" wrapText="1"/>
      <protection locked="0"/>
    </xf>
    <xf numFmtId="0" fontId="178" fillId="4" borderId="152" xfId="0" applyFont="1" applyFill="1" applyBorder="1"/>
    <xf numFmtId="0" fontId="26" fillId="4" borderId="152" xfId="0" applyFont="1" applyFill="1" applyBorder="1"/>
    <xf numFmtId="9" fontId="175" fillId="4" borderId="152" xfId="7" applyFont="1" applyFill="1" applyBorder="1" applyAlignment="1" applyProtection="1">
      <alignment horizontal="center" vertical="center" wrapText="1"/>
      <protection locked="0"/>
    </xf>
    <xf numFmtId="3" fontId="175" fillId="0" borderId="3" xfId="7" applyNumberFormat="1" applyFont="1" applyFill="1" applyBorder="1" applyAlignment="1" applyProtection="1">
      <alignment horizontal="center" vertical="center" wrapText="1"/>
      <protection locked="0"/>
    </xf>
    <xf numFmtId="3" fontId="175" fillId="6" borderId="5" xfId="7" applyNumberFormat="1" applyFont="1" applyFill="1" applyBorder="1" applyAlignment="1" applyProtection="1">
      <alignment horizontal="center" vertical="center" wrapText="1"/>
      <protection locked="0"/>
    </xf>
    <xf numFmtId="3" fontId="175" fillId="0" borderId="37" xfId="7" applyNumberFormat="1" applyFont="1" applyFill="1" applyBorder="1" applyAlignment="1">
      <alignment horizontal="center" vertical="center" wrapText="1"/>
    </xf>
    <xf numFmtId="3" fontId="175" fillId="0" borderId="98" xfId="7" applyNumberFormat="1" applyFont="1" applyFill="1" applyBorder="1" applyAlignment="1">
      <alignment horizontal="center" vertical="center" wrapText="1"/>
    </xf>
    <xf numFmtId="3" fontId="175" fillId="6" borderId="99" xfId="7" applyNumberFormat="1" applyFont="1" applyFill="1" applyBorder="1" applyAlignment="1">
      <alignment horizontal="center" vertical="center" wrapText="1"/>
    </xf>
    <xf numFmtId="1" fontId="175" fillId="0" borderId="183" xfId="7" applyNumberFormat="1" applyFont="1" applyFill="1" applyBorder="1" applyAlignment="1" applyProtection="1">
      <alignment horizontal="center" vertical="center" wrapText="1"/>
      <protection locked="0"/>
    </xf>
    <xf numFmtId="9" fontId="175" fillId="4" borderId="119" xfId="7" applyFont="1" applyFill="1" applyBorder="1" applyAlignment="1" applyProtection="1">
      <alignment horizontal="center" vertical="center" wrapText="1"/>
      <protection locked="0"/>
    </xf>
    <xf numFmtId="9" fontId="175" fillId="4" borderId="122" xfId="7" applyFont="1" applyFill="1" applyBorder="1" applyAlignment="1" applyProtection="1">
      <alignment horizontal="center" vertical="center" wrapText="1"/>
      <protection locked="0"/>
    </xf>
    <xf numFmtId="169" fontId="175" fillId="0" borderId="90" xfId="7" applyNumberFormat="1" applyFont="1" applyFill="1" applyBorder="1" applyAlignment="1" applyProtection="1">
      <alignment horizontal="center" vertical="center" wrapText="1"/>
      <protection locked="0"/>
    </xf>
    <xf numFmtId="169" fontId="175" fillId="6" borderId="88" xfId="7" applyNumberFormat="1" applyFont="1" applyFill="1" applyBorder="1" applyAlignment="1" applyProtection="1">
      <alignment horizontal="center" vertical="center" wrapText="1"/>
      <protection locked="0"/>
    </xf>
    <xf numFmtId="169" fontId="175" fillId="0" borderId="94" xfId="7" applyNumberFormat="1" applyFont="1" applyFill="1" applyBorder="1" applyAlignment="1" applyProtection="1">
      <alignment horizontal="center" vertical="center" wrapText="1"/>
      <protection locked="0"/>
    </xf>
    <xf numFmtId="169" fontId="175" fillId="0" borderId="118" xfId="7" applyNumberFormat="1" applyFont="1" applyFill="1" applyBorder="1" applyAlignment="1">
      <alignment horizontal="center" vertical="center" wrapText="1"/>
    </xf>
    <xf numFmtId="169" fontId="175" fillId="0" borderId="100" xfId="7" applyNumberFormat="1" applyFont="1" applyFill="1" applyBorder="1" applyAlignment="1">
      <alignment horizontal="center" vertical="center" wrapText="1"/>
    </xf>
    <xf numFmtId="169" fontId="175" fillId="6" borderId="101" xfId="7" applyNumberFormat="1" applyFont="1" applyFill="1" applyBorder="1" applyAlignment="1">
      <alignment horizontal="center" vertical="center" wrapText="1"/>
    </xf>
    <xf numFmtId="9" fontId="175" fillId="0" borderId="93" xfId="7" applyNumberFormat="1" applyFont="1" applyFill="1" applyBorder="1" applyAlignment="1" applyProtection="1">
      <alignment horizontal="center" vertical="center" wrapText="1"/>
      <protection locked="0"/>
    </xf>
    <xf numFmtId="9" fontId="175" fillId="6" borderId="92" xfId="7" applyNumberFormat="1" applyFont="1" applyFill="1" applyBorder="1" applyAlignment="1" applyProtection="1">
      <alignment horizontal="center" vertical="center" wrapText="1"/>
      <protection locked="0"/>
    </xf>
    <xf numFmtId="9" fontId="175" fillId="0" borderId="124" xfId="7" applyNumberFormat="1" applyFont="1" applyFill="1" applyBorder="1" applyAlignment="1">
      <alignment horizontal="center" vertical="center" wrapText="1"/>
    </xf>
    <xf numFmtId="9" fontId="175" fillId="0" borderId="96" xfId="7" applyNumberFormat="1" applyFont="1" applyFill="1" applyBorder="1" applyAlignment="1">
      <alignment horizontal="center" vertical="center" wrapText="1"/>
    </xf>
    <xf numFmtId="9" fontId="175" fillId="6" borderId="97" xfId="7" applyNumberFormat="1" applyFont="1" applyFill="1" applyBorder="1" applyAlignment="1">
      <alignment horizontal="center" vertical="center" wrapText="1"/>
    </xf>
    <xf numFmtId="0" fontId="175" fillId="0" borderId="89" xfId="0" applyFont="1" applyFill="1" applyBorder="1" applyAlignment="1">
      <alignment horizontal="center" vertical="center" wrapText="1"/>
    </xf>
    <xf numFmtId="9" fontId="175" fillId="6" borderId="5" xfId="1361" applyFont="1" applyFill="1" applyBorder="1" applyAlignment="1" applyProtection="1">
      <alignment horizontal="center" vertical="center" wrapText="1"/>
      <protection locked="0"/>
    </xf>
    <xf numFmtId="1" fontId="175" fillId="0" borderId="37" xfId="1361" applyNumberFormat="1" applyFont="1" applyFill="1" applyBorder="1" applyAlignment="1">
      <alignment horizontal="center" vertical="center" wrapText="1"/>
    </xf>
    <xf numFmtId="9" fontId="175" fillId="0" borderId="98" xfId="1361" applyFont="1" applyFill="1" applyBorder="1" applyAlignment="1">
      <alignment horizontal="center" vertical="center" wrapText="1"/>
    </xf>
    <xf numFmtId="9" fontId="175" fillId="6" borderId="99" xfId="1361" applyFont="1" applyFill="1" applyBorder="1" applyAlignment="1">
      <alignment horizontal="center" vertical="center" wrapText="1"/>
    </xf>
    <xf numFmtId="9" fontId="18" fillId="0" borderId="36" xfId="0" applyNumberFormat="1" applyFont="1" applyBorder="1" applyAlignment="1">
      <alignment vertical="center" wrapText="1"/>
    </xf>
    <xf numFmtId="1" fontId="175" fillId="4" borderId="119" xfId="1361" applyNumberFormat="1" applyFont="1" applyFill="1" applyBorder="1" applyAlignment="1" applyProtection="1">
      <alignment horizontal="center" vertical="center" wrapText="1"/>
      <protection locked="0"/>
    </xf>
    <xf numFmtId="1" fontId="175" fillId="0" borderId="13" xfId="1361" applyNumberFormat="1" applyFont="1" applyFill="1" applyBorder="1" applyAlignment="1" applyProtection="1">
      <alignment horizontal="center" vertical="center" wrapText="1"/>
      <protection locked="0"/>
    </xf>
    <xf numFmtId="1" fontId="175" fillId="4" borderId="126" xfId="1361" applyNumberFormat="1" applyFont="1" applyFill="1" applyBorder="1" applyAlignment="1" applyProtection="1">
      <alignment horizontal="center" vertical="center" wrapText="1"/>
      <protection locked="0"/>
    </xf>
    <xf numFmtId="1" fontId="175" fillId="6" borderId="99" xfId="1361" applyNumberFormat="1" applyFont="1" applyFill="1" applyBorder="1" applyAlignment="1">
      <alignment horizontal="center" vertical="center" wrapText="1"/>
    </xf>
    <xf numFmtId="0" fontId="178" fillId="6" borderId="152" xfId="0" applyFont="1" applyFill="1" applyBorder="1" applyAlignment="1">
      <alignment vertical="top" wrapText="1"/>
    </xf>
    <xf numFmtId="9" fontId="175" fillId="6" borderId="152" xfId="7" applyFont="1" applyFill="1" applyBorder="1" applyAlignment="1" applyProtection="1">
      <alignment vertical="top" wrapText="1"/>
      <protection locked="0"/>
    </xf>
    <xf numFmtId="0" fontId="178" fillId="6" borderId="152" xfId="0" applyFont="1" applyFill="1" applyBorder="1" applyAlignment="1">
      <alignment horizontal="left" vertical="top" wrapText="1"/>
    </xf>
    <xf numFmtId="0" fontId="176" fillId="3" borderId="102" xfId="0" applyFont="1" applyFill="1" applyBorder="1" applyAlignment="1">
      <alignment horizontal="center" vertical="center"/>
    </xf>
    <xf numFmtId="9" fontId="26" fillId="4" borderId="85" xfId="1769" applyFont="1" applyFill="1" applyBorder="1" applyAlignment="1" applyProtection="1">
      <alignment horizontal="center" vertical="center"/>
    </xf>
    <xf numFmtId="9" fontId="26" fillId="4" borderId="86" xfId="1769" applyFont="1" applyFill="1" applyBorder="1" applyAlignment="1" applyProtection="1">
      <alignment horizontal="center" vertical="center"/>
    </xf>
    <xf numFmtId="0" fontId="176" fillId="0" borderId="16" xfId="0" applyFont="1" applyFill="1" applyBorder="1" applyAlignment="1">
      <alignment horizontal="center" vertical="center" wrapText="1"/>
    </xf>
    <xf numFmtId="0" fontId="176" fillId="3" borderId="102" xfId="0" applyFont="1" applyFill="1" applyBorder="1" applyAlignment="1">
      <alignment horizontal="center" vertical="center"/>
    </xf>
    <xf numFmtId="0" fontId="176" fillId="3" borderId="27" xfId="0" applyFont="1" applyFill="1" applyBorder="1" applyAlignment="1">
      <alignment horizontal="center" vertical="center"/>
    </xf>
    <xf numFmtId="0" fontId="176" fillId="3" borderId="116" xfId="0" applyFont="1" applyFill="1" applyBorder="1" applyAlignment="1">
      <alignment horizontal="center" vertical="center"/>
    </xf>
    <xf numFmtId="0" fontId="176" fillId="3" borderId="176" xfId="0" applyFont="1" applyFill="1" applyBorder="1" applyAlignment="1">
      <alignment horizontal="center" vertical="center"/>
    </xf>
    <xf numFmtId="0" fontId="176" fillId="3" borderId="22" xfId="0" applyFont="1" applyFill="1" applyBorder="1" applyAlignment="1">
      <alignment horizontal="center" vertical="center"/>
    </xf>
    <xf numFmtId="0" fontId="176" fillId="3" borderId="24" xfId="0" applyFont="1" applyFill="1" applyBorder="1" applyAlignment="1">
      <alignment horizontal="center" vertical="center"/>
    </xf>
    <xf numFmtId="0" fontId="176" fillId="3" borderId="116" xfId="0" applyFont="1" applyFill="1" applyBorder="1" applyAlignment="1">
      <alignment horizontal="center" vertical="center" wrapText="1"/>
    </xf>
    <xf numFmtId="0" fontId="176" fillId="3" borderId="117" xfId="0" applyFont="1" applyFill="1" applyBorder="1" applyAlignment="1">
      <alignment horizontal="center" vertical="center" wrapText="1"/>
    </xf>
    <xf numFmtId="0" fontId="189" fillId="3" borderId="116" xfId="0" applyFont="1" applyFill="1" applyBorder="1" applyAlignment="1">
      <alignment horizontal="center" vertical="center" wrapText="1"/>
    </xf>
    <xf numFmtId="0" fontId="189" fillId="3" borderId="117" xfId="0" applyFont="1" applyFill="1" applyBorder="1" applyAlignment="1">
      <alignment horizontal="center" vertical="center" wrapText="1"/>
    </xf>
    <xf numFmtId="0" fontId="176" fillId="3" borderId="117" xfId="0" applyFont="1" applyFill="1" applyBorder="1" applyAlignment="1">
      <alignment horizontal="center" vertical="center"/>
    </xf>
    <xf numFmtId="0" fontId="176" fillId="3" borderId="176" xfId="0" applyFont="1" applyFill="1" applyBorder="1" applyAlignment="1">
      <alignment horizontal="center" vertical="center" wrapText="1"/>
    </xf>
    <xf numFmtId="0" fontId="203" fillId="4" borderId="85" xfId="1768" applyFont="1" applyFill="1" applyBorder="1" applyAlignment="1" applyProtection="1">
      <alignment horizontal="center" vertical="center"/>
    </xf>
    <xf numFmtId="0" fontId="203" fillId="4" borderId="84" xfId="1768" applyFont="1" applyFill="1" applyBorder="1" applyAlignment="1" applyProtection="1">
      <alignment horizontal="center" vertical="center"/>
    </xf>
    <xf numFmtId="0" fontId="203" fillId="4" borderId="86" xfId="1768" applyFont="1" applyFill="1" applyBorder="1" applyAlignment="1" applyProtection="1">
      <alignment horizontal="center" vertical="center"/>
    </xf>
    <xf numFmtId="0" fontId="211" fillId="3" borderId="85" xfId="1768" applyFont="1" applyFill="1" applyBorder="1" applyAlignment="1" applyProtection="1">
      <alignment vertical="center"/>
    </xf>
    <xf numFmtId="0" fontId="211" fillId="3" borderId="84" xfId="1768" applyFont="1" applyFill="1" applyBorder="1" applyAlignment="1" applyProtection="1">
      <alignment vertical="center"/>
    </xf>
    <xf numFmtId="9" fontId="164" fillId="4" borderId="85" xfId="1769" applyNumberFormat="1" applyFont="1" applyFill="1" applyBorder="1" applyAlignment="1" applyProtection="1">
      <alignment horizontal="center" vertical="center"/>
    </xf>
    <xf numFmtId="9" fontId="164" fillId="4" borderId="84" xfId="1769" applyNumberFormat="1" applyFont="1" applyFill="1" applyBorder="1" applyAlignment="1" applyProtection="1">
      <alignment horizontal="center" vertical="center"/>
    </xf>
    <xf numFmtId="9" fontId="164" fillId="4" borderId="86" xfId="1769" applyNumberFormat="1" applyFont="1" applyFill="1" applyBorder="1" applyAlignment="1" applyProtection="1">
      <alignment horizontal="center" vertical="center"/>
    </xf>
    <xf numFmtId="9" fontId="26" fillId="4" borderId="85" xfId="1769" applyFont="1" applyFill="1" applyBorder="1" applyAlignment="1" applyProtection="1">
      <alignment horizontal="center" vertical="center"/>
    </xf>
    <xf numFmtId="9" fontId="26" fillId="4" borderId="86" xfId="1769" applyFont="1" applyFill="1" applyBorder="1" applyAlignment="1" applyProtection="1">
      <alignment horizontal="center" vertical="center"/>
    </xf>
    <xf numFmtId="9" fontId="26" fillId="4" borderId="85" xfId="1769" applyNumberFormat="1" applyFont="1" applyFill="1" applyBorder="1" applyAlignment="1" applyProtection="1">
      <alignment horizontal="center" vertical="center"/>
    </xf>
    <xf numFmtId="9" fontId="26" fillId="4" borderId="86" xfId="1769" applyNumberFormat="1" applyFont="1" applyFill="1" applyBorder="1" applyAlignment="1" applyProtection="1">
      <alignment horizontal="center" vertical="center"/>
    </xf>
    <xf numFmtId="0" fontId="169" fillId="74" borderId="85" xfId="1768" applyFont="1" applyFill="1" applyBorder="1" applyAlignment="1" applyProtection="1">
      <alignment horizontal="center" vertical="center"/>
    </xf>
    <xf numFmtId="0" fontId="169" fillId="74" borderId="84" xfId="1768" applyFont="1" applyFill="1" applyBorder="1" applyAlignment="1" applyProtection="1">
      <alignment horizontal="center" vertical="center"/>
    </xf>
    <xf numFmtId="0" fontId="169" fillId="74" borderId="86" xfId="1768" applyFont="1" applyFill="1" applyBorder="1" applyAlignment="1" applyProtection="1">
      <alignment horizontal="center" vertical="center"/>
    </xf>
    <xf numFmtId="0" fontId="162" fillId="4" borderId="175" xfId="0" applyFont="1" applyFill="1" applyBorder="1" applyAlignment="1">
      <alignment horizontal="center" vertical="center" wrapText="1"/>
    </xf>
    <xf numFmtId="0" fontId="162" fillId="4" borderId="176" xfId="0" applyFont="1" applyFill="1" applyBorder="1" applyAlignment="1">
      <alignment horizontal="center" vertical="center" wrapText="1"/>
    </xf>
    <xf numFmtId="0" fontId="162" fillId="4" borderId="117" xfId="0" applyFont="1" applyFill="1" applyBorder="1" applyAlignment="1">
      <alignment horizontal="center" vertical="center" wrapText="1"/>
    </xf>
    <xf numFmtId="0" fontId="176" fillId="4" borderId="18" xfId="0" applyFont="1" applyFill="1" applyBorder="1" applyAlignment="1">
      <alignment horizontal="center" vertical="center" wrapText="1"/>
    </xf>
    <xf numFmtId="0" fontId="176" fillId="4" borderId="24" xfId="0" applyFont="1" applyFill="1" applyBorder="1" applyAlignment="1">
      <alignment horizontal="center" vertical="center" wrapText="1"/>
    </xf>
    <xf numFmtId="0" fontId="176" fillId="4" borderId="16" xfId="0" applyFont="1" applyFill="1" applyBorder="1" applyAlignment="1">
      <alignment horizontal="center" vertical="center" wrapText="1"/>
    </xf>
    <xf numFmtId="0" fontId="189" fillId="4" borderId="19" xfId="0" applyFont="1" applyFill="1" applyBorder="1" applyAlignment="1">
      <alignment horizontal="center" vertical="center" wrapText="1"/>
    </xf>
    <xf numFmtId="0" fontId="189" fillId="4" borderId="17" xfId="0" applyFont="1" applyFill="1" applyBorder="1" applyAlignment="1">
      <alignment horizontal="center" vertical="center" wrapText="1"/>
    </xf>
    <xf numFmtId="0" fontId="162" fillId="4" borderId="18" xfId="0" applyFont="1" applyFill="1" applyBorder="1" applyAlignment="1">
      <alignment horizontal="center" vertical="center" wrapText="1"/>
    </xf>
    <xf numFmtId="0" fontId="162" fillId="4" borderId="24" xfId="0" applyFont="1" applyFill="1" applyBorder="1" applyAlignment="1">
      <alignment horizontal="center" vertical="center" wrapText="1"/>
    </xf>
    <xf numFmtId="0" fontId="162" fillId="4" borderId="16" xfId="0" applyFont="1" applyFill="1" applyBorder="1" applyAlignment="1">
      <alignment horizontal="center" vertical="center" wrapText="1"/>
    </xf>
    <xf numFmtId="0" fontId="176" fillId="4" borderId="19" xfId="0" applyFont="1" applyFill="1" applyBorder="1" applyAlignment="1">
      <alignment horizontal="center" vertical="center" wrapText="1"/>
    </xf>
    <xf numFmtId="0" fontId="176" fillId="4" borderId="28" xfId="0" applyFont="1" applyFill="1" applyBorder="1" applyAlignment="1">
      <alignment horizontal="center" vertical="center" wrapText="1"/>
    </xf>
    <xf numFmtId="0" fontId="176" fillId="4" borderId="17" xfId="0" applyFont="1" applyFill="1" applyBorder="1" applyAlignment="1">
      <alignment horizontal="center" vertical="center" wrapText="1"/>
    </xf>
    <xf numFmtId="0" fontId="182" fillId="4" borderId="40" xfId="0" applyFont="1" applyFill="1" applyBorder="1" applyAlignment="1">
      <alignment horizontal="center" vertical="center"/>
    </xf>
    <xf numFmtId="0" fontId="182" fillId="4" borderId="108" xfId="0" applyFont="1" applyFill="1" applyBorder="1" applyAlignment="1">
      <alignment horizontal="center" vertical="center"/>
    </xf>
    <xf numFmtId="0" fontId="185" fillId="6" borderId="102" xfId="2438" applyFont="1" applyFill="1" applyBorder="1" applyAlignment="1" applyProtection="1">
      <alignment horizontal="center" vertical="center" wrapText="1"/>
      <protection locked="0"/>
    </xf>
    <xf numFmtId="0" fontId="185" fillId="6" borderId="42" xfId="2438" applyFont="1" applyFill="1" applyBorder="1" applyAlignment="1" applyProtection="1">
      <alignment horizontal="center" vertical="center" wrapText="1"/>
      <protection locked="0"/>
    </xf>
    <xf numFmtId="0" fontId="175" fillId="4" borderId="2" xfId="0" applyFont="1" applyFill="1" applyBorder="1" applyAlignment="1" applyProtection="1">
      <alignment horizontal="center" vertical="center"/>
      <protection locked="0"/>
    </xf>
    <xf numFmtId="0" fontId="175" fillId="4" borderId="7" xfId="0" applyFont="1" applyFill="1" applyBorder="1" applyAlignment="1" applyProtection="1">
      <alignment horizontal="center" vertical="center"/>
      <protection locked="0"/>
    </xf>
    <xf numFmtId="0" fontId="31" fillId="4" borderId="2" xfId="0" applyFont="1" applyFill="1" applyBorder="1" applyAlignment="1" applyProtection="1">
      <alignment horizontal="center" vertical="center" wrapText="1"/>
      <protection locked="0"/>
    </xf>
    <xf numFmtId="0" fontId="31" fillId="4" borderId="7" xfId="0" applyFont="1" applyFill="1" applyBorder="1" applyAlignment="1" applyProtection="1">
      <alignment horizontal="center" vertical="center" wrapText="1"/>
      <protection locked="0"/>
    </xf>
    <xf numFmtId="0" fontId="54" fillId="75" borderId="139" xfId="0" applyFont="1" applyFill="1" applyBorder="1" applyAlignment="1">
      <alignment horizontal="center" vertical="center" wrapText="1"/>
    </xf>
    <xf numFmtId="0" fontId="54" fillId="75" borderId="0" xfId="0" applyFont="1" applyFill="1" applyBorder="1" applyAlignment="1">
      <alignment horizontal="center" vertical="center" wrapText="1"/>
    </xf>
    <xf numFmtId="0" fontId="54" fillId="75" borderId="89" xfId="0" applyFont="1" applyFill="1" applyBorder="1" applyAlignment="1">
      <alignment horizontal="center" vertical="center" wrapText="1"/>
    </xf>
    <xf numFmtId="0" fontId="162" fillId="5" borderId="4" xfId="0" applyFont="1" applyFill="1" applyBorder="1" applyAlignment="1">
      <alignment horizontal="center" vertical="center" wrapText="1"/>
    </xf>
    <xf numFmtId="0" fontId="162" fillId="5" borderId="87" xfId="0" applyFont="1" applyFill="1" applyBorder="1" applyAlignment="1">
      <alignment horizontal="center" vertical="center" wrapText="1"/>
    </xf>
    <xf numFmtId="0" fontId="189" fillId="5" borderId="5" xfId="0" applyFont="1" applyFill="1" applyBorder="1" applyAlignment="1">
      <alignment horizontal="center" vertical="center" wrapText="1"/>
    </xf>
    <xf numFmtId="0" fontId="176" fillId="5" borderId="5" xfId="0" applyFont="1" applyFill="1" applyBorder="1" applyAlignment="1">
      <alignment horizontal="center" vertical="center" wrapText="1"/>
    </xf>
    <xf numFmtId="0" fontId="176" fillId="5" borderId="88" xfId="0" applyFont="1" applyFill="1" applyBorder="1" applyAlignment="1">
      <alignment horizontal="center" vertical="center" wrapText="1"/>
    </xf>
    <xf numFmtId="0" fontId="176" fillId="5" borderId="4" xfId="0" applyFont="1" applyFill="1" applyBorder="1" applyAlignment="1">
      <alignment horizontal="center" vertical="center" wrapText="1"/>
    </xf>
    <xf numFmtId="0" fontId="176" fillId="5" borderId="87" xfId="0" applyFont="1" applyFill="1" applyBorder="1" applyAlignment="1">
      <alignment horizontal="center" vertical="center" wrapText="1"/>
    </xf>
    <xf numFmtId="0" fontId="162" fillId="4" borderId="103" xfId="0" applyFont="1" applyFill="1" applyBorder="1" applyAlignment="1">
      <alignment horizontal="center" vertical="center" wrapText="1"/>
    </xf>
    <xf numFmtId="0" fontId="176" fillId="4" borderId="103" xfId="0" applyFont="1" applyFill="1" applyBorder="1" applyAlignment="1">
      <alignment horizontal="center" vertical="center" wrapText="1"/>
    </xf>
    <xf numFmtId="0" fontId="185" fillId="6" borderId="22" xfId="2438" applyFont="1" applyFill="1" applyBorder="1" applyAlignment="1" applyProtection="1">
      <alignment horizontal="center" vertical="center" wrapText="1"/>
      <protection locked="0"/>
    </xf>
    <xf numFmtId="0" fontId="185" fillId="6" borderId="128" xfId="2438" applyFont="1" applyFill="1" applyBorder="1" applyAlignment="1" applyProtection="1">
      <alignment horizontal="center" vertical="center" wrapText="1"/>
      <protection locked="0"/>
    </xf>
    <xf numFmtId="0" fontId="162" fillId="0" borderId="18" xfId="0" applyFont="1" applyFill="1" applyBorder="1" applyAlignment="1">
      <alignment horizontal="center" vertical="center" wrapText="1"/>
    </xf>
    <xf numFmtId="0" fontId="162" fillId="0" borderId="24" xfId="0" applyFont="1" applyFill="1" applyBorder="1" applyAlignment="1">
      <alignment horizontal="center" vertical="center" wrapText="1"/>
    </xf>
    <xf numFmtId="0" fontId="162" fillId="0" borderId="16" xfId="0" applyFont="1" applyFill="1" applyBorder="1" applyAlignment="1">
      <alignment horizontal="center" vertical="center" wrapText="1"/>
    </xf>
    <xf numFmtId="0" fontId="176" fillId="0" borderId="18" xfId="0" applyFont="1" applyFill="1" applyBorder="1" applyAlignment="1">
      <alignment horizontal="center" vertical="center" wrapText="1"/>
    </xf>
    <xf numFmtId="0" fontId="176" fillId="0" borderId="24" xfId="0" applyFont="1" applyFill="1" applyBorder="1" applyAlignment="1">
      <alignment horizontal="center" vertical="center" wrapText="1"/>
    </xf>
    <xf numFmtId="0" fontId="176" fillId="0" borderId="16" xfId="0" applyFont="1" applyFill="1" applyBorder="1" applyAlignment="1">
      <alignment horizontal="center" vertical="center" wrapText="1"/>
    </xf>
    <xf numFmtId="0" fontId="162" fillId="0" borderId="103" xfId="0" applyFont="1" applyFill="1" applyBorder="1" applyAlignment="1">
      <alignment horizontal="center" vertical="center" wrapText="1"/>
    </xf>
    <xf numFmtId="0" fontId="176" fillId="0" borderId="103" xfId="0" applyFont="1" applyFill="1" applyBorder="1" applyAlignment="1">
      <alignment horizontal="center" vertical="center" wrapText="1"/>
    </xf>
    <xf numFmtId="0" fontId="176" fillId="4" borderId="104" xfId="0" applyFont="1" applyFill="1" applyBorder="1" applyAlignment="1">
      <alignment horizontal="center" vertical="center" wrapText="1"/>
    </xf>
    <xf numFmtId="0" fontId="176" fillId="4" borderId="2" xfId="0" applyFont="1" applyFill="1" applyBorder="1" applyAlignment="1">
      <alignment horizontal="center" vertical="center"/>
    </xf>
    <xf numFmtId="0" fontId="176" fillId="4" borderId="18" xfId="0" applyFont="1" applyFill="1" applyBorder="1" applyAlignment="1">
      <alignment horizontal="center" vertical="center"/>
    </xf>
    <xf numFmtId="0" fontId="31" fillId="4" borderId="2" xfId="0" applyFont="1" applyFill="1" applyBorder="1" applyAlignment="1">
      <alignment horizontal="center" vertical="center" wrapText="1"/>
    </xf>
    <xf numFmtId="0" fontId="31" fillId="4" borderId="18" xfId="0" applyFont="1" applyFill="1" applyBorder="1" applyAlignment="1">
      <alignment horizontal="center" vertical="center" wrapText="1"/>
    </xf>
    <xf numFmtId="0" fontId="162" fillId="4" borderId="91" xfId="0" applyFont="1" applyFill="1" applyBorder="1" applyAlignment="1">
      <alignment horizontal="center" vertical="center" wrapText="1"/>
    </xf>
    <xf numFmtId="0" fontId="162" fillId="4" borderId="4" xfId="0" applyFont="1" applyFill="1" applyBorder="1" applyAlignment="1">
      <alignment horizontal="center" vertical="center" wrapText="1"/>
    </xf>
    <xf numFmtId="0" fontId="176" fillId="4" borderId="91" xfId="0" applyFont="1" applyFill="1" applyBorder="1" applyAlignment="1">
      <alignment horizontal="center" vertical="center" wrapText="1"/>
    </xf>
    <xf numFmtId="0" fontId="176" fillId="4" borderId="4" xfId="0" applyFont="1" applyFill="1" applyBorder="1" applyAlignment="1">
      <alignment horizontal="center" vertical="center" wrapText="1"/>
    </xf>
    <xf numFmtId="0" fontId="162" fillId="5" borderId="18" xfId="0" applyFont="1" applyFill="1" applyBorder="1" applyAlignment="1">
      <alignment horizontal="center" vertical="center" wrapText="1"/>
    </xf>
    <xf numFmtId="0" fontId="162" fillId="5" borderId="16" xfId="0" applyFont="1" applyFill="1" applyBorder="1" applyAlignment="1">
      <alignment horizontal="center" vertical="center" wrapText="1"/>
    </xf>
    <xf numFmtId="0" fontId="176" fillId="5" borderId="18" xfId="0" applyFont="1" applyFill="1" applyBorder="1" applyAlignment="1">
      <alignment horizontal="center" vertical="center" wrapText="1"/>
    </xf>
    <xf numFmtId="0" fontId="176" fillId="5" borderId="16" xfId="0" applyFont="1" applyFill="1" applyBorder="1" applyAlignment="1">
      <alignment horizontal="center" vertical="center" wrapText="1"/>
    </xf>
    <xf numFmtId="0" fontId="33" fillId="5" borderId="170" xfId="0" applyFont="1" applyFill="1" applyBorder="1" applyAlignment="1">
      <alignment horizontal="center" vertical="center" wrapText="1"/>
    </xf>
    <xf numFmtId="0" fontId="33" fillId="5" borderId="171" xfId="0" applyFont="1" applyFill="1" applyBorder="1" applyAlignment="1">
      <alignment horizontal="center" vertical="center" wrapText="1"/>
    </xf>
    <xf numFmtId="0" fontId="21" fillId="4" borderId="1" xfId="0" applyFont="1" applyFill="1" applyBorder="1" applyAlignment="1">
      <alignment horizontal="center" vertical="center" wrapText="1"/>
    </xf>
    <xf numFmtId="0" fontId="178" fillId="4" borderId="19" xfId="0" applyFont="1" applyFill="1" applyBorder="1" applyAlignment="1">
      <alignment horizontal="center" vertical="center" wrapText="1"/>
    </xf>
    <xf numFmtId="0" fontId="176" fillId="3" borderId="22" xfId="0" applyFont="1" applyFill="1" applyBorder="1" applyAlignment="1" applyProtection="1">
      <alignment horizontal="center" vertical="center"/>
      <protection locked="0"/>
    </xf>
    <xf numFmtId="0" fontId="176" fillId="3" borderId="128" xfId="0" applyFont="1" applyFill="1" applyBorder="1" applyAlignment="1" applyProtection="1">
      <alignment horizontal="center" vertical="center"/>
      <protection locked="0"/>
    </xf>
    <xf numFmtId="0" fontId="56" fillId="3" borderId="116" xfId="0" applyFont="1" applyFill="1" applyBorder="1" applyAlignment="1" applyProtection="1">
      <alignment horizontal="center" vertical="center"/>
      <protection locked="0"/>
    </xf>
    <xf numFmtId="0" fontId="56" fillId="3" borderId="129" xfId="0" applyFont="1" applyFill="1" applyBorder="1" applyAlignment="1" applyProtection="1">
      <alignment horizontal="center" vertical="center"/>
      <protection locked="0"/>
    </xf>
    <xf numFmtId="0" fontId="176" fillId="4" borderId="5" xfId="0" applyFont="1" applyFill="1" applyBorder="1" applyAlignment="1">
      <alignment horizontal="center" vertical="center" wrapText="1"/>
    </xf>
    <xf numFmtId="0" fontId="176" fillId="4" borderId="88" xfId="0" applyFont="1" applyFill="1" applyBorder="1" applyAlignment="1">
      <alignment horizontal="center" vertical="center" wrapText="1"/>
    </xf>
    <xf numFmtId="0" fontId="21" fillId="4" borderId="1" xfId="0" applyFont="1" applyFill="1" applyBorder="1" applyAlignment="1" applyProtection="1">
      <alignment horizontal="center" vertical="center" wrapText="1"/>
      <protection locked="0"/>
    </xf>
    <xf numFmtId="0" fontId="178" fillId="4" borderId="8" xfId="0" applyFont="1" applyFill="1" applyBorder="1" applyAlignment="1" applyProtection="1">
      <alignment horizontal="center" vertical="center" wrapText="1"/>
      <protection locked="0"/>
    </xf>
    <xf numFmtId="0" fontId="162" fillId="3" borderId="102" xfId="0" applyFont="1" applyFill="1" applyBorder="1" applyAlignment="1" applyProtection="1">
      <alignment horizontal="center" vertical="center"/>
      <protection locked="0"/>
    </xf>
    <xf numFmtId="0" fontId="162" fillId="3" borderId="42" xfId="0" applyFont="1" applyFill="1" applyBorder="1" applyAlignment="1" applyProtection="1">
      <alignment horizontal="center" vertical="center"/>
      <protection locked="0"/>
    </xf>
    <xf numFmtId="0" fontId="56" fillId="3" borderId="155" xfId="0" applyFont="1" applyFill="1" applyBorder="1" applyAlignment="1" applyProtection="1">
      <alignment horizontal="center" vertical="center"/>
      <protection locked="0"/>
    </xf>
    <xf numFmtId="0" fontId="56" fillId="3" borderId="10" xfId="0" applyFont="1" applyFill="1" applyBorder="1" applyAlignment="1" applyProtection="1">
      <alignment horizontal="center" vertical="center"/>
      <protection locked="0"/>
    </xf>
    <xf numFmtId="0" fontId="56" fillId="3" borderId="11" xfId="0" applyFont="1" applyFill="1" applyBorder="1" applyAlignment="1" applyProtection="1">
      <alignment horizontal="center" vertical="center"/>
      <protection locked="0"/>
    </xf>
    <xf numFmtId="0" fontId="56" fillId="3" borderId="130" xfId="0" applyFont="1" applyFill="1" applyBorder="1" applyAlignment="1" applyProtection="1">
      <alignment horizontal="center" vertical="center"/>
      <protection locked="0"/>
    </xf>
    <xf numFmtId="0" fontId="56" fillId="3" borderId="21" xfId="0" applyFont="1" applyFill="1" applyBorder="1" applyAlignment="1" applyProtection="1">
      <alignment horizontal="center" vertical="center"/>
      <protection locked="0"/>
    </xf>
    <xf numFmtId="0" fontId="56" fillId="3" borderId="39" xfId="0" applyFont="1" applyFill="1" applyBorder="1" applyAlignment="1" applyProtection="1">
      <alignment horizontal="center" vertical="center"/>
      <protection locked="0"/>
    </xf>
    <xf numFmtId="0" fontId="186" fillId="0" borderId="163" xfId="0" applyFont="1" applyFill="1" applyBorder="1" applyAlignment="1" applyProtection="1">
      <alignment horizontal="center" vertical="center" wrapText="1"/>
      <protection locked="0"/>
    </xf>
    <xf numFmtId="0" fontId="186" fillId="0" borderId="164" xfId="0" applyFont="1" applyFill="1" applyBorder="1" applyAlignment="1" applyProtection="1">
      <alignment horizontal="center" vertical="center" wrapText="1"/>
      <protection locked="0"/>
    </xf>
    <xf numFmtId="0" fontId="186" fillId="0" borderId="165" xfId="0" applyFont="1" applyFill="1" applyBorder="1" applyAlignment="1" applyProtection="1">
      <alignment horizontal="center" vertical="center" wrapText="1"/>
      <protection locked="0"/>
    </xf>
    <xf numFmtId="165" fontId="162" fillId="3" borderId="20" xfId="0" applyNumberFormat="1" applyFont="1" applyFill="1" applyBorder="1" applyAlignment="1" applyProtection="1">
      <alignment horizontal="center" vertical="center" wrapText="1"/>
      <protection locked="0"/>
    </xf>
    <xf numFmtId="165" fontId="162" fillId="3" borderId="134" xfId="0" applyNumberFormat="1" applyFont="1" applyFill="1" applyBorder="1" applyAlignment="1" applyProtection="1">
      <alignment horizontal="center" vertical="center" wrapText="1"/>
      <protection locked="0"/>
    </xf>
    <xf numFmtId="165" fontId="162" fillId="3" borderId="1" xfId="0" applyNumberFormat="1" applyFont="1" applyFill="1" applyBorder="1" applyAlignment="1" applyProtection="1">
      <alignment horizontal="center" vertical="center"/>
      <protection locked="0"/>
    </xf>
    <xf numFmtId="165" fontId="162" fillId="3" borderId="8" xfId="0" applyNumberFormat="1" applyFont="1" applyFill="1" applyBorder="1" applyAlignment="1" applyProtection="1">
      <alignment horizontal="center" vertical="center"/>
      <protection locked="0"/>
    </xf>
    <xf numFmtId="165" fontId="162" fillId="3" borderId="157" xfId="0" applyNumberFormat="1" applyFont="1" applyFill="1" applyBorder="1" applyAlignment="1" applyProtection="1">
      <alignment horizontal="center" vertical="center"/>
      <protection locked="0"/>
    </xf>
    <xf numFmtId="165" fontId="162" fillId="3" borderId="158" xfId="0" applyNumberFormat="1" applyFont="1" applyFill="1" applyBorder="1" applyAlignment="1" applyProtection="1">
      <alignment horizontal="center" vertical="center"/>
      <protection locked="0"/>
    </xf>
    <xf numFmtId="165" fontId="162" fillId="3" borderId="156" xfId="0" applyNumberFormat="1" applyFont="1" applyFill="1" applyBorder="1" applyAlignment="1" applyProtection="1">
      <alignment horizontal="center" vertical="center"/>
      <protection locked="0"/>
    </xf>
    <xf numFmtId="165" fontId="162" fillId="3" borderId="6" xfId="0" applyNumberFormat="1" applyFont="1" applyFill="1" applyBorder="1" applyAlignment="1" applyProtection="1">
      <alignment horizontal="center" vertical="center"/>
      <protection locked="0"/>
    </xf>
    <xf numFmtId="0" fontId="182" fillId="3" borderId="85" xfId="0" applyFont="1" applyFill="1" applyBorder="1" applyAlignment="1" applyProtection="1">
      <alignment horizontal="center" vertical="center"/>
      <protection locked="0"/>
    </xf>
    <xf numFmtId="0" fontId="182" fillId="3" borderId="84" xfId="0" applyFont="1" applyFill="1" applyBorder="1" applyAlignment="1" applyProtection="1">
      <alignment horizontal="center" vertical="center"/>
      <protection locked="0"/>
    </xf>
    <xf numFmtId="0" fontId="182" fillId="3" borderId="86" xfId="0" applyFont="1" applyFill="1" applyBorder="1" applyAlignment="1" applyProtection="1">
      <alignment horizontal="center" vertical="center"/>
      <protection locked="0"/>
    </xf>
    <xf numFmtId="0" fontId="186" fillId="0" borderId="166" xfId="0" applyFont="1" applyFill="1" applyBorder="1" applyAlignment="1" applyProtection="1">
      <alignment horizontal="center" vertical="center" wrapText="1"/>
      <protection locked="0"/>
    </xf>
    <xf numFmtId="0" fontId="186" fillId="0" borderId="167" xfId="0" applyFont="1" applyFill="1" applyBorder="1" applyAlignment="1" applyProtection="1">
      <alignment horizontal="center" vertical="center" wrapText="1"/>
      <protection locked="0"/>
    </xf>
    <xf numFmtId="0" fontId="186" fillId="0" borderId="158" xfId="0" applyFont="1" applyFill="1" applyBorder="1" applyAlignment="1" applyProtection="1">
      <alignment horizontal="center" vertical="center" wrapText="1"/>
      <protection locked="0"/>
    </xf>
    <xf numFmtId="0" fontId="54" fillId="74" borderId="178" xfId="0" applyFont="1" applyFill="1" applyBorder="1" applyAlignment="1">
      <alignment horizontal="center" vertical="center" wrapText="1"/>
    </xf>
    <xf numFmtId="0" fontId="176" fillId="4" borderId="106" xfId="0" applyFont="1" applyFill="1" applyBorder="1" applyAlignment="1">
      <alignment horizontal="center" vertical="center" wrapText="1"/>
    </xf>
    <xf numFmtId="0" fontId="176" fillId="0" borderId="19" xfId="0" applyFont="1" applyFill="1" applyBorder="1" applyAlignment="1">
      <alignment horizontal="center" vertical="center" wrapText="1"/>
    </xf>
    <xf numFmtId="0" fontId="176" fillId="0" borderId="28" xfId="0" applyFont="1" applyFill="1" applyBorder="1" applyAlignment="1">
      <alignment horizontal="center" vertical="center" wrapText="1"/>
    </xf>
    <xf numFmtId="0" fontId="176" fillId="0" borderId="17" xfId="0" applyFont="1" applyFill="1" applyBorder="1" applyAlignment="1">
      <alignment horizontal="center" vertical="center" wrapText="1"/>
    </xf>
    <xf numFmtId="0" fontId="186" fillId="0" borderId="159" xfId="0" applyFont="1" applyFill="1" applyBorder="1" applyAlignment="1" applyProtection="1">
      <alignment horizontal="center" vertical="center" wrapText="1"/>
      <protection locked="0"/>
    </xf>
    <xf numFmtId="0" fontId="186" fillId="0" borderId="10" xfId="0" applyFont="1" applyFill="1" applyBorder="1" applyAlignment="1" applyProtection="1">
      <alignment horizontal="center" vertical="center" wrapText="1"/>
      <protection locked="0"/>
    </xf>
    <xf numFmtId="0" fontId="186" fillId="0" borderId="11" xfId="0" applyFont="1" applyFill="1" applyBorder="1" applyAlignment="1" applyProtection="1">
      <alignment horizontal="center" vertical="center" wrapText="1"/>
      <protection locked="0"/>
    </xf>
    <xf numFmtId="0" fontId="183" fillId="74" borderId="113" xfId="0" applyFont="1" applyFill="1" applyBorder="1" applyAlignment="1">
      <alignment horizontal="center" vertical="center" wrapText="1"/>
    </xf>
    <xf numFmtId="0" fontId="183" fillId="74" borderId="105" xfId="0" applyFont="1" applyFill="1" applyBorder="1" applyAlignment="1">
      <alignment horizontal="center" vertical="center" wrapText="1"/>
    </xf>
    <xf numFmtId="0" fontId="183" fillId="74" borderId="115" xfId="0" applyFont="1" applyFill="1" applyBorder="1" applyAlignment="1">
      <alignment horizontal="center" vertical="center" wrapText="1"/>
    </xf>
    <xf numFmtId="0" fontId="182" fillId="3" borderId="85" xfId="0" applyFont="1" applyFill="1" applyBorder="1" applyAlignment="1">
      <alignment horizontal="center" vertical="center"/>
    </xf>
    <xf numFmtId="0" fontId="182" fillId="3" borderId="84" xfId="0" applyFont="1" applyFill="1" applyBorder="1" applyAlignment="1">
      <alignment horizontal="center" vertical="center"/>
    </xf>
    <xf numFmtId="0" fontId="182" fillId="3" borderId="86" xfId="0" applyFont="1" applyFill="1" applyBorder="1" applyAlignment="1">
      <alignment horizontal="center" vertical="center"/>
    </xf>
    <xf numFmtId="0" fontId="176" fillId="3" borderId="20" xfId="0" applyFont="1" applyFill="1" applyBorder="1" applyAlignment="1">
      <alignment horizontal="center" vertical="center" wrapText="1"/>
    </xf>
    <xf numFmtId="0" fontId="176" fillId="3" borderId="94" xfId="0" applyFont="1" applyFill="1" applyBorder="1" applyAlignment="1">
      <alignment horizontal="center" vertical="center" wrapText="1"/>
    </xf>
    <xf numFmtId="0" fontId="162" fillId="3" borderId="102" xfId="0" applyFont="1" applyFill="1" applyBorder="1" applyAlignment="1">
      <alignment horizontal="center" vertical="center"/>
    </xf>
    <xf numFmtId="0" fontId="162" fillId="3" borderId="109" xfId="0" applyFont="1" applyFill="1" applyBorder="1" applyAlignment="1">
      <alignment horizontal="center" vertical="center"/>
    </xf>
    <xf numFmtId="0" fontId="56" fillId="3" borderId="22" xfId="0" applyFont="1" applyFill="1" applyBorder="1" applyAlignment="1" applyProtection="1">
      <alignment horizontal="center" vertical="center"/>
      <protection locked="0"/>
    </xf>
    <xf numFmtId="0" fontId="56" fillId="3" borderId="104" xfId="0" applyFont="1" applyFill="1" applyBorder="1" applyAlignment="1" applyProtection="1">
      <alignment horizontal="center" vertical="center"/>
      <protection locked="0"/>
    </xf>
    <xf numFmtId="0" fontId="176" fillId="3" borderId="104" xfId="0" applyFont="1" applyFill="1" applyBorder="1" applyAlignment="1">
      <alignment horizontal="center" vertical="center"/>
    </xf>
    <xf numFmtId="0" fontId="176" fillId="0" borderId="106" xfId="0" applyFont="1" applyFill="1" applyBorder="1" applyAlignment="1">
      <alignment horizontal="center" vertical="center" wrapText="1"/>
    </xf>
    <xf numFmtId="0" fontId="162" fillId="4" borderId="104" xfId="0" applyFont="1" applyFill="1" applyBorder="1" applyAlignment="1">
      <alignment horizontal="center" vertical="center" wrapText="1"/>
    </xf>
    <xf numFmtId="0" fontId="189" fillId="4" borderId="28" xfId="0" applyFont="1" applyFill="1" applyBorder="1" applyAlignment="1">
      <alignment horizontal="center" vertical="center" wrapText="1"/>
    </xf>
    <xf numFmtId="0" fontId="189" fillId="4" borderId="108" xfId="0" applyFont="1" applyFill="1" applyBorder="1" applyAlignment="1">
      <alignment horizontal="center" vertical="center" wrapText="1"/>
    </xf>
    <xf numFmtId="0" fontId="185" fillId="4" borderId="102" xfId="2438" applyFont="1" applyFill="1" applyBorder="1" applyAlignment="1">
      <alignment horizontal="center" vertical="center" wrapText="1"/>
    </xf>
    <xf numFmtId="0" fontId="185" fillId="4" borderId="27" xfId="2438" applyFont="1" applyFill="1" applyBorder="1" applyAlignment="1">
      <alignment horizontal="center" vertical="center" wrapText="1"/>
    </xf>
    <xf numFmtId="0" fontId="182" fillId="3" borderId="20" xfId="0" applyFont="1" applyFill="1" applyBorder="1" applyAlignment="1">
      <alignment horizontal="center" vertical="center"/>
    </xf>
    <xf numFmtId="0" fontId="182" fillId="3" borderId="94" xfId="0" applyFont="1" applyFill="1" applyBorder="1" applyAlignment="1">
      <alignment horizontal="center" vertical="center"/>
    </xf>
    <xf numFmtId="0" fontId="182" fillId="3" borderId="9" xfId="0" applyFont="1" applyFill="1" applyBorder="1" applyAlignment="1">
      <alignment horizontal="center" vertical="center"/>
    </xf>
    <xf numFmtId="0" fontId="182" fillId="3" borderId="10" xfId="0" applyFont="1" applyFill="1" applyBorder="1" applyAlignment="1">
      <alignment horizontal="center" vertical="center"/>
    </xf>
    <xf numFmtId="0" fontId="182" fillId="3" borderId="11" xfId="0" applyFont="1" applyFill="1" applyBorder="1" applyAlignment="1">
      <alignment horizontal="center" vertical="center"/>
    </xf>
    <xf numFmtId="0" fontId="225" fillId="3" borderId="172" xfId="0" applyFont="1" applyFill="1" applyBorder="1" applyAlignment="1">
      <alignment horizontal="center" wrapText="1"/>
    </xf>
    <xf numFmtId="0" fontId="225" fillId="3" borderId="173" xfId="0" applyFont="1" applyFill="1" applyBorder="1" applyAlignment="1">
      <alignment horizontal="center" wrapText="1"/>
    </xf>
    <xf numFmtId="0" fontId="225" fillId="3" borderId="174" xfId="0" applyFont="1" applyFill="1" applyBorder="1" applyAlignment="1">
      <alignment horizontal="center" wrapText="1"/>
    </xf>
    <xf numFmtId="0" fontId="228" fillId="3" borderId="172" xfId="0" applyFont="1" applyFill="1" applyBorder="1" applyAlignment="1">
      <alignment horizontal="right" vertical="center" wrapText="1"/>
    </xf>
    <xf numFmtId="0" fontId="228" fillId="3" borderId="173" xfId="0" applyFont="1" applyFill="1" applyBorder="1" applyAlignment="1">
      <alignment horizontal="right" vertical="center" wrapText="1"/>
    </xf>
    <xf numFmtId="0" fontId="228" fillId="3" borderId="174" xfId="0" applyFont="1" applyFill="1" applyBorder="1" applyAlignment="1">
      <alignment horizontal="right" vertical="center" wrapText="1"/>
    </xf>
    <xf numFmtId="9" fontId="223" fillId="3" borderId="172" xfId="0" applyNumberFormat="1" applyFont="1" applyFill="1" applyBorder="1" applyAlignment="1">
      <alignment horizontal="center" vertical="center" wrapText="1"/>
    </xf>
    <xf numFmtId="9" fontId="223" fillId="3" borderId="173" xfId="0" applyNumberFormat="1" applyFont="1" applyFill="1" applyBorder="1" applyAlignment="1">
      <alignment horizontal="center" vertical="center" wrapText="1"/>
    </xf>
    <xf numFmtId="9" fontId="223" fillId="3" borderId="174" xfId="0" applyNumberFormat="1" applyFont="1" applyFill="1" applyBorder="1" applyAlignment="1">
      <alignment horizontal="center" vertical="center" wrapText="1"/>
    </xf>
    <xf numFmtId="0" fontId="232" fillId="3" borderId="172" xfId="0" applyFont="1" applyFill="1" applyBorder="1" applyAlignment="1">
      <alignment horizontal="center" vertical="center" wrapText="1"/>
    </xf>
    <xf numFmtId="0" fontId="232" fillId="3" borderId="173" xfId="0" applyFont="1" applyFill="1" applyBorder="1" applyAlignment="1">
      <alignment horizontal="center" vertical="center" wrapText="1"/>
    </xf>
    <xf numFmtId="0" fontId="232" fillId="3" borderId="174" xfId="0" applyFont="1" applyFill="1" applyBorder="1" applyAlignment="1">
      <alignment horizontal="center" vertical="center" wrapText="1"/>
    </xf>
    <xf numFmtId="0" fontId="225" fillId="81" borderId="172" xfId="0" applyFont="1" applyFill="1" applyBorder="1" applyAlignment="1">
      <alignment horizontal="center" vertical="center" wrapText="1"/>
    </xf>
    <xf numFmtId="0" fontId="225" fillId="81" borderId="173" xfId="0" applyFont="1" applyFill="1" applyBorder="1" applyAlignment="1">
      <alignment horizontal="center" vertical="center" wrapText="1"/>
    </xf>
    <xf numFmtId="0" fontId="225" fillId="81" borderId="174" xfId="0" applyFont="1" applyFill="1" applyBorder="1" applyAlignment="1">
      <alignment horizontal="center" vertical="center" wrapText="1"/>
    </xf>
  </cellXfs>
  <cellStyles count="59477">
    <cellStyle name="_x0002_" xfId="131" xr:uid="{00000000-0005-0000-0000-000000000000}"/>
    <cellStyle name=" 1" xfId="132" xr:uid="{00000000-0005-0000-0000-000001000000}"/>
    <cellStyle name="_x000a__x000a_JournalTemplate=C:\COMFO\CTALK\JOURSTD.TPL_x000a__x000a_LbStateAddress=3 3 0 251 1 89 2 311_x000a__x000a_LbStateJou" xfId="133" xr:uid="{00000000-0005-0000-0000-000002000000}"/>
    <cellStyle name="_x000d__x000a_JournalTemplate=C:\COMFO\CTALK\JOURSTD.TPL_x000d__x000a_LbStateAddress=3 3 0 251 1 89 2 311_x000d__x000a_LbStateJou" xfId="134" xr:uid="{00000000-0005-0000-0000-000003000000}"/>
    <cellStyle name="$1000s (0)" xfId="135" xr:uid="{00000000-0005-0000-0000-000004000000}"/>
    <cellStyle name="$K" xfId="136" xr:uid="{00000000-0005-0000-0000-000005000000}"/>
    <cellStyle name="$M" xfId="137" xr:uid="{00000000-0005-0000-0000-000006000000}"/>
    <cellStyle name="%" xfId="138" xr:uid="{00000000-0005-0000-0000-000007000000}"/>
    <cellStyle name="% 2" xfId="139" xr:uid="{00000000-0005-0000-0000-000008000000}"/>
    <cellStyle name="% 3" xfId="140" xr:uid="{00000000-0005-0000-0000-000009000000}"/>
    <cellStyle name="% 4" xfId="141" xr:uid="{00000000-0005-0000-0000-00000A000000}"/>
    <cellStyle name="% 5" xfId="142" xr:uid="{00000000-0005-0000-0000-00000B000000}"/>
    <cellStyle name="%_Attach B_Supplier Pricing Template (HUD FHA Risk  Fraud)_Barquinver2" xfId="143" xr:uid="{00000000-0005-0000-0000-00000C000000}"/>
    <cellStyle name="%_Attach B_Supplier Pricing Template (HUD FHA Risk  Fraud)_Barquinver2_Compare" xfId="144" xr:uid="{00000000-0005-0000-0000-00000D000000}"/>
    <cellStyle name="%_Attach B_Supplier Pricing Template (HUD FHA Risk  Fraud)_Barquinver2_IDB pricing 3.1.13.v1" xfId="145" xr:uid="{00000000-0005-0000-0000-00000E000000}"/>
    <cellStyle name="%_Attach B_Supplier Pricing Template (HUD FHA Risk  Fraud)_Barquinver2_NewInput 2.11.13" xfId="146" xr:uid="{00000000-0005-0000-0000-00000F000000}"/>
    <cellStyle name="%_Attach B_Supplier Pricing Template (HUD FHA Risk  Fraud)_Barquinver2_PB Eligibility Support BOM 12212012_v4" xfId="147" xr:uid="{00000000-0005-0000-0000-000010000000}"/>
    <cellStyle name="%_Attach B_Supplier Pricing Template (HUD FHA Risk  Fraud)_Barquinver2_PB Eligibility Support BOM 12212012_v4_Compare" xfId="148" xr:uid="{00000000-0005-0000-0000-000011000000}"/>
    <cellStyle name="%_Attach B_Supplier Pricing Template (HUD FHA Risk  Fraud)_Barquinver2_PB Eligibility Support BOM 12212012_v4_IDB pricing 3.1.13.v1" xfId="149" xr:uid="{00000000-0005-0000-0000-000012000000}"/>
    <cellStyle name="%_Attach B_Supplier Pricing Template (HUD FHA Risk  Fraud)_Barquinver2_PB Eligibility Support BOM 12212012_v4_NewInput 2.11.13" xfId="150" xr:uid="{00000000-0005-0000-0000-000013000000}"/>
    <cellStyle name="%_Attach B_Supplier Pricing Template (HUD FHA Risk  Fraud)_Barquinver2_PB Eligibility Support BOM 12212012_v4_Trave V2l" xfId="151" xr:uid="{00000000-0005-0000-0000-000014000000}"/>
    <cellStyle name="%_Attach B_Supplier Pricing Template (HUD FHA Risk  Fraud)_Barquinver2_Trave V2l" xfId="152" xr:uid="{00000000-0005-0000-0000-000015000000}"/>
    <cellStyle name="%_CC Pace Pricing_v2" xfId="153" xr:uid="{00000000-0005-0000-0000-000016000000}"/>
    <cellStyle name="%_CC Pace Pricing_v2_Compare" xfId="154" xr:uid="{00000000-0005-0000-0000-000017000000}"/>
    <cellStyle name="%_CC Pace Pricing_v2_IDB pricing 3.1.13.v1" xfId="155" xr:uid="{00000000-0005-0000-0000-000018000000}"/>
    <cellStyle name="%_CC Pace Pricing_v2_NewInput 2.11.13" xfId="156" xr:uid="{00000000-0005-0000-0000-000019000000}"/>
    <cellStyle name="%_CC Pace Pricing_v2_PB Eligibility Support BOM 12212012_v4" xfId="157" xr:uid="{00000000-0005-0000-0000-00001A000000}"/>
    <cellStyle name="%_CC Pace Pricing_v2_PB Eligibility Support BOM 12212012_v4_Compare" xfId="158" xr:uid="{00000000-0005-0000-0000-00001B000000}"/>
    <cellStyle name="%_CC Pace Pricing_v2_PB Eligibility Support BOM 12212012_v4_IDB pricing 3.1.13.v1" xfId="159" xr:uid="{00000000-0005-0000-0000-00001C000000}"/>
    <cellStyle name="%_CC Pace Pricing_v2_PB Eligibility Support BOM 12212012_v4_NewInput 2.11.13" xfId="160" xr:uid="{00000000-0005-0000-0000-00001D000000}"/>
    <cellStyle name="%_CC Pace Pricing_v2_PB Eligibility Support BOM 12212012_v4_Trave V2l" xfId="161" xr:uid="{00000000-0005-0000-0000-00001E000000}"/>
    <cellStyle name="%_CC Pace Pricing_v2_Trave V2l" xfId="162" xr:uid="{00000000-0005-0000-0000-00001F000000}"/>
    <cellStyle name="%_CC Pace Pricing_v3" xfId="163" xr:uid="{00000000-0005-0000-0000-000020000000}"/>
    <cellStyle name="%_CC Pace Pricing_v3_Compare" xfId="164" xr:uid="{00000000-0005-0000-0000-000021000000}"/>
    <cellStyle name="%_CC Pace Pricing_v3_IDB pricing 3.1.13.v1" xfId="165" xr:uid="{00000000-0005-0000-0000-000022000000}"/>
    <cellStyle name="%_CC Pace Pricing_v3_NewInput 2.11.13" xfId="166" xr:uid="{00000000-0005-0000-0000-000023000000}"/>
    <cellStyle name="%_CC Pace Pricing_v3_PB Eligibility Support BOM 12212012_v4" xfId="167" xr:uid="{00000000-0005-0000-0000-000024000000}"/>
    <cellStyle name="%_CC Pace Pricing_v3_PB Eligibility Support BOM 12212012_v4_Compare" xfId="168" xr:uid="{00000000-0005-0000-0000-000025000000}"/>
    <cellStyle name="%_CC Pace Pricing_v3_PB Eligibility Support BOM 12212012_v4_IDB pricing 3.1.13.v1" xfId="169" xr:uid="{00000000-0005-0000-0000-000026000000}"/>
    <cellStyle name="%_CC Pace Pricing_v3_PB Eligibility Support BOM 12212012_v4_NewInput 2.11.13" xfId="170" xr:uid="{00000000-0005-0000-0000-000027000000}"/>
    <cellStyle name="%_CC Pace Pricing_v3_PB Eligibility Support BOM 12212012_v4_Trave V2l" xfId="171" xr:uid="{00000000-0005-0000-0000-000028000000}"/>
    <cellStyle name="%_CC Pace Pricing_v3_Trave V2l" xfId="172" xr:uid="{00000000-0005-0000-0000-000029000000}"/>
    <cellStyle name="%_Compare" xfId="173" xr:uid="{00000000-0005-0000-0000-00002A000000}"/>
    <cellStyle name="%_Copy of Rates - IDB Optima - Sierra Infosys" xfId="174" xr:uid="{00000000-0005-0000-0000-00002B000000}"/>
    <cellStyle name="%_DRAFT PRICING WB for BUMED SEAPORTe v5 050710" xfId="175" xr:uid="{00000000-0005-0000-0000-00002C000000}"/>
    <cellStyle name="%_DRAFT PRICING WB for BUMED SEAPORTe v5 050710_Compare" xfId="176" xr:uid="{00000000-0005-0000-0000-00002D000000}"/>
    <cellStyle name="%_DRAFT PRICING WB for BUMED SEAPORTe v5 050710_IBM_Appendix F - People Plan_Proposal Revision" xfId="177" xr:uid="{00000000-0005-0000-0000-00002E000000}"/>
    <cellStyle name="%_DRAFT PRICING WB for BUMED SEAPORTe v5 050710_IDB pricing 3.1.13.v1" xfId="178" xr:uid="{00000000-0005-0000-0000-00002F000000}"/>
    <cellStyle name="%_DRAFT PRICING WB for BUMED SEAPORTe v5 050710_NewInput 2.11.13" xfId="179" xr:uid="{00000000-0005-0000-0000-000030000000}"/>
    <cellStyle name="%_DRAFT PRICING WB for BUMED SEAPORTe v5 050710_Trave V2l" xfId="180" xr:uid="{00000000-0005-0000-0000-000031000000}"/>
    <cellStyle name="%_DREW 053010_mlh earlier version of excel dm (jb) dm (jb)" xfId="181" xr:uid="{00000000-0005-0000-0000-000032000000}"/>
    <cellStyle name="%_DREW 053010_mlh earlier version of excel dm (jb) dm (jb)_Compare" xfId="182" xr:uid="{00000000-0005-0000-0000-000033000000}"/>
    <cellStyle name="%_DREW 053010_mlh earlier version of excel dm (jb) dm (jb)_IDB pricing 3.1.13.v1" xfId="183" xr:uid="{00000000-0005-0000-0000-000034000000}"/>
    <cellStyle name="%_DREW 053010_mlh earlier version of excel dm (jb) dm (jb)_NewInput 2.11.13" xfId="184" xr:uid="{00000000-0005-0000-0000-000035000000}"/>
    <cellStyle name="%_DREW 053010_mlh earlier version of excel dm (jb) dm (jb)_Trave V2l" xfId="185" xr:uid="{00000000-0005-0000-0000-000036000000}"/>
    <cellStyle name="%_GSSM - IDB 2012 RFP v19" xfId="186" xr:uid="{00000000-0005-0000-0000-000037000000}"/>
    <cellStyle name="%_GSSM - IDB 2012 RFP v19_Compare" xfId="187" xr:uid="{00000000-0005-0000-0000-000038000000}"/>
    <cellStyle name="%_GSSM - IDB 2012 RFP v19_IBM_Appendix F - People Plan_Proposal Revision" xfId="188" xr:uid="{00000000-0005-0000-0000-000039000000}"/>
    <cellStyle name="%_GSSM - IDB 2012 RFP v19_IDB pricing 3.1.13.v1" xfId="189" xr:uid="{00000000-0005-0000-0000-00003A000000}"/>
    <cellStyle name="%_GSSM - IDB 2012 RFP v19_NewInput 2.11.13" xfId="190" xr:uid="{00000000-0005-0000-0000-00003B000000}"/>
    <cellStyle name="%_GSSM - IDB 2012 RFP v19_Sheet7" xfId="191" xr:uid="{00000000-0005-0000-0000-00003C000000}"/>
    <cellStyle name="%_GSSM - IDB 2012 RFP v19_Trave V2l" xfId="192" xr:uid="{00000000-0005-0000-0000-00003D000000}"/>
    <cellStyle name="%_GSSM - IDB 2012 RFP v20" xfId="193" xr:uid="{00000000-0005-0000-0000-00003E000000}"/>
    <cellStyle name="%_GSSM - IDB 2012 RFP v20_Compare" xfId="194" xr:uid="{00000000-0005-0000-0000-00003F000000}"/>
    <cellStyle name="%_GSSM - IDB 2012 RFP v20_IBM_Appendix F - People Plan_Proposal Revision" xfId="195" xr:uid="{00000000-0005-0000-0000-000040000000}"/>
    <cellStyle name="%_GSSM - IDB 2012 RFP v20_IDB pricing 3.1.13.v1" xfId="196" xr:uid="{00000000-0005-0000-0000-000041000000}"/>
    <cellStyle name="%_GSSM - IDB 2012 RFP v20_NewInput 2.11.13" xfId="197" xr:uid="{00000000-0005-0000-0000-000042000000}"/>
    <cellStyle name="%_GSSM - IDB 2012 RFP v20_Sheet7" xfId="198" xr:uid="{00000000-0005-0000-0000-000043000000}"/>
    <cellStyle name="%_GSSM - IDB 2012 RFP v20_Trave V2l" xfId="199" xr:uid="{00000000-0005-0000-0000-000044000000}"/>
    <cellStyle name="%_IBM RFP Pricing Schedule" xfId="200" xr:uid="{00000000-0005-0000-0000-000045000000}"/>
    <cellStyle name="%_IBM RFP Pricing Schedule_Compare" xfId="201" xr:uid="{00000000-0005-0000-0000-000046000000}"/>
    <cellStyle name="%_IBM RFP Pricing Schedule_IDB pricing 3.1.13.v1" xfId="202" xr:uid="{00000000-0005-0000-0000-000047000000}"/>
    <cellStyle name="%_IBM RFP Pricing Schedule_NewInput 2.11.13" xfId="203" xr:uid="{00000000-0005-0000-0000-000048000000}"/>
    <cellStyle name="%_IBM RFP Pricing Schedule_PB Eligibility Support BOM 12212012_v4" xfId="204" xr:uid="{00000000-0005-0000-0000-000049000000}"/>
    <cellStyle name="%_IBM RFP Pricing Schedule_PB Eligibility Support BOM 12212012_v4_Compare" xfId="205" xr:uid="{00000000-0005-0000-0000-00004A000000}"/>
    <cellStyle name="%_IBM RFP Pricing Schedule_PB Eligibility Support BOM 12212012_v4_IDB pricing 3.1.13.v1" xfId="206" xr:uid="{00000000-0005-0000-0000-00004B000000}"/>
    <cellStyle name="%_IBM RFP Pricing Schedule_PB Eligibility Support BOM 12212012_v4_NewInput 2.11.13" xfId="207" xr:uid="{00000000-0005-0000-0000-00004C000000}"/>
    <cellStyle name="%_IBM RFP Pricing Schedule_PB Eligibility Support BOM 12212012_v4_Trave V2l" xfId="208" xr:uid="{00000000-0005-0000-0000-00004D000000}"/>
    <cellStyle name="%_IBM RFP Pricing Schedule_Trave V2l" xfId="209" xr:uid="{00000000-0005-0000-0000-00004E000000}"/>
    <cellStyle name="%_IBM_Appendix F - People Plan_Proposal Revision" xfId="210" xr:uid="{00000000-0005-0000-0000-00004F000000}"/>
    <cellStyle name="%_IBM_IDB_RFP #10-012_Appendix D_RFP Appendix F (Implementation) &amp; Appendix F (Suppoer ROM)" xfId="211" xr:uid="{00000000-0005-0000-0000-000050000000}"/>
    <cellStyle name="%_IDB ABL costing_V2_2-11-13" xfId="212" xr:uid="{00000000-0005-0000-0000-000051000000}"/>
    <cellStyle name="%_IDB pricing 3.1.13.v1" xfId="213" xr:uid="{00000000-0005-0000-0000-000052000000}"/>
    <cellStyle name="%_IDB Revised Timelines V1_0210" xfId="214" xr:uid="{00000000-0005-0000-0000-000053000000}"/>
    <cellStyle name="%_IDB Revised Timelines V1_0210_Compare" xfId="215" xr:uid="{00000000-0005-0000-0000-000054000000}"/>
    <cellStyle name="%_IDB Revised Timelines V1_0210_IDB pricing 3.1.13.v1" xfId="216" xr:uid="{00000000-0005-0000-0000-000055000000}"/>
    <cellStyle name="%_IDB Revised Timelines V1_0210_NewInput 2.11.13" xfId="217" xr:uid="{00000000-0005-0000-0000-000056000000}"/>
    <cellStyle name="%_IDB Revised Timelines V1_0210_Trave V2l" xfId="218" xr:uid="{00000000-0005-0000-0000-000057000000}"/>
    <cellStyle name="%_Labor rate template - DoS CLASS - 05_03_2010 Primescape" xfId="219" xr:uid="{00000000-0005-0000-0000-000058000000}"/>
    <cellStyle name="%_Labor rate template - DoS CLASS - 05_03_2010 Primescape_Compare" xfId="220" xr:uid="{00000000-0005-0000-0000-000059000000}"/>
    <cellStyle name="%_Labor rate template - DoS CLASS - 05_03_2010 Primescape_IBM_Appendix F - People Plan_Proposal Revision" xfId="221" xr:uid="{00000000-0005-0000-0000-00005A000000}"/>
    <cellStyle name="%_Labor rate template - DoS CLASS - 05_03_2010 Primescape_IDB pricing 3.1.13.v1" xfId="222" xr:uid="{00000000-0005-0000-0000-00005B000000}"/>
    <cellStyle name="%_Labor rate template - DoS CLASS - 05_03_2010 Primescape_NewInput 2.11.13" xfId="223" xr:uid="{00000000-0005-0000-0000-00005C000000}"/>
    <cellStyle name="%_Labor rate template - DoS CLASS - 05_03_2010 Primescape_Trave V2l" xfId="224" xr:uid="{00000000-0005-0000-0000-00005D000000}"/>
    <cellStyle name="%_LOE HAC LOE Capture Template V2" xfId="225" xr:uid="{00000000-0005-0000-0000-00005E000000}"/>
    <cellStyle name="%_LOE HAC LOE Capture Template V2_Compare" xfId="226" xr:uid="{00000000-0005-0000-0000-00005F000000}"/>
    <cellStyle name="%_LOE HAC LOE Capture Template V2_IDB pricing 3.1.13.v1" xfId="227" xr:uid="{00000000-0005-0000-0000-000060000000}"/>
    <cellStyle name="%_LOE HAC LOE Capture Template V2_NewInput 2.11.13" xfId="228" xr:uid="{00000000-0005-0000-0000-000061000000}"/>
    <cellStyle name="%_LOE HAC LOE Capture Template V2_Trave V2l" xfId="229" xr:uid="{00000000-0005-0000-0000-000062000000}"/>
    <cellStyle name="%_Mainstreet IBM DoS Class 5.12.10 (3) update" xfId="230" xr:uid="{00000000-0005-0000-0000-000063000000}"/>
    <cellStyle name="%_Mainstreet IBM DoS Class 5.12.10 (3) update_Compare" xfId="231" xr:uid="{00000000-0005-0000-0000-000064000000}"/>
    <cellStyle name="%_Mainstreet IBM DoS Class 5.12.10 (3) update_DREW 053010_mlh earlier version of excel dm (jb) dm (jb)" xfId="232" xr:uid="{00000000-0005-0000-0000-000065000000}"/>
    <cellStyle name="%_Mainstreet IBM DoS Class 5.12.10 (3) update_DREW 053010_mlh earlier version of excel dm (jb) dm (jb)_Compare" xfId="233" xr:uid="{00000000-0005-0000-0000-000066000000}"/>
    <cellStyle name="%_Mainstreet IBM DoS Class 5.12.10 (3) update_DREW 053010_mlh earlier version of excel dm (jb) dm (jb)_IDB pricing 3.1.13.v1" xfId="234" xr:uid="{00000000-0005-0000-0000-000067000000}"/>
    <cellStyle name="%_Mainstreet IBM DoS Class 5.12.10 (3) update_DREW 053010_mlh earlier version of excel dm (jb) dm (jb)_NewInput 2.11.13" xfId="235" xr:uid="{00000000-0005-0000-0000-000068000000}"/>
    <cellStyle name="%_Mainstreet IBM DoS Class 5.12.10 (3) update_DREW 053010_mlh earlier version of excel dm (jb) dm (jb)_Trave V2l" xfId="236" xr:uid="{00000000-0005-0000-0000-000069000000}"/>
    <cellStyle name="%_Mainstreet IBM DoS Class 5.12.10 (3) update_IBM_Appendix F - People Plan_Proposal Revision" xfId="237" xr:uid="{00000000-0005-0000-0000-00006A000000}"/>
    <cellStyle name="%_Mainstreet IBM DoS Class 5.12.10 (3) update_IDB pricing 3.1.13.v1" xfId="238" xr:uid="{00000000-0005-0000-0000-00006B000000}"/>
    <cellStyle name="%_Mainstreet IBM DoS Class 5.12.10 (3) update_LOE HAC LOE Capture Template V2" xfId="239" xr:uid="{00000000-0005-0000-0000-00006C000000}"/>
    <cellStyle name="%_Mainstreet IBM DoS Class 5.12.10 (3) update_LOE HAC LOE Capture Template V2_Compare" xfId="240" xr:uid="{00000000-0005-0000-0000-00006D000000}"/>
    <cellStyle name="%_Mainstreet IBM DoS Class 5.12.10 (3) update_LOE HAC LOE Capture Template V2_IDB pricing 3.1.13.v1" xfId="241" xr:uid="{00000000-0005-0000-0000-00006E000000}"/>
    <cellStyle name="%_Mainstreet IBM DoS Class 5.12.10 (3) update_LOE HAC LOE Capture Template V2_NewInput 2.11.13" xfId="242" xr:uid="{00000000-0005-0000-0000-00006F000000}"/>
    <cellStyle name="%_Mainstreet IBM DoS Class 5.12.10 (3) update_LOE HAC LOE Capture Template V2_Trave V2l" xfId="243" xr:uid="{00000000-0005-0000-0000-000070000000}"/>
    <cellStyle name="%_Mainstreet IBM DoS Class 5.12.10 (3) update_NewInput 2.11.13" xfId="244" xr:uid="{00000000-0005-0000-0000-000071000000}"/>
    <cellStyle name="%_Mainstreet IBM DoS Class 5.12.10 (3) update_Trave V2l" xfId="245" xr:uid="{00000000-0005-0000-0000-000072000000}"/>
    <cellStyle name="%_Mainstreet Labor rate - DoS CLASS - 05_03_2010 IBM FORMATTED" xfId="246" xr:uid="{00000000-0005-0000-0000-000073000000}"/>
    <cellStyle name="%_Mainstreet Labor rate - DoS CLASS - 05_03_2010 IBM FORMATTED_Compare" xfId="247" xr:uid="{00000000-0005-0000-0000-000074000000}"/>
    <cellStyle name="%_Mainstreet Labor rate - DoS CLASS - 05_03_2010 IBM FORMATTED_IBM_Appendix F - People Plan_Proposal Revision" xfId="248" xr:uid="{00000000-0005-0000-0000-000075000000}"/>
    <cellStyle name="%_Mainstreet Labor rate - DoS CLASS - 05_03_2010 IBM FORMATTED_IDB pricing 3.1.13.v1" xfId="249" xr:uid="{00000000-0005-0000-0000-000076000000}"/>
    <cellStyle name="%_Mainstreet Labor rate - DoS CLASS - 05_03_2010 IBM FORMATTED_NewInput 2.11.13" xfId="250" xr:uid="{00000000-0005-0000-0000-000077000000}"/>
    <cellStyle name="%_Mainstreet Labor rate - DoS CLASS - 05_03_2010 IBM FORMATTED_Trave V2l" xfId="251" xr:uid="{00000000-0005-0000-0000-000078000000}"/>
    <cellStyle name="%_NewInput 2.11.13" xfId="252" xr:uid="{00000000-0005-0000-0000-000079000000}"/>
    <cellStyle name="%_OJ5246 - CMS HIX - Deloitte - Pricing v2" xfId="253" xr:uid="{00000000-0005-0000-0000-00007A000000}"/>
    <cellStyle name="%_OJ5246 - CMS HIX - Deloitte - Pricing v2_Compare" xfId="254" xr:uid="{00000000-0005-0000-0000-00007B000000}"/>
    <cellStyle name="%_OJ5246 - CMS HIX - Deloitte - Pricing v2_IDB pricing 3.1.13.v1" xfId="255" xr:uid="{00000000-0005-0000-0000-00007C000000}"/>
    <cellStyle name="%_OJ5246 - CMS HIX - Deloitte - Pricing v2_NewInput 2.11.13" xfId="256" xr:uid="{00000000-0005-0000-0000-00007D000000}"/>
    <cellStyle name="%_OJ5246 - CMS HIX - Deloitte - Pricing v2_PB Eligibility Support BOM 12212012_v4" xfId="257" xr:uid="{00000000-0005-0000-0000-00007E000000}"/>
    <cellStyle name="%_OJ5246 - CMS HIX - Deloitte - Pricing v2_PB Eligibility Support BOM 12212012_v4_Compare" xfId="258" xr:uid="{00000000-0005-0000-0000-00007F000000}"/>
    <cellStyle name="%_OJ5246 - CMS HIX - Deloitte - Pricing v2_PB Eligibility Support BOM 12212012_v4_IDB pricing 3.1.13.v1" xfId="259" xr:uid="{00000000-0005-0000-0000-000080000000}"/>
    <cellStyle name="%_OJ5246 - CMS HIX - Deloitte - Pricing v2_PB Eligibility Support BOM 12212012_v4_NewInput 2.11.13" xfId="260" xr:uid="{00000000-0005-0000-0000-000081000000}"/>
    <cellStyle name="%_OJ5246 - CMS HIX - Deloitte - Pricing v2_PB Eligibility Support BOM 12212012_v4_Trave V2l" xfId="261" xr:uid="{00000000-0005-0000-0000-000082000000}"/>
    <cellStyle name="%_OJ5246 - CMS HIX - Deloitte - Pricing v2_Trave V2l" xfId="262" xr:uid="{00000000-0005-0000-0000-000083000000}"/>
    <cellStyle name="%_OJ5246 - CMS HIX - Deloitte - Pricing_Revised 8-24-11" xfId="263" xr:uid="{00000000-0005-0000-0000-000084000000}"/>
    <cellStyle name="%_OJ5246 - CMS HIX - Deloitte - Pricing_Revised 8-24-11_Compare" xfId="264" xr:uid="{00000000-0005-0000-0000-000085000000}"/>
    <cellStyle name="%_OJ5246 - CMS HIX - Deloitte - Pricing_Revised 8-24-11_IDB pricing 3.1.13.v1" xfId="265" xr:uid="{00000000-0005-0000-0000-000086000000}"/>
    <cellStyle name="%_OJ5246 - CMS HIX - Deloitte - Pricing_Revised 8-24-11_NewInput 2.11.13" xfId="266" xr:uid="{00000000-0005-0000-0000-000087000000}"/>
    <cellStyle name="%_OJ5246 - CMS HIX - Deloitte - Pricing_Revised 8-24-11_Trave V2l" xfId="267" xr:uid="{00000000-0005-0000-0000-000088000000}"/>
    <cellStyle name="%_OJ5246 - CMS HIX - Getinsured - Labor Rate Sheet" xfId="268" xr:uid="{00000000-0005-0000-0000-000089000000}"/>
    <cellStyle name="%_OJ5246 - CMS HIX - Getinsured - Labor Rate Sheet_Compare" xfId="269" xr:uid="{00000000-0005-0000-0000-00008A000000}"/>
    <cellStyle name="%_OJ5246 - CMS HIX - Getinsured - Labor Rate Sheet_IDB pricing 3.1.13.v1" xfId="270" xr:uid="{00000000-0005-0000-0000-00008B000000}"/>
    <cellStyle name="%_OJ5246 - CMS HIX - Getinsured - Labor Rate Sheet_NewInput 2.11.13" xfId="271" xr:uid="{00000000-0005-0000-0000-00008C000000}"/>
    <cellStyle name="%_OJ5246 - CMS HIX - Getinsured - Labor Rate Sheet_PB Eligibility Support BOM 12212012_v4" xfId="272" xr:uid="{00000000-0005-0000-0000-00008D000000}"/>
    <cellStyle name="%_OJ5246 - CMS HIX - Getinsured - Labor Rate Sheet_PB Eligibility Support BOM 12212012_v4_Compare" xfId="273" xr:uid="{00000000-0005-0000-0000-00008E000000}"/>
    <cellStyle name="%_OJ5246 - CMS HIX - Getinsured - Labor Rate Sheet_PB Eligibility Support BOM 12212012_v4_IDB pricing 3.1.13.v1" xfId="274" xr:uid="{00000000-0005-0000-0000-00008F000000}"/>
    <cellStyle name="%_OJ5246 - CMS HIX - Getinsured - Labor Rate Sheet_PB Eligibility Support BOM 12212012_v4_NewInput 2.11.13" xfId="275" xr:uid="{00000000-0005-0000-0000-000090000000}"/>
    <cellStyle name="%_OJ5246 - CMS HIX - Getinsured - Labor Rate Sheet_PB Eligibility Support BOM 12212012_v4_Trave V2l" xfId="276" xr:uid="{00000000-0005-0000-0000-000091000000}"/>
    <cellStyle name="%_OJ5246 - CMS HIX - Getinsured - Labor Rate Sheet_Trave V2l" xfId="277" xr:uid="{00000000-0005-0000-0000-000092000000}"/>
    <cellStyle name="%_OJ5246 - CMS HIX - Maricom - Pricing v1" xfId="278" xr:uid="{00000000-0005-0000-0000-000093000000}"/>
    <cellStyle name="%_OJ5246 - CMS HIX - Maricom - Pricing v1_Compare" xfId="279" xr:uid="{00000000-0005-0000-0000-000094000000}"/>
    <cellStyle name="%_OJ5246 - CMS HIX - Maricom - Pricing v1_IDB pricing 3.1.13.v1" xfId="280" xr:uid="{00000000-0005-0000-0000-000095000000}"/>
    <cellStyle name="%_OJ5246 - CMS HIX - Maricom - Pricing v1_NewInput 2.11.13" xfId="281" xr:uid="{00000000-0005-0000-0000-000096000000}"/>
    <cellStyle name="%_OJ5246 - CMS HIX - Maricom - Pricing v1_PB Eligibility Support BOM 12212012_v4" xfId="282" xr:uid="{00000000-0005-0000-0000-000097000000}"/>
    <cellStyle name="%_OJ5246 - CMS HIX - Maricom - Pricing v1_PB Eligibility Support BOM 12212012_v4_Compare" xfId="283" xr:uid="{00000000-0005-0000-0000-000098000000}"/>
    <cellStyle name="%_OJ5246 - CMS HIX - Maricom - Pricing v1_PB Eligibility Support BOM 12212012_v4_IDB pricing 3.1.13.v1" xfId="284" xr:uid="{00000000-0005-0000-0000-000099000000}"/>
    <cellStyle name="%_OJ5246 - CMS HIX - Maricom - Pricing v1_PB Eligibility Support BOM 12212012_v4_NewInput 2.11.13" xfId="285" xr:uid="{00000000-0005-0000-0000-00009A000000}"/>
    <cellStyle name="%_OJ5246 - CMS HIX - Maricom - Pricing v1_PB Eligibility Support BOM 12212012_v4_Trave V2l" xfId="286" xr:uid="{00000000-0005-0000-0000-00009B000000}"/>
    <cellStyle name="%_OJ5246 - CMS HIX - Maricom - Pricing v1_Trave V2l" xfId="287" xr:uid="{00000000-0005-0000-0000-00009C000000}"/>
    <cellStyle name="%_OJ5246 - CMS HIX - PCG - Labor Rate Template (2)" xfId="288" xr:uid="{00000000-0005-0000-0000-00009D000000}"/>
    <cellStyle name="%_OJ5246 - CMS HIX - PCG - Labor Rate Template (2)_Compare" xfId="289" xr:uid="{00000000-0005-0000-0000-00009E000000}"/>
    <cellStyle name="%_OJ5246 - CMS HIX - PCG - Labor Rate Template (2)_IDB pricing 3.1.13.v1" xfId="290" xr:uid="{00000000-0005-0000-0000-00009F000000}"/>
    <cellStyle name="%_OJ5246 - CMS HIX - PCG - Labor Rate Template (2)_NewInput 2.11.13" xfId="291" xr:uid="{00000000-0005-0000-0000-0000A0000000}"/>
    <cellStyle name="%_OJ5246 - CMS HIX - PCG - Labor Rate Template (2)_PB Eligibility Support BOM 12212012_v4" xfId="292" xr:uid="{00000000-0005-0000-0000-0000A1000000}"/>
    <cellStyle name="%_OJ5246 - CMS HIX - PCG - Labor Rate Template (2)_PB Eligibility Support BOM 12212012_v4_Compare" xfId="293" xr:uid="{00000000-0005-0000-0000-0000A2000000}"/>
    <cellStyle name="%_OJ5246 - CMS HIX - PCG - Labor Rate Template (2)_PB Eligibility Support BOM 12212012_v4_IDB pricing 3.1.13.v1" xfId="294" xr:uid="{00000000-0005-0000-0000-0000A3000000}"/>
    <cellStyle name="%_OJ5246 - CMS HIX - PCG - Labor Rate Template (2)_PB Eligibility Support BOM 12212012_v4_NewInput 2.11.13" xfId="295" xr:uid="{00000000-0005-0000-0000-0000A4000000}"/>
    <cellStyle name="%_OJ5246 - CMS HIX - PCG - Labor Rate Template (2)_PB Eligibility Support BOM 12212012_v4_Trave V2l" xfId="296" xr:uid="{00000000-0005-0000-0000-0000A5000000}"/>
    <cellStyle name="%_OJ5246 - CMS HIX - PCG - Labor Rate Template (2)_Trave V2l" xfId="297" xr:uid="{00000000-0005-0000-0000-0000A6000000}"/>
    <cellStyle name="%_PB Eligibility Support BOM 12212012_v4" xfId="298" xr:uid="{00000000-0005-0000-0000-0000A7000000}"/>
    <cellStyle name="%_Pragmatics CLASS Rates 5-11-10 Sanitized" xfId="299" xr:uid="{00000000-0005-0000-0000-0000A8000000}"/>
    <cellStyle name="%_Pragmatics CLASS Rates 5-11-10 Sanitized_Compare" xfId="300" xr:uid="{00000000-0005-0000-0000-0000A9000000}"/>
    <cellStyle name="%_Pragmatics CLASS Rates 5-11-10 Sanitized_DREW 053010_mlh earlier version of excel dm (jb) dm (jb)" xfId="301" xr:uid="{00000000-0005-0000-0000-0000AA000000}"/>
    <cellStyle name="%_Pragmatics CLASS Rates 5-11-10 Sanitized_DREW 053010_mlh earlier version of excel dm (jb) dm (jb)_Compare" xfId="302" xr:uid="{00000000-0005-0000-0000-0000AB000000}"/>
    <cellStyle name="%_Pragmatics CLASS Rates 5-11-10 Sanitized_DREW 053010_mlh earlier version of excel dm (jb) dm (jb)_IDB pricing 3.1.13.v1" xfId="303" xr:uid="{00000000-0005-0000-0000-0000AC000000}"/>
    <cellStyle name="%_Pragmatics CLASS Rates 5-11-10 Sanitized_DREW 053010_mlh earlier version of excel dm (jb) dm (jb)_NewInput 2.11.13" xfId="304" xr:uid="{00000000-0005-0000-0000-0000AD000000}"/>
    <cellStyle name="%_Pragmatics CLASS Rates 5-11-10 Sanitized_DREW 053010_mlh earlier version of excel dm (jb) dm (jb)_Trave V2l" xfId="305" xr:uid="{00000000-0005-0000-0000-0000AE000000}"/>
    <cellStyle name="%_Pragmatics CLASS Rates 5-11-10 Sanitized_IBM_Appendix F - People Plan_Proposal Revision" xfId="306" xr:uid="{00000000-0005-0000-0000-0000AF000000}"/>
    <cellStyle name="%_Pragmatics CLASS Rates 5-11-10 Sanitized_IDB pricing 3.1.13.v1" xfId="307" xr:uid="{00000000-0005-0000-0000-0000B0000000}"/>
    <cellStyle name="%_Pragmatics CLASS Rates 5-11-10 Sanitized_LOE HAC LOE Capture Template V2" xfId="308" xr:uid="{00000000-0005-0000-0000-0000B1000000}"/>
    <cellStyle name="%_Pragmatics CLASS Rates 5-11-10 Sanitized_LOE HAC LOE Capture Template V2_Compare" xfId="309" xr:uid="{00000000-0005-0000-0000-0000B2000000}"/>
    <cellStyle name="%_Pragmatics CLASS Rates 5-11-10 Sanitized_LOE HAC LOE Capture Template V2_IDB pricing 3.1.13.v1" xfId="310" xr:uid="{00000000-0005-0000-0000-0000B3000000}"/>
    <cellStyle name="%_Pragmatics CLASS Rates 5-11-10 Sanitized_LOE HAC LOE Capture Template V2_NewInput 2.11.13" xfId="311" xr:uid="{00000000-0005-0000-0000-0000B4000000}"/>
    <cellStyle name="%_Pragmatics CLASS Rates 5-11-10 Sanitized_LOE HAC LOE Capture Template V2_Trave V2l" xfId="312" xr:uid="{00000000-0005-0000-0000-0000B5000000}"/>
    <cellStyle name="%_Pragmatics CLASS Rates 5-11-10 Sanitized_NewInput 2.11.13" xfId="313" xr:uid="{00000000-0005-0000-0000-0000B6000000}"/>
    <cellStyle name="%_Pragmatics CLASS Rates 5-11-10 Sanitized_Trave V2l" xfId="314" xr:uid="{00000000-0005-0000-0000-0000B7000000}"/>
    <cellStyle name="%_PRICING WB for BUMED SEAPORTe v9 0501110" xfId="315" xr:uid="{00000000-0005-0000-0000-0000B8000000}"/>
    <cellStyle name="%_PRICING WB for BUMED SEAPORTe v9 0501110_Compare" xfId="316" xr:uid="{00000000-0005-0000-0000-0000B9000000}"/>
    <cellStyle name="%_PRICING WB for BUMED SEAPORTe v9 0501110_IDB pricing 3.1.13.v1" xfId="317" xr:uid="{00000000-0005-0000-0000-0000BA000000}"/>
    <cellStyle name="%_PRICING WB for BUMED SEAPORTe v9 0501110_NewInput 2.11.13" xfId="318" xr:uid="{00000000-0005-0000-0000-0000BB000000}"/>
    <cellStyle name="%_PRICING WB for BUMED SEAPORTe v9 0501110_Trave V2l" xfId="319" xr:uid="{00000000-0005-0000-0000-0000BC000000}"/>
    <cellStyle name="%_Primescape Rates Template - CLASS - v2 - 05_11_2010" xfId="320" xr:uid="{00000000-0005-0000-0000-0000BD000000}"/>
    <cellStyle name="%_Primescape Rates Template - CLASS - v2 - 05_11_2010_Compare" xfId="321" xr:uid="{00000000-0005-0000-0000-0000BE000000}"/>
    <cellStyle name="%_Primescape Rates Template - CLASS - v2 - 05_11_2010_DREW 053010_mlh earlier version of excel dm (jb) dm (jb)" xfId="322" xr:uid="{00000000-0005-0000-0000-0000BF000000}"/>
    <cellStyle name="%_Primescape Rates Template - CLASS - v2 - 05_11_2010_DREW 053010_mlh earlier version of excel dm (jb) dm (jb)_Compare" xfId="323" xr:uid="{00000000-0005-0000-0000-0000C0000000}"/>
    <cellStyle name="%_Primescape Rates Template - CLASS - v2 - 05_11_2010_DREW 053010_mlh earlier version of excel dm (jb) dm (jb)_IDB pricing 3.1.13.v1" xfId="324" xr:uid="{00000000-0005-0000-0000-0000C1000000}"/>
    <cellStyle name="%_Primescape Rates Template - CLASS - v2 - 05_11_2010_DREW 053010_mlh earlier version of excel dm (jb) dm (jb)_NewInput 2.11.13" xfId="325" xr:uid="{00000000-0005-0000-0000-0000C2000000}"/>
    <cellStyle name="%_Primescape Rates Template - CLASS - v2 - 05_11_2010_DREW 053010_mlh earlier version of excel dm (jb) dm (jb)_Trave V2l" xfId="326" xr:uid="{00000000-0005-0000-0000-0000C3000000}"/>
    <cellStyle name="%_Primescape Rates Template - CLASS - v2 - 05_11_2010_IBM_Appendix F - People Plan_Proposal Revision" xfId="327" xr:uid="{00000000-0005-0000-0000-0000C4000000}"/>
    <cellStyle name="%_Primescape Rates Template - CLASS - v2 - 05_11_2010_IDB pricing 3.1.13.v1" xfId="328" xr:uid="{00000000-0005-0000-0000-0000C5000000}"/>
    <cellStyle name="%_Primescape Rates Template - CLASS - v2 - 05_11_2010_LOE HAC LOE Capture Template V2" xfId="329" xr:uid="{00000000-0005-0000-0000-0000C6000000}"/>
    <cellStyle name="%_Primescape Rates Template - CLASS - v2 - 05_11_2010_LOE HAC LOE Capture Template V2_Compare" xfId="330" xr:uid="{00000000-0005-0000-0000-0000C7000000}"/>
    <cellStyle name="%_Primescape Rates Template - CLASS - v2 - 05_11_2010_LOE HAC LOE Capture Template V2_IDB pricing 3.1.13.v1" xfId="331" xr:uid="{00000000-0005-0000-0000-0000C8000000}"/>
    <cellStyle name="%_Primescape Rates Template - CLASS - v2 - 05_11_2010_LOE HAC LOE Capture Template V2_NewInput 2.11.13" xfId="332" xr:uid="{00000000-0005-0000-0000-0000C9000000}"/>
    <cellStyle name="%_Primescape Rates Template - CLASS - v2 - 05_11_2010_LOE HAC LOE Capture Template V2_Trave V2l" xfId="333" xr:uid="{00000000-0005-0000-0000-0000CA000000}"/>
    <cellStyle name="%_Primescape Rates Template - CLASS - v2 - 05_11_2010_NewInput 2.11.13" xfId="334" xr:uid="{00000000-0005-0000-0000-0000CB000000}"/>
    <cellStyle name="%_Primescape Rates Template - CLASS - v2 - 05_11_2010_Trave V2l" xfId="335" xr:uid="{00000000-0005-0000-0000-0000CC000000}"/>
    <cellStyle name="%_Rates Template - CLASS - v2(Sycamore.US) - 051110" xfId="336" xr:uid="{00000000-0005-0000-0000-0000CD000000}"/>
    <cellStyle name="%_Rates Template - CLASS - v2(Sycamore.US) - 051110_Compare" xfId="337" xr:uid="{00000000-0005-0000-0000-0000CE000000}"/>
    <cellStyle name="%_Rates Template - CLASS - v2(Sycamore.US) - 051110_DREW 053010_mlh earlier version of excel dm (jb) dm (jb)" xfId="338" xr:uid="{00000000-0005-0000-0000-0000CF000000}"/>
    <cellStyle name="%_Rates Template - CLASS - v2(Sycamore.US) - 051110_DREW 053010_mlh earlier version of excel dm (jb) dm (jb)_Compare" xfId="339" xr:uid="{00000000-0005-0000-0000-0000D0000000}"/>
    <cellStyle name="%_Rates Template - CLASS - v2(Sycamore.US) - 051110_DREW 053010_mlh earlier version of excel dm (jb) dm (jb)_IDB pricing 3.1.13.v1" xfId="340" xr:uid="{00000000-0005-0000-0000-0000D1000000}"/>
    <cellStyle name="%_Rates Template - CLASS - v2(Sycamore.US) - 051110_DREW 053010_mlh earlier version of excel dm (jb) dm (jb)_NewInput 2.11.13" xfId="341" xr:uid="{00000000-0005-0000-0000-0000D2000000}"/>
    <cellStyle name="%_Rates Template - CLASS - v2(Sycamore.US) - 051110_DREW 053010_mlh earlier version of excel dm (jb) dm (jb)_Trave V2l" xfId="342" xr:uid="{00000000-0005-0000-0000-0000D3000000}"/>
    <cellStyle name="%_Rates Template - CLASS - v2(Sycamore.US) - 051110_IBM_Appendix F - People Plan_Proposal Revision" xfId="343" xr:uid="{00000000-0005-0000-0000-0000D4000000}"/>
    <cellStyle name="%_Rates Template - CLASS - v2(Sycamore.US) - 051110_IDB pricing 3.1.13.v1" xfId="344" xr:uid="{00000000-0005-0000-0000-0000D5000000}"/>
    <cellStyle name="%_Rates Template - CLASS - v2(Sycamore.US) - 051110_LOE HAC LOE Capture Template V2" xfId="345" xr:uid="{00000000-0005-0000-0000-0000D6000000}"/>
    <cellStyle name="%_Rates Template - CLASS - v2(Sycamore.US) - 051110_LOE HAC LOE Capture Template V2_Compare" xfId="346" xr:uid="{00000000-0005-0000-0000-0000D7000000}"/>
    <cellStyle name="%_Rates Template - CLASS - v2(Sycamore.US) - 051110_LOE HAC LOE Capture Template V2_IDB pricing 3.1.13.v1" xfId="347" xr:uid="{00000000-0005-0000-0000-0000D8000000}"/>
    <cellStyle name="%_Rates Template - CLASS - v2(Sycamore.US) - 051110_LOE HAC LOE Capture Template V2_NewInput 2.11.13" xfId="348" xr:uid="{00000000-0005-0000-0000-0000D9000000}"/>
    <cellStyle name="%_Rates Template - CLASS - v2(Sycamore.US) - 051110_LOE HAC LOE Capture Template V2_Trave V2l" xfId="349" xr:uid="{00000000-0005-0000-0000-0000DA000000}"/>
    <cellStyle name="%_Rates Template - CLASS - v2(Sycamore.US) - 051110_NewInput 2.11.13" xfId="350" xr:uid="{00000000-0005-0000-0000-0000DB000000}"/>
    <cellStyle name="%_Rates Template - CLASS - v2(Sycamore.US) - 051110_Trave V2l" xfId="351" xr:uid="{00000000-0005-0000-0000-0000DC000000}"/>
    <cellStyle name="%_Rates_Template_-_CLASS_-_v2_-_CTC - Submitted" xfId="352" xr:uid="{00000000-0005-0000-0000-0000DD000000}"/>
    <cellStyle name="%_Rates_Template_-_CLASS_-_v2_-_CTC - Submitted_Compare" xfId="353" xr:uid="{00000000-0005-0000-0000-0000DE000000}"/>
    <cellStyle name="%_Rates_Template_-_CLASS_-_v2_-_CTC - Submitted_DREW 053010_mlh earlier version of excel dm (jb) dm (jb)" xfId="354" xr:uid="{00000000-0005-0000-0000-0000DF000000}"/>
    <cellStyle name="%_Rates_Template_-_CLASS_-_v2_-_CTC - Submitted_DREW 053010_mlh earlier version of excel dm (jb) dm (jb)_Compare" xfId="355" xr:uid="{00000000-0005-0000-0000-0000E0000000}"/>
    <cellStyle name="%_Rates_Template_-_CLASS_-_v2_-_CTC - Submitted_DREW 053010_mlh earlier version of excel dm (jb) dm (jb)_IDB pricing 3.1.13.v1" xfId="356" xr:uid="{00000000-0005-0000-0000-0000E1000000}"/>
    <cellStyle name="%_Rates_Template_-_CLASS_-_v2_-_CTC - Submitted_DREW 053010_mlh earlier version of excel dm (jb) dm (jb)_NewInput 2.11.13" xfId="357" xr:uid="{00000000-0005-0000-0000-0000E2000000}"/>
    <cellStyle name="%_Rates_Template_-_CLASS_-_v2_-_CTC - Submitted_DREW 053010_mlh earlier version of excel dm (jb) dm (jb)_Trave V2l" xfId="358" xr:uid="{00000000-0005-0000-0000-0000E3000000}"/>
    <cellStyle name="%_Rates_Template_-_CLASS_-_v2_-_CTC - Submitted_IBM_Appendix F - People Plan_Proposal Revision" xfId="359" xr:uid="{00000000-0005-0000-0000-0000E4000000}"/>
    <cellStyle name="%_Rates_Template_-_CLASS_-_v2_-_CTC - Submitted_IDB pricing 3.1.13.v1" xfId="360" xr:uid="{00000000-0005-0000-0000-0000E5000000}"/>
    <cellStyle name="%_Rates_Template_-_CLASS_-_v2_-_CTC - Submitted_LOE HAC LOE Capture Template V2" xfId="361" xr:uid="{00000000-0005-0000-0000-0000E6000000}"/>
    <cellStyle name="%_Rates_Template_-_CLASS_-_v2_-_CTC - Submitted_LOE HAC LOE Capture Template V2_Compare" xfId="362" xr:uid="{00000000-0005-0000-0000-0000E7000000}"/>
    <cellStyle name="%_Rates_Template_-_CLASS_-_v2_-_CTC - Submitted_LOE HAC LOE Capture Template V2_IDB pricing 3.1.13.v1" xfId="363" xr:uid="{00000000-0005-0000-0000-0000E8000000}"/>
    <cellStyle name="%_Rates_Template_-_CLASS_-_v2_-_CTC - Submitted_LOE HAC LOE Capture Template V2_NewInput 2.11.13" xfId="364" xr:uid="{00000000-0005-0000-0000-0000E9000000}"/>
    <cellStyle name="%_Rates_Template_-_CLASS_-_v2_-_CTC - Submitted_LOE HAC LOE Capture Template V2_Trave V2l" xfId="365" xr:uid="{00000000-0005-0000-0000-0000EA000000}"/>
    <cellStyle name="%_Rates_Template_-_CLASS_-_v2_-_CTC - Submitted_NewInput 2.11.13" xfId="366" xr:uid="{00000000-0005-0000-0000-0000EB000000}"/>
    <cellStyle name="%_Rates_Template_-_CLASS_-_v2_-_CTC - Submitted_Trave V2l" xfId="367" xr:uid="{00000000-0005-0000-0000-0000EC000000}"/>
    <cellStyle name="%_SEC Lee OCONUS ODC's" xfId="368" xr:uid="{00000000-0005-0000-0000-0000ED000000}"/>
    <cellStyle name="%_SEC Lee OCONUS ODC's_Compare" xfId="369" xr:uid="{00000000-0005-0000-0000-0000EE000000}"/>
    <cellStyle name="%_SEC Lee OCONUS ODC's_IDB pricing 3.1.13.v1" xfId="370" xr:uid="{00000000-0005-0000-0000-0000EF000000}"/>
    <cellStyle name="%_SEC Lee OCONUS ODC's_NewInput 2.11.13" xfId="371" xr:uid="{00000000-0005-0000-0000-0000F0000000}"/>
    <cellStyle name="%_SEC Lee OCONUS ODC's_Trave V2l" xfId="372" xr:uid="{00000000-0005-0000-0000-0000F1000000}"/>
    <cellStyle name="%_Sheet7" xfId="373" xr:uid="{00000000-0005-0000-0000-0000F2000000}"/>
    <cellStyle name="%_Template for Deployment Metrics_v0.4" xfId="374" xr:uid="{00000000-0005-0000-0000-0000F3000000}"/>
    <cellStyle name="%_Template for Deployment Metrics_v0.4_Compare" xfId="375" xr:uid="{00000000-0005-0000-0000-0000F4000000}"/>
    <cellStyle name="%_Template for Deployment Metrics_v0.4_IBM_Appendix F - People Plan_Proposal Revision" xfId="376" xr:uid="{00000000-0005-0000-0000-0000F5000000}"/>
    <cellStyle name="%_Template for Deployment Metrics_v0.4_IDB pricing 3.1.13.v1" xfId="377" xr:uid="{00000000-0005-0000-0000-0000F6000000}"/>
    <cellStyle name="%_Template for Deployment Metrics_v0.4_NewInput 2.11.13" xfId="378" xr:uid="{00000000-0005-0000-0000-0000F7000000}"/>
    <cellStyle name="%_Template for Deployment Metrics_v0.4_Sheet7" xfId="379" xr:uid="{00000000-0005-0000-0000-0000F8000000}"/>
    <cellStyle name="%_Template for Deployment Metrics_v0.4_Trave V2l" xfId="380" xr:uid="{00000000-0005-0000-0000-0000F9000000}"/>
    <cellStyle name="%_Trave V2l" xfId="381" xr:uid="{00000000-0005-0000-0000-0000FA000000}"/>
    <cellStyle name="%_VA Agent Orange EIM Input v0 4" xfId="382" xr:uid="{00000000-0005-0000-0000-0000FB000000}"/>
    <cellStyle name="%_VA Agent Orange EIM Input v0 4_Compare" xfId="383" xr:uid="{00000000-0005-0000-0000-0000FC000000}"/>
    <cellStyle name="%_VA Agent Orange EIM Input v0 4_IDB pricing 3.1.13.v1" xfId="384" xr:uid="{00000000-0005-0000-0000-0000FD000000}"/>
    <cellStyle name="%_VA Agent Orange EIM Input v0 4_NewInput 2.11.13" xfId="385" xr:uid="{00000000-0005-0000-0000-0000FE000000}"/>
    <cellStyle name="%_VA Agent Orange EIM Input v0 4_PB Eligibility Support BOM 12212012_v4" xfId="386" xr:uid="{00000000-0005-0000-0000-0000FF000000}"/>
    <cellStyle name="%_VA Agent Orange EIM Input v0 4_PB Eligibility Support BOM 12212012_v4_Compare" xfId="387" xr:uid="{00000000-0005-0000-0000-000000010000}"/>
    <cellStyle name="%_VA Agent Orange EIM Input v0 4_PB Eligibility Support BOM 12212012_v4_IDB pricing 3.1.13.v1" xfId="388" xr:uid="{00000000-0005-0000-0000-000001010000}"/>
    <cellStyle name="%_VA Agent Orange EIM Input v0 4_PB Eligibility Support BOM 12212012_v4_NewInput 2.11.13" xfId="389" xr:uid="{00000000-0005-0000-0000-000002010000}"/>
    <cellStyle name="%_VA Agent Orange EIM Input v0 4_PB Eligibility Support BOM 12212012_v4_Trave V2l" xfId="390" xr:uid="{00000000-0005-0000-0000-000003010000}"/>
    <cellStyle name="%_VA Agent Orange EIM Input v0 4_Trave V2l" xfId="391" xr:uid="{00000000-0005-0000-0000-000004010000}"/>
    <cellStyle name="??" xfId="392" xr:uid="{00000000-0005-0000-0000-000005010000}"/>
    <cellStyle name="?? [0]_??" xfId="393" xr:uid="{00000000-0005-0000-0000-000006010000}"/>
    <cellStyle name="??_?.????" xfId="394" xr:uid="{00000000-0005-0000-0000-000007010000}"/>
    <cellStyle name="_~1782733" xfId="395" xr:uid="{00000000-0005-0000-0000-000008010000}"/>
    <cellStyle name="_~2776914" xfId="396" xr:uid="{00000000-0005-0000-0000-000009010000}"/>
    <cellStyle name="_~2776914_Compare" xfId="397" xr:uid="{00000000-0005-0000-0000-00000A010000}"/>
    <cellStyle name="_~2776914_IBM_Appendix F - People Plan_Proposal Revision" xfId="398" xr:uid="{00000000-0005-0000-0000-00000B010000}"/>
    <cellStyle name="_~2776914_IDB pricing 3.1.13.v1" xfId="399" xr:uid="{00000000-0005-0000-0000-00000C010000}"/>
    <cellStyle name="_~2776914_NewInput 2.11.13" xfId="400" xr:uid="{00000000-0005-0000-0000-00000D010000}"/>
    <cellStyle name="_~2776914_OJ5246 - CMS HIX - Deloitte - Pricing_Revised 8-24-11" xfId="401" xr:uid="{00000000-0005-0000-0000-00000E010000}"/>
    <cellStyle name="_~2776914_OJ5246 - CMS HIX - Deloitte - Pricing_Revised 8-24-11_Compare" xfId="402" xr:uid="{00000000-0005-0000-0000-00000F010000}"/>
    <cellStyle name="_~2776914_OJ5246 - CMS HIX - Deloitte - Pricing_Revised 8-24-11_IDB pricing 3.1.13.v1" xfId="403" xr:uid="{00000000-0005-0000-0000-000010010000}"/>
    <cellStyle name="_~2776914_OJ5246 - CMS HIX - Deloitte - Pricing_Revised 8-24-11_NewInput 2.11.13" xfId="404" xr:uid="{00000000-0005-0000-0000-000011010000}"/>
    <cellStyle name="_~2776914_PB Eligibility Support BOM 12212012_v4" xfId="405" xr:uid="{00000000-0005-0000-0000-000012010000}"/>
    <cellStyle name="_~2776914_PB Eligibility Support BOM 12212012_v4_Compare" xfId="406" xr:uid="{00000000-0005-0000-0000-000013010000}"/>
    <cellStyle name="_~2776914_PB Eligibility Support BOM 12212012_v4_IDB pricing 3.1.13.v1" xfId="407" xr:uid="{00000000-0005-0000-0000-000014010000}"/>
    <cellStyle name="_~2776914_PB Eligibility Support BOM 12212012_v4_NewInput 2.11.13" xfId="408" xr:uid="{00000000-0005-0000-0000-000015010000}"/>
    <cellStyle name="_~2793916" xfId="409" xr:uid="{00000000-0005-0000-0000-000016010000}"/>
    <cellStyle name="_~3114583" xfId="410" xr:uid="{00000000-0005-0000-0000-000017010000}"/>
    <cellStyle name="_~5185431" xfId="411" xr:uid="{00000000-0005-0000-0000-000018010000}"/>
    <cellStyle name="_~8334089" xfId="412" xr:uid="{00000000-0005-0000-0000-000019010000}"/>
    <cellStyle name="_~8586807" xfId="413" xr:uid="{00000000-0005-0000-0000-00001A010000}"/>
    <cellStyle name="_~8586807_Compare" xfId="414" xr:uid="{00000000-0005-0000-0000-00001B010000}"/>
    <cellStyle name="_~8586807_IBM_Appendix F - People Plan_Proposal Revision" xfId="415" xr:uid="{00000000-0005-0000-0000-00001C010000}"/>
    <cellStyle name="_~8586807_IDB pricing 3.1.13.v1" xfId="416" xr:uid="{00000000-0005-0000-0000-00001D010000}"/>
    <cellStyle name="_~8586807_NewInput 2.11.13" xfId="417" xr:uid="{00000000-0005-0000-0000-00001E010000}"/>
    <cellStyle name="_~8586807_OJ5246 - CMS HIX - Deloitte - Pricing_Revised 8-24-11" xfId="418" xr:uid="{00000000-0005-0000-0000-00001F010000}"/>
    <cellStyle name="_~8586807_OJ5246 - CMS HIX - Deloitte - Pricing_Revised 8-24-11_Compare" xfId="419" xr:uid="{00000000-0005-0000-0000-000020010000}"/>
    <cellStyle name="_~8586807_OJ5246 - CMS HIX - Deloitte - Pricing_Revised 8-24-11_IDB pricing 3.1.13.v1" xfId="420" xr:uid="{00000000-0005-0000-0000-000021010000}"/>
    <cellStyle name="_~8586807_OJ5246 - CMS HIX - Deloitte - Pricing_Revised 8-24-11_NewInput 2.11.13" xfId="421" xr:uid="{00000000-0005-0000-0000-000022010000}"/>
    <cellStyle name="_~8586807_PB Eligibility Support BOM 12212012_v4" xfId="422" xr:uid="{00000000-0005-0000-0000-000023010000}"/>
    <cellStyle name="_~8586807_PB Eligibility Support BOM 12212012_v4_Compare" xfId="423" xr:uid="{00000000-0005-0000-0000-000024010000}"/>
    <cellStyle name="_~8586807_PB Eligibility Support BOM 12212012_v4_IDB pricing 3.1.13.v1" xfId="424" xr:uid="{00000000-0005-0000-0000-000025010000}"/>
    <cellStyle name="_~8586807_PB Eligibility Support BOM 12212012_v4_NewInput 2.11.13" xfId="425" xr:uid="{00000000-0005-0000-0000-000026010000}"/>
    <cellStyle name="_1411_package" xfId="426" xr:uid="{00000000-0005-0000-0000-000027010000}"/>
    <cellStyle name="_1411_package_GLC Federal Rate Matrix_Dec 1 2012" xfId="427" xr:uid="{00000000-0005-0000-0000-000028010000}"/>
    <cellStyle name="_1411_package_IBM_Appendix F - People Plan_Proposal Revision" xfId="428" xr:uid="{00000000-0005-0000-0000-000029010000}"/>
    <cellStyle name="_1411_package_IDB ABL costing_V2_2-11-13" xfId="429" xr:uid="{00000000-0005-0000-0000-00002A010000}"/>
    <cellStyle name="_1411_package_IDB ABL costing_V2_2-11-13_Compare" xfId="430" xr:uid="{00000000-0005-0000-0000-00002B010000}"/>
    <cellStyle name="_1411_package_IDB ABL costing_V2_2-11-13_IDB pricing 3.1.13.v1" xfId="431" xr:uid="{00000000-0005-0000-0000-00002C010000}"/>
    <cellStyle name="_1411_package_IDB ABL costing_V2_2-11-13_NewInput 2.11.13" xfId="432" xr:uid="{00000000-0005-0000-0000-00002D010000}"/>
    <cellStyle name="_1411_package_IDB pricing 3.1.13.v1" xfId="433" xr:uid="{00000000-0005-0000-0000-00002E010000}"/>
    <cellStyle name="_1411_package_OJ5246 - CMS HIX - Deloitte - Pricing_Revised 8-24-11" xfId="434" xr:uid="{00000000-0005-0000-0000-00002F010000}"/>
    <cellStyle name="_1411_package_OJ5246 - CMS HIX - Deloitte - Pricing_Revised 8-24-11_Compare" xfId="435" xr:uid="{00000000-0005-0000-0000-000030010000}"/>
    <cellStyle name="_1411_package_OJ5246 - CMS HIX - Deloitte - Pricing_Revised 8-24-11_IDB pricing 3.1.13.v1" xfId="436" xr:uid="{00000000-0005-0000-0000-000031010000}"/>
    <cellStyle name="_1411_package_OJ5246 - CMS HIX - Deloitte - Pricing_Revised 8-24-11_NewInput 2.11.13" xfId="437" xr:uid="{00000000-0005-0000-0000-000032010000}"/>
    <cellStyle name="_1411_package_PB Eligibility Support BOM 12212012_v4" xfId="438" xr:uid="{00000000-0005-0000-0000-000033010000}"/>
    <cellStyle name="_1411_package_PB Eligibility Support BOM 12212012_v4_Compare" xfId="439" xr:uid="{00000000-0005-0000-0000-000034010000}"/>
    <cellStyle name="_1411_package_PB Eligibility Support BOM 12212012_v4_IDB pricing 3.1.13.v1" xfId="440" xr:uid="{00000000-0005-0000-0000-000035010000}"/>
    <cellStyle name="_1411_package_PB Eligibility Support BOM 12212012_v4_NewInput 2.11.13" xfId="441" xr:uid="{00000000-0005-0000-0000-000036010000}"/>
    <cellStyle name="_2004 BCS AG Cadence File Template - 4Q120604" xfId="442" xr:uid="{00000000-0005-0000-0000-000037010000}"/>
    <cellStyle name="_2004 BCS AG Cadence File Template - 4Q121304" xfId="443" xr:uid="{00000000-0005-0000-0000-000038010000}"/>
    <cellStyle name="_2004 BCS Amer Key Transactions 3Q 0713" xfId="444" xr:uid="{00000000-0005-0000-0000-000039010000}"/>
    <cellStyle name="_2004 BCS Amer Key Transactions 3Q 0809" xfId="445" xr:uid="{00000000-0005-0000-0000-00003A010000}"/>
    <cellStyle name="_2004 BCS Amer Key Transactions 3Q Federal 091404" xfId="446" xr:uid="{00000000-0005-0000-0000-00003B010000}"/>
    <cellStyle name="_2004 BCS Amer Key Transactions 3Q Federal 101204" xfId="447" xr:uid="{00000000-0005-0000-0000-00003C010000}"/>
    <cellStyle name="_2004 BCS Amer Key Transactions 4Q Federal 101204" xfId="448" xr:uid="{00000000-0005-0000-0000-00003D010000}"/>
    <cellStyle name="_2004 BCS Amer Key Transactions 4Q Federal 101904" xfId="449" xr:uid="{00000000-0005-0000-0000-00003E010000}"/>
    <cellStyle name="_20070401 RAS Pricing v1.8(JB) FINAL" xfId="450" xr:uid="{00000000-0005-0000-0000-00003F010000}"/>
    <cellStyle name="_4Q08 Met 3yr 2008 BAU for Natalie Dec030808" xfId="451" xr:uid="{00000000-0005-0000-0000-000040010000}"/>
    <cellStyle name="_4Q08 Met 3yr 2008 BAU for Natalie Dec030808_CMS HIX pricing 7.17.11.v9.FX and DSH" xfId="452" xr:uid="{00000000-0005-0000-0000-000041010000}"/>
    <cellStyle name="_4Q08 Met 3yr 2008 BAU for Natalie Dec030808_CMS HIX pricing 7.18.11 combined v4" xfId="453" xr:uid="{00000000-0005-0000-0000-000042010000}"/>
    <cellStyle name="_4Q08 Met 3yr 2008 BAU for Natalie Dec030808_CMS HIX pricing 9.18.11.v24" xfId="454" xr:uid="{00000000-0005-0000-0000-000043010000}"/>
    <cellStyle name="_4Q08 Met 3yr 2008 BAU for Natalie Dec030808_CMS HIX pricing v5 updated 8.21.11.v1" xfId="455" xr:uid="{00000000-0005-0000-0000-000044010000}"/>
    <cellStyle name="_4Q08 Met 3yr 2008 BAU for Natalie Dec030808_CMS Plan Finder_Final Revised Price Quote_GBS_05062011" xfId="456" xr:uid="{00000000-0005-0000-0000-000045010000}"/>
    <cellStyle name="_4Q08 Met 3yr 2008 BAU for Natalie Dec030808_CMS PlanFinder pricing 4.4.11.v1" xfId="457" xr:uid="{00000000-0005-0000-0000-000046010000}"/>
    <cellStyle name="_4Q08 Met 3yr 2008 BAU for Natalie Dec030808_CMS PlanFinder pricing 4.4.11.v1_CMS HIX pricing 7.17.11.v9.FX and DSH" xfId="458" xr:uid="{00000000-0005-0000-0000-000047010000}"/>
    <cellStyle name="_4Q08 Met 3yr 2008 BAU for Natalie Dec030808_CMS PlanFinder pricing 4.4.11.v1_CMS HIX pricing 7.18.11 combined v4" xfId="459" xr:uid="{00000000-0005-0000-0000-000048010000}"/>
    <cellStyle name="_4Q08 Met 3yr 2008 BAU for Natalie Dec030808_CMS PlanFinder pricing 4.4.11.v1_CMS HIX pricing 9.18.11.v24" xfId="460" xr:uid="{00000000-0005-0000-0000-000049010000}"/>
    <cellStyle name="_4Q08 Met 3yr 2008 BAU for Natalie Dec030808_CMS PlanFinder pricing 4.4.11.v1_CMS HIX pricing v5 updated 8.21.11.v1" xfId="461" xr:uid="{00000000-0005-0000-0000-00004A010000}"/>
    <cellStyle name="_4Q08 Met 3yr 2008 BAU for Natalie Dec030808_CMS PlanFinder pricing 4.4.11.v1_HIX - Section B - Schedule of Service Price_Costs.IBM drt bom v4" xfId="462" xr:uid="{00000000-0005-0000-0000-00004B010000}"/>
    <cellStyle name="_4Q08 Met 3yr 2008 BAU for Natalie Dec030808_CMS PlanFinder pricing 4.4.11.v1_Terremark  " xfId="463" xr:uid="{00000000-0005-0000-0000-00004C010000}"/>
    <cellStyle name="_4Q08 Met 3yr 2008 BAU for Natalie Dec030808_CMS PlanFinder pricing 4.4.11.v2" xfId="464" xr:uid="{00000000-0005-0000-0000-00004D010000}"/>
    <cellStyle name="_4Q08 Met 3yr 2008 BAU for Natalie Dec030808_CMS PlanFinder pricing 4.4.11.v2_CMS HIX pricing 7.17.11.v9.FX and DSH" xfId="465" xr:uid="{00000000-0005-0000-0000-00004E010000}"/>
    <cellStyle name="_4Q08 Met 3yr 2008 BAU for Natalie Dec030808_CMS PlanFinder pricing 4.4.11.v2_CMS HIX pricing 7.18.11 combined v4" xfId="466" xr:uid="{00000000-0005-0000-0000-00004F010000}"/>
    <cellStyle name="_4Q08 Met 3yr 2008 BAU for Natalie Dec030808_CMS PlanFinder pricing 4.4.11.v2_CMS HIX pricing 9.18.11.v24" xfId="467" xr:uid="{00000000-0005-0000-0000-000050010000}"/>
    <cellStyle name="_4Q08 Met 3yr 2008 BAU for Natalie Dec030808_CMS PlanFinder pricing 4.4.11.v2_CMS HIX pricing v5 updated 8.21.11.v1" xfId="468" xr:uid="{00000000-0005-0000-0000-000051010000}"/>
    <cellStyle name="_4Q08 Met 3yr 2008 BAU for Natalie Dec030808_CMS PlanFinder pricing 4.4.11.v2_HIX - Section B - Schedule of Service Price_Costs.IBM drt bom v4" xfId="469" xr:uid="{00000000-0005-0000-0000-000052010000}"/>
    <cellStyle name="_4Q08 Met 3yr 2008 BAU for Natalie Dec030808_CMS PlanFinder pricing 4.4.11.v2_Terremark  " xfId="470" xr:uid="{00000000-0005-0000-0000-000053010000}"/>
    <cellStyle name="_4Q08 Met 3yr 2008 BAU for Natalie Dec030808_CMS PlanFinder pricing 4.4.11.v2-gs" xfId="471" xr:uid="{00000000-0005-0000-0000-000054010000}"/>
    <cellStyle name="_4Q08 Met 3yr 2008 BAU for Natalie Dec030808_CMS PlanFinder pricing 4.4.11.v2-gs_CMS HIX pricing 7.17.11.v9.FX and DSH" xfId="472" xr:uid="{00000000-0005-0000-0000-000055010000}"/>
    <cellStyle name="_4Q08 Met 3yr 2008 BAU for Natalie Dec030808_CMS PlanFinder pricing 4.4.11.v2-gs_CMS HIX pricing 7.18.11 combined v4" xfId="473" xr:uid="{00000000-0005-0000-0000-000056010000}"/>
    <cellStyle name="_4Q08 Met 3yr 2008 BAU for Natalie Dec030808_CMS PlanFinder pricing 4.4.11.v2-gs_CMS HIX pricing 9.18.11.v24" xfId="474" xr:uid="{00000000-0005-0000-0000-000057010000}"/>
    <cellStyle name="_4Q08 Met 3yr 2008 BAU for Natalie Dec030808_CMS PlanFinder pricing 4.4.11.v2-gs_CMS HIX pricing v5 updated 8.21.11.v1" xfId="475" xr:uid="{00000000-0005-0000-0000-000058010000}"/>
    <cellStyle name="_4Q08 Met 3yr 2008 BAU for Natalie Dec030808_CMS PlanFinder pricing 4.4.11.v2-gs_HIX - Section B - Schedule of Service Price_Costs.IBM drt bom v4" xfId="476" xr:uid="{00000000-0005-0000-0000-000059010000}"/>
    <cellStyle name="_4Q08 Met 3yr 2008 BAU for Natalie Dec030808_CMS PlanFinder pricing 4.4.11.v2-gs_Terremark  " xfId="477" xr:uid="{00000000-0005-0000-0000-00005A010000}"/>
    <cellStyle name="_4Q08 Met 3yr 2008 BAU for Natalie Dec030808_CMS PlanFinder pricing 4.4.11.v3" xfId="478" xr:uid="{00000000-0005-0000-0000-00005B010000}"/>
    <cellStyle name="_4Q08 Met 3yr 2008 BAU for Natalie Dec030808_CMS PlanFinder pricing 4.4.11.v3_CMS HIX pricing 7.17.11.v9.FX and DSH" xfId="479" xr:uid="{00000000-0005-0000-0000-00005C010000}"/>
    <cellStyle name="_4Q08 Met 3yr 2008 BAU for Natalie Dec030808_CMS PlanFinder pricing 4.4.11.v3_CMS HIX pricing 7.18.11 combined v4" xfId="480" xr:uid="{00000000-0005-0000-0000-00005D010000}"/>
    <cellStyle name="_4Q08 Met 3yr 2008 BAU for Natalie Dec030808_CMS PlanFinder pricing 4.4.11.v3_CMS HIX pricing 9.18.11.v24" xfId="481" xr:uid="{00000000-0005-0000-0000-00005E010000}"/>
    <cellStyle name="_4Q08 Met 3yr 2008 BAU for Natalie Dec030808_CMS PlanFinder pricing 4.4.11.v3_CMS HIX pricing v5 updated 8.21.11.v1" xfId="482" xr:uid="{00000000-0005-0000-0000-00005F010000}"/>
    <cellStyle name="_4Q08 Met 3yr 2008 BAU for Natalie Dec030808_CMS PlanFinder pricing 4.4.11.v3_HIX - Section B - Schedule of Service Price_Costs.IBM drt bom v4" xfId="483" xr:uid="{00000000-0005-0000-0000-000060010000}"/>
    <cellStyle name="_4Q08 Met 3yr 2008 BAU for Natalie Dec030808_CMS PlanFinder pricing 4.4.11.v3_Terremark  " xfId="484" xr:uid="{00000000-0005-0000-0000-000061010000}"/>
    <cellStyle name="_4Q08 Met 3yr 2008 BAU for Natalie Dec030808_CMS PlanFinder pricing 5.16.11.v4" xfId="485" xr:uid="{00000000-0005-0000-0000-000062010000}"/>
    <cellStyle name="_4Q08 Met 3yr 2008 BAU for Natalie Dec030808_CMS PlanFinder pricing 5.16.11.v4_CMS HIX pricing 7.17.11.v9.FX and DSH" xfId="486" xr:uid="{00000000-0005-0000-0000-000063010000}"/>
    <cellStyle name="_4Q08 Met 3yr 2008 BAU for Natalie Dec030808_CMS PlanFinder pricing 5.16.11.v4_CMS HIX pricing 7.18.11 combined v4" xfId="487" xr:uid="{00000000-0005-0000-0000-000064010000}"/>
    <cellStyle name="_4Q08 Met 3yr 2008 BAU for Natalie Dec030808_CMS PlanFinder pricing 5.16.11.v4_CMS HIX pricing 9.18.11.v24" xfId="488" xr:uid="{00000000-0005-0000-0000-000065010000}"/>
    <cellStyle name="_4Q08 Met 3yr 2008 BAU for Natalie Dec030808_CMS PlanFinder pricing 5.16.11.v4_CMS HIX pricing v5 updated 8.21.11.v1" xfId="489" xr:uid="{00000000-0005-0000-0000-000066010000}"/>
    <cellStyle name="_4Q08 Met 3yr 2008 BAU for Natalie Dec030808_CMS PlanFinder pricing 5.16.11.v4_HIX - Section B - Schedule of Service Price_Costs.IBM drt bom v4" xfId="490" xr:uid="{00000000-0005-0000-0000-000067010000}"/>
    <cellStyle name="_4Q08 Met 3yr 2008 BAU for Natalie Dec030808_CMS PlanFinder pricing 5.16.11.v4_Terremark  " xfId="491" xr:uid="{00000000-0005-0000-0000-000068010000}"/>
    <cellStyle name="_4Q08 Met 3yr 2008 BAU for Natalie Dec030808_HIX - Section B - Schedule of Service Price_Costs.IBM drt bom v4" xfId="492" xr:uid="{00000000-0005-0000-0000-000069010000}"/>
    <cellStyle name="_4Q08 Met 3yr 2008 BAU for Natalie Dec030808_Terremark  " xfId="493" xr:uid="{00000000-0005-0000-0000-00006A010000}"/>
    <cellStyle name="_6A OEM Switch Catalog" xfId="494" xr:uid="{00000000-0005-0000-0000-00006B010000}"/>
    <cellStyle name="_6B OEM Switch Catalog" xfId="495" xr:uid="{00000000-0005-0000-0000-00006C010000}"/>
    <cellStyle name="_Agilent - STS RFP Pricing Workbook Template" xfId="496" xr:uid="{00000000-0005-0000-0000-00006D010000}"/>
    <cellStyle name="_Agilent-STS RFP_Pricing Detail Template" xfId="497" xr:uid="{00000000-0005-0000-0000-00006E010000}"/>
    <cellStyle name="_AJ Facilities Submission for MDP with Back Up (Tied to previous BOE submission) V3(06232008)" xfId="498" xr:uid="{00000000-0005-0000-0000-00006F010000}"/>
    <cellStyle name="_AJ Facilities Submission for MDP with Back Up (Tied to previous BOE submission) V3(06232008)_Compare" xfId="499" xr:uid="{00000000-0005-0000-0000-000070010000}"/>
    <cellStyle name="_AJ Facilities Submission for MDP with Back Up (Tied to previous BOE submission) V3(06232008)_IBM_Appendix F - People Plan_Proposal Revision" xfId="500" xr:uid="{00000000-0005-0000-0000-000071010000}"/>
    <cellStyle name="_AJ Facilities Submission for MDP with Back Up (Tied to previous BOE submission) V3(06232008)_IDB pricing 3.1.13.v1" xfId="501" xr:uid="{00000000-0005-0000-0000-000072010000}"/>
    <cellStyle name="_AJ Facilities Submission for MDP with Back Up (Tied to previous BOE submission) V3(06232008)_NewInput 2.11.13" xfId="502" xr:uid="{00000000-0005-0000-0000-000073010000}"/>
    <cellStyle name="_AJ Facilities Submission for MDP with Back Up (Tied to previous BOE submission) V3(06232008)_OJ5246 - CMS HIX - Deloitte - Pricing_Revised 8-24-11" xfId="503" xr:uid="{00000000-0005-0000-0000-000074010000}"/>
    <cellStyle name="_AJ Facilities Submission for MDP with Back Up (Tied to previous BOE submission) V3(06232008)_OJ5246 - CMS HIX - Deloitte - Pricing_Revised 8-24-11_Compare" xfId="504" xr:uid="{00000000-0005-0000-0000-000075010000}"/>
    <cellStyle name="_AJ Facilities Submission for MDP with Back Up (Tied to previous BOE submission) V3(06232008)_OJ5246 - CMS HIX - Deloitte - Pricing_Revised 8-24-11_IDB pricing 3.1.13.v1" xfId="505" xr:uid="{00000000-0005-0000-0000-000076010000}"/>
    <cellStyle name="_AJ Facilities Submission for MDP with Back Up (Tied to previous BOE submission) V3(06232008)_OJ5246 - CMS HIX - Deloitte - Pricing_Revised 8-24-11_NewInput 2.11.13" xfId="506" xr:uid="{00000000-0005-0000-0000-000077010000}"/>
    <cellStyle name="_AJ Facilities Submission for MDP with Back Up (Tied to previous BOE submission) V3(06232008)_PB Eligibility Support BOM 12212012_v4" xfId="507" xr:uid="{00000000-0005-0000-0000-000078010000}"/>
    <cellStyle name="_AJ Facilities Submission for MDP with Back Up (Tied to previous BOE submission) V3(06232008)_PB Eligibility Support BOM 12212012_v4_Compare" xfId="508" xr:uid="{00000000-0005-0000-0000-000079010000}"/>
    <cellStyle name="_AJ Facilities Submission for MDP with Back Up (Tied to previous BOE submission) V3(06232008)_PB Eligibility Support BOM 12212012_v4_IDB pricing 3.1.13.v1" xfId="509" xr:uid="{00000000-0005-0000-0000-00007A010000}"/>
    <cellStyle name="_AJ Facilities Submission for MDP with Back Up (Tied to previous BOE submission) V3(06232008)_PB Eligibility Support BOM 12212012_v4_NewInput 2.11.13" xfId="510" xr:uid="{00000000-0005-0000-0000-00007B010000}"/>
    <cellStyle name="_AMC RTEP under S3  Pricing FINAL v2" xfId="511" xr:uid="{00000000-0005-0000-0000-00007C010000}"/>
    <cellStyle name="_API" xfId="512" xr:uid="{00000000-0005-0000-0000-00007D010000}"/>
    <cellStyle name="_Assets" xfId="513" xr:uid="{00000000-0005-0000-0000-00007E010000}"/>
    <cellStyle name="_Atch J-1 Sec B CLIN Listing" xfId="514" xr:uid="{00000000-0005-0000-0000-00007F010000}"/>
    <cellStyle name="_Atch J-1 Sec B CLIN Listing Rev 1" xfId="515" xr:uid="{00000000-0005-0000-0000-000080010000}"/>
    <cellStyle name="_BOE 1.2.3" xfId="516" xr:uid="{00000000-0005-0000-0000-000081010000}"/>
    <cellStyle name="_BOE 1.4.3_daf" xfId="517" xr:uid="{00000000-0005-0000-0000-000082010000}"/>
    <cellStyle name="_BOE for 1.2.3 v.1" xfId="518" xr:uid="{00000000-0005-0000-0000-000083010000}"/>
    <cellStyle name="_BOE for 1.2.3 v.1_Compare" xfId="519" xr:uid="{00000000-0005-0000-0000-000084010000}"/>
    <cellStyle name="_BOE for 1.2.3 v.1_IBM_Appendix F - People Plan_Proposal Revision" xfId="520" xr:uid="{00000000-0005-0000-0000-000085010000}"/>
    <cellStyle name="_BOE for 1.2.3 v.1_IDB pricing 3.1.13.v1" xfId="521" xr:uid="{00000000-0005-0000-0000-000086010000}"/>
    <cellStyle name="_BOE for 1.2.3 v.1_NewInput 2.11.13" xfId="522" xr:uid="{00000000-0005-0000-0000-000087010000}"/>
    <cellStyle name="_BOE for 1.2.3 v.1_OJ5246 - CMS HIX - Deloitte - Pricing_Revised 8-24-11" xfId="523" xr:uid="{00000000-0005-0000-0000-000088010000}"/>
    <cellStyle name="_BOE for 1.2.3 v.1_OJ5246 - CMS HIX - Deloitte - Pricing_Revised 8-24-11_Compare" xfId="524" xr:uid="{00000000-0005-0000-0000-000089010000}"/>
    <cellStyle name="_BOE for 1.2.3 v.1_OJ5246 - CMS HIX - Deloitte - Pricing_Revised 8-24-11_IDB pricing 3.1.13.v1" xfId="525" xr:uid="{00000000-0005-0000-0000-00008A010000}"/>
    <cellStyle name="_BOE for 1.2.3 v.1_OJ5246 - CMS HIX - Deloitte - Pricing_Revised 8-24-11_NewInput 2.11.13" xfId="526" xr:uid="{00000000-0005-0000-0000-00008B010000}"/>
    <cellStyle name="_BOE for 1.2.3 v.1_PB Eligibility Support BOM 12212012_v4" xfId="527" xr:uid="{00000000-0005-0000-0000-00008C010000}"/>
    <cellStyle name="_BOE for 1.2.3 v.1_PB Eligibility Support BOM 12212012_v4_Compare" xfId="528" xr:uid="{00000000-0005-0000-0000-00008D010000}"/>
    <cellStyle name="_BOE for 1.2.3 v.1_PB Eligibility Support BOM 12212012_v4_IDB pricing 3.1.13.v1" xfId="529" xr:uid="{00000000-0005-0000-0000-00008E010000}"/>
    <cellStyle name="_BOE for 1.2.3 v.1_PB Eligibility Support BOM 12212012_v4_NewInput 2.11.13" xfId="530" xr:uid="{00000000-0005-0000-0000-00008F010000}"/>
    <cellStyle name="_Book3" xfId="531" xr:uid="{00000000-0005-0000-0000-000090010000}"/>
    <cellStyle name="_Brazil UNIX  NTProductivity metrics" xfId="532" xr:uid="{00000000-0005-0000-0000-000091010000}"/>
    <cellStyle name="_Brazil UNIX  NTProductivity metrics_CMS HIX pricing 7.17.11.v9.FX and DSH" xfId="533" xr:uid="{00000000-0005-0000-0000-000092010000}"/>
    <cellStyle name="_Brazil UNIX  NTProductivity metrics_CMS HIX pricing 7.18.11 combined v4" xfId="534" xr:uid="{00000000-0005-0000-0000-000093010000}"/>
    <cellStyle name="_Brazil UNIX  NTProductivity metrics_CMS HIX pricing 9.18.11.v24" xfId="535" xr:uid="{00000000-0005-0000-0000-000094010000}"/>
    <cellStyle name="_Brazil UNIX  NTProductivity metrics_CMS HIX pricing v5 updated 8.21.11.v1" xfId="536" xr:uid="{00000000-0005-0000-0000-000095010000}"/>
    <cellStyle name="_Brazil UNIX  NTProductivity metrics_HIX - Section B - Schedule of Service Price_Costs.IBM drt bom v4" xfId="537" xr:uid="{00000000-0005-0000-0000-000096010000}"/>
    <cellStyle name="_Brazil UNIX  NTProductivity metrics_OJ5246 - CMS HIX - Deloitte - Pricing_Revised 8-24-11" xfId="538" xr:uid="{00000000-0005-0000-0000-000097010000}"/>
    <cellStyle name="_Brazil UNIX  NTProductivity metrics_Terremark  " xfId="539" xr:uid="{00000000-0005-0000-0000-000098010000}"/>
    <cellStyle name="_Briggs" xfId="540" xr:uid="{00000000-0005-0000-0000-000099010000}"/>
    <cellStyle name="_Briggs_CMS HIX pricing 7.17.11.v9.FX and DSH" xfId="541" xr:uid="{00000000-0005-0000-0000-00009A010000}"/>
    <cellStyle name="_Briggs_CMS HIX pricing 7.18.11 combined v4" xfId="542" xr:uid="{00000000-0005-0000-0000-00009B010000}"/>
    <cellStyle name="_Briggs_CMS HIX pricing 9.18.11.v24" xfId="543" xr:uid="{00000000-0005-0000-0000-00009C010000}"/>
    <cellStyle name="_Briggs_CMS HIX pricing v5 updated 8.21.11.v1" xfId="544" xr:uid="{00000000-0005-0000-0000-00009D010000}"/>
    <cellStyle name="_Briggs_HIX - Section B - Schedule of Service Price_Costs.IBM drt bom v4" xfId="545" xr:uid="{00000000-0005-0000-0000-00009E010000}"/>
    <cellStyle name="_Briggs_OJ5246 - CMS HIX - Deloitte - Pricing_Revised 8-24-11" xfId="546" xr:uid="{00000000-0005-0000-0000-00009F010000}"/>
    <cellStyle name="_Briggs_Terremark  " xfId="547" xr:uid="{00000000-0005-0000-0000-0000A0010000}"/>
    <cellStyle name="_CDE SDE Rates Cost INTERNAL 12-29-05 (2)" xfId="548" xr:uid="{00000000-0005-0000-0000-0000A1010000}"/>
    <cellStyle name="_CDE SDE Rates Cost INTERNAL 12-29-05 (2)_CMS HIX pricing 7.17.11.v9.FX and DSH" xfId="549" xr:uid="{00000000-0005-0000-0000-0000A2010000}"/>
    <cellStyle name="_CDE SDE Rates Cost INTERNAL 12-29-05 (2)_CMS HIX pricing 7.18.11 combined v4" xfId="550" xr:uid="{00000000-0005-0000-0000-0000A3010000}"/>
    <cellStyle name="_CDE SDE Rates Cost INTERNAL 12-29-05 (2)_CMS HIX pricing 9.18.11.v24" xfId="551" xr:uid="{00000000-0005-0000-0000-0000A4010000}"/>
    <cellStyle name="_CDE SDE Rates Cost INTERNAL 12-29-05 (2)_CMS HIX pricing v5 updated 8.21.11.v1" xfId="552" xr:uid="{00000000-0005-0000-0000-0000A5010000}"/>
    <cellStyle name="_CDE SDE Rates Cost INTERNAL 12-29-05 (2)_HIX - Section B - Schedule of Service Price_Costs.IBM drt bom v4" xfId="553" xr:uid="{00000000-0005-0000-0000-0000A6010000}"/>
    <cellStyle name="_CDE SDE Rates Cost INTERNAL 12-29-05 (2)_OJ5246 - CMS HIX - Deloitte - Pricing_Revised 8-24-11" xfId="554" xr:uid="{00000000-0005-0000-0000-0000A7010000}"/>
    <cellStyle name="_CDE SDE Rates Cost INTERNAL 12-29-05 (2)_Terremark  " xfId="555" xr:uid="{00000000-0005-0000-0000-0000A8010000}"/>
    <cellStyle name="_Charge Codes Federal Deals v5.2" xfId="556" xr:uid="{00000000-0005-0000-0000-0000A9010000}"/>
    <cellStyle name="_CMS ESD labor categories" xfId="557" xr:uid="{00000000-0005-0000-0000-0000AA010000}"/>
    <cellStyle name="_CMS SubLabor Lookup 2.12.07.v1" xfId="558" xr:uid="{00000000-0005-0000-0000-0000AB010000}"/>
    <cellStyle name="_Combined GPEs" xfId="559" xr:uid="{00000000-0005-0000-0000-0000AC010000}"/>
    <cellStyle name="_Combined GPEs_Compare" xfId="560" xr:uid="{00000000-0005-0000-0000-0000AD010000}"/>
    <cellStyle name="_Combined GPEs_IBM_Appendix F - People Plan_Proposal Revision" xfId="561" xr:uid="{00000000-0005-0000-0000-0000AE010000}"/>
    <cellStyle name="_Combined GPEs_IDB pricing 3.1.13.v1" xfId="562" xr:uid="{00000000-0005-0000-0000-0000AF010000}"/>
    <cellStyle name="_Combined GPEs_NewInput 2.11.13" xfId="563" xr:uid="{00000000-0005-0000-0000-0000B0010000}"/>
    <cellStyle name="_Combined GPEs_Sheet7" xfId="564" xr:uid="{00000000-0005-0000-0000-0000B1010000}"/>
    <cellStyle name="_Common" xfId="565" xr:uid="{00000000-0005-0000-0000-0000B2010000}"/>
    <cellStyle name="_x0002__Compare" xfId="566" xr:uid="{00000000-0005-0000-0000-0000B3010000}"/>
    <cellStyle name="_Configuration" xfId="567" xr:uid="{00000000-0005-0000-0000-0000B4010000}"/>
    <cellStyle name="_CUST EXHIBITS - SW Depot" xfId="568" xr:uid="{00000000-0005-0000-0000-0000B5010000}"/>
    <cellStyle name="_Cust Exhibits @13% Discount Off Total Labor Printer Version" xfId="569" xr:uid="{00000000-0005-0000-0000-0000B6010000}"/>
    <cellStyle name="_DAI Position Descriptions v3" xfId="570" xr:uid="{00000000-0005-0000-0000-0000B7010000}"/>
    <cellStyle name="_DIV 16 STANDARD P&amp;L  5.1.04 v1" xfId="571" xr:uid="{00000000-0005-0000-0000-0000B8010000}"/>
    <cellStyle name="_Draft PRICING - MVM MPO 052808 Rate Build Up.r7.31.08.v1" xfId="572" xr:uid="{00000000-0005-0000-0000-0000B9010000}"/>
    <cellStyle name="_DRAFT Rates for Discussion - AMC RTEP under S3  v2" xfId="573" xr:uid="{00000000-0005-0000-0000-0000BA010000}"/>
    <cellStyle name="_EDS Agilent - STS RFP Pricing Workbook 11-15-05" xfId="574" xr:uid="{00000000-0005-0000-0000-0000BB010000}"/>
    <cellStyle name="_EDS Agilent - STS RFP Pricing Workbook 11-29-05" xfId="575" xr:uid="{00000000-0005-0000-0000-0000BC010000}"/>
    <cellStyle name="_EDS Agilent-STS RFP_Pricing Detail 12-15-05" xfId="576" xr:uid="{00000000-0005-0000-0000-0000BD010000}"/>
    <cellStyle name="_Employee Listing_Sanitized_051712 - CK" xfId="577" xr:uid="{00000000-0005-0000-0000-0000BE010000}"/>
    <cellStyle name="_Example" xfId="578" xr:uid="{00000000-0005-0000-0000-0000BF010000}"/>
    <cellStyle name="_FAA ACEP Pricing 01.09.08 v10.1" xfId="579" xr:uid="{00000000-0005-0000-0000-0000C0010000}"/>
    <cellStyle name="_FEPTv.2.0" xfId="580" xr:uid="{00000000-0005-0000-0000-0000C1010000}"/>
    <cellStyle name="_FINAL PRICING - MVM MPO (Due 3-21) 052708 New Pricing with Rate Build Up (122)" xfId="581" xr:uid="{00000000-0005-0000-0000-0000C2010000}"/>
    <cellStyle name="_FINAL Pricing CWFR V3 07-27-07" xfId="582" xr:uid="{00000000-0005-0000-0000-0000C3010000}"/>
    <cellStyle name="_FSA TASS Price case 8.15.07.v1" xfId="583" xr:uid="{00000000-0005-0000-0000-0000C4010000}"/>
    <cellStyle name="_GLC Federal Rate Matrix_Dec 1 2012" xfId="584" xr:uid="{00000000-0005-0000-0000-0000C5010000}"/>
    <cellStyle name="_GSA Map to Onsite DOD and SCIF Staffing 04-14-09" xfId="585" xr:uid="{00000000-0005-0000-0000-0000C6010000}"/>
    <cellStyle name="_GSSM - IDB 2012 RFP v19" xfId="586" xr:uid="{00000000-0005-0000-0000-0000C7010000}"/>
    <cellStyle name="_GSSM - IDB 2012 RFP v19_IBM_Appendix F - People Plan_Proposal Revision" xfId="587" xr:uid="{00000000-0005-0000-0000-0000C8010000}"/>
    <cellStyle name="_GSSM - IDB 2012 RFP v19_IDB pricing 3.1.13.v1" xfId="588" xr:uid="{00000000-0005-0000-0000-0000C9010000}"/>
    <cellStyle name="_GSSM - IDB 2012 RFP v20" xfId="589" xr:uid="{00000000-0005-0000-0000-0000CA010000}"/>
    <cellStyle name="_GSSM - IDB 2012 RFP v20_IBM_Appendix F - People Plan_Proposal Revision" xfId="590" xr:uid="{00000000-0005-0000-0000-0000CB010000}"/>
    <cellStyle name="_GSSM - IDB 2012 RFP v20_IDB pricing 3.1.13.v1" xfId="591" xr:uid="{00000000-0005-0000-0000-0000CC010000}"/>
    <cellStyle name="_Hardware BOM V11-Final 120106" xfId="592" xr:uid="{00000000-0005-0000-0000-0000CD010000}"/>
    <cellStyle name="_HPSS for SDSC 2008 Pricing 1.08.08 v5" xfId="593" xr:uid="{00000000-0005-0000-0000-0000CE010000}"/>
    <cellStyle name="_IBM Navy RTLS Volume IV Pricing Guide v2" xfId="594" xr:uid="{00000000-0005-0000-0000-0000CF010000}"/>
    <cellStyle name="_IBM Response T3-2025-RTCP Price Proposal 03-30-2006" xfId="595" xr:uid="{00000000-0005-0000-0000-0000D0010000}"/>
    <cellStyle name="_x0002__IBM_Appendix F - People Plan_Proposal Revision" xfId="596" xr:uid="{00000000-0005-0000-0000-0000D1010000}"/>
    <cellStyle name="_IBM_IDB_RFP #10-012_Appendix D_RFP Appendix F (Implementation) &amp; Appendix F (Suppoer ROM)" xfId="597" xr:uid="{00000000-0005-0000-0000-0000D2010000}"/>
    <cellStyle name="_IDB ABL costing_V2_2-11-13" xfId="598" xr:uid="{00000000-0005-0000-0000-0000D3010000}"/>
    <cellStyle name="_IDB Cost Rates" xfId="599" xr:uid="{00000000-0005-0000-0000-0000D4010000}"/>
    <cellStyle name="_IDB Job category rates" xfId="600" xr:uid="{00000000-0005-0000-0000-0000D5010000}"/>
    <cellStyle name="_x0002__IDB pricing 3.1.13.v1" xfId="601" xr:uid="{00000000-0005-0000-0000-0000D6010000}"/>
    <cellStyle name="_IDB Pricing VA" xfId="602" xr:uid="{00000000-0005-0000-0000-0000D7010000}"/>
    <cellStyle name="_IDB Revised Timelines V1_0210" xfId="603" xr:uid="{00000000-0005-0000-0000-0000D8010000}"/>
    <cellStyle name="_Indust" xfId="604" xr:uid="{00000000-0005-0000-0000-0000D9010000}"/>
    <cellStyle name="_Indust_GLC Federal Rate Matrix_Dec 1 2012" xfId="605" xr:uid="{00000000-0005-0000-0000-0000DA010000}"/>
    <cellStyle name="_Indust_IBM_Appendix F - People Plan_Proposal Revision" xfId="606" xr:uid="{00000000-0005-0000-0000-0000DB010000}"/>
    <cellStyle name="_Indust_IDB ABL costing_V2_2-11-13" xfId="607" xr:uid="{00000000-0005-0000-0000-0000DC010000}"/>
    <cellStyle name="_Indust_IDB ABL costing_V2_2-11-13_Compare" xfId="608" xr:uid="{00000000-0005-0000-0000-0000DD010000}"/>
    <cellStyle name="_Indust_IDB ABL costing_V2_2-11-13_IDB pricing 3.1.13.v1" xfId="609" xr:uid="{00000000-0005-0000-0000-0000DE010000}"/>
    <cellStyle name="_Indust_IDB ABL costing_V2_2-11-13_NewInput 2.11.13" xfId="610" xr:uid="{00000000-0005-0000-0000-0000DF010000}"/>
    <cellStyle name="_Indust_IDB pricing 3.1.13.v1" xfId="611" xr:uid="{00000000-0005-0000-0000-0000E0010000}"/>
    <cellStyle name="_Indust_PB Eligibility Support BOM 12212012_v4" xfId="612" xr:uid="{00000000-0005-0000-0000-0000E1010000}"/>
    <cellStyle name="_Indust_PB Eligibility Support BOM 12212012_v4_Compare" xfId="613" xr:uid="{00000000-0005-0000-0000-0000E2010000}"/>
    <cellStyle name="_Indust_PB Eligibility Support BOM 12212012_v4_IDB pricing 3.1.13.v1" xfId="614" xr:uid="{00000000-0005-0000-0000-0000E3010000}"/>
    <cellStyle name="_Indust_PB Eligibility Support BOM 12212012_v4_NewInput 2.11.13" xfId="615" xr:uid="{00000000-0005-0000-0000-0000E4010000}"/>
    <cellStyle name="_Janus Phase 2 Extension  Price Case 24Oct2007 v6" xfId="616" xr:uid="{00000000-0005-0000-0000-0000E5010000}"/>
    <cellStyle name="_Janus Phase 2 Extension  Price Case 24Oct2007 v6_Compare" xfId="617" xr:uid="{00000000-0005-0000-0000-0000E6010000}"/>
    <cellStyle name="_Janus Phase 2 Extension  Price Case 24Oct2007 v6_IBM_Appendix F - People Plan_Proposal Revision" xfId="618" xr:uid="{00000000-0005-0000-0000-0000E7010000}"/>
    <cellStyle name="_Janus Phase 2 Extension  Price Case 24Oct2007 v6_IDB pricing 3.1.13.v1" xfId="619" xr:uid="{00000000-0005-0000-0000-0000E8010000}"/>
    <cellStyle name="_Janus Phase 2 Extension  Price Case 24Oct2007 v6_NewInput 2.11.13" xfId="620" xr:uid="{00000000-0005-0000-0000-0000E9010000}"/>
    <cellStyle name="_Janus Phase 2 Extension  Price Case 24Oct2007 v6_OJ5246 - CMS HIX - Deloitte - Pricing_Revised 8-24-11" xfId="621" xr:uid="{00000000-0005-0000-0000-0000EA010000}"/>
    <cellStyle name="_Janus Phase 2 Extension  Price Case 24Oct2007 v6_OJ5246 - CMS HIX - Deloitte - Pricing_Revised 8-24-11_Compare" xfId="622" xr:uid="{00000000-0005-0000-0000-0000EB010000}"/>
    <cellStyle name="_Janus Phase 2 Extension  Price Case 24Oct2007 v6_OJ5246 - CMS HIX - Deloitte - Pricing_Revised 8-24-11_IDB pricing 3.1.13.v1" xfId="623" xr:uid="{00000000-0005-0000-0000-0000EC010000}"/>
    <cellStyle name="_Janus Phase 2 Extension  Price Case 24Oct2007 v6_OJ5246 - CMS HIX - Deloitte - Pricing_Revised 8-24-11_NewInput 2.11.13" xfId="624" xr:uid="{00000000-0005-0000-0000-0000ED010000}"/>
    <cellStyle name="_Janus Phase 2 Extension  Price Case 24Oct2007 v6_PB Eligibility Support BOM 12212012_v4" xfId="625" xr:uid="{00000000-0005-0000-0000-0000EE010000}"/>
    <cellStyle name="_Janus Phase 2 Extension  Price Case 24Oct2007 v6_PB Eligibility Support BOM 12212012_v4_Compare" xfId="626" xr:uid="{00000000-0005-0000-0000-0000EF010000}"/>
    <cellStyle name="_Janus Phase 2 Extension  Price Case 24Oct2007 v6_PB Eligibility Support BOM 12212012_v4_IDB pricing 3.1.13.v1" xfId="627" xr:uid="{00000000-0005-0000-0000-0000F0010000}"/>
    <cellStyle name="_Janus Phase 2 Extension  Price Case 24Oct2007 v6_PB Eligibility Support BOM 12212012_v4_NewInput 2.11.13" xfId="628" xr:uid="{00000000-0005-0000-0000-0000F1010000}"/>
    <cellStyle name="_Labor Category RFQ_V2_02.28.12" xfId="629" xr:uid="{00000000-0005-0000-0000-0000F2010000}"/>
    <cellStyle name="_Master" xfId="630" xr:uid="{00000000-0005-0000-0000-0000F3010000}"/>
    <cellStyle name="_Maximo Army 03-19-08 V1" xfId="631" xr:uid="{00000000-0005-0000-0000-0000F4010000}"/>
    <cellStyle name="_Misc" xfId="632" xr:uid="{00000000-0005-0000-0000-0000F5010000}"/>
    <cellStyle name="_mpo due march 14 j barnes 03 18 08 v5 FINAL" xfId="633" xr:uid="{00000000-0005-0000-0000-0000F6010000}"/>
    <cellStyle name="_MVM MPO Due 3-21 with Research Div 03-14-08 V2" xfId="634" xr:uid="{00000000-0005-0000-0000-0000F7010000}"/>
    <cellStyle name="_MVM MPO Due 3-21 with Research Div 03-18-08 V4 (157 rate)" xfId="635" xr:uid="{00000000-0005-0000-0000-0000F8010000}"/>
    <cellStyle name="_NDW" xfId="636" xr:uid="{00000000-0005-0000-0000-0000F9010000}"/>
    <cellStyle name="_New Logistics CPM Pricing Proposal Spreadsheet 091608 V5 Final" xfId="637" xr:uid="{00000000-0005-0000-0000-0000FA010000}"/>
    <cellStyle name="_x0002__NewInput 2.11.13" xfId="638" xr:uid="{00000000-0005-0000-0000-0000FB010000}"/>
    <cellStyle name="_NMUD Customer Exhibits (NEW RATES)" xfId="639" xr:uid="{00000000-0005-0000-0000-0000FC010000}"/>
    <cellStyle name="_Occupancy" xfId="640" xr:uid="{00000000-0005-0000-0000-0000FD010000}"/>
    <cellStyle name="_OCrush Hosting v1.0_Draft2" xfId="641" xr:uid="{00000000-0005-0000-0000-0000FE010000}"/>
    <cellStyle name="_OCrush Hosting v1.0_Draft2_CMS HIX pricing 7.17.11.v9.FX and DSH" xfId="642" xr:uid="{00000000-0005-0000-0000-0000FF010000}"/>
    <cellStyle name="_OCrush Hosting v1.0_Draft2_CMS HIX pricing 7.18.11 combined v4" xfId="643" xr:uid="{00000000-0005-0000-0000-000000020000}"/>
    <cellStyle name="_OCrush Hosting v1.0_Draft2_CMS HIX pricing 9.18.11.v24" xfId="644" xr:uid="{00000000-0005-0000-0000-000001020000}"/>
    <cellStyle name="_OCrush Hosting v1.0_Draft2_CMS HIX pricing v5 updated 8.21.11.v1" xfId="645" xr:uid="{00000000-0005-0000-0000-000002020000}"/>
    <cellStyle name="_OCrush Hosting v1.0_Draft2_HIX - Section B - Schedule of Service Price_Costs.IBM drt bom v4" xfId="646" xr:uid="{00000000-0005-0000-0000-000003020000}"/>
    <cellStyle name="_OCrush Hosting v1.0_Draft2_OJ5246 - CMS HIX - Deloitte - Pricing_Revised 8-24-11" xfId="647" xr:uid="{00000000-0005-0000-0000-000004020000}"/>
    <cellStyle name="_OCrush Hosting v1.0_Draft2_Terremark  " xfId="648" xr:uid="{00000000-0005-0000-0000-000005020000}"/>
    <cellStyle name="_OEM-Master-list" xfId="649" xr:uid="{00000000-0005-0000-0000-000006020000}"/>
    <cellStyle name="_Orange Crush" xfId="650" xr:uid="{00000000-0005-0000-0000-000007020000}"/>
    <cellStyle name="_Orange Crush Cross Functional Consolidated Model v1.1" xfId="651" xr:uid="{00000000-0005-0000-0000-000008020000}"/>
    <cellStyle name="_Orange Crush Cross Functional Consolidated Model v1.1_CMS HIX pricing 7.17.11.v9.FX and DSH" xfId="652" xr:uid="{00000000-0005-0000-0000-000009020000}"/>
    <cellStyle name="_Orange Crush Cross Functional Consolidated Model v1.1_CMS HIX pricing 7.18.11 combined v4" xfId="653" xr:uid="{00000000-0005-0000-0000-00000A020000}"/>
    <cellStyle name="_Orange Crush Cross Functional Consolidated Model v1.1_CMS HIX pricing 9.18.11.v24" xfId="654" xr:uid="{00000000-0005-0000-0000-00000B020000}"/>
    <cellStyle name="_Orange Crush Cross Functional Consolidated Model v1.1_CMS HIX pricing v5 updated 8.21.11.v1" xfId="655" xr:uid="{00000000-0005-0000-0000-00000C020000}"/>
    <cellStyle name="_Orange Crush Cross Functional Consolidated Model v1.1_HIX - Section B - Schedule of Service Price_Costs.IBM drt bom v4" xfId="656" xr:uid="{00000000-0005-0000-0000-00000D020000}"/>
    <cellStyle name="_Orange Crush Cross Functional Consolidated Model v1.1_OJ5246 - CMS HIX - Deloitte - Pricing_Revised 8-24-11" xfId="657" xr:uid="{00000000-0005-0000-0000-00000E020000}"/>
    <cellStyle name="_Orange Crush Cross Functional Consolidated Model v1.1_Terremark  " xfId="658" xr:uid="{00000000-0005-0000-0000-00000F020000}"/>
    <cellStyle name="_Plan Finder Price Request 3312011_v2" xfId="659" xr:uid="{00000000-0005-0000-0000-000010020000}"/>
    <cellStyle name="_Pricing EIDS File V6 09-06-07" xfId="660" xr:uid="{00000000-0005-0000-0000-000011020000}"/>
    <cellStyle name="_Pricing EIDS File V6 09-06-07_Compare" xfId="661" xr:uid="{00000000-0005-0000-0000-000012020000}"/>
    <cellStyle name="_Pricing EIDS File V6 09-06-07_IBM_Appendix F - People Plan_Proposal Revision" xfId="662" xr:uid="{00000000-0005-0000-0000-000013020000}"/>
    <cellStyle name="_Pricing EIDS File V6 09-06-07_IDB pricing 3.1.13.v1" xfId="663" xr:uid="{00000000-0005-0000-0000-000014020000}"/>
    <cellStyle name="_Pricing EIDS File V6 09-06-07_NewInput 2.11.13" xfId="664" xr:uid="{00000000-0005-0000-0000-000015020000}"/>
    <cellStyle name="_Pricing EIDS File V6 09-06-07_OJ5246 - CMS HIX - Deloitte - Pricing_Revised 8-24-11" xfId="665" xr:uid="{00000000-0005-0000-0000-000016020000}"/>
    <cellStyle name="_Pricing EIDS File V6 09-06-07_OJ5246 - CMS HIX - Deloitte - Pricing_Revised 8-24-11_Compare" xfId="666" xr:uid="{00000000-0005-0000-0000-000017020000}"/>
    <cellStyle name="_Pricing EIDS File V6 09-06-07_OJ5246 - CMS HIX - Deloitte - Pricing_Revised 8-24-11_IDB pricing 3.1.13.v1" xfId="667" xr:uid="{00000000-0005-0000-0000-000018020000}"/>
    <cellStyle name="_Pricing EIDS File V6 09-06-07_OJ5246 - CMS HIX - Deloitte - Pricing_Revised 8-24-11_NewInput 2.11.13" xfId="668" xr:uid="{00000000-0005-0000-0000-000019020000}"/>
    <cellStyle name="_Pricing EIDS File V6 09-06-07_PB Eligibility Support BOM 12212012_v4" xfId="669" xr:uid="{00000000-0005-0000-0000-00001A020000}"/>
    <cellStyle name="_Pricing EIDS File V6 09-06-07_PB Eligibility Support BOM 12212012_v4_Compare" xfId="670" xr:uid="{00000000-0005-0000-0000-00001B020000}"/>
    <cellStyle name="_Pricing EIDS File V6 09-06-07_PB Eligibility Support BOM 12212012_v4_IDB pricing 3.1.13.v1" xfId="671" xr:uid="{00000000-0005-0000-0000-00001C020000}"/>
    <cellStyle name="_Pricing EIDS File V6 09-06-07_PB Eligibility Support BOM 12212012_v4_NewInput 2.11.13" xfId="672" xr:uid="{00000000-0005-0000-0000-00001D020000}"/>
    <cellStyle name="_Product Check" xfId="673" xr:uid="{00000000-0005-0000-0000-00001E020000}"/>
    <cellStyle name="_PS HC Summary 20080428" xfId="674" xr:uid="{00000000-0005-0000-0000-00001F020000}"/>
    <cellStyle name="_PS HC Summary 20080428_GLC Federal Rate Matrix_Dec 1 2012" xfId="675" xr:uid="{00000000-0005-0000-0000-000020020000}"/>
    <cellStyle name="_PS HC Summary 20080428_IBM_Appendix F - People Plan_Proposal Revision" xfId="676" xr:uid="{00000000-0005-0000-0000-000021020000}"/>
    <cellStyle name="_PS HC Summary 20080428_IDB ABL costing_V2_2-11-13" xfId="677" xr:uid="{00000000-0005-0000-0000-000022020000}"/>
    <cellStyle name="_PS HC Summary 20080428_IDB ABL costing_V2_2-11-13_Compare" xfId="678" xr:uid="{00000000-0005-0000-0000-000023020000}"/>
    <cellStyle name="_PS HC Summary 20080428_IDB ABL costing_V2_2-11-13_IDB pricing 3.1.13.v1" xfId="679" xr:uid="{00000000-0005-0000-0000-000024020000}"/>
    <cellStyle name="_PS HC Summary 20080428_IDB ABL costing_V2_2-11-13_NewInput 2.11.13" xfId="680" xr:uid="{00000000-0005-0000-0000-000025020000}"/>
    <cellStyle name="_PS HC Summary 20080428_IDB pricing 3.1.13.v1" xfId="681" xr:uid="{00000000-0005-0000-0000-000026020000}"/>
    <cellStyle name="_PS HC Summary 20080428_PB Eligibility Support BOM 12212012_v4" xfId="682" xr:uid="{00000000-0005-0000-0000-000027020000}"/>
    <cellStyle name="_PS HC Summary 20080428_PB Eligibility Support BOM 12212012_v4_Compare" xfId="683" xr:uid="{00000000-0005-0000-0000-000028020000}"/>
    <cellStyle name="_PS HC Summary 20080428_PB Eligibility Support BOM 12212012_v4_IDB pricing 3.1.13.v1" xfId="684" xr:uid="{00000000-0005-0000-0000-000029020000}"/>
    <cellStyle name="_PS HC Summary 20080428_PB Eligibility Support BOM 12212012_v4_NewInput 2.11.13" xfId="685" xr:uid="{00000000-0005-0000-0000-00002A020000}"/>
    <cellStyle name="_PS P&amp;L" xfId="686" xr:uid="{00000000-0005-0000-0000-00002B020000}"/>
    <cellStyle name="_Public Sector 2008 monthly capacity plan FINAL 12-10-07 v3" xfId="687" xr:uid="{00000000-0005-0000-0000-00002C020000}"/>
    <cellStyle name="_Public Sector 2008 monthly capacity plan FINAL 12-10-07 v3_GLC Federal Rate Matrix_Dec 1 2012" xfId="688" xr:uid="{00000000-0005-0000-0000-00002D020000}"/>
    <cellStyle name="_Public Sector 2008 monthly capacity plan FINAL 12-10-07 v3_IBM_Appendix F - People Plan_Proposal Revision" xfId="689" xr:uid="{00000000-0005-0000-0000-00002E020000}"/>
    <cellStyle name="_Public Sector 2008 monthly capacity plan FINAL 12-10-07 v3_IDB ABL costing_V2_2-11-13" xfId="690" xr:uid="{00000000-0005-0000-0000-00002F020000}"/>
    <cellStyle name="_Public Sector 2008 monthly capacity plan FINAL 12-10-07 v3_IDB ABL costing_V2_2-11-13_Compare" xfId="691" xr:uid="{00000000-0005-0000-0000-000030020000}"/>
    <cellStyle name="_Public Sector 2008 monthly capacity plan FINAL 12-10-07 v3_IDB ABL costing_V2_2-11-13_IDB pricing 3.1.13.v1" xfId="692" xr:uid="{00000000-0005-0000-0000-000031020000}"/>
    <cellStyle name="_Public Sector 2008 monthly capacity plan FINAL 12-10-07 v3_IDB ABL costing_V2_2-11-13_NewInput 2.11.13" xfId="693" xr:uid="{00000000-0005-0000-0000-000032020000}"/>
    <cellStyle name="_Public Sector 2008 monthly capacity plan FINAL 12-10-07 v3_IDB pricing 3.1.13.v1" xfId="694" xr:uid="{00000000-0005-0000-0000-000033020000}"/>
    <cellStyle name="_Public Sector 2008 monthly capacity plan FINAL 12-10-07 v3_PB Eligibility Support BOM 12212012_v4" xfId="695" xr:uid="{00000000-0005-0000-0000-000034020000}"/>
    <cellStyle name="_Public Sector 2008 monthly capacity plan FINAL 12-10-07 v3_PB Eligibility Support BOM 12212012_v4_Compare" xfId="696" xr:uid="{00000000-0005-0000-0000-000035020000}"/>
    <cellStyle name="_Public Sector 2008 monthly capacity plan FINAL 12-10-07 v3_PB Eligibility Support BOM 12212012_v4_IDB pricing 3.1.13.v1" xfId="697" xr:uid="{00000000-0005-0000-0000-000036020000}"/>
    <cellStyle name="_Public Sector 2008 monthly capacity plan FINAL 12-10-07 v3_PB Eligibility Support BOM 12212012_v4_NewInput 2.11.13" xfId="698" xr:uid="{00000000-0005-0000-0000-000037020000}"/>
    <cellStyle name="_Public Sector Headcount October 2011" xfId="699" xr:uid="{00000000-0005-0000-0000-000038020000}"/>
    <cellStyle name="_Public Sector Headcount October 2011_GLC Federal Rate Matrix_Dec 1 2012" xfId="700" xr:uid="{00000000-0005-0000-0000-000039020000}"/>
    <cellStyle name="_Public Sector Headcount October 2011_IBM_Appendix F - People Plan_Proposal Revision" xfId="701" xr:uid="{00000000-0005-0000-0000-00003A020000}"/>
    <cellStyle name="_Public Sector Headcount October 2011_IDB ABL costing_V2_2-11-13" xfId="702" xr:uid="{00000000-0005-0000-0000-00003B020000}"/>
    <cellStyle name="_Public Sector Headcount October 2011_IDB ABL costing_V2_2-11-13_Compare" xfId="703" xr:uid="{00000000-0005-0000-0000-00003C020000}"/>
    <cellStyle name="_Public Sector Headcount October 2011_IDB ABL costing_V2_2-11-13_IDB pricing 3.1.13.v1" xfId="704" xr:uid="{00000000-0005-0000-0000-00003D020000}"/>
    <cellStyle name="_Public Sector Headcount October 2011_IDB ABL costing_V2_2-11-13_NewInput 2.11.13" xfId="705" xr:uid="{00000000-0005-0000-0000-00003E020000}"/>
    <cellStyle name="_Public Sector Headcount October 2011_IDB pricing 3.1.13.v1" xfId="706" xr:uid="{00000000-0005-0000-0000-00003F020000}"/>
    <cellStyle name="_Public Sector Headcount October 2011_PB Eligibility Support BOM 12212012_v4" xfId="707" xr:uid="{00000000-0005-0000-0000-000040020000}"/>
    <cellStyle name="_Public Sector Headcount October 2011_PB Eligibility Support BOM 12212012_v4_Compare" xfId="708" xr:uid="{00000000-0005-0000-0000-000041020000}"/>
    <cellStyle name="_Public Sector Headcount October 2011_PB Eligibility Support BOM 12212012_v4_IDB pricing 3.1.13.v1" xfId="709" xr:uid="{00000000-0005-0000-0000-000042020000}"/>
    <cellStyle name="_Public Sector Headcount October 2011_PB Eligibility Support BOM 12212012_v4_NewInput 2.11.13" xfId="710" xr:uid="{00000000-0005-0000-0000-000043020000}"/>
    <cellStyle name="_RAS HIPPA V2" xfId="711" xr:uid="{00000000-0005-0000-0000-000044020000}"/>
    <cellStyle name="_RAS Recompete Pricing 08-16-07 FINAL V3" xfId="712" xr:uid="{00000000-0005-0000-0000-000045020000}"/>
    <cellStyle name="_RAS RTA OY1" xfId="713" xr:uid="{00000000-0005-0000-0000-000046020000}"/>
    <cellStyle name="_RAVEN BOE Labor 1.0, 2.0, 4.0 030909 V7c" xfId="714" xr:uid="{00000000-0005-0000-0000-000047020000}"/>
    <cellStyle name="_Regina OJP pricing v2" xfId="715" xr:uid="{00000000-0005-0000-0000-000048020000}"/>
    <cellStyle name="_Royalty" xfId="716" xr:uid="{00000000-0005-0000-0000-000049020000}"/>
    <cellStyle name="_royalty worksheet May" xfId="717" xr:uid="{00000000-0005-0000-0000-00004A020000}"/>
    <cellStyle name="_royalty worksheet may08" xfId="718" xr:uid="{00000000-0005-0000-0000-00004B020000}"/>
    <cellStyle name="_Royalty_CMS HIX pricing 7.17.11.v9.FX and DSH" xfId="719" xr:uid="{00000000-0005-0000-0000-00004C020000}"/>
    <cellStyle name="_Royalty_CMS HIX pricing 7.18.11 combined v4" xfId="720" xr:uid="{00000000-0005-0000-0000-00004D020000}"/>
    <cellStyle name="_Royalty_CMS HIX pricing 9.18.11.v24" xfId="721" xr:uid="{00000000-0005-0000-0000-00004E020000}"/>
    <cellStyle name="_Royalty_CMS HIX pricing v5 updated 8.21.11.v1" xfId="722" xr:uid="{00000000-0005-0000-0000-00004F020000}"/>
    <cellStyle name="_Royalty_CMS Plan Finder_Final Revised Price Quote_GBS_05062011" xfId="723" xr:uid="{00000000-0005-0000-0000-000050020000}"/>
    <cellStyle name="_Royalty_CMS PlanFinder pricing 4.4.11.v1" xfId="724" xr:uid="{00000000-0005-0000-0000-000051020000}"/>
    <cellStyle name="_Royalty_CMS PlanFinder pricing 4.4.11.v1_CMS HIX pricing 7.17.11.v9.FX and DSH" xfId="725" xr:uid="{00000000-0005-0000-0000-000052020000}"/>
    <cellStyle name="_Royalty_CMS PlanFinder pricing 4.4.11.v1_CMS HIX pricing 7.18.11 combined v4" xfId="726" xr:uid="{00000000-0005-0000-0000-000053020000}"/>
    <cellStyle name="_Royalty_CMS PlanFinder pricing 4.4.11.v1_CMS HIX pricing 9.18.11.v24" xfId="727" xr:uid="{00000000-0005-0000-0000-000054020000}"/>
    <cellStyle name="_Royalty_CMS PlanFinder pricing 4.4.11.v1_CMS HIX pricing v5 updated 8.21.11.v1" xfId="728" xr:uid="{00000000-0005-0000-0000-000055020000}"/>
    <cellStyle name="_Royalty_CMS PlanFinder pricing 4.4.11.v1_HIX - Section B - Schedule of Service Price_Costs.IBM drt bom v4" xfId="729" xr:uid="{00000000-0005-0000-0000-000056020000}"/>
    <cellStyle name="_Royalty_CMS PlanFinder pricing 4.4.11.v1_Terremark  " xfId="730" xr:uid="{00000000-0005-0000-0000-000057020000}"/>
    <cellStyle name="_Royalty_CMS PlanFinder pricing 4.4.11.v2" xfId="731" xr:uid="{00000000-0005-0000-0000-000058020000}"/>
    <cellStyle name="_Royalty_CMS PlanFinder pricing 4.4.11.v2_CMS HIX pricing 7.17.11.v9.FX and DSH" xfId="732" xr:uid="{00000000-0005-0000-0000-000059020000}"/>
    <cellStyle name="_Royalty_CMS PlanFinder pricing 4.4.11.v2_CMS HIX pricing 7.18.11 combined v4" xfId="733" xr:uid="{00000000-0005-0000-0000-00005A020000}"/>
    <cellStyle name="_Royalty_CMS PlanFinder pricing 4.4.11.v2_CMS HIX pricing 9.18.11.v24" xfId="734" xr:uid="{00000000-0005-0000-0000-00005B020000}"/>
    <cellStyle name="_Royalty_CMS PlanFinder pricing 4.4.11.v2_CMS HIX pricing v5 updated 8.21.11.v1" xfId="735" xr:uid="{00000000-0005-0000-0000-00005C020000}"/>
    <cellStyle name="_Royalty_CMS PlanFinder pricing 4.4.11.v2_HIX - Section B - Schedule of Service Price_Costs.IBM drt bom v4" xfId="736" xr:uid="{00000000-0005-0000-0000-00005D020000}"/>
    <cellStyle name="_Royalty_CMS PlanFinder pricing 4.4.11.v2_Terremark  " xfId="737" xr:uid="{00000000-0005-0000-0000-00005E020000}"/>
    <cellStyle name="_Royalty_CMS PlanFinder pricing 4.4.11.v2-gs" xfId="738" xr:uid="{00000000-0005-0000-0000-00005F020000}"/>
    <cellStyle name="_Royalty_CMS PlanFinder pricing 4.4.11.v2-gs_CMS HIX pricing 7.17.11.v9.FX and DSH" xfId="739" xr:uid="{00000000-0005-0000-0000-000060020000}"/>
    <cellStyle name="_Royalty_CMS PlanFinder pricing 4.4.11.v2-gs_CMS HIX pricing 7.18.11 combined v4" xfId="740" xr:uid="{00000000-0005-0000-0000-000061020000}"/>
    <cellStyle name="_Royalty_CMS PlanFinder pricing 4.4.11.v2-gs_CMS HIX pricing 9.18.11.v24" xfId="741" xr:uid="{00000000-0005-0000-0000-000062020000}"/>
    <cellStyle name="_Royalty_CMS PlanFinder pricing 4.4.11.v2-gs_CMS HIX pricing v5 updated 8.21.11.v1" xfId="742" xr:uid="{00000000-0005-0000-0000-000063020000}"/>
    <cellStyle name="_Royalty_CMS PlanFinder pricing 4.4.11.v2-gs_HIX - Section B - Schedule of Service Price_Costs.IBM drt bom v4" xfId="743" xr:uid="{00000000-0005-0000-0000-000064020000}"/>
    <cellStyle name="_Royalty_CMS PlanFinder pricing 4.4.11.v2-gs_Terremark  " xfId="744" xr:uid="{00000000-0005-0000-0000-000065020000}"/>
    <cellStyle name="_Royalty_CMS PlanFinder pricing 4.4.11.v3" xfId="745" xr:uid="{00000000-0005-0000-0000-000066020000}"/>
    <cellStyle name="_Royalty_CMS PlanFinder pricing 4.4.11.v3_CMS HIX pricing 7.17.11.v9.FX and DSH" xfId="746" xr:uid="{00000000-0005-0000-0000-000067020000}"/>
    <cellStyle name="_Royalty_CMS PlanFinder pricing 4.4.11.v3_CMS HIX pricing 7.18.11 combined v4" xfId="747" xr:uid="{00000000-0005-0000-0000-000068020000}"/>
    <cellStyle name="_Royalty_CMS PlanFinder pricing 4.4.11.v3_CMS HIX pricing 9.18.11.v24" xfId="748" xr:uid="{00000000-0005-0000-0000-000069020000}"/>
    <cellStyle name="_Royalty_CMS PlanFinder pricing 4.4.11.v3_CMS HIX pricing v5 updated 8.21.11.v1" xfId="749" xr:uid="{00000000-0005-0000-0000-00006A020000}"/>
    <cellStyle name="_Royalty_CMS PlanFinder pricing 4.4.11.v3_HIX - Section B - Schedule of Service Price_Costs.IBM drt bom v4" xfId="750" xr:uid="{00000000-0005-0000-0000-00006B020000}"/>
    <cellStyle name="_Royalty_CMS PlanFinder pricing 4.4.11.v3_Terremark  " xfId="751" xr:uid="{00000000-0005-0000-0000-00006C020000}"/>
    <cellStyle name="_Royalty_CMS PlanFinder pricing 5.16.11.v4" xfId="752" xr:uid="{00000000-0005-0000-0000-00006D020000}"/>
    <cellStyle name="_Royalty_CMS PlanFinder pricing 5.16.11.v4_CMS HIX pricing 7.17.11.v9.FX and DSH" xfId="753" xr:uid="{00000000-0005-0000-0000-00006E020000}"/>
    <cellStyle name="_Royalty_CMS PlanFinder pricing 5.16.11.v4_CMS HIX pricing 7.18.11 combined v4" xfId="754" xr:uid="{00000000-0005-0000-0000-00006F020000}"/>
    <cellStyle name="_Royalty_CMS PlanFinder pricing 5.16.11.v4_CMS HIX pricing 9.18.11.v24" xfId="755" xr:uid="{00000000-0005-0000-0000-000070020000}"/>
    <cellStyle name="_Royalty_CMS PlanFinder pricing 5.16.11.v4_CMS HIX pricing v5 updated 8.21.11.v1" xfId="756" xr:uid="{00000000-0005-0000-0000-000071020000}"/>
    <cellStyle name="_Royalty_CMS PlanFinder pricing 5.16.11.v4_HIX - Section B - Schedule of Service Price_Costs.IBM drt bom v4" xfId="757" xr:uid="{00000000-0005-0000-0000-000072020000}"/>
    <cellStyle name="_Royalty_CMS PlanFinder pricing 5.16.11.v4_Terremark  " xfId="758" xr:uid="{00000000-0005-0000-0000-000073020000}"/>
    <cellStyle name="_Royalty_HIX - Section B - Schedule of Service Price_Costs.IBM drt bom v4" xfId="759" xr:uid="{00000000-0005-0000-0000-000074020000}"/>
    <cellStyle name="_Royalty_Terremark  " xfId="760" xr:uid="{00000000-0005-0000-0000-000075020000}"/>
    <cellStyle name="_SAP TT Estimating Model - IDB - 2010-04-22 v9" xfId="761" xr:uid="{00000000-0005-0000-0000-000076020000}"/>
    <cellStyle name="_SAP TT Estimating Model - IDB - 2010-04-22 v9_Compare" xfId="762" xr:uid="{00000000-0005-0000-0000-000077020000}"/>
    <cellStyle name="_SAP TT Estimating Model - IDB - 2010-04-22 v9_IBM_Appendix F - People Plan_Proposal Revision" xfId="763" xr:uid="{00000000-0005-0000-0000-000078020000}"/>
    <cellStyle name="_SAP TT Estimating Model - IDB - 2010-04-22 v9_IDB pricing 3.1.13.v1" xfId="764" xr:uid="{00000000-0005-0000-0000-000079020000}"/>
    <cellStyle name="_SAP TT Estimating Model - IDB - 2010-04-22 v9_NewInput 2.11.13" xfId="765" xr:uid="{00000000-0005-0000-0000-00007A020000}"/>
    <cellStyle name="_SAP TT Estimating Model - IDB - 2010-04-22 v9_OJ5246 - CMS HIX - Deloitte - Pricing_Revised 8-24-11" xfId="766" xr:uid="{00000000-0005-0000-0000-00007B020000}"/>
    <cellStyle name="_SAP TT Estimating Model - IDB - 2010-04-22 v9_OJ5246 - CMS HIX - Deloitte - Pricing_Revised 8-24-11_Compare" xfId="767" xr:uid="{00000000-0005-0000-0000-00007C020000}"/>
    <cellStyle name="_SAP TT Estimating Model - IDB - 2010-04-22 v9_OJ5246 - CMS HIX - Deloitte - Pricing_Revised 8-24-11_IDB pricing 3.1.13.v1" xfId="768" xr:uid="{00000000-0005-0000-0000-00007D020000}"/>
    <cellStyle name="_SAP TT Estimating Model - IDB - 2010-04-22 v9_OJ5246 - CMS HIX - Deloitte - Pricing_Revised 8-24-11_NewInput 2.11.13" xfId="769" xr:uid="{00000000-0005-0000-0000-00007E020000}"/>
    <cellStyle name="_SAP TT Estimating Model - IDB - 2010-04-22 v9_PB Eligibility Support BOM 12212012_v4" xfId="770" xr:uid="{00000000-0005-0000-0000-00007F020000}"/>
    <cellStyle name="_SAP TT Estimating Model - IDB - 2010-04-22 v9_PB Eligibility Support BOM 12212012_v4_Compare" xfId="771" xr:uid="{00000000-0005-0000-0000-000080020000}"/>
    <cellStyle name="_SAP TT Estimating Model - IDB - 2010-04-22 v9_PB Eligibility Support BOM 12212012_v4_IDB pricing 3.1.13.v1" xfId="772" xr:uid="{00000000-0005-0000-0000-000081020000}"/>
    <cellStyle name="_SAP TT Estimating Model - IDB - 2010-04-22 v9_PB Eligibility Support BOM 12212012_v4_NewInput 2.11.13" xfId="773" xr:uid="{00000000-0005-0000-0000-000082020000}"/>
    <cellStyle name="_SAP TT Estimating Model - IDB RFP - v 07.1" xfId="774" xr:uid="{00000000-0005-0000-0000-000083020000}"/>
    <cellStyle name="_SDDC PWS Pricing Draft v6 UPDATED 07-19-07 V2a" xfId="775" xr:uid="{00000000-0005-0000-0000-000084020000}"/>
    <cellStyle name="_Server Count Averages - steve r1" xfId="776" xr:uid="{00000000-0005-0000-0000-000085020000}"/>
    <cellStyle name="_Server-Adapter" xfId="777" xr:uid="{00000000-0005-0000-0000-000086020000}"/>
    <cellStyle name="_Sheet1" xfId="778" xr:uid="{00000000-0005-0000-0000-000087020000}"/>
    <cellStyle name="_Sheet2" xfId="779" xr:uid="{00000000-0005-0000-0000-000088020000}"/>
    <cellStyle name="_Sheet5" xfId="780" xr:uid="{00000000-0005-0000-0000-000089020000}"/>
    <cellStyle name="_Sheet5_IBM_Appendix F - People Plan_Proposal Revision" xfId="781" xr:uid="{00000000-0005-0000-0000-00008A020000}"/>
    <cellStyle name="_Sheet5_IDB pricing 3.1.13.v1" xfId="782" xr:uid="{00000000-0005-0000-0000-00008B020000}"/>
    <cellStyle name="_x0002__Sheet7" xfId="783" xr:uid="{00000000-0005-0000-0000-00008C020000}"/>
    <cellStyle name="_SHPS_Cloud_ROM_26apr_v1" xfId="784" xr:uid="{00000000-0005-0000-0000-00008D020000}"/>
    <cellStyle name="_Staffing" xfId="785" xr:uid="{00000000-0005-0000-0000-00008E020000}"/>
    <cellStyle name="_Staffing_Compare" xfId="786" xr:uid="{00000000-0005-0000-0000-00008F020000}"/>
    <cellStyle name="_Staffing_DREW 053010_mlh earlier version of excel dm (jb) dm (jb)" xfId="787" xr:uid="{00000000-0005-0000-0000-000090020000}"/>
    <cellStyle name="_Staffing_DREW 053010_mlh earlier version of excel dm (jb) dm (jb)_Compare" xfId="788" xr:uid="{00000000-0005-0000-0000-000091020000}"/>
    <cellStyle name="_Staffing_DREW 053010_mlh earlier version of excel dm (jb) dm (jb)_IDB pricing 3.1.13.v1" xfId="789" xr:uid="{00000000-0005-0000-0000-000092020000}"/>
    <cellStyle name="_Staffing_DREW 053010_mlh earlier version of excel dm (jb) dm (jb)_NewInput 2.11.13" xfId="790" xr:uid="{00000000-0005-0000-0000-000093020000}"/>
    <cellStyle name="_Staffing_IBM_Appendix F - People Plan_Proposal Revision" xfId="791" xr:uid="{00000000-0005-0000-0000-000094020000}"/>
    <cellStyle name="_Staffing_IDB ABL costing_V2_2-11-13" xfId="792" xr:uid="{00000000-0005-0000-0000-000095020000}"/>
    <cellStyle name="_Staffing_IDB ABL costing_V2_2-11-13_Compare" xfId="793" xr:uid="{00000000-0005-0000-0000-000096020000}"/>
    <cellStyle name="_Staffing_IDB ABL costing_V2_2-11-13_IDB pricing 3.1.13.v1" xfId="794" xr:uid="{00000000-0005-0000-0000-000097020000}"/>
    <cellStyle name="_Staffing_IDB ABL costing_V2_2-11-13_NewInput 2.11.13" xfId="795" xr:uid="{00000000-0005-0000-0000-000098020000}"/>
    <cellStyle name="_Staffing_IDB pricing 3.1.13.v1" xfId="796" xr:uid="{00000000-0005-0000-0000-000099020000}"/>
    <cellStyle name="_Staffing_NewInput 2.11.13" xfId="797" xr:uid="{00000000-0005-0000-0000-00009A020000}"/>
    <cellStyle name="_Staffing_SEC Lee OCONUS ODC's" xfId="798" xr:uid="{00000000-0005-0000-0000-00009B020000}"/>
    <cellStyle name="_Staffing_SEC Lee OCONUS ODC's_Compare" xfId="799" xr:uid="{00000000-0005-0000-0000-00009C020000}"/>
    <cellStyle name="_Staffing_SEC Lee OCONUS ODC's_IDB pricing 3.1.13.v1" xfId="800" xr:uid="{00000000-0005-0000-0000-00009D020000}"/>
    <cellStyle name="_Staffing_SEC Lee OCONUS ODC's_NewInput 2.11.13" xfId="801" xr:uid="{00000000-0005-0000-0000-00009E020000}"/>
    <cellStyle name="_Staffing_Sheet7" xfId="802" xr:uid="{00000000-0005-0000-0000-00009F020000}"/>
    <cellStyle name="_STS Pricing Updates 12-19-05" xfId="803" xr:uid="{00000000-0005-0000-0000-0000A0020000}"/>
    <cellStyle name="_Supernova Compute CM v6-ARC-RRC1" xfId="804" xr:uid="{00000000-0005-0000-0000-0000A1020000}"/>
    <cellStyle name="_Supernova Compute CM v6-ARC-RRC1_CMS HIX pricing 7.17.11.v9.FX and DSH" xfId="805" xr:uid="{00000000-0005-0000-0000-0000A2020000}"/>
    <cellStyle name="_Supernova Compute CM v6-ARC-RRC1_CMS HIX pricing 7.18.11 combined v4" xfId="806" xr:uid="{00000000-0005-0000-0000-0000A3020000}"/>
    <cellStyle name="_Supernova Compute CM v6-ARC-RRC1_CMS HIX pricing 9.18.11.v24" xfId="807" xr:uid="{00000000-0005-0000-0000-0000A4020000}"/>
    <cellStyle name="_Supernova Compute CM v6-ARC-RRC1_CMS HIX pricing v5 updated 8.21.11.v1" xfId="808" xr:uid="{00000000-0005-0000-0000-0000A5020000}"/>
    <cellStyle name="_Supernova Compute CM v6-ARC-RRC1_HIX - Section B - Schedule of Service Price_Costs.IBM drt bom v4" xfId="809" xr:uid="{00000000-0005-0000-0000-0000A6020000}"/>
    <cellStyle name="_Supernova Compute CM v6-ARC-RRC1_OJ5246 - CMS HIX - Deloitte - Pricing_Revised 8-24-11" xfId="810" xr:uid="{00000000-0005-0000-0000-0000A7020000}"/>
    <cellStyle name="_Supernova Compute CM v6-ARC-RRC1_Terremark  " xfId="811" xr:uid="{00000000-0005-0000-0000-0000A8020000}"/>
    <cellStyle name="_Supernova MR Configs1" xfId="812" xr:uid="{00000000-0005-0000-0000-0000A9020000}"/>
    <cellStyle name="_Table Master FINAL with Linkages" xfId="813" xr:uid="{00000000-0005-0000-0000-0000AA020000}"/>
    <cellStyle name="_Table Master V1" xfId="814" xr:uid="{00000000-0005-0000-0000-0000AB020000}"/>
    <cellStyle name="_Telco request STSv1 - FVS - 22112005 (3)" xfId="815" xr:uid="{00000000-0005-0000-0000-0000AC020000}"/>
    <cellStyle name="_Telco request STSv1 - FVS - 22112005 (3)_Compare" xfId="816" xr:uid="{00000000-0005-0000-0000-0000AD020000}"/>
    <cellStyle name="_Telco request STSv1 - FVS - 22112005 (3)_IBM_Appendix F - People Plan_Proposal Revision" xfId="817" xr:uid="{00000000-0005-0000-0000-0000AE020000}"/>
    <cellStyle name="_Telco request STSv1 - FVS - 22112005 (3)_IDB pricing 3.1.13.v1" xfId="818" xr:uid="{00000000-0005-0000-0000-0000AF020000}"/>
    <cellStyle name="_Telco request STSv1 - FVS - 22112005 (3)_NewInput 2.11.13" xfId="819" xr:uid="{00000000-0005-0000-0000-0000B0020000}"/>
    <cellStyle name="_Telco request STSv1 - FVS - 22112005 (3)_Sheet7" xfId="820" xr:uid="{00000000-0005-0000-0000-0000B1020000}"/>
    <cellStyle name="_Three Rivers Server Hardware-Maint-OS model r1" xfId="821" xr:uid="{00000000-0005-0000-0000-0000B2020000}"/>
    <cellStyle name="_TIPSS3 Task Order MeF O&amp;M with IT Specialist A.4.17.06.v5" xfId="822" xr:uid="{00000000-0005-0000-0000-0000B3020000}"/>
    <cellStyle name="_x0002__Trave V2l" xfId="823" xr:uid="{00000000-0005-0000-0000-0000B4020000}"/>
    <cellStyle name="_TSA Labor Estimates v7 03152010" xfId="824" xr:uid="{00000000-0005-0000-0000-0000B5020000}"/>
    <cellStyle name="_TVA Price Case PCR 004" xfId="825" xr:uid="{00000000-0005-0000-0000-0000B6020000}"/>
    <cellStyle name="_unicon price case081008 v2" xfId="826" xr:uid="{00000000-0005-0000-0000-0000B7020000}"/>
    <cellStyle name="_Unix Template - DRAFT" xfId="827" xr:uid="{00000000-0005-0000-0000-0000B8020000}"/>
    <cellStyle name="_Unix Template - DRAFT_CMS HIX pricing 7.17.11.v9.FX and DSH" xfId="828" xr:uid="{00000000-0005-0000-0000-0000B9020000}"/>
    <cellStyle name="_Unix Template - DRAFT_CMS HIX pricing 7.18.11 combined v4" xfId="829" xr:uid="{00000000-0005-0000-0000-0000BA020000}"/>
    <cellStyle name="_Unix Template - DRAFT_CMS HIX pricing 9.18.11.v24" xfId="830" xr:uid="{00000000-0005-0000-0000-0000BB020000}"/>
    <cellStyle name="_Unix Template - DRAFT_CMS HIX pricing v5 updated 8.21.11.v1" xfId="831" xr:uid="{00000000-0005-0000-0000-0000BC020000}"/>
    <cellStyle name="_Unix Template - DRAFT_HIX - Section B - Schedule of Service Price_Costs.IBM drt bom v4" xfId="832" xr:uid="{00000000-0005-0000-0000-0000BD020000}"/>
    <cellStyle name="_Unix Template - DRAFT_OJ5246 - CMS HIX - Deloitte - Pricing_Revised 8-24-11" xfId="833" xr:uid="{00000000-0005-0000-0000-0000BE020000}"/>
    <cellStyle name="_Unix Template - DRAFT_Terremark  " xfId="834" xr:uid="{00000000-0005-0000-0000-0000BF020000}"/>
    <cellStyle name="_WAN comparision BT Sprint" xfId="835" xr:uid="{00000000-0005-0000-0000-0000C0020000}"/>
    <cellStyle name="0,0_x000d__x000a_NA_x000d__x000a_" xfId="836" xr:uid="{00000000-0005-0000-0000-0000C1020000}"/>
    <cellStyle name="0,0_x000d__x000a_NA_x000d__x000a_ 2" xfId="837" xr:uid="{00000000-0005-0000-0000-0000C2020000}"/>
    <cellStyle name="0,0_x000d__x000a_NA_x000d__x000a_ 3" xfId="838" xr:uid="{00000000-0005-0000-0000-0000C3020000}"/>
    <cellStyle name="0,0_x000d__x000a_NA_x000d__x000a__Compare" xfId="839" xr:uid="{00000000-0005-0000-0000-0000C4020000}"/>
    <cellStyle name="1000s (0)" xfId="840" xr:uid="{00000000-0005-0000-0000-0000C5020000}"/>
    <cellStyle name="20% - Accent1" xfId="41" builtinId="30" customBuiltin="1"/>
    <cellStyle name="20% - Accent1 10" xfId="3579" xr:uid="{00000000-0005-0000-0000-0000C7020000}"/>
    <cellStyle name="20% - Accent1 10 2" xfId="16873" xr:uid="{00000000-0005-0000-0000-0000C8020000}"/>
    <cellStyle name="20% - Accent1 10 2 2" xfId="24827" xr:uid="{00000000-0005-0000-0000-0000C9020000}"/>
    <cellStyle name="20% - Accent1 10 2 2 2" xfId="53786" xr:uid="{00000000-0005-0000-0000-0000CA020000}"/>
    <cellStyle name="20% - Accent1 10 2 3" xfId="45845" xr:uid="{00000000-0005-0000-0000-0000CB020000}"/>
    <cellStyle name="20% - Accent1 10 3" xfId="10203" xr:uid="{00000000-0005-0000-0000-0000CC020000}"/>
    <cellStyle name="20% - Accent1 10 3 2" xfId="39261" xr:uid="{00000000-0005-0000-0000-0000CD020000}"/>
    <cellStyle name="20% - Accent1 10 4" xfId="32677" xr:uid="{00000000-0005-0000-0000-0000CE020000}"/>
    <cellStyle name="20% - Accent1 11" xfId="4733" xr:uid="{00000000-0005-0000-0000-0000CF020000}"/>
    <cellStyle name="20% - Accent1 11 2" xfId="18017" xr:uid="{00000000-0005-0000-0000-0000D0020000}"/>
    <cellStyle name="20% - Accent1 11 2 2" xfId="25971" xr:uid="{00000000-0005-0000-0000-0000D1020000}"/>
    <cellStyle name="20% - Accent1 11 2 2 2" xfId="54930" xr:uid="{00000000-0005-0000-0000-0000D2020000}"/>
    <cellStyle name="20% - Accent1 11 2 3" xfId="46989" xr:uid="{00000000-0005-0000-0000-0000D3020000}"/>
    <cellStyle name="20% - Accent1 11 3" xfId="11347" xr:uid="{00000000-0005-0000-0000-0000D4020000}"/>
    <cellStyle name="20% - Accent1 11 3 2" xfId="40405" xr:uid="{00000000-0005-0000-0000-0000D5020000}"/>
    <cellStyle name="20% - Accent1 11 4" xfId="33821" xr:uid="{00000000-0005-0000-0000-0000D6020000}"/>
    <cellStyle name="20% - Accent1 12" xfId="6894" xr:uid="{00000000-0005-0000-0000-0000D7020000}"/>
    <cellStyle name="20% - Accent1 12 2" xfId="20165" xr:uid="{00000000-0005-0000-0000-0000D8020000}"/>
    <cellStyle name="20% - Accent1 12 2 2" xfId="28119" xr:uid="{00000000-0005-0000-0000-0000D9020000}"/>
    <cellStyle name="20% - Accent1 12 2 2 2" xfId="57078" xr:uid="{00000000-0005-0000-0000-0000DA020000}"/>
    <cellStyle name="20% - Accent1 12 2 3" xfId="49137" xr:uid="{00000000-0005-0000-0000-0000DB020000}"/>
    <cellStyle name="20% - Accent1 12 3" xfId="13495" xr:uid="{00000000-0005-0000-0000-0000DC020000}"/>
    <cellStyle name="20% - Accent1 12 3 2" xfId="42553" xr:uid="{00000000-0005-0000-0000-0000DD020000}"/>
    <cellStyle name="20% - Accent1 12 4" xfId="35969" xr:uid="{00000000-0005-0000-0000-0000DE020000}"/>
    <cellStyle name="20% - Accent1 13" xfId="14645" xr:uid="{00000000-0005-0000-0000-0000DF020000}"/>
    <cellStyle name="20% - Accent1 13 2" xfId="22682" xr:uid="{00000000-0005-0000-0000-0000E0020000}"/>
    <cellStyle name="20% - Accent1 13 2 2" xfId="51641" xr:uid="{00000000-0005-0000-0000-0000E1020000}"/>
    <cellStyle name="20% - Accent1 13 3" xfId="43700" xr:uid="{00000000-0005-0000-0000-0000E2020000}"/>
    <cellStyle name="20% - Accent1 14" xfId="21311" xr:uid="{00000000-0005-0000-0000-0000E3020000}"/>
    <cellStyle name="20% - Accent1 14 2" xfId="29263" xr:uid="{00000000-0005-0000-0000-0000E4020000}"/>
    <cellStyle name="20% - Accent1 14 2 2" xfId="58222" xr:uid="{00000000-0005-0000-0000-0000E5020000}"/>
    <cellStyle name="20% - Accent1 14 3" xfId="50281" xr:uid="{00000000-0005-0000-0000-0000E6020000}"/>
    <cellStyle name="20% - Accent1 15" xfId="8053" xr:uid="{00000000-0005-0000-0000-0000E7020000}"/>
    <cellStyle name="20% - Accent1 15 2" xfId="37113" xr:uid="{00000000-0005-0000-0000-0000E8020000}"/>
    <cellStyle name="20% - Accent1 16" xfId="30518" xr:uid="{00000000-0005-0000-0000-0000E9020000}"/>
    <cellStyle name="20% - Accent1 2" xfId="841" xr:uid="{00000000-0005-0000-0000-0000EA020000}"/>
    <cellStyle name="20% - Accent1 2 2" xfId="3382" xr:uid="{00000000-0005-0000-0000-0000EB020000}"/>
    <cellStyle name="20% - Accent1 2 2 10" xfId="32534" xr:uid="{00000000-0005-0000-0000-0000EC020000}"/>
    <cellStyle name="20% - Accent1 2 2 2" xfId="4580" xr:uid="{00000000-0005-0000-0000-0000ED020000}"/>
    <cellStyle name="20% - Accent1 2 2 2 2" xfId="17874" xr:uid="{00000000-0005-0000-0000-0000EE020000}"/>
    <cellStyle name="20% - Accent1 2 2 2 2 2" xfId="25828" xr:uid="{00000000-0005-0000-0000-0000EF020000}"/>
    <cellStyle name="20% - Accent1 2 2 2 2 2 2" xfId="54787" xr:uid="{00000000-0005-0000-0000-0000F0020000}"/>
    <cellStyle name="20% - Accent1 2 2 2 2 3" xfId="46846" xr:uid="{00000000-0005-0000-0000-0000F1020000}"/>
    <cellStyle name="20% - Accent1 2 2 2 3" xfId="11204" xr:uid="{00000000-0005-0000-0000-0000F2020000}"/>
    <cellStyle name="20% - Accent1 2 2 2 3 2" xfId="40262" xr:uid="{00000000-0005-0000-0000-0000F3020000}"/>
    <cellStyle name="20% - Accent1 2 2 2 4" xfId="33678" xr:uid="{00000000-0005-0000-0000-0000F4020000}"/>
    <cellStyle name="20% - Accent1 2 2 3" xfId="6740" xr:uid="{00000000-0005-0000-0000-0000F5020000}"/>
    <cellStyle name="20% - Accent1 2 2 3 2" xfId="20022" xr:uid="{00000000-0005-0000-0000-0000F6020000}"/>
    <cellStyle name="20% - Accent1 2 2 3 2 2" xfId="27976" xr:uid="{00000000-0005-0000-0000-0000F7020000}"/>
    <cellStyle name="20% - Accent1 2 2 3 2 2 2" xfId="56935" xr:uid="{00000000-0005-0000-0000-0000F8020000}"/>
    <cellStyle name="20% - Accent1 2 2 3 2 3" xfId="48994" xr:uid="{00000000-0005-0000-0000-0000F9020000}"/>
    <cellStyle name="20% - Accent1 2 2 3 3" xfId="13352" xr:uid="{00000000-0005-0000-0000-0000FA020000}"/>
    <cellStyle name="20% - Accent1 2 2 3 3 2" xfId="42410" xr:uid="{00000000-0005-0000-0000-0000FB020000}"/>
    <cellStyle name="20% - Accent1 2 2 3 4" xfId="35826" xr:uid="{00000000-0005-0000-0000-0000FC020000}"/>
    <cellStyle name="20% - Accent1 2 2 4" xfId="7905" xr:uid="{00000000-0005-0000-0000-0000FD020000}"/>
    <cellStyle name="20% - Accent1 2 2 4 2" xfId="21166" xr:uid="{00000000-0005-0000-0000-0000FE020000}"/>
    <cellStyle name="20% - Accent1 2 2 4 2 2" xfId="29120" xr:uid="{00000000-0005-0000-0000-0000FF020000}"/>
    <cellStyle name="20% - Accent1 2 2 4 2 2 2" xfId="58079" xr:uid="{00000000-0005-0000-0000-000000030000}"/>
    <cellStyle name="20% - Accent1 2 2 4 2 3" xfId="50138" xr:uid="{00000000-0005-0000-0000-000001030000}"/>
    <cellStyle name="20% - Accent1 2 2 4 3" xfId="14496" xr:uid="{00000000-0005-0000-0000-000002030000}"/>
    <cellStyle name="20% - Accent1 2 2 4 3 2" xfId="43554" xr:uid="{00000000-0005-0000-0000-000003030000}"/>
    <cellStyle name="20% - Accent1 2 2 4 4" xfId="36970" xr:uid="{00000000-0005-0000-0000-000004030000}"/>
    <cellStyle name="20% - Accent1 2 2 5" xfId="15775" xr:uid="{00000000-0005-0000-0000-000005030000}"/>
    <cellStyle name="20% - Accent1 2 2 5 2" xfId="23765" xr:uid="{00000000-0005-0000-0000-000006030000}"/>
    <cellStyle name="20% - Accent1 2 2 5 2 2" xfId="52724" xr:uid="{00000000-0005-0000-0000-000007030000}"/>
    <cellStyle name="20% - Accent1 2 2 5 3" xfId="44783" xr:uid="{00000000-0005-0000-0000-000008030000}"/>
    <cellStyle name="20% - Accent1 2 2 6" xfId="22316" xr:uid="{00000000-0005-0000-0000-000009030000}"/>
    <cellStyle name="20% - Accent1 2 2 6 2" xfId="30264" xr:uid="{00000000-0005-0000-0000-00000A030000}"/>
    <cellStyle name="20% - Accent1 2 2 6 2 2" xfId="59223" xr:uid="{00000000-0005-0000-0000-00000B030000}"/>
    <cellStyle name="20% - Accent1 2 2 6 3" xfId="51282" xr:uid="{00000000-0005-0000-0000-00000C030000}"/>
    <cellStyle name="20% - Accent1 2 2 7" xfId="22460" xr:uid="{00000000-0005-0000-0000-00000D030000}"/>
    <cellStyle name="20% - Accent1 2 2 7 2" xfId="30404" xr:uid="{00000000-0005-0000-0000-00000E030000}"/>
    <cellStyle name="20% - Accent1 2 2 7 2 2" xfId="59363" xr:uid="{00000000-0005-0000-0000-00000F030000}"/>
    <cellStyle name="20% - Accent1 2 2 7 3" xfId="51422" xr:uid="{00000000-0005-0000-0000-000010030000}"/>
    <cellStyle name="20% - Accent1 2 2 8" xfId="22566" xr:uid="{00000000-0005-0000-0000-000011030000}"/>
    <cellStyle name="20% - Accent1 2 2 8 2" xfId="51528" xr:uid="{00000000-0005-0000-0000-000012030000}"/>
    <cellStyle name="20% - Accent1 2 2 9" xfId="10060" xr:uid="{00000000-0005-0000-0000-000013030000}"/>
    <cellStyle name="20% - Accent1 2 2 9 2" xfId="39118" xr:uid="{00000000-0005-0000-0000-000014030000}"/>
    <cellStyle name="20% - Accent1 2 3" xfId="3381" xr:uid="{00000000-0005-0000-0000-000015030000}"/>
    <cellStyle name="20% - Accent1 2 3 2" xfId="4579" xr:uid="{00000000-0005-0000-0000-000016030000}"/>
    <cellStyle name="20% - Accent1 2 3 2 2" xfId="17873" xr:uid="{00000000-0005-0000-0000-000017030000}"/>
    <cellStyle name="20% - Accent1 2 3 2 2 2" xfId="25827" xr:uid="{00000000-0005-0000-0000-000018030000}"/>
    <cellStyle name="20% - Accent1 2 3 2 2 2 2" xfId="54786" xr:uid="{00000000-0005-0000-0000-000019030000}"/>
    <cellStyle name="20% - Accent1 2 3 2 2 3" xfId="46845" xr:uid="{00000000-0005-0000-0000-00001A030000}"/>
    <cellStyle name="20% - Accent1 2 3 2 3" xfId="11203" xr:uid="{00000000-0005-0000-0000-00001B030000}"/>
    <cellStyle name="20% - Accent1 2 3 2 3 2" xfId="40261" xr:uid="{00000000-0005-0000-0000-00001C030000}"/>
    <cellStyle name="20% - Accent1 2 3 2 4" xfId="33677" xr:uid="{00000000-0005-0000-0000-00001D030000}"/>
    <cellStyle name="20% - Accent1 2 3 3" xfId="6739" xr:uid="{00000000-0005-0000-0000-00001E030000}"/>
    <cellStyle name="20% - Accent1 2 3 3 2" xfId="20021" xr:uid="{00000000-0005-0000-0000-00001F030000}"/>
    <cellStyle name="20% - Accent1 2 3 3 2 2" xfId="27975" xr:uid="{00000000-0005-0000-0000-000020030000}"/>
    <cellStyle name="20% - Accent1 2 3 3 2 2 2" xfId="56934" xr:uid="{00000000-0005-0000-0000-000021030000}"/>
    <cellStyle name="20% - Accent1 2 3 3 2 3" xfId="48993" xr:uid="{00000000-0005-0000-0000-000022030000}"/>
    <cellStyle name="20% - Accent1 2 3 3 3" xfId="13351" xr:uid="{00000000-0005-0000-0000-000023030000}"/>
    <cellStyle name="20% - Accent1 2 3 3 3 2" xfId="42409" xr:uid="{00000000-0005-0000-0000-000024030000}"/>
    <cellStyle name="20% - Accent1 2 3 3 4" xfId="35825" xr:uid="{00000000-0005-0000-0000-000025030000}"/>
    <cellStyle name="20% - Accent1 2 3 4" xfId="7904" xr:uid="{00000000-0005-0000-0000-000026030000}"/>
    <cellStyle name="20% - Accent1 2 3 4 2" xfId="21165" xr:uid="{00000000-0005-0000-0000-000027030000}"/>
    <cellStyle name="20% - Accent1 2 3 4 2 2" xfId="29119" xr:uid="{00000000-0005-0000-0000-000028030000}"/>
    <cellStyle name="20% - Accent1 2 3 4 2 2 2" xfId="58078" xr:uid="{00000000-0005-0000-0000-000029030000}"/>
    <cellStyle name="20% - Accent1 2 3 4 2 3" xfId="50137" xr:uid="{00000000-0005-0000-0000-00002A030000}"/>
    <cellStyle name="20% - Accent1 2 3 4 3" xfId="14495" xr:uid="{00000000-0005-0000-0000-00002B030000}"/>
    <cellStyle name="20% - Accent1 2 3 4 3 2" xfId="43553" xr:uid="{00000000-0005-0000-0000-00002C030000}"/>
    <cellStyle name="20% - Accent1 2 3 4 4" xfId="36969" xr:uid="{00000000-0005-0000-0000-00002D030000}"/>
    <cellStyle name="20% - Accent1 2 3 5" xfId="15774" xr:uid="{00000000-0005-0000-0000-00002E030000}"/>
    <cellStyle name="20% - Accent1 2 3 5 2" xfId="23764" xr:uid="{00000000-0005-0000-0000-00002F030000}"/>
    <cellStyle name="20% - Accent1 2 3 5 2 2" xfId="52723" xr:uid="{00000000-0005-0000-0000-000030030000}"/>
    <cellStyle name="20% - Accent1 2 3 5 3" xfId="44782" xr:uid="{00000000-0005-0000-0000-000031030000}"/>
    <cellStyle name="20% - Accent1 2 3 6" xfId="22315" xr:uid="{00000000-0005-0000-0000-000032030000}"/>
    <cellStyle name="20% - Accent1 2 3 6 2" xfId="30263" xr:uid="{00000000-0005-0000-0000-000033030000}"/>
    <cellStyle name="20% - Accent1 2 3 6 2 2" xfId="59222" xr:uid="{00000000-0005-0000-0000-000034030000}"/>
    <cellStyle name="20% - Accent1 2 3 6 3" xfId="51281" xr:uid="{00000000-0005-0000-0000-000035030000}"/>
    <cellStyle name="20% - Accent1 2 3 7" xfId="10059" xr:uid="{00000000-0005-0000-0000-000036030000}"/>
    <cellStyle name="20% - Accent1 2 3 7 2" xfId="39117" xr:uid="{00000000-0005-0000-0000-000037030000}"/>
    <cellStyle name="20% - Accent1 2 3 8" xfId="32533" xr:uid="{00000000-0005-0000-0000-000038030000}"/>
    <cellStyle name="20% - Accent1 2 4" xfId="22459" xr:uid="{00000000-0005-0000-0000-000039030000}"/>
    <cellStyle name="20% - Accent1 2 4 2" xfId="30403" xr:uid="{00000000-0005-0000-0000-00003A030000}"/>
    <cellStyle name="20% - Accent1 2 4 2 2" xfId="59362" xr:uid="{00000000-0005-0000-0000-00003B030000}"/>
    <cellStyle name="20% - Accent1 2 4 3" xfId="51421" xr:uid="{00000000-0005-0000-0000-00003C030000}"/>
    <cellStyle name="20% - Accent1 2 5" xfId="22565" xr:uid="{00000000-0005-0000-0000-00003D030000}"/>
    <cellStyle name="20% - Accent1 2 5 2" xfId="51527" xr:uid="{00000000-0005-0000-0000-00003E030000}"/>
    <cellStyle name="20% - Accent1 3" xfId="85" xr:uid="{00000000-0005-0000-0000-00003F030000}"/>
    <cellStyle name="20% - Accent1 3 10" xfId="6920" xr:uid="{00000000-0005-0000-0000-000040030000}"/>
    <cellStyle name="20% - Accent1 3 10 2" xfId="20191" xr:uid="{00000000-0005-0000-0000-000041030000}"/>
    <cellStyle name="20% - Accent1 3 10 2 2" xfId="28145" xr:uid="{00000000-0005-0000-0000-000042030000}"/>
    <cellStyle name="20% - Accent1 3 10 2 2 2" xfId="57104" xr:uid="{00000000-0005-0000-0000-000043030000}"/>
    <cellStyle name="20% - Accent1 3 10 2 3" xfId="49163" xr:uid="{00000000-0005-0000-0000-000044030000}"/>
    <cellStyle name="20% - Accent1 3 10 3" xfId="13521" xr:uid="{00000000-0005-0000-0000-000045030000}"/>
    <cellStyle name="20% - Accent1 3 10 3 2" xfId="42579" xr:uid="{00000000-0005-0000-0000-000046030000}"/>
    <cellStyle name="20% - Accent1 3 10 4" xfId="35995" xr:uid="{00000000-0005-0000-0000-000047030000}"/>
    <cellStyle name="20% - Accent1 3 11" xfId="14673" xr:uid="{00000000-0005-0000-0000-000048030000}"/>
    <cellStyle name="20% - Accent1 3 11 2" xfId="22708" xr:uid="{00000000-0005-0000-0000-000049030000}"/>
    <cellStyle name="20% - Accent1 3 11 2 2" xfId="51667" xr:uid="{00000000-0005-0000-0000-00004A030000}"/>
    <cellStyle name="20% - Accent1 3 11 3" xfId="43726" xr:uid="{00000000-0005-0000-0000-00004B030000}"/>
    <cellStyle name="20% - Accent1 3 12" xfId="21337" xr:uid="{00000000-0005-0000-0000-00004C030000}"/>
    <cellStyle name="20% - Accent1 3 12 2" xfId="29289" xr:uid="{00000000-0005-0000-0000-00004D030000}"/>
    <cellStyle name="20% - Accent1 3 12 2 2" xfId="58248" xr:uid="{00000000-0005-0000-0000-00004E030000}"/>
    <cellStyle name="20% - Accent1 3 12 3" xfId="50307" xr:uid="{00000000-0005-0000-0000-00004F030000}"/>
    <cellStyle name="20% - Accent1 3 13" xfId="22461" xr:uid="{00000000-0005-0000-0000-000050030000}"/>
    <cellStyle name="20% - Accent1 3 13 2" xfId="30405" xr:uid="{00000000-0005-0000-0000-000051030000}"/>
    <cellStyle name="20% - Accent1 3 13 2 2" xfId="59364" xr:uid="{00000000-0005-0000-0000-000052030000}"/>
    <cellStyle name="20% - Accent1 3 13 3" xfId="51423" xr:uid="{00000000-0005-0000-0000-000053030000}"/>
    <cellStyle name="20% - Accent1 3 14" xfId="22567" xr:uid="{00000000-0005-0000-0000-000054030000}"/>
    <cellStyle name="20% - Accent1 3 14 2" xfId="51529" xr:uid="{00000000-0005-0000-0000-000055030000}"/>
    <cellStyle name="20% - Accent1 3 15" xfId="8079" xr:uid="{00000000-0005-0000-0000-000056030000}"/>
    <cellStyle name="20% - Accent1 3 15 2" xfId="37139" xr:uid="{00000000-0005-0000-0000-000057030000}"/>
    <cellStyle name="20% - Accent1 3 16" xfId="30555" xr:uid="{00000000-0005-0000-0000-000058030000}"/>
    <cellStyle name="20% - Accent1 3 2" xfId="1449" xr:uid="{00000000-0005-0000-0000-000059030000}"/>
    <cellStyle name="20% - Accent1 3 2 10" xfId="21431" xr:uid="{00000000-0005-0000-0000-00005A030000}"/>
    <cellStyle name="20% - Accent1 3 2 10 2" xfId="29379" xr:uid="{00000000-0005-0000-0000-00005B030000}"/>
    <cellStyle name="20% - Accent1 3 2 10 2 2" xfId="58338" xr:uid="{00000000-0005-0000-0000-00005C030000}"/>
    <cellStyle name="20% - Accent1 3 2 10 3" xfId="50397" xr:uid="{00000000-0005-0000-0000-00005D030000}"/>
    <cellStyle name="20% - Accent1 3 2 11" xfId="8171" xr:uid="{00000000-0005-0000-0000-00005E030000}"/>
    <cellStyle name="20% - Accent1 3 2 11 2" xfId="37229" xr:uid="{00000000-0005-0000-0000-00005F030000}"/>
    <cellStyle name="20% - Accent1 3 2 12" xfId="30645" xr:uid="{00000000-0005-0000-0000-000060030000}"/>
    <cellStyle name="20% - Accent1 3 2 2" xfId="1669" xr:uid="{00000000-0005-0000-0000-000061030000}"/>
    <cellStyle name="20% - Accent1 3 2 2 10" xfId="30858" xr:uid="{00000000-0005-0000-0000-000062030000}"/>
    <cellStyle name="20% - Accent1 3 2 2 2" xfId="2294" xr:uid="{00000000-0005-0000-0000-000063030000}"/>
    <cellStyle name="20% - Accent1 3 2 2 2 2" xfId="3302" xr:uid="{00000000-0005-0000-0000-000064030000}"/>
    <cellStyle name="20% - Accent1 3 2 2 2 2 2" xfId="6660" xr:uid="{00000000-0005-0000-0000-000065030000}"/>
    <cellStyle name="20% - Accent1 3 2 2 2 2 2 2" xfId="19942" xr:uid="{00000000-0005-0000-0000-000066030000}"/>
    <cellStyle name="20% - Accent1 3 2 2 2 2 2 2 2" xfId="27896" xr:uid="{00000000-0005-0000-0000-000067030000}"/>
    <cellStyle name="20% - Accent1 3 2 2 2 2 2 2 2 2" xfId="56855" xr:uid="{00000000-0005-0000-0000-000068030000}"/>
    <cellStyle name="20% - Accent1 3 2 2 2 2 2 2 3" xfId="48914" xr:uid="{00000000-0005-0000-0000-000069030000}"/>
    <cellStyle name="20% - Accent1 3 2 2 2 2 2 3" xfId="13272" xr:uid="{00000000-0005-0000-0000-00006A030000}"/>
    <cellStyle name="20% - Accent1 3 2 2 2 2 2 3 2" xfId="42330" xr:uid="{00000000-0005-0000-0000-00006B030000}"/>
    <cellStyle name="20% - Accent1 3 2 2 2 2 2 4" xfId="35746" xr:uid="{00000000-0005-0000-0000-00006C030000}"/>
    <cellStyle name="20% - Accent1 3 2 2 2 2 3" xfId="16790" xr:uid="{00000000-0005-0000-0000-00006D030000}"/>
    <cellStyle name="20% - Accent1 3 2 2 2 2 3 2" xfId="24744" xr:uid="{00000000-0005-0000-0000-00006E030000}"/>
    <cellStyle name="20% - Accent1 3 2 2 2 2 3 2 2" xfId="53703" xr:uid="{00000000-0005-0000-0000-00006F030000}"/>
    <cellStyle name="20% - Accent1 3 2 2 2 2 3 3" xfId="45762" xr:uid="{00000000-0005-0000-0000-000070030000}"/>
    <cellStyle name="20% - Accent1 3 2 2 2 2 4" xfId="9980" xr:uid="{00000000-0005-0000-0000-000071030000}"/>
    <cellStyle name="20% - Accent1 3 2 2 2 2 4 2" xfId="39038" xr:uid="{00000000-0005-0000-0000-000072030000}"/>
    <cellStyle name="20% - Accent1 3 2 2 2 2 5" xfId="32454" xr:uid="{00000000-0005-0000-0000-000073030000}"/>
    <cellStyle name="20% - Accent1 3 2 2 2 3" xfId="4500" xr:uid="{00000000-0005-0000-0000-000074030000}"/>
    <cellStyle name="20% - Accent1 3 2 2 2 3 2" xfId="17794" xr:uid="{00000000-0005-0000-0000-000075030000}"/>
    <cellStyle name="20% - Accent1 3 2 2 2 3 2 2" xfId="25748" xr:uid="{00000000-0005-0000-0000-000076030000}"/>
    <cellStyle name="20% - Accent1 3 2 2 2 3 2 2 2" xfId="54707" xr:uid="{00000000-0005-0000-0000-000077030000}"/>
    <cellStyle name="20% - Accent1 3 2 2 2 3 2 3" xfId="46766" xr:uid="{00000000-0005-0000-0000-000078030000}"/>
    <cellStyle name="20% - Accent1 3 2 2 2 3 3" xfId="11124" xr:uid="{00000000-0005-0000-0000-000079030000}"/>
    <cellStyle name="20% - Accent1 3 2 2 2 3 3 2" xfId="40182" xr:uid="{00000000-0005-0000-0000-00007A030000}"/>
    <cellStyle name="20% - Accent1 3 2 2 2 3 4" xfId="33598" xr:uid="{00000000-0005-0000-0000-00007B030000}"/>
    <cellStyle name="20% - Accent1 3 2 2 2 4" xfId="5656" xr:uid="{00000000-0005-0000-0000-00007C030000}"/>
    <cellStyle name="20% - Accent1 3 2 2 2 4 2" xfId="18938" xr:uid="{00000000-0005-0000-0000-00007D030000}"/>
    <cellStyle name="20% - Accent1 3 2 2 2 4 2 2" xfId="26892" xr:uid="{00000000-0005-0000-0000-00007E030000}"/>
    <cellStyle name="20% - Accent1 3 2 2 2 4 2 2 2" xfId="55851" xr:uid="{00000000-0005-0000-0000-00007F030000}"/>
    <cellStyle name="20% - Accent1 3 2 2 2 4 2 3" xfId="47910" xr:uid="{00000000-0005-0000-0000-000080030000}"/>
    <cellStyle name="20% - Accent1 3 2 2 2 4 3" xfId="12268" xr:uid="{00000000-0005-0000-0000-000081030000}"/>
    <cellStyle name="20% - Accent1 3 2 2 2 4 3 2" xfId="41326" xr:uid="{00000000-0005-0000-0000-000082030000}"/>
    <cellStyle name="20% - Accent1 3 2 2 2 4 4" xfId="34742" xr:uid="{00000000-0005-0000-0000-000083030000}"/>
    <cellStyle name="20% - Accent1 3 2 2 2 5" xfId="7825" xr:uid="{00000000-0005-0000-0000-000084030000}"/>
    <cellStyle name="20% - Accent1 3 2 2 2 5 2" xfId="21086" xr:uid="{00000000-0005-0000-0000-000085030000}"/>
    <cellStyle name="20% - Accent1 3 2 2 2 5 2 2" xfId="29040" xr:uid="{00000000-0005-0000-0000-000086030000}"/>
    <cellStyle name="20% - Accent1 3 2 2 2 5 2 2 2" xfId="57999" xr:uid="{00000000-0005-0000-0000-000087030000}"/>
    <cellStyle name="20% - Accent1 3 2 2 2 5 2 3" xfId="50058" xr:uid="{00000000-0005-0000-0000-000088030000}"/>
    <cellStyle name="20% - Accent1 3 2 2 2 5 3" xfId="14416" xr:uid="{00000000-0005-0000-0000-000089030000}"/>
    <cellStyle name="20% - Accent1 3 2 2 2 5 3 2" xfId="43474" xr:uid="{00000000-0005-0000-0000-00008A030000}"/>
    <cellStyle name="20% - Accent1 3 2 2 2 5 4" xfId="36890" xr:uid="{00000000-0005-0000-0000-00008B030000}"/>
    <cellStyle name="20% - Accent1 3 2 2 2 6" xfId="15695" xr:uid="{00000000-0005-0000-0000-00008C030000}"/>
    <cellStyle name="20% - Accent1 3 2 2 2 6 2" xfId="23685" xr:uid="{00000000-0005-0000-0000-00008D030000}"/>
    <cellStyle name="20% - Accent1 3 2 2 2 6 2 2" xfId="52644" xr:uid="{00000000-0005-0000-0000-00008E030000}"/>
    <cellStyle name="20% - Accent1 3 2 2 2 6 3" xfId="44703" xr:uid="{00000000-0005-0000-0000-00008F030000}"/>
    <cellStyle name="20% - Accent1 3 2 2 2 7" xfId="22236" xr:uid="{00000000-0005-0000-0000-000090030000}"/>
    <cellStyle name="20% - Accent1 3 2 2 2 7 2" xfId="30184" xr:uid="{00000000-0005-0000-0000-000091030000}"/>
    <cellStyle name="20% - Accent1 3 2 2 2 7 2 2" xfId="59143" xr:uid="{00000000-0005-0000-0000-000092030000}"/>
    <cellStyle name="20% - Accent1 3 2 2 2 7 3" xfId="51202" xr:uid="{00000000-0005-0000-0000-000093030000}"/>
    <cellStyle name="20% - Accent1 3 2 2 2 8" xfId="8976" xr:uid="{00000000-0005-0000-0000-000094030000}"/>
    <cellStyle name="20% - Accent1 3 2 2 2 8 2" xfId="38034" xr:uid="{00000000-0005-0000-0000-000095030000}"/>
    <cellStyle name="20% - Accent1 3 2 2 2 9" xfId="31450" xr:uid="{00000000-0005-0000-0000-000096030000}"/>
    <cellStyle name="20% - Accent1 3 2 2 3" xfId="2710" xr:uid="{00000000-0005-0000-0000-000097030000}"/>
    <cellStyle name="20% - Accent1 3 2 2 3 2" xfId="6068" xr:uid="{00000000-0005-0000-0000-000098030000}"/>
    <cellStyle name="20% - Accent1 3 2 2 3 2 2" xfId="19350" xr:uid="{00000000-0005-0000-0000-000099030000}"/>
    <cellStyle name="20% - Accent1 3 2 2 3 2 2 2" xfId="27304" xr:uid="{00000000-0005-0000-0000-00009A030000}"/>
    <cellStyle name="20% - Accent1 3 2 2 3 2 2 2 2" xfId="56263" xr:uid="{00000000-0005-0000-0000-00009B030000}"/>
    <cellStyle name="20% - Accent1 3 2 2 3 2 2 3" xfId="48322" xr:uid="{00000000-0005-0000-0000-00009C030000}"/>
    <cellStyle name="20% - Accent1 3 2 2 3 2 3" xfId="12680" xr:uid="{00000000-0005-0000-0000-00009D030000}"/>
    <cellStyle name="20% - Accent1 3 2 2 3 2 3 2" xfId="41738" xr:uid="{00000000-0005-0000-0000-00009E030000}"/>
    <cellStyle name="20% - Accent1 3 2 2 3 2 4" xfId="35154" xr:uid="{00000000-0005-0000-0000-00009F030000}"/>
    <cellStyle name="20% - Accent1 3 2 2 3 3" xfId="16198" xr:uid="{00000000-0005-0000-0000-0000A0030000}"/>
    <cellStyle name="20% - Accent1 3 2 2 3 3 2" xfId="24152" xr:uid="{00000000-0005-0000-0000-0000A1030000}"/>
    <cellStyle name="20% - Accent1 3 2 2 3 3 2 2" xfId="53111" xr:uid="{00000000-0005-0000-0000-0000A2030000}"/>
    <cellStyle name="20% - Accent1 3 2 2 3 3 3" xfId="45170" xr:uid="{00000000-0005-0000-0000-0000A3030000}"/>
    <cellStyle name="20% - Accent1 3 2 2 3 4" xfId="9388" xr:uid="{00000000-0005-0000-0000-0000A4030000}"/>
    <cellStyle name="20% - Accent1 3 2 2 3 4 2" xfId="38446" xr:uid="{00000000-0005-0000-0000-0000A5030000}"/>
    <cellStyle name="20% - Accent1 3 2 2 3 5" xfId="31862" xr:uid="{00000000-0005-0000-0000-0000A6030000}"/>
    <cellStyle name="20% - Accent1 3 2 2 4" xfId="3908" xr:uid="{00000000-0005-0000-0000-0000A7030000}"/>
    <cellStyle name="20% - Accent1 3 2 2 4 2" xfId="17202" xr:uid="{00000000-0005-0000-0000-0000A8030000}"/>
    <cellStyle name="20% - Accent1 3 2 2 4 2 2" xfId="25156" xr:uid="{00000000-0005-0000-0000-0000A9030000}"/>
    <cellStyle name="20% - Accent1 3 2 2 4 2 2 2" xfId="54115" xr:uid="{00000000-0005-0000-0000-0000AA030000}"/>
    <cellStyle name="20% - Accent1 3 2 2 4 2 3" xfId="46174" xr:uid="{00000000-0005-0000-0000-0000AB030000}"/>
    <cellStyle name="20% - Accent1 3 2 2 4 3" xfId="10532" xr:uid="{00000000-0005-0000-0000-0000AC030000}"/>
    <cellStyle name="20% - Accent1 3 2 2 4 3 2" xfId="39590" xr:uid="{00000000-0005-0000-0000-0000AD030000}"/>
    <cellStyle name="20% - Accent1 3 2 2 4 4" xfId="33006" xr:uid="{00000000-0005-0000-0000-0000AE030000}"/>
    <cellStyle name="20% - Accent1 3 2 2 5" xfId="5064" xr:uid="{00000000-0005-0000-0000-0000AF030000}"/>
    <cellStyle name="20% - Accent1 3 2 2 5 2" xfId="18346" xr:uid="{00000000-0005-0000-0000-0000B0030000}"/>
    <cellStyle name="20% - Accent1 3 2 2 5 2 2" xfId="26300" xr:uid="{00000000-0005-0000-0000-0000B1030000}"/>
    <cellStyle name="20% - Accent1 3 2 2 5 2 2 2" xfId="55259" xr:uid="{00000000-0005-0000-0000-0000B2030000}"/>
    <cellStyle name="20% - Accent1 3 2 2 5 2 3" xfId="47318" xr:uid="{00000000-0005-0000-0000-0000B3030000}"/>
    <cellStyle name="20% - Accent1 3 2 2 5 3" xfId="11676" xr:uid="{00000000-0005-0000-0000-0000B4030000}"/>
    <cellStyle name="20% - Accent1 3 2 2 5 3 2" xfId="40734" xr:uid="{00000000-0005-0000-0000-0000B5030000}"/>
    <cellStyle name="20% - Accent1 3 2 2 5 4" xfId="34150" xr:uid="{00000000-0005-0000-0000-0000B6030000}"/>
    <cellStyle name="20% - Accent1 3 2 2 6" xfId="7233" xr:uid="{00000000-0005-0000-0000-0000B7030000}"/>
    <cellStyle name="20% - Accent1 3 2 2 6 2" xfId="20494" xr:uid="{00000000-0005-0000-0000-0000B8030000}"/>
    <cellStyle name="20% - Accent1 3 2 2 6 2 2" xfId="28448" xr:uid="{00000000-0005-0000-0000-0000B9030000}"/>
    <cellStyle name="20% - Accent1 3 2 2 6 2 2 2" xfId="57407" xr:uid="{00000000-0005-0000-0000-0000BA030000}"/>
    <cellStyle name="20% - Accent1 3 2 2 6 2 3" xfId="49466" xr:uid="{00000000-0005-0000-0000-0000BB030000}"/>
    <cellStyle name="20% - Accent1 3 2 2 6 3" xfId="13824" xr:uid="{00000000-0005-0000-0000-0000BC030000}"/>
    <cellStyle name="20% - Accent1 3 2 2 6 3 2" xfId="42882" xr:uid="{00000000-0005-0000-0000-0000BD030000}"/>
    <cellStyle name="20% - Accent1 3 2 2 6 4" xfId="36298" xr:uid="{00000000-0005-0000-0000-0000BE030000}"/>
    <cellStyle name="20% - Accent1 3 2 2 7" xfId="15102" xr:uid="{00000000-0005-0000-0000-0000BF030000}"/>
    <cellStyle name="20% - Accent1 3 2 2 7 2" xfId="23092" xr:uid="{00000000-0005-0000-0000-0000C0030000}"/>
    <cellStyle name="20% - Accent1 3 2 2 7 2 2" xfId="52051" xr:uid="{00000000-0005-0000-0000-0000C1030000}"/>
    <cellStyle name="20% - Accent1 3 2 2 7 3" xfId="44110" xr:uid="{00000000-0005-0000-0000-0000C2030000}"/>
    <cellStyle name="20% - Accent1 3 2 2 8" xfId="21644" xr:uid="{00000000-0005-0000-0000-0000C3030000}"/>
    <cellStyle name="20% - Accent1 3 2 2 8 2" xfId="29592" xr:uid="{00000000-0005-0000-0000-0000C4030000}"/>
    <cellStyle name="20% - Accent1 3 2 2 8 2 2" xfId="58551" xr:uid="{00000000-0005-0000-0000-0000C5030000}"/>
    <cellStyle name="20% - Accent1 3 2 2 8 3" xfId="50610" xr:uid="{00000000-0005-0000-0000-0000C6030000}"/>
    <cellStyle name="20% - Accent1 3 2 2 9" xfId="8384" xr:uid="{00000000-0005-0000-0000-0000C7030000}"/>
    <cellStyle name="20% - Accent1 3 2 2 9 2" xfId="37442" xr:uid="{00000000-0005-0000-0000-0000C8030000}"/>
    <cellStyle name="20% - Accent1 3 2 3" xfId="2081" xr:uid="{00000000-0005-0000-0000-0000C9030000}"/>
    <cellStyle name="20% - Accent1 3 2 3 2" xfId="3089" xr:uid="{00000000-0005-0000-0000-0000CA030000}"/>
    <cellStyle name="20% - Accent1 3 2 3 2 2" xfId="6447" xr:uid="{00000000-0005-0000-0000-0000CB030000}"/>
    <cellStyle name="20% - Accent1 3 2 3 2 2 2" xfId="19729" xr:uid="{00000000-0005-0000-0000-0000CC030000}"/>
    <cellStyle name="20% - Accent1 3 2 3 2 2 2 2" xfId="27683" xr:uid="{00000000-0005-0000-0000-0000CD030000}"/>
    <cellStyle name="20% - Accent1 3 2 3 2 2 2 2 2" xfId="56642" xr:uid="{00000000-0005-0000-0000-0000CE030000}"/>
    <cellStyle name="20% - Accent1 3 2 3 2 2 2 3" xfId="48701" xr:uid="{00000000-0005-0000-0000-0000CF030000}"/>
    <cellStyle name="20% - Accent1 3 2 3 2 2 3" xfId="13059" xr:uid="{00000000-0005-0000-0000-0000D0030000}"/>
    <cellStyle name="20% - Accent1 3 2 3 2 2 3 2" xfId="42117" xr:uid="{00000000-0005-0000-0000-0000D1030000}"/>
    <cellStyle name="20% - Accent1 3 2 3 2 2 4" xfId="35533" xr:uid="{00000000-0005-0000-0000-0000D2030000}"/>
    <cellStyle name="20% - Accent1 3 2 3 2 3" xfId="16577" xr:uid="{00000000-0005-0000-0000-0000D3030000}"/>
    <cellStyle name="20% - Accent1 3 2 3 2 3 2" xfId="24531" xr:uid="{00000000-0005-0000-0000-0000D4030000}"/>
    <cellStyle name="20% - Accent1 3 2 3 2 3 2 2" xfId="53490" xr:uid="{00000000-0005-0000-0000-0000D5030000}"/>
    <cellStyle name="20% - Accent1 3 2 3 2 3 3" xfId="45549" xr:uid="{00000000-0005-0000-0000-0000D6030000}"/>
    <cellStyle name="20% - Accent1 3 2 3 2 4" xfId="9767" xr:uid="{00000000-0005-0000-0000-0000D7030000}"/>
    <cellStyle name="20% - Accent1 3 2 3 2 4 2" xfId="38825" xr:uid="{00000000-0005-0000-0000-0000D8030000}"/>
    <cellStyle name="20% - Accent1 3 2 3 2 5" xfId="32241" xr:uid="{00000000-0005-0000-0000-0000D9030000}"/>
    <cellStyle name="20% - Accent1 3 2 3 3" xfId="4287" xr:uid="{00000000-0005-0000-0000-0000DA030000}"/>
    <cellStyle name="20% - Accent1 3 2 3 3 2" xfId="17581" xr:uid="{00000000-0005-0000-0000-0000DB030000}"/>
    <cellStyle name="20% - Accent1 3 2 3 3 2 2" xfId="25535" xr:uid="{00000000-0005-0000-0000-0000DC030000}"/>
    <cellStyle name="20% - Accent1 3 2 3 3 2 2 2" xfId="54494" xr:uid="{00000000-0005-0000-0000-0000DD030000}"/>
    <cellStyle name="20% - Accent1 3 2 3 3 2 3" xfId="46553" xr:uid="{00000000-0005-0000-0000-0000DE030000}"/>
    <cellStyle name="20% - Accent1 3 2 3 3 3" xfId="10911" xr:uid="{00000000-0005-0000-0000-0000DF030000}"/>
    <cellStyle name="20% - Accent1 3 2 3 3 3 2" xfId="39969" xr:uid="{00000000-0005-0000-0000-0000E0030000}"/>
    <cellStyle name="20% - Accent1 3 2 3 3 4" xfId="33385" xr:uid="{00000000-0005-0000-0000-0000E1030000}"/>
    <cellStyle name="20% - Accent1 3 2 3 4" xfId="5443" xr:uid="{00000000-0005-0000-0000-0000E2030000}"/>
    <cellStyle name="20% - Accent1 3 2 3 4 2" xfId="18725" xr:uid="{00000000-0005-0000-0000-0000E3030000}"/>
    <cellStyle name="20% - Accent1 3 2 3 4 2 2" xfId="26679" xr:uid="{00000000-0005-0000-0000-0000E4030000}"/>
    <cellStyle name="20% - Accent1 3 2 3 4 2 2 2" xfId="55638" xr:uid="{00000000-0005-0000-0000-0000E5030000}"/>
    <cellStyle name="20% - Accent1 3 2 3 4 2 3" xfId="47697" xr:uid="{00000000-0005-0000-0000-0000E6030000}"/>
    <cellStyle name="20% - Accent1 3 2 3 4 3" xfId="12055" xr:uid="{00000000-0005-0000-0000-0000E7030000}"/>
    <cellStyle name="20% - Accent1 3 2 3 4 3 2" xfId="41113" xr:uid="{00000000-0005-0000-0000-0000E8030000}"/>
    <cellStyle name="20% - Accent1 3 2 3 4 4" xfId="34529" xr:uid="{00000000-0005-0000-0000-0000E9030000}"/>
    <cellStyle name="20% - Accent1 3 2 3 5" xfId="7612" xr:uid="{00000000-0005-0000-0000-0000EA030000}"/>
    <cellStyle name="20% - Accent1 3 2 3 5 2" xfId="20873" xr:uid="{00000000-0005-0000-0000-0000EB030000}"/>
    <cellStyle name="20% - Accent1 3 2 3 5 2 2" xfId="28827" xr:uid="{00000000-0005-0000-0000-0000EC030000}"/>
    <cellStyle name="20% - Accent1 3 2 3 5 2 2 2" xfId="57786" xr:uid="{00000000-0005-0000-0000-0000ED030000}"/>
    <cellStyle name="20% - Accent1 3 2 3 5 2 3" xfId="49845" xr:uid="{00000000-0005-0000-0000-0000EE030000}"/>
    <cellStyle name="20% - Accent1 3 2 3 5 3" xfId="14203" xr:uid="{00000000-0005-0000-0000-0000EF030000}"/>
    <cellStyle name="20% - Accent1 3 2 3 5 3 2" xfId="43261" xr:uid="{00000000-0005-0000-0000-0000F0030000}"/>
    <cellStyle name="20% - Accent1 3 2 3 5 4" xfId="36677" xr:uid="{00000000-0005-0000-0000-0000F1030000}"/>
    <cellStyle name="20% - Accent1 3 2 3 6" xfId="15482" xr:uid="{00000000-0005-0000-0000-0000F2030000}"/>
    <cellStyle name="20% - Accent1 3 2 3 6 2" xfId="23472" xr:uid="{00000000-0005-0000-0000-0000F3030000}"/>
    <cellStyle name="20% - Accent1 3 2 3 6 2 2" xfId="52431" xr:uid="{00000000-0005-0000-0000-0000F4030000}"/>
    <cellStyle name="20% - Accent1 3 2 3 6 3" xfId="44490" xr:uid="{00000000-0005-0000-0000-0000F5030000}"/>
    <cellStyle name="20% - Accent1 3 2 3 7" xfId="22023" xr:uid="{00000000-0005-0000-0000-0000F6030000}"/>
    <cellStyle name="20% - Accent1 3 2 3 7 2" xfId="29971" xr:uid="{00000000-0005-0000-0000-0000F7030000}"/>
    <cellStyle name="20% - Accent1 3 2 3 7 2 2" xfId="58930" xr:uid="{00000000-0005-0000-0000-0000F8030000}"/>
    <cellStyle name="20% - Accent1 3 2 3 7 3" xfId="50989" xr:uid="{00000000-0005-0000-0000-0000F9030000}"/>
    <cellStyle name="20% - Accent1 3 2 3 8" xfId="8763" xr:uid="{00000000-0005-0000-0000-0000FA030000}"/>
    <cellStyle name="20% - Accent1 3 2 3 8 2" xfId="37821" xr:uid="{00000000-0005-0000-0000-0000FB030000}"/>
    <cellStyle name="20% - Accent1 3 2 3 9" xfId="31237" xr:uid="{00000000-0005-0000-0000-0000FC030000}"/>
    <cellStyle name="20% - Accent1 3 2 4" xfId="1899" xr:uid="{00000000-0005-0000-0000-0000FD030000}"/>
    <cellStyle name="20% - Accent1 3 2 4 2" xfId="2909" xr:uid="{00000000-0005-0000-0000-0000FE030000}"/>
    <cellStyle name="20% - Accent1 3 2 4 2 2" xfId="6267" xr:uid="{00000000-0005-0000-0000-0000FF030000}"/>
    <cellStyle name="20% - Accent1 3 2 4 2 2 2" xfId="19549" xr:uid="{00000000-0005-0000-0000-000000040000}"/>
    <cellStyle name="20% - Accent1 3 2 4 2 2 2 2" xfId="27503" xr:uid="{00000000-0005-0000-0000-000001040000}"/>
    <cellStyle name="20% - Accent1 3 2 4 2 2 2 2 2" xfId="56462" xr:uid="{00000000-0005-0000-0000-000002040000}"/>
    <cellStyle name="20% - Accent1 3 2 4 2 2 2 3" xfId="48521" xr:uid="{00000000-0005-0000-0000-000003040000}"/>
    <cellStyle name="20% - Accent1 3 2 4 2 2 3" xfId="12879" xr:uid="{00000000-0005-0000-0000-000004040000}"/>
    <cellStyle name="20% - Accent1 3 2 4 2 2 3 2" xfId="41937" xr:uid="{00000000-0005-0000-0000-000005040000}"/>
    <cellStyle name="20% - Accent1 3 2 4 2 2 4" xfId="35353" xr:uid="{00000000-0005-0000-0000-000006040000}"/>
    <cellStyle name="20% - Accent1 3 2 4 2 3" xfId="16397" xr:uid="{00000000-0005-0000-0000-000007040000}"/>
    <cellStyle name="20% - Accent1 3 2 4 2 3 2" xfId="24351" xr:uid="{00000000-0005-0000-0000-000008040000}"/>
    <cellStyle name="20% - Accent1 3 2 4 2 3 2 2" xfId="53310" xr:uid="{00000000-0005-0000-0000-000009040000}"/>
    <cellStyle name="20% - Accent1 3 2 4 2 3 3" xfId="45369" xr:uid="{00000000-0005-0000-0000-00000A040000}"/>
    <cellStyle name="20% - Accent1 3 2 4 2 4" xfId="9587" xr:uid="{00000000-0005-0000-0000-00000B040000}"/>
    <cellStyle name="20% - Accent1 3 2 4 2 4 2" xfId="38645" xr:uid="{00000000-0005-0000-0000-00000C040000}"/>
    <cellStyle name="20% - Accent1 3 2 4 2 5" xfId="32061" xr:uid="{00000000-0005-0000-0000-00000D040000}"/>
    <cellStyle name="20% - Accent1 3 2 4 3" xfId="4107" xr:uid="{00000000-0005-0000-0000-00000E040000}"/>
    <cellStyle name="20% - Accent1 3 2 4 3 2" xfId="17401" xr:uid="{00000000-0005-0000-0000-00000F040000}"/>
    <cellStyle name="20% - Accent1 3 2 4 3 2 2" xfId="25355" xr:uid="{00000000-0005-0000-0000-000010040000}"/>
    <cellStyle name="20% - Accent1 3 2 4 3 2 2 2" xfId="54314" xr:uid="{00000000-0005-0000-0000-000011040000}"/>
    <cellStyle name="20% - Accent1 3 2 4 3 2 3" xfId="46373" xr:uid="{00000000-0005-0000-0000-000012040000}"/>
    <cellStyle name="20% - Accent1 3 2 4 3 3" xfId="10731" xr:uid="{00000000-0005-0000-0000-000013040000}"/>
    <cellStyle name="20% - Accent1 3 2 4 3 3 2" xfId="39789" xr:uid="{00000000-0005-0000-0000-000014040000}"/>
    <cellStyle name="20% - Accent1 3 2 4 3 4" xfId="33205" xr:uid="{00000000-0005-0000-0000-000015040000}"/>
    <cellStyle name="20% - Accent1 3 2 4 4" xfId="5263" xr:uid="{00000000-0005-0000-0000-000016040000}"/>
    <cellStyle name="20% - Accent1 3 2 4 4 2" xfId="18545" xr:uid="{00000000-0005-0000-0000-000017040000}"/>
    <cellStyle name="20% - Accent1 3 2 4 4 2 2" xfId="26499" xr:uid="{00000000-0005-0000-0000-000018040000}"/>
    <cellStyle name="20% - Accent1 3 2 4 4 2 2 2" xfId="55458" xr:uid="{00000000-0005-0000-0000-000019040000}"/>
    <cellStyle name="20% - Accent1 3 2 4 4 2 3" xfId="47517" xr:uid="{00000000-0005-0000-0000-00001A040000}"/>
    <cellStyle name="20% - Accent1 3 2 4 4 3" xfId="11875" xr:uid="{00000000-0005-0000-0000-00001B040000}"/>
    <cellStyle name="20% - Accent1 3 2 4 4 3 2" xfId="40933" xr:uid="{00000000-0005-0000-0000-00001C040000}"/>
    <cellStyle name="20% - Accent1 3 2 4 4 4" xfId="34349" xr:uid="{00000000-0005-0000-0000-00001D040000}"/>
    <cellStyle name="20% - Accent1 3 2 4 5" xfId="7432" xr:uid="{00000000-0005-0000-0000-00001E040000}"/>
    <cellStyle name="20% - Accent1 3 2 4 5 2" xfId="20693" xr:uid="{00000000-0005-0000-0000-00001F040000}"/>
    <cellStyle name="20% - Accent1 3 2 4 5 2 2" xfId="28647" xr:uid="{00000000-0005-0000-0000-000020040000}"/>
    <cellStyle name="20% - Accent1 3 2 4 5 2 2 2" xfId="57606" xr:uid="{00000000-0005-0000-0000-000021040000}"/>
    <cellStyle name="20% - Accent1 3 2 4 5 2 3" xfId="49665" xr:uid="{00000000-0005-0000-0000-000022040000}"/>
    <cellStyle name="20% - Accent1 3 2 4 5 3" xfId="14023" xr:uid="{00000000-0005-0000-0000-000023040000}"/>
    <cellStyle name="20% - Accent1 3 2 4 5 3 2" xfId="43081" xr:uid="{00000000-0005-0000-0000-000024040000}"/>
    <cellStyle name="20% - Accent1 3 2 4 5 4" xfId="36497" xr:uid="{00000000-0005-0000-0000-000025040000}"/>
    <cellStyle name="20% - Accent1 3 2 4 6" xfId="15302" xr:uid="{00000000-0005-0000-0000-000026040000}"/>
    <cellStyle name="20% - Accent1 3 2 4 6 2" xfId="23292" xr:uid="{00000000-0005-0000-0000-000027040000}"/>
    <cellStyle name="20% - Accent1 3 2 4 6 2 2" xfId="52251" xr:uid="{00000000-0005-0000-0000-000028040000}"/>
    <cellStyle name="20% - Accent1 3 2 4 6 3" xfId="44310" xr:uid="{00000000-0005-0000-0000-000029040000}"/>
    <cellStyle name="20% - Accent1 3 2 4 7" xfId="21843" xr:uid="{00000000-0005-0000-0000-00002A040000}"/>
    <cellStyle name="20% - Accent1 3 2 4 7 2" xfId="29791" xr:uid="{00000000-0005-0000-0000-00002B040000}"/>
    <cellStyle name="20% - Accent1 3 2 4 7 2 2" xfId="58750" xr:uid="{00000000-0005-0000-0000-00002C040000}"/>
    <cellStyle name="20% - Accent1 3 2 4 7 3" xfId="50809" xr:uid="{00000000-0005-0000-0000-00002D040000}"/>
    <cellStyle name="20% - Accent1 3 2 4 8" xfId="8583" xr:uid="{00000000-0005-0000-0000-00002E040000}"/>
    <cellStyle name="20% - Accent1 3 2 4 8 2" xfId="37641" xr:uid="{00000000-0005-0000-0000-00002F040000}"/>
    <cellStyle name="20% - Accent1 3 2 4 9" xfId="31057" xr:uid="{00000000-0005-0000-0000-000030040000}"/>
    <cellStyle name="20% - Accent1 3 2 5" xfId="2497" xr:uid="{00000000-0005-0000-0000-000031040000}"/>
    <cellStyle name="20% - Accent1 3 2 5 2" xfId="5855" xr:uid="{00000000-0005-0000-0000-000032040000}"/>
    <cellStyle name="20% - Accent1 3 2 5 2 2" xfId="19137" xr:uid="{00000000-0005-0000-0000-000033040000}"/>
    <cellStyle name="20% - Accent1 3 2 5 2 2 2" xfId="27091" xr:uid="{00000000-0005-0000-0000-000034040000}"/>
    <cellStyle name="20% - Accent1 3 2 5 2 2 2 2" xfId="56050" xr:uid="{00000000-0005-0000-0000-000035040000}"/>
    <cellStyle name="20% - Accent1 3 2 5 2 2 3" xfId="48109" xr:uid="{00000000-0005-0000-0000-000036040000}"/>
    <cellStyle name="20% - Accent1 3 2 5 2 3" xfId="12467" xr:uid="{00000000-0005-0000-0000-000037040000}"/>
    <cellStyle name="20% - Accent1 3 2 5 2 3 2" xfId="41525" xr:uid="{00000000-0005-0000-0000-000038040000}"/>
    <cellStyle name="20% - Accent1 3 2 5 2 4" xfId="34941" xr:uid="{00000000-0005-0000-0000-000039040000}"/>
    <cellStyle name="20% - Accent1 3 2 5 3" xfId="14789" xr:uid="{00000000-0005-0000-0000-00003A040000}"/>
    <cellStyle name="20% - Accent1 3 2 5 3 2" xfId="22793" xr:uid="{00000000-0005-0000-0000-00003B040000}"/>
    <cellStyle name="20% - Accent1 3 2 5 3 2 2" xfId="51752" xr:uid="{00000000-0005-0000-0000-00003C040000}"/>
    <cellStyle name="20% - Accent1 3 2 5 3 3" xfId="43811" xr:uid="{00000000-0005-0000-0000-00003D040000}"/>
    <cellStyle name="20% - Accent1 3 2 5 4" xfId="9175" xr:uid="{00000000-0005-0000-0000-00003E040000}"/>
    <cellStyle name="20% - Accent1 3 2 5 4 2" xfId="38233" xr:uid="{00000000-0005-0000-0000-00003F040000}"/>
    <cellStyle name="20% - Accent1 3 2 5 5" xfId="31649" xr:uid="{00000000-0005-0000-0000-000040040000}"/>
    <cellStyle name="20% - Accent1 3 2 6" xfId="3695" xr:uid="{00000000-0005-0000-0000-000041040000}"/>
    <cellStyle name="20% - Accent1 3 2 6 2" xfId="16989" xr:uid="{00000000-0005-0000-0000-000042040000}"/>
    <cellStyle name="20% - Accent1 3 2 6 2 2" xfId="24943" xr:uid="{00000000-0005-0000-0000-000043040000}"/>
    <cellStyle name="20% - Accent1 3 2 6 2 2 2" xfId="53902" xr:uid="{00000000-0005-0000-0000-000044040000}"/>
    <cellStyle name="20% - Accent1 3 2 6 2 3" xfId="45961" xr:uid="{00000000-0005-0000-0000-000045040000}"/>
    <cellStyle name="20% - Accent1 3 2 6 3" xfId="10319" xr:uid="{00000000-0005-0000-0000-000046040000}"/>
    <cellStyle name="20% - Accent1 3 2 6 3 2" xfId="39377" xr:uid="{00000000-0005-0000-0000-000047040000}"/>
    <cellStyle name="20% - Accent1 3 2 6 4" xfId="32793" xr:uid="{00000000-0005-0000-0000-000048040000}"/>
    <cellStyle name="20% - Accent1 3 2 7" xfId="4851" xr:uid="{00000000-0005-0000-0000-000049040000}"/>
    <cellStyle name="20% - Accent1 3 2 7 2" xfId="18133" xr:uid="{00000000-0005-0000-0000-00004A040000}"/>
    <cellStyle name="20% - Accent1 3 2 7 2 2" xfId="26087" xr:uid="{00000000-0005-0000-0000-00004B040000}"/>
    <cellStyle name="20% - Accent1 3 2 7 2 2 2" xfId="55046" xr:uid="{00000000-0005-0000-0000-00004C040000}"/>
    <cellStyle name="20% - Accent1 3 2 7 2 3" xfId="47105" xr:uid="{00000000-0005-0000-0000-00004D040000}"/>
    <cellStyle name="20% - Accent1 3 2 7 3" xfId="11463" xr:uid="{00000000-0005-0000-0000-00004E040000}"/>
    <cellStyle name="20% - Accent1 3 2 7 3 2" xfId="40521" xr:uid="{00000000-0005-0000-0000-00004F040000}"/>
    <cellStyle name="20% - Accent1 3 2 7 4" xfId="33937" xr:uid="{00000000-0005-0000-0000-000050040000}"/>
    <cellStyle name="20% - Accent1 3 2 8" xfId="7020" xr:uid="{00000000-0005-0000-0000-000051040000}"/>
    <cellStyle name="20% - Accent1 3 2 8 2" xfId="20281" xr:uid="{00000000-0005-0000-0000-000052040000}"/>
    <cellStyle name="20% - Accent1 3 2 8 2 2" xfId="28235" xr:uid="{00000000-0005-0000-0000-000053040000}"/>
    <cellStyle name="20% - Accent1 3 2 8 2 2 2" xfId="57194" xr:uid="{00000000-0005-0000-0000-000054040000}"/>
    <cellStyle name="20% - Accent1 3 2 8 2 3" xfId="49253" xr:uid="{00000000-0005-0000-0000-000055040000}"/>
    <cellStyle name="20% - Accent1 3 2 8 3" xfId="13611" xr:uid="{00000000-0005-0000-0000-000056040000}"/>
    <cellStyle name="20% - Accent1 3 2 8 3 2" xfId="42669" xr:uid="{00000000-0005-0000-0000-000057040000}"/>
    <cellStyle name="20% - Accent1 3 2 8 4" xfId="36085" xr:uid="{00000000-0005-0000-0000-000058040000}"/>
    <cellStyle name="20% - Accent1 3 2 9" xfId="14889" xr:uid="{00000000-0005-0000-0000-000059040000}"/>
    <cellStyle name="20% - Accent1 3 2 9 2" xfId="22879" xr:uid="{00000000-0005-0000-0000-00005A040000}"/>
    <cellStyle name="20% - Accent1 3 2 9 2 2" xfId="51838" xr:uid="{00000000-0005-0000-0000-00005B040000}"/>
    <cellStyle name="20% - Accent1 3 2 9 3" xfId="43897" xr:uid="{00000000-0005-0000-0000-00005C040000}"/>
    <cellStyle name="20% - Accent1 3 3" xfId="1549" xr:uid="{00000000-0005-0000-0000-00005D040000}"/>
    <cellStyle name="20% - Accent1 3 3 10" xfId="30738" xr:uid="{00000000-0005-0000-0000-00005E040000}"/>
    <cellStyle name="20% - Accent1 3 3 2" xfId="2174" xr:uid="{00000000-0005-0000-0000-00005F040000}"/>
    <cellStyle name="20% - Accent1 3 3 2 2" xfId="3182" xr:uid="{00000000-0005-0000-0000-000060040000}"/>
    <cellStyle name="20% - Accent1 3 3 2 2 2" xfId="6540" xr:uid="{00000000-0005-0000-0000-000061040000}"/>
    <cellStyle name="20% - Accent1 3 3 2 2 2 2" xfId="19822" xr:uid="{00000000-0005-0000-0000-000062040000}"/>
    <cellStyle name="20% - Accent1 3 3 2 2 2 2 2" xfId="27776" xr:uid="{00000000-0005-0000-0000-000063040000}"/>
    <cellStyle name="20% - Accent1 3 3 2 2 2 2 2 2" xfId="56735" xr:uid="{00000000-0005-0000-0000-000064040000}"/>
    <cellStyle name="20% - Accent1 3 3 2 2 2 2 3" xfId="48794" xr:uid="{00000000-0005-0000-0000-000065040000}"/>
    <cellStyle name="20% - Accent1 3 3 2 2 2 3" xfId="13152" xr:uid="{00000000-0005-0000-0000-000066040000}"/>
    <cellStyle name="20% - Accent1 3 3 2 2 2 3 2" xfId="42210" xr:uid="{00000000-0005-0000-0000-000067040000}"/>
    <cellStyle name="20% - Accent1 3 3 2 2 2 4" xfId="35626" xr:uid="{00000000-0005-0000-0000-000068040000}"/>
    <cellStyle name="20% - Accent1 3 3 2 2 3" xfId="16670" xr:uid="{00000000-0005-0000-0000-000069040000}"/>
    <cellStyle name="20% - Accent1 3 3 2 2 3 2" xfId="24624" xr:uid="{00000000-0005-0000-0000-00006A040000}"/>
    <cellStyle name="20% - Accent1 3 3 2 2 3 2 2" xfId="53583" xr:uid="{00000000-0005-0000-0000-00006B040000}"/>
    <cellStyle name="20% - Accent1 3 3 2 2 3 3" xfId="45642" xr:uid="{00000000-0005-0000-0000-00006C040000}"/>
    <cellStyle name="20% - Accent1 3 3 2 2 4" xfId="9860" xr:uid="{00000000-0005-0000-0000-00006D040000}"/>
    <cellStyle name="20% - Accent1 3 3 2 2 4 2" xfId="38918" xr:uid="{00000000-0005-0000-0000-00006E040000}"/>
    <cellStyle name="20% - Accent1 3 3 2 2 5" xfId="32334" xr:uid="{00000000-0005-0000-0000-00006F040000}"/>
    <cellStyle name="20% - Accent1 3 3 2 3" xfId="4380" xr:uid="{00000000-0005-0000-0000-000070040000}"/>
    <cellStyle name="20% - Accent1 3 3 2 3 2" xfId="17674" xr:uid="{00000000-0005-0000-0000-000071040000}"/>
    <cellStyle name="20% - Accent1 3 3 2 3 2 2" xfId="25628" xr:uid="{00000000-0005-0000-0000-000072040000}"/>
    <cellStyle name="20% - Accent1 3 3 2 3 2 2 2" xfId="54587" xr:uid="{00000000-0005-0000-0000-000073040000}"/>
    <cellStyle name="20% - Accent1 3 3 2 3 2 3" xfId="46646" xr:uid="{00000000-0005-0000-0000-000074040000}"/>
    <cellStyle name="20% - Accent1 3 3 2 3 3" xfId="11004" xr:uid="{00000000-0005-0000-0000-000075040000}"/>
    <cellStyle name="20% - Accent1 3 3 2 3 3 2" xfId="40062" xr:uid="{00000000-0005-0000-0000-000076040000}"/>
    <cellStyle name="20% - Accent1 3 3 2 3 4" xfId="33478" xr:uid="{00000000-0005-0000-0000-000077040000}"/>
    <cellStyle name="20% - Accent1 3 3 2 4" xfId="5536" xr:uid="{00000000-0005-0000-0000-000078040000}"/>
    <cellStyle name="20% - Accent1 3 3 2 4 2" xfId="18818" xr:uid="{00000000-0005-0000-0000-000079040000}"/>
    <cellStyle name="20% - Accent1 3 3 2 4 2 2" xfId="26772" xr:uid="{00000000-0005-0000-0000-00007A040000}"/>
    <cellStyle name="20% - Accent1 3 3 2 4 2 2 2" xfId="55731" xr:uid="{00000000-0005-0000-0000-00007B040000}"/>
    <cellStyle name="20% - Accent1 3 3 2 4 2 3" xfId="47790" xr:uid="{00000000-0005-0000-0000-00007C040000}"/>
    <cellStyle name="20% - Accent1 3 3 2 4 3" xfId="12148" xr:uid="{00000000-0005-0000-0000-00007D040000}"/>
    <cellStyle name="20% - Accent1 3 3 2 4 3 2" xfId="41206" xr:uid="{00000000-0005-0000-0000-00007E040000}"/>
    <cellStyle name="20% - Accent1 3 3 2 4 4" xfId="34622" xr:uid="{00000000-0005-0000-0000-00007F040000}"/>
    <cellStyle name="20% - Accent1 3 3 2 5" xfId="7705" xr:uid="{00000000-0005-0000-0000-000080040000}"/>
    <cellStyle name="20% - Accent1 3 3 2 5 2" xfId="20966" xr:uid="{00000000-0005-0000-0000-000081040000}"/>
    <cellStyle name="20% - Accent1 3 3 2 5 2 2" xfId="28920" xr:uid="{00000000-0005-0000-0000-000082040000}"/>
    <cellStyle name="20% - Accent1 3 3 2 5 2 2 2" xfId="57879" xr:uid="{00000000-0005-0000-0000-000083040000}"/>
    <cellStyle name="20% - Accent1 3 3 2 5 2 3" xfId="49938" xr:uid="{00000000-0005-0000-0000-000084040000}"/>
    <cellStyle name="20% - Accent1 3 3 2 5 3" xfId="14296" xr:uid="{00000000-0005-0000-0000-000085040000}"/>
    <cellStyle name="20% - Accent1 3 3 2 5 3 2" xfId="43354" xr:uid="{00000000-0005-0000-0000-000086040000}"/>
    <cellStyle name="20% - Accent1 3 3 2 5 4" xfId="36770" xr:uid="{00000000-0005-0000-0000-000087040000}"/>
    <cellStyle name="20% - Accent1 3 3 2 6" xfId="15575" xr:uid="{00000000-0005-0000-0000-000088040000}"/>
    <cellStyle name="20% - Accent1 3 3 2 6 2" xfId="23565" xr:uid="{00000000-0005-0000-0000-000089040000}"/>
    <cellStyle name="20% - Accent1 3 3 2 6 2 2" xfId="52524" xr:uid="{00000000-0005-0000-0000-00008A040000}"/>
    <cellStyle name="20% - Accent1 3 3 2 6 3" xfId="44583" xr:uid="{00000000-0005-0000-0000-00008B040000}"/>
    <cellStyle name="20% - Accent1 3 3 2 7" xfId="22116" xr:uid="{00000000-0005-0000-0000-00008C040000}"/>
    <cellStyle name="20% - Accent1 3 3 2 7 2" xfId="30064" xr:uid="{00000000-0005-0000-0000-00008D040000}"/>
    <cellStyle name="20% - Accent1 3 3 2 7 2 2" xfId="59023" xr:uid="{00000000-0005-0000-0000-00008E040000}"/>
    <cellStyle name="20% - Accent1 3 3 2 7 3" xfId="51082" xr:uid="{00000000-0005-0000-0000-00008F040000}"/>
    <cellStyle name="20% - Accent1 3 3 2 8" xfId="8856" xr:uid="{00000000-0005-0000-0000-000090040000}"/>
    <cellStyle name="20% - Accent1 3 3 2 8 2" xfId="37914" xr:uid="{00000000-0005-0000-0000-000091040000}"/>
    <cellStyle name="20% - Accent1 3 3 2 9" xfId="31330" xr:uid="{00000000-0005-0000-0000-000092040000}"/>
    <cellStyle name="20% - Accent1 3 3 3" xfId="2590" xr:uid="{00000000-0005-0000-0000-000093040000}"/>
    <cellStyle name="20% - Accent1 3 3 3 2" xfId="5948" xr:uid="{00000000-0005-0000-0000-000094040000}"/>
    <cellStyle name="20% - Accent1 3 3 3 2 2" xfId="19230" xr:uid="{00000000-0005-0000-0000-000095040000}"/>
    <cellStyle name="20% - Accent1 3 3 3 2 2 2" xfId="27184" xr:uid="{00000000-0005-0000-0000-000096040000}"/>
    <cellStyle name="20% - Accent1 3 3 3 2 2 2 2" xfId="56143" xr:uid="{00000000-0005-0000-0000-000097040000}"/>
    <cellStyle name="20% - Accent1 3 3 3 2 2 3" xfId="48202" xr:uid="{00000000-0005-0000-0000-000098040000}"/>
    <cellStyle name="20% - Accent1 3 3 3 2 3" xfId="12560" xr:uid="{00000000-0005-0000-0000-000099040000}"/>
    <cellStyle name="20% - Accent1 3 3 3 2 3 2" xfId="41618" xr:uid="{00000000-0005-0000-0000-00009A040000}"/>
    <cellStyle name="20% - Accent1 3 3 3 2 4" xfId="35034" xr:uid="{00000000-0005-0000-0000-00009B040000}"/>
    <cellStyle name="20% - Accent1 3 3 3 3" xfId="16078" xr:uid="{00000000-0005-0000-0000-00009C040000}"/>
    <cellStyle name="20% - Accent1 3 3 3 3 2" xfId="24032" xr:uid="{00000000-0005-0000-0000-00009D040000}"/>
    <cellStyle name="20% - Accent1 3 3 3 3 2 2" xfId="52991" xr:uid="{00000000-0005-0000-0000-00009E040000}"/>
    <cellStyle name="20% - Accent1 3 3 3 3 3" xfId="45050" xr:uid="{00000000-0005-0000-0000-00009F040000}"/>
    <cellStyle name="20% - Accent1 3 3 3 4" xfId="9268" xr:uid="{00000000-0005-0000-0000-0000A0040000}"/>
    <cellStyle name="20% - Accent1 3 3 3 4 2" xfId="38326" xr:uid="{00000000-0005-0000-0000-0000A1040000}"/>
    <cellStyle name="20% - Accent1 3 3 3 5" xfId="31742" xr:uid="{00000000-0005-0000-0000-0000A2040000}"/>
    <cellStyle name="20% - Accent1 3 3 4" xfId="3788" xr:uid="{00000000-0005-0000-0000-0000A3040000}"/>
    <cellStyle name="20% - Accent1 3 3 4 2" xfId="17082" xr:uid="{00000000-0005-0000-0000-0000A4040000}"/>
    <cellStyle name="20% - Accent1 3 3 4 2 2" xfId="25036" xr:uid="{00000000-0005-0000-0000-0000A5040000}"/>
    <cellStyle name="20% - Accent1 3 3 4 2 2 2" xfId="53995" xr:uid="{00000000-0005-0000-0000-0000A6040000}"/>
    <cellStyle name="20% - Accent1 3 3 4 2 3" xfId="46054" xr:uid="{00000000-0005-0000-0000-0000A7040000}"/>
    <cellStyle name="20% - Accent1 3 3 4 3" xfId="10412" xr:uid="{00000000-0005-0000-0000-0000A8040000}"/>
    <cellStyle name="20% - Accent1 3 3 4 3 2" xfId="39470" xr:uid="{00000000-0005-0000-0000-0000A9040000}"/>
    <cellStyle name="20% - Accent1 3 3 4 4" xfId="32886" xr:uid="{00000000-0005-0000-0000-0000AA040000}"/>
    <cellStyle name="20% - Accent1 3 3 5" xfId="4944" xr:uid="{00000000-0005-0000-0000-0000AB040000}"/>
    <cellStyle name="20% - Accent1 3 3 5 2" xfId="18226" xr:uid="{00000000-0005-0000-0000-0000AC040000}"/>
    <cellStyle name="20% - Accent1 3 3 5 2 2" xfId="26180" xr:uid="{00000000-0005-0000-0000-0000AD040000}"/>
    <cellStyle name="20% - Accent1 3 3 5 2 2 2" xfId="55139" xr:uid="{00000000-0005-0000-0000-0000AE040000}"/>
    <cellStyle name="20% - Accent1 3 3 5 2 3" xfId="47198" xr:uid="{00000000-0005-0000-0000-0000AF040000}"/>
    <cellStyle name="20% - Accent1 3 3 5 3" xfId="11556" xr:uid="{00000000-0005-0000-0000-0000B0040000}"/>
    <cellStyle name="20% - Accent1 3 3 5 3 2" xfId="40614" xr:uid="{00000000-0005-0000-0000-0000B1040000}"/>
    <cellStyle name="20% - Accent1 3 3 5 4" xfId="34030" xr:uid="{00000000-0005-0000-0000-0000B2040000}"/>
    <cellStyle name="20% - Accent1 3 3 6" xfId="7113" xr:uid="{00000000-0005-0000-0000-0000B3040000}"/>
    <cellStyle name="20% - Accent1 3 3 6 2" xfId="20374" xr:uid="{00000000-0005-0000-0000-0000B4040000}"/>
    <cellStyle name="20% - Accent1 3 3 6 2 2" xfId="28328" xr:uid="{00000000-0005-0000-0000-0000B5040000}"/>
    <cellStyle name="20% - Accent1 3 3 6 2 2 2" xfId="57287" xr:uid="{00000000-0005-0000-0000-0000B6040000}"/>
    <cellStyle name="20% - Accent1 3 3 6 2 3" xfId="49346" xr:uid="{00000000-0005-0000-0000-0000B7040000}"/>
    <cellStyle name="20% - Accent1 3 3 6 3" xfId="13704" xr:uid="{00000000-0005-0000-0000-0000B8040000}"/>
    <cellStyle name="20% - Accent1 3 3 6 3 2" xfId="42762" xr:uid="{00000000-0005-0000-0000-0000B9040000}"/>
    <cellStyle name="20% - Accent1 3 3 6 4" xfId="36178" xr:uid="{00000000-0005-0000-0000-0000BA040000}"/>
    <cellStyle name="20% - Accent1 3 3 7" xfId="14982" xr:uid="{00000000-0005-0000-0000-0000BB040000}"/>
    <cellStyle name="20% - Accent1 3 3 7 2" xfId="22972" xr:uid="{00000000-0005-0000-0000-0000BC040000}"/>
    <cellStyle name="20% - Accent1 3 3 7 2 2" xfId="51931" xr:uid="{00000000-0005-0000-0000-0000BD040000}"/>
    <cellStyle name="20% - Accent1 3 3 7 3" xfId="43990" xr:uid="{00000000-0005-0000-0000-0000BE040000}"/>
    <cellStyle name="20% - Accent1 3 3 8" xfId="21524" xr:uid="{00000000-0005-0000-0000-0000BF040000}"/>
    <cellStyle name="20% - Accent1 3 3 8 2" xfId="29472" xr:uid="{00000000-0005-0000-0000-0000C0040000}"/>
    <cellStyle name="20% - Accent1 3 3 8 2 2" xfId="58431" xr:uid="{00000000-0005-0000-0000-0000C1040000}"/>
    <cellStyle name="20% - Accent1 3 3 8 3" xfId="50490" xr:uid="{00000000-0005-0000-0000-0000C2040000}"/>
    <cellStyle name="20% - Accent1 3 3 9" xfId="8264" xr:uid="{00000000-0005-0000-0000-0000C3040000}"/>
    <cellStyle name="20% - Accent1 3 3 9 2" xfId="37322" xr:uid="{00000000-0005-0000-0000-0000C4040000}"/>
    <cellStyle name="20% - Accent1 3 4" xfId="1991" xr:uid="{00000000-0005-0000-0000-0000C5040000}"/>
    <cellStyle name="20% - Accent1 3 4 2" xfId="2999" xr:uid="{00000000-0005-0000-0000-0000C6040000}"/>
    <cellStyle name="20% - Accent1 3 4 2 2" xfId="6357" xr:uid="{00000000-0005-0000-0000-0000C7040000}"/>
    <cellStyle name="20% - Accent1 3 4 2 2 2" xfId="19639" xr:uid="{00000000-0005-0000-0000-0000C8040000}"/>
    <cellStyle name="20% - Accent1 3 4 2 2 2 2" xfId="27593" xr:uid="{00000000-0005-0000-0000-0000C9040000}"/>
    <cellStyle name="20% - Accent1 3 4 2 2 2 2 2" xfId="56552" xr:uid="{00000000-0005-0000-0000-0000CA040000}"/>
    <cellStyle name="20% - Accent1 3 4 2 2 2 3" xfId="48611" xr:uid="{00000000-0005-0000-0000-0000CB040000}"/>
    <cellStyle name="20% - Accent1 3 4 2 2 3" xfId="12969" xr:uid="{00000000-0005-0000-0000-0000CC040000}"/>
    <cellStyle name="20% - Accent1 3 4 2 2 3 2" xfId="42027" xr:uid="{00000000-0005-0000-0000-0000CD040000}"/>
    <cellStyle name="20% - Accent1 3 4 2 2 4" xfId="35443" xr:uid="{00000000-0005-0000-0000-0000CE040000}"/>
    <cellStyle name="20% - Accent1 3 4 2 3" xfId="16487" xr:uid="{00000000-0005-0000-0000-0000CF040000}"/>
    <cellStyle name="20% - Accent1 3 4 2 3 2" xfId="24441" xr:uid="{00000000-0005-0000-0000-0000D0040000}"/>
    <cellStyle name="20% - Accent1 3 4 2 3 2 2" xfId="53400" xr:uid="{00000000-0005-0000-0000-0000D1040000}"/>
    <cellStyle name="20% - Accent1 3 4 2 3 3" xfId="45459" xr:uid="{00000000-0005-0000-0000-0000D2040000}"/>
    <cellStyle name="20% - Accent1 3 4 2 4" xfId="9677" xr:uid="{00000000-0005-0000-0000-0000D3040000}"/>
    <cellStyle name="20% - Accent1 3 4 2 4 2" xfId="38735" xr:uid="{00000000-0005-0000-0000-0000D4040000}"/>
    <cellStyle name="20% - Accent1 3 4 2 5" xfId="32151" xr:uid="{00000000-0005-0000-0000-0000D5040000}"/>
    <cellStyle name="20% - Accent1 3 4 3" xfId="4197" xr:uid="{00000000-0005-0000-0000-0000D6040000}"/>
    <cellStyle name="20% - Accent1 3 4 3 2" xfId="17491" xr:uid="{00000000-0005-0000-0000-0000D7040000}"/>
    <cellStyle name="20% - Accent1 3 4 3 2 2" xfId="25445" xr:uid="{00000000-0005-0000-0000-0000D8040000}"/>
    <cellStyle name="20% - Accent1 3 4 3 2 2 2" xfId="54404" xr:uid="{00000000-0005-0000-0000-0000D9040000}"/>
    <cellStyle name="20% - Accent1 3 4 3 2 3" xfId="46463" xr:uid="{00000000-0005-0000-0000-0000DA040000}"/>
    <cellStyle name="20% - Accent1 3 4 3 3" xfId="10821" xr:uid="{00000000-0005-0000-0000-0000DB040000}"/>
    <cellStyle name="20% - Accent1 3 4 3 3 2" xfId="39879" xr:uid="{00000000-0005-0000-0000-0000DC040000}"/>
    <cellStyle name="20% - Accent1 3 4 3 4" xfId="33295" xr:uid="{00000000-0005-0000-0000-0000DD040000}"/>
    <cellStyle name="20% - Accent1 3 4 4" xfId="5353" xr:uid="{00000000-0005-0000-0000-0000DE040000}"/>
    <cellStyle name="20% - Accent1 3 4 4 2" xfId="18635" xr:uid="{00000000-0005-0000-0000-0000DF040000}"/>
    <cellStyle name="20% - Accent1 3 4 4 2 2" xfId="26589" xr:uid="{00000000-0005-0000-0000-0000E0040000}"/>
    <cellStyle name="20% - Accent1 3 4 4 2 2 2" xfId="55548" xr:uid="{00000000-0005-0000-0000-0000E1040000}"/>
    <cellStyle name="20% - Accent1 3 4 4 2 3" xfId="47607" xr:uid="{00000000-0005-0000-0000-0000E2040000}"/>
    <cellStyle name="20% - Accent1 3 4 4 3" xfId="11965" xr:uid="{00000000-0005-0000-0000-0000E3040000}"/>
    <cellStyle name="20% - Accent1 3 4 4 3 2" xfId="41023" xr:uid="{00000000-0005-0000-0000-0000E4040000}"/>
    <cellStyle name="20% - Accent1 3 4 4 4" xfId="34439" xr:uid="{00000000-0005-0000-0000-0000E5040000}"/>
    <cellStyle name="20% - Accent1 3 4 5" xfId="7522" xr:uid="{00000000-0005-0000-0000-0000E6040000}"/>
    <cellStyle name="20% - Accent1 3 4 5 2" xfId="20783" xr:uid="{00000000-0005-0000-0000-0000E7040000}"/>
    <cellStyle name="20% - Accent1 3 4 5 2 2" xfId="28737" xr:uid="{00000000-0005-0000-0000-0000E8040000}"/>
    <cellStyle name="20% - Accent1 3 4 5 2 2 2" xfId="57696" xr:uid="{00000000-0005-0000-0000-0000E9040000}"/>
    <cellStyle name="20% - Accent1 3 4 5 2 3" xfId="49755" xr:uid="{00000000-0005-0000-0000-0000EA040000}"/>
    <cellStyle name="20% - Accent1 3 4 5 3" xfId="14113" xr:uid="{00000000-0005-0000-0000-0000EB040000}"/>
    <cellStyle name="20% - Accent1 3 4 5 3 2" xfId="43171" xr:uid="{00000000-0005-0000-0000-0000EC040000}"/>
    <cellStyle name="20% - Accent1 3 4 5 4" xfId="36587" xr:uid="{00000000-0005-0000-0000-0000ED040000}"/>
    <cellStyle name="20% - Accent1 3 4 6" xfId="15392" xr:uid="{00000000-0005-0000-0000-0000EE040000}"/>
    <cellStyle name="20% - Accent1 3 4 6 2" xfId="23382" xr:uid="{00000000-0005-0000-0000-0000EF040000}"/>
    <cellStyle name="20% - Accent1 3 4 6 2 2" xfId="52341" xr:uid="{00000000-0005-0000-0000-0000F0040000}"/>
    <cellStyle name="20% - Accent1 3 4 6 3" xfId="44400" xr:uid="{00000000-0005-0000-0000-0000F1040000}"/>
    <cellStyle name="20% - Accent1 3 4 7" xfId="21933" xr:uid="{00000000-0005-0000-0000-0000F2040000}"/>
    <cellStyle name="20% - Accent1 3 4 7 2" xfId="29881" xr:uid="{00000000-0005-0000-0000-0000F3040000}"/>
    <cellStyle name="20% - Accent1 3 4 7 2 2" xfId="58840" xr:uid="{00000000-0005-0000-0000-0000F4040000}"/>
    <cellStyle name="20% - Accent1 3 4 7 3" xfId="50899" xr:uid="{00000000-0005-0000-0000-0000F5040000}"/>
    <cellStyle name="20% - Accent1 3 4 8" xfId="8673" xr:uid="{00000000-0005-0000-0000-0000F6040000}"/>
    <cellStyle name="20% - Accent1 3 4 8 2" xfId="37731" xr:uid="{00000000-0005-0000-0000-0000F7040000}"/>
    <cellStyle name="20% - Accent1 3 4 9" xfId="31147" xr:uid="{00000000-0005-0000-0000-0000F8040000}"/>
    <cellStyle name="20% - Accent1 3 5" xfId="1807" xr:uid="{00000000-0005-0000-0000-0000F9040000}"/>
    <cellStyle name="20% - Accent1 3 5 2" xfId="2819" xr:uid="{00000000-0005-0000-0000-0000FA040000}"/>
    <cellStyle name="20% - Accent1 3 5 2 2" xfId="6177" xr:uid="{00000000-0005-0000-0000-0000FB040000}"/>
    <cellStyle name="20% - Accent1 3 5 2 2 2" xfId="19459" xr:uid="{00000000-0005-0000-0000-0000FC040000}"/>
    <cellStyle name="20% - Accent1 3 5 2 2 2 2" xfId="27413" xr:uid="{00000000-0005-0000-0000-0000FD040000}"/>
    <cellStyle name="20% - Accent1 3 5 2 2 2 2 2" xfId="56372" xr:uid="{00000000-0005-0000-0000-0000FE040000}"/>
    <cellStyle name="20% - Accent1 3 5 2 2 2 3" xfId="48431" xr:uid="{00000000-0005-0000-0000-0000FF040000}"/>
    <cellStyle name="20% - Accent1 3 5 2 2 3" xfId="12789" xr:uid="{00000000-0005-0000-0000-000000050000}"/>
    <cellStyle name="20% - Accent1 3 5 2 2 3 2" xfId="41847" xr:uid="{00000000-0005-0000-0000-000001050000}"/>
    <cellStyle name="20% - Accent1 3 5 2 2 4" xfId="35263" xr:uid="{00000000-0005-0000-0000-000002050000}"/>
    <cellStyle name="20% - Accent1 3 5 2 3" xfId="16307" xr:uid="{00000000-0005-0000-0000-000003050000}"/>
    <cellStyle name="20% - Accent1 3 5 2 3 2" xfId="24261" xr:uid="{00000000-0005-0000-0000-000004050000}"/>
    <cellStyle name="20% - Accent1 3 5 2 3 2 2" xfId="53220" xr:uid="{00000000-0005-0000-0000-000005050000}"/>
    <cellStyle name="20% - Accent1 3 5 2 3 3" xfId="45279" xr:uid="{00000000-0005-0000-0000-000006050000}"/>
    <cellStyle name="20% - Accent1 3 5 2 4" xfId="9497" xr:uid="{00000000-0005-0000-0000-000007050000}"/>
    <cellStyle name="20% - Accent1 3 5 2 4 2" xfId="38555" xr:uid="{00000000-0005-0000-0000-000008050000}"/>
    <cellStyle name="20% - Accent1 3 5 2 5" xfId="31971" xr:uid="{00000000-0005-0000-0000-000009050000}"/>
    <cellStyle name="20% - Accent1 3 5 3" xfId="4017" xr:uid="{00000000-0005-0000-0000-00000A050000}"/>
    <cellStyle name="20% - Accent1 3 5 3 2" xfId="17311" xr:uid="{00000000-0005-0000-0000-00000B050000}"/>
    <cellStyle name="20% - Accent1 3 5 3 2 2" xfId="25265" xr:uid="{00000000-0005-0000-0000-00000C050000}"/>
    <cellStyle name="20% - Accent1 3 5 3 2 2 2" xfId="54224" xr:uid="{00000000-0005-0000-0000-00000D050000}"/>
    <cellStyle name="20% - Accent1 3 5 3 2 3" xfId="46283" xr:uid="{00000000-0005-0000-0000-00000E050000}"/>
    <cellStyle name="20% - Accent1 3 5 3 3" xfId="10641" xr:uid="{00000000-0005-0000-0000-00000F050000}"/>
    <cellStyle name="20% - Accent1 3 5 3 3 2" xfId="39699" xr:uid="{00000000-0005-0000-0000-000010050000}"/>
    <cellStyle name="20% - Accent1 3 5 3 4" xfId="33115" xr:uid="{00000000-0005-0000-0000-000011050000}"/>
    <cellStyle name="20% - Accent1 3 5 4" xfId="5173" xr:uid="{00000000-0005-0000-0000-000012050000}"/>
    <cellStyle name="20% - Accent1 3 5 4 2" xfId="18455" xr:uid="{00000000-0005-0000-0000-000013050000}"/>
    <cellStyle name="20% - Accent1 3 5 4 2 2" xfId="26409" xr:uid="{00000000-0005-0000-0000-000014050000}"/>
    <cellStyle name="20% - Accent1 3 5 4 2 2 2" xfId="55368" xr:uid="{00000000-0005-0000-0000-000015050000}"/>
    <cellStyle name="20% - Accent1 3 5 4 2 3" xfId="47427" xr:uid="{00000000-0005-0000-0000-000016050000}"/>
    <cellStyle name="20% - Accent1 3 5 4 3" xfId="11785" xr:uid="{00000000-0005-0000-0000-000017050000}"/>
    <cellStyle name="20% - Accent1 3 5 4 3 2" xfId="40843" xr:uid="{00000000-0005-0000-0000-000018050000}"/>
    <cellStyle name="20% - Accent1 3 5 4 4" xfId="34259" xr:uid="{00000000-0005-0000-0000-000019050000}"/>
    <cellStyle name="20% - Accent1 3 5 5" xfId="7342" xr:uid="{00000000-0005-0000-0000-00001A050000}"/>
    <cellStyle name="20% - Accent1 3 5 5 2" xfId="20603" xr:uid="{00000000-0005-0000-0000-00001B050000}"/>
    <cellStyle name="20% - Accent1 3 5 5 2 2" xfId="28557" xr:uid="{00000000-0005-0000-0000-00001C050000}"/>
    <cellStyle name="20% - Accent1 3 5 5 2 2 2" xfId="57516" xr:uid="{00000000-0005-0000-0000-00001D050000}"/>
    <cellStyle name="20% - Accent1 3 5 5 2 3" xfId="49575" xr:uid="{00000000-0005-0000-0000-00001E050000}"/>
    <cellStyle name="20% - Accent1 3 5 5 3" xfId="13933" xr:uid="{00000000-0005-0000-0000-00001F050000}"/>
    <cellStyle name="20% - Accent1 3 5 5 3 2" xfId="42991" xr:uid="{00000000-0005-0000-0000-000020050000}"/>
    <cellStyle name="20% - Accent1 3 5 5 4" xfId="36407" xr:uid="{00000000-0005-0000-0000-000021050000}"/>
    <cellStyle name="20% - Accent1 3 5 6" xfId="15212" xr:uid="{00000000-0005-0000-0000-000022050000}"/>
    <cellStyle name="20% - Accent1 3 5 6 2" xfId="23202" xr:uid="{00000000-0005-0000-0000-000023050000}"/>
    <cellStyle name="20% - Accent1 3 5 6 2 2" xfId="52161" xr:uid="{00000000-0005-0000-0000-000024050000}"/>
    <cellStyle name="20% - Accent1 3 5 6 3" xfId="44220" xr:uid="{00000000-0005-0000-0000-000025050000}"/>
    <cellStyle name="20% - Accent1 3 5 7" xfId="21753" xr:uid="{00000000-0005-0000-0000-000026050000}"/>
    <cellStyle name="20% - Accent1 3 5 7 2" xfId="29701" xr:uid="{00000000-0005-0000-0000-000027050000}"/>
    <cellStyle name="20% - Accent1 3 5 7 2 2" xfId="58660" xr:uid="{00000000-0005-0000-0000-000028050000}"/>
    <cellStyle name="20% - Accent1 3 5 7 3" xfId="50719" xr:uid="{00000000-0005-0000-0000-000029050000}"/>
    <cellStyle name="20% - Accent1 3 5 8" xfId="8493" xr:uid="{00000000-0005-0000-0000-00002A050000}"/>
    <cellStyle name="20% - Accent1 3 5 8 2" xfId="37551" xr:uid="{00000000-0005-0000-0000-00002B050000}"/>
    <cellStyle name="20% - Accent1 3 5 9" xfId="30967" xr:uid="{00000000-0005-0000-0000-00002C050000}"/>
    <cellStyle name="20% - Accent1 3 6" xfId="3383" xr:uid="{00000000-0005-0000-0000-00002D050000}"/>
    <cellStyle name="20% - Accent1 3 6 2" xfId="4581" xr:uid="{00000000-0005-0000-0000-00002E050000}"/>
    <cellStyle name="20% - Accent1 3 6 2 2" xfId="17875" xr:uid="{00000000-0005-0000-0000-00002F050000}"/>
    <cellStyle name="20% - Accent1 3 6 2 2 2" xfId="25829" xr:uid="{00000000-0005-0000-0000-000030050000}"/>
    <cellStyle name="20% - Accent1 3 6 2 2 2 2" xfId="54788" xr:uid="{00000000-0005-0000-0000-000031050000}"/>
    <cellStyle name="20% - Accent1 3 6 2 2 3" xfId="46847" xr:uid="{00000000-0005-0000-0000-000032050000}"/>
    <cellStyle name="20% - Accent1 3 6 2 3" xfId="11205" xr:uid="{00000000-0005-0000-0000-000033050000}"/>
    <cellStyle name="20% - Accent1 3 6 2 3 2" xfId="40263" xr:uid="{00000000-0005-0000-0000-000034050000}"/>
    <cellStyle name="20% - Accent1 3 6 2 4" xfId="33679" xr:uid="{00000000-0005-0000-0000-000035050000}"/>
    <cellStyle name="20% - Accent1 3 6 3" xfId="6741" xr:uid="{00000000-0005-0000-0000-000036050000}"/>
    <cellStyle name="20% - Accent1 3 6 3 2" xfId="20023" xr:uid="{00000000-0005-0000-0000-000037050000}"/>
    <cellStyle name="20% - Accent1 3 6 3 2 2" xfId="27977" xr:uid="{00000000-0005-0000-0000-000038050000}"/>
    <cellStyle name="20% - Accent1 3 6 3 2 2 2" xfId="56936" xr:uid="{00000000-0005-0000-0000-000039050000}"/>
    <cellStyle name="20% - Accent1 3 6 3 2 3" xfId="48995" xr:uid="{00000000-0005-0000-0000-00003A050000}"/>
    <cellStyle name="20% - Accent1 3 6 3 3" xfId="13353" xr:uid="{00000000-0005-0000-0000-00003B050000}"/>
    <cellStyle name="20% - Accent1 3 6 3 3 2" xfId="42411" xr:uid="{00000000-0005-0000-0000-00003C050000}"/>
    <cellStyle name="20% - Accent1 3 6 3 4" xfId="35827" xr:uid="{00000000-0005-0000-0000-00003D050000}"/>
    <cellStyle name="20% - Accent1 3 6 4" xfId="7906" xr:uid="{00000000-0005-0000-0000-00003E050000}"/>
    <cellStyle name="20% - Accent1 3 6 4 2" xfId="21167" xr:uid="{00000000-0005-0000-0000-00003F050000}"/>
    <cellStyle name="20% - Accent1 3 6 4 2 2" xfId="29121" xr:uid="{00000000-0005-0000-0000-000040050000}"/>
    <cellStyle name="20% - Accent1 3 6 4 2 2 2" xfId="58080" xr:uid="{00000000-0005-0000-0000-000041050000}"/>
    <cellStyle name="20% - Accent1 3 6 4 2 3" xfId="50139" xr:uid="{00000000-0005-0000-0000-000042050000}"/>
    <cellStyle name="20% - Accent1 3 6 4 3" xfId="14497" xr:uid="{00000000-0005-0000-0000-000043050000}"/>
    <cellStyle name="20% - Accent1 3 6 4 3 2" xfId="43555" xr:uid="{00000000-0005-0000-0000-000044050000}"/>
    <cellStyle name="20% - Accent1 3 6 4 4" xfId="36971" xr:uid="{00000000-0005-0000-0000-000045050000}"/>
    <cellStyle name="20% - Accent1 3 6 5" xfId="15776" xr:uid="{00000000-0005-0000-0000-000046050000}"/>
    <cellStyle name="20% - Accent1 3 6 5 2" xfId="23766" xr:uid="{00000000-0005-0000-0000-000047050000}"/>
    <cellStyle name="20% - Accent1 3 6 5 2 2" xfId="52725" xr:uid="{00000000-0005-0000-0000-000048050000}"/>
    <cellStyle name="20% - Accent1 3 6 5 3" xfId="44784" xr:uid="{00000000-0005-0000-0000-000049050000}"/>
    <cellStyle name="20% - Accent1 3 6 6" xfId="22317" xr:uid="{00000000-0005-0000-0000-00004A050000}"/>
    <cellStyle name="20% - Accent1 3 6 6 2" xfId="30265" xr:uid="{00000000-0005-0000-0000-00004B050000}"/>
    <cellStyle name="20% - Accent1 3 6 6 2 2" xfId="59224" xr:uid="{00000000-0005-0000-0000-00004C050000}"/>
    <cellStyle name="20% - Accent1 3 6 6 3" xfId="51283" xr:uid="{00000000-0005-0000-0000-00004D050000}"/>
    <cellStyle name="20% - Accent1 3 6 7" xfId="10061" xr:uid="{00000000-0005-0000-0000-00004E050000}"/>
    <cellStyle name="20% - Accent1 3 6 7 2" xfId="39119" xr:uid="{00000000-0005-0000-0000-00004F050000}"/>
    <cellStyle name="20% - Accent1 3 6 8" xfId="32535" xr:uid="{00000000-0005-0000-0000-000050050000}"/>
    <cellStyle name="20% - Accent1 3 7" xfId="2406" xr:uid="{00000000-0005-0000-0000-000051050000}"/>
    <cellStyle name="20% - Accent1 3 7 2" xfId="5765" xr:uid="{00000000-0005-0000-0000-000052050000}"/>
    <cellStyle name="20% - Accent1 3 7 2 2" xfId="19047" xr:uid="{00000000-0005-0000-0000-000053050000}"/>
    <cellStyle name="20% - Accent1 3 7 2 2 2" xfId="27001" xr:uid="{00000000-0005-0000-0000-000054050000}"/>
    <cellStyle name="20% - Accent1 3 7 2 2 2 2" xfId="55960" xr:uid="{00000000-0005-0000-0000-000055050000}"/>
    <cellStyle name="20% - Accent1 3 7 2 2 3" xfId="48019" xr:uid="{00000000-0005-0000-0000-000056050000}"/>
    <cellStyle name="20% - Accent1 3 7 2 3" xfId="12377" xr:uid="{00000000-0005-0000-0000-000057050000}"/>
    <cellStyle name="20% - Accent1 3 7 2 3 2" xfId="41435" xr:uid="{00000000-0005-0000-0000-000058050000}"/>
    <cellStyle name="20% - Accent1 3 7 2 4" xfId="34851" xr:uid="{00000000-0005-0000-0000-000059050000}"/>
    <cellStyle name="20% - Accent1 3 7 3" xfId="14753" xr:uid="{00000000-0005-0000-0000-00005A050000}"/>
    <cellStyle name="20% - Accent1 3 7 3 2" xfId="22770" xr:uid="{00000000-0005-0000-0000-00005B050000}"/>
    <cellStyle name="20% - Accent1 3 7 3 2 2" xfId="51729" xr:uid="{00000000-0005-0000-0000-00005C050000}"/>
    <cellStyle name="20% - Accent1 3 7 3 3" xfId="43788" xr:uid="{00000000-0005-0000-0000-00005D050000}"/>
    <cellStyle name="20% - Accent1 3 7 4" xfId="9085" xr:uid="{00000000-0005-0000-0000-00005E050000}"/>
    <cellStyle name="20% - Accent1 3 7 4 2" xfId="38143" xr:uid="{00000000-0005-0000-0000-00005F050000}"/>
    <cellStyle name="20% - Accent1 3 7 5" xfId="31559" xr:uid="{00000000-0005-0000-0000-000060050000}"/>
    <cellStyle name="20% - Accent1 3 8" xfId="3605" xr:uid="{00000000-0005-0000-0000-000061050000}"/>
    <cellStyle name="20% - Accent1 3 8 2" xfId="16899" xr:uid="{00000000-0005-0000-0000-000062050000}"/>
    <cellStyle name="20% - Accent1 3 8 2 2" xfId="24853" xr:uid="{00000000-0005-0000-0000-000063050000}"/>
    <cellStyle name="20% - Accent1 3 8 2 2 2" xfId="53812" xr:uid="{00000000-0005-0000-0000-000064050000}"/>
    <cellStyle name="20% - Accent1 3 8 2 3" xfId="45871" xr:uid="{00000000-0005-0000-0000-000065050000}"/>
    <cellStyle name="20% - Accent1 3 8 3" xfId="10229" xr:uid="{00000000-0005-0000-0000-000066050000}"/>
    <cellStyle name="20% - Accent1 3 8 3 2" xfId="39287" xr:uid="{00000000-0005-0000-0000-000067050000}"/>
    <cellStyle name="20% - Accent1 3 8 4" xfId="32703" xr:uid="{00000000-0005-0000-0000-000068050000}"/>
    <cellStyle name="20% - Accent1 3 9" xfId="4759" xr:uid="{00000000-0005-0000-0000-000069050000}"/>
    <cellStyle name="20% - Accent1 3 9 2" xfId="18043" xr:uid="{00000000-0005-0000-0000-00006A050000}"/>
    <cellStyle name="20% - Accent1 3 9 2 2" xfId="25997" xr:uid="{00000000-0005-0000-0000-00006B050000}"/>
    <cellStyle name="20% - Accent1 3 9 2 2 2" xfId="54956" xr:uid="{00000000-0005-0000-0000-00006C050000}"/>
    <cellStyle name="20% - Accent1 3 9 2 3" xfId="47015" xr:uid="{00000000-0005-0000-0000-00006D050000}"/>
    <cellStyle name="20% - Accent1 3 9 3" xfId="11373" xr:uid="{00000000-0005-0000-0000-00006E050000}"/>
    <cellStyle name="20% - Accent1 3 9 3 2" xfId="40431" xr:uid="{00000000-0005-0000-0000-00006F050000}"/>
    <cellStyle name="20% - Accent1 3 9 4" xfId="33847" xr:uid="{00000000-0005-0000-0000-000070050000}"/>
    <cellStyle name="20% - Accent1 4" xfId="1398" xr:uid="{00000000-0005-0000-0000-000071050000}"/>
    <cellStyle name="20% - Accent1 4 10" xfId="6973" xr:uid="{00000000-0005-0000-0000-000072050000}"/>
    <cellStyle name="20% - Accent1 4 10 2" xfId="20234" xr:uid="{00000000-0005-0000-0000-000073050000}"/>
    <cellStyle name="20% - Accent1 4 10 2 2" xfId="28188" xr:uid="{00000000-0005-0000-0000-000074050000}"/>
    <cellStyle name="20% - Accent1 4 10 2 2 2" xfId="57147" xr:uid="{00000000-0005-0000-0000-000075050000}"/>
    <cellStyle name="20% - Accent1 4 10 2 3" xfId="49206" xr:uid="{00000000-0005-0000-0000-000076050000}"/>
    <cellStyle name="20% - Accent1 4 10 3" xfId="13564" xr:uid="{00000000-0005-0000-0000-000077050000}"/>
    <cellStyle name="20% - Accent1 4 10 3 2" xfId="42622" xr:uid="{00000000-0005-0000-0000-000078050000}"/>
    <cellStyle name="20% - Accent1 4 10 4" xfId="36038" xr:uid="{00000000-0005-0000-0000-000079050000}"/>
    <cellStyle name="20% - Accent1 4 11" xfId="14841" xr:uid="{00000000-0005-0000-0000-00007A050000}"/>
    <cellStyle name="20% - Accent1 4 11 2" xfId="22832" xr:uid="{00000000-0005-0000-0000-00007B050000}"/>
    <cellStyle name="20% - Accent1 4 11 2 2" xfId="51791" xr:uid="{00000000-0005-0000-0000-00007C050000}"/>
    <cellStyle name="20% - Accent1 4 11 3" xfId="43850" xr:uid="{00000000-0005-0000-0000-00007D050000}"/>
    <cellStyle name="20% - Accent1 4 12" xfId="21384" xr:uid="{00000000-0005-0000-0000-00007E050000}"/>
    <cellStyle name="20% - Accent1 4 12 2" xfId="29332" xr:uid="{00000000-0005-0000-0000-00007F050000}"/>
    <cellStyle name="20% - Accent1 4 12 2 2" xfId="58291" xr:uid="{00000000-0005-0000-0000-000080050000}"/>
    <cellStyle name="20% - Accent1 4 12 3" xfId="50350" xr:uid="{00000000-0005-0000-0000-000081050000}"/>
    <cellStyle name="20% - Accent1 4 13" xfId="22462" xr:uid="{00000000-0005-0000-0000-000082050000}"/>
    <cellStyle name="20% - Accent1 4 13 2" xfId="30406" xr:uid="{00000000-0005-0000-0000-000083050000}"/>
    <cellStyle name="20% - Accent1 4 13 2 2" xfId="59365" xr:uid="{00000000-0005-0000-0000-000084050000}"/>
    <cellStyle name="20% - Accent1 4 13 3" xfId="51424" xr:uid="{00000000-0005-0000-0000-000085050000}"/>
    <cellStyle name="20% - Accent1 4 14" xfId="22568" xr:uid="{00000000-0005-0000-0000-000086050000}"/>
    <cellStyle name="20% - Accent1 4 14 2" xfId="51530" xr:uid="{00000000-0005-0000-0000-000087050000}"/>
    <cellStyle name="20% - Accent1 4 15" xfId="8124" xr:uid="{00000000-0005-0000-0000-000088050000}"/>
    <cellStyle name="20% - Accent1 4 15 2" xfId="37182" xr:uid="{00000000-0005-0000-0000-000089050000}"/>
    <cellStyle name="20% - Accent1 4 16" xfId="30598" xr:uid="{00000000-0005-0000-0000-00008A050000}"/>
    <cellStyle name="20% - Accent1 4 2" xfId="1492" xr:uid="{00000000-0005-0000-0000-00008B050000}"/>
    <cellStyle name="20% - Accent1 4 2 10" xfId="21474" xr:uid="{00000000-0005-0000-0000-00008C050000}"/>
    <cellStyle name="20% - Accent1 4 2 10 2" xfId="29422" xr:uid="{00000000-0005-0000-0000-00008D050000}"/>
    <cellStyle name="20% - Accent1 4 2 10 2 2" xfId="58381" xr:uid="{00000000-0005-0000-0000-00008E050000}"/>
    <cellStyle name="20% - Accent1 4 2 10 3" xfId="50440" xr:uid="{00000000-0005-0000-0000-00008F050000}"/>
    <cellStyle name="20% - Accent1 4 2 11" xfId="8214" xr:uid="{00000000-0005-0000-0000-000090050000}"/>
    <cellStyle name="20% - Accent1 4 2 11 2" xfId="37272" xr:uid="{00000000-0005-0000-0000-000091050000}"/>
    <cellStyle name="20% - Accent1 4 2 12" xfId="30688" xr:uid="{00000000-0005-0000-0000-000092050000}"/>
    <cellStyle name="20% - Accent1 4 2 2" xfId="1712" xr:uid="{00000000-0005-0000-0000-000093050000}"/>
    <cellStyle name="20% - Accent1 4 2 2 10" xfId="30901" xr:uid="{00000000-0005-0000-0000-000094050000}"/>
    <cellStyle name="20% - Accent1 4 2 2 2" xfId="2337" xr:uid="{00000000-0005-0000-0000-000095050000}"/>
    <cellStyle name="20% - Accent1 4 2 2 2 2" xfId="3345" xr:uid="{00000000-0005-0000-0000-000096050000}"/>
    <cellStyle name="20% - Accent1 4 2 2 2 2 2" xfId="6703" xr:uid="{00000000-0005-0000-0000-000097050000}"/>
    <cellStyle name="20% - Accent1 4 2 2 2 2 2 2" xfId="19985" xr:uid="{00000000-0005-0000-0000-000098050000}"/>
    <cellStyle name="20% - Accent1 4 2 2 2 2 2 2 2" xfId="27939" xr:uid="{00000000-0005-0000-0000-000099050000}"/>
    <cellStyle name="20% - Accent1 4 2 2 2 2 2 2 2 2" xfId="56898" xr:uid="{00000000-0005-0000-0000-00009A050000}"/>
    <cellStyle name="20% - Accent1 4 2 2 2 2 2 2 3" xfId="48957" xr:uid="{00000000-0005-0000-0000-00009B050000}"/>
    <cellStyle name="20% - Accent1 4 2 2 2 2 2 3" xfId="13315" xr:uid="{00000000-0005-0000-0000-00009C050000}"/>
    <cellStyle name="20% - Accent1 4 2 2 2 2 2 3 2" xfId="42373" xr:uid="{00000000-0005-0000-0000-00009D050000}"/>
    <cellStyle name="20% - Accent1 4 2 2 2 2 2 4" xfId="35789" xr:uid="{00000000-0005-0000-0000-00009E050000}"/>
    <cellStyle name="20% - Accent1 4 2 2 2 2 3" xfId="16833" xr:uid="{00000000-0005-0000-0000-00009F050000}"/>
    <cellStyle name="20% - Accent1 4 2 2 2 2 3 2" xfId="24787" xr:uid="{00000000-0005-0000-0000-0000A0050000}"/>
    <cellStyle name="20% - Accent1 4 2 2 2 2 3 2 2" xfId="53746" xr:uid="{00000000-0005-0000-0000-0000A1050000}"/>
    <cellStyle name="20% - Accent1 4 2 2 2 2 3 3" xfId="45805" xr:uid="{00000000-0005-0000-0000-0000A2050000}"/>
    <cellStyle name="20% - Accent1 4 2 2 2 2 4" xfId="10023" xr:uid="{00000000-0005-0000-0000-0000A3050000}"/>
    <cellStyle name="20% - Accent1 4 2 2 2 2 4 2" xfId="39081" xr:uid="{00000000-0005-0000-0000-0000A4050000}"/>
    <cellStyle name="20% - Accent1 4 2 2 2 2 5" xfId="32497" xr:uid="{00000000-0005-0000-0000-0000A5050000}"/>
    <cellStyle name="20% - Accent1 4 2 2 2 3" xfId="4543" xr:uid="{00000000-0005-0000-0000-0000A6050000}"/>
    <cellStyle name="20% - Accent1 4 2 2 2 3 2" xfId="17837" xr:uid="{00000000-0005-0000-0000-0000A7050000}"/>
    <cellStyle name="20% - Accent1 4 2 2 2 3 2 2" xfId="25791" xr:uid="{00000000-0005-0000-0000-0000A8050000}"/>
    <cellStyle name="20% - Accent1 4 2 2 2 3 2 2 2" xfId="54750" xr:uid="{00000000-0005-0000-0000-0000A9050000}"/>
    <cellStyle name="20% - Accent1 4 2 2 2 3 2 3" xfId="46809" xr:uid="{00000000-0005-0000-0000-0000AA050000}"/>
    <cellStyle name="20% - Accent1 4 2 2 2 3 3" xfId="11167" xr:uid="{00000000-0005-0000-0000-0000AB050000}"/>
    <cellStyle name="20% - Accent1 4 2 2 2 3 3 2" xfId="40225" xr:uid="{00000000-0005-0000-0000-0000AC050000}"/>
    <cellStyle name="20% - Accent1 4 2 2 2 3 4" xfId="33641" xr:uid="{00000000-0005-0000-0000-0000AD050000}"/>
    <cellStyle name="20% - Accent1 4 2 2 2 4" xfId="5699" xr:uid="{00000000-0005-0000-0000-0000AE050000}"/>
    <cellStyle name="20% - Accent1 4 2 2 2 4 2" xfId="18981" xr:uid="{00000000-0005-0000-0000-0000AF050000}"/>
    <cellStyle name="20% - Accent1 4 2 2 2 4 2 2" xfId="26935" xr:uid="{00000000-0005-0000-0000-0000B0050000}"/>
    <cellStyle name="20% - Accent1 4 2 2 2 4 2 2 2" xfId="55894" xr:uid="{00000000-0005-0000-0000-0000B1050000}"/>
    <cellStyle name="20% - Accent1 4 2 2 2 4 2 3" xfId="47953" xr:uid="{00000000-0005-0000-0000-0000B2050000}"/>
    <cellStyle name="20% - Accent1 4 2 2 2 4 3" xfId="12311" xr:uid="{00000000-0005-0000-0000-0000B3050000}"/>
    <cellStyle name="20% - Accent1 4 2 2 2 4 3 2" xfId="41369" xr:uid="{00000000-0005-0000-0000-0000B4050000}"/>
    <cellStyle name="20% - Accent1 4 2 2 2 4 4" xfId="34785" xr:uid="{00000000-0005-0000-0000-0000B5050000}"/>
    <cellStyle name="20% - Accent1 4 2 2 2 5" xfId="7868" xr:uid="{00000000-0005-0000-0000-0000B6050000}"/>
    <cellStyle name="20% - Accent1 4 2 2 2 5 2" xfId="21129" xr:uid="{00000000-0005-0000-0000-0000B7050000}"/>
    <cellStyle name="20% - Accent1 4 2 2 2 5 2 2" xfId="29083" xr:uid="{00000000-0005-0000-0000-0000B8050000}"/>
    <cellStyle name="20% - Accent1 4 2 2 2 5 2 2 2" xfId="58042" xr:uid="{00000000-0005-0000-0000-0000B9050000}"/>
    <cellStyle name="20% - Accent1 4 2 2 2 5 2 3" xfId="50101" xr:uid="{00000000-0005-0000-0000-0000BA050000}"/>
    <cellStyle name="20% - Accent1 4 2 2 2 5 3" xfId="14459" xr:uid="{00000000-0005-0000-0000-0000BB050000}"/>
    <cellStyle name="20% - Accent1 4 2 2 2 5 3 2" xfId="43517" xr:uid="{00000000-0005-0000-0000-0000BC050000}"/>
    <cellStyle name="20% - Accent1 4 2 2 2 5 4" xfId="36933" xr:uid="{00000000-0005-0000-0000-0000BD050000}"/>
    <cellStyle name="20% - Accent1 4 2 2 2 6" xfId="15738" xr:uid="{00000000-0005-0000-0000-0000BE050000}"/>
    <cellStyle name="20% - Accent1 4 2 2 2 6 2" xfId="23728" xr:uid="{00000000-0005-0000-0000-0000BF050000}"/>
    <cellStyle name="20% - Accent1 4 2 2 2 6 2 2" xfId="52687" xr:uid="{00000000-0005-0000-0000-0000C0050000}"/>
    <cellStyle name="20% - Accent1 4 2 2 2 6 3" xfId="44746" xr:uid="{00000000-0005-0000-0000-0000C1050000}"/>
    <cellStyle name="20% - Accent1 4 2 2 2 7" xfId="22279" xr:uid="{00000000-0005-0000-0000-0000C2050000}"/>
    <cellStyle name="20% - Accent1 4 2 2 2 7 2" xfId="30227" xr:uid="{00000000-0005-0000-0000-0000C3050000}"/>
    <cellStyle name="20% - Accent1 4 2 2 2 7 2 2" xfId="59186" xr:uid="{00000000-0005-0000-0000-0000C4050000}"/>
    <cellStyle name="20% - Accent1 4 2 2 2 7 3" xfId="51245" xr:uid="{00000000-0005-0000-0000-0000C5050000}"/>
    <cellStyle name="20% - Accent1 4 2 2 2 8" xfId="9019" xr:uid="{00000000-0005-0000-0000-0000C6050000}"/>
    <cellStyle name="20% - Accent1 4 2 2 2 8 2" xfId="38077" xr:uid="{00000000-0005-0000-0000-0000C7050000}"/>
    <cellStyle name="20% - Accent1 4 2 2 2 9" xfId="31493" xr:uid="{00000000-0005-0000-0000-0000C8050000}"/>
    <cellStyle name="20% - Accent1 4 2 2 3" xfId="2753" xr:uid="{00000000-0005-0000-0000-0000C9050000}"/>
    <cellStyle name="20% - Accent1 4 2 2 3 2" xfId="6111" xr:uid="{00000000-0005-0000-0000-0000CA050000}"/>
    <cellStyle name="20% - Accent1 4 2 2 3 2 2" xfId="19393" xr:uid="{00000000-0005-0000-0000-0000CB050000}"/>
    <cellStyle name="20% - Accent1 4 2 2 3 2 2 2" xfId="27347" xr:uid="{00000000-0005-0000-0000-0000CC050000}"/>
    <cellStyle name="20% - Accent1 4 2 2 3 2 2 2 2" xfId="56306" xr:uid="{00000000-0005-0000-0000-0000CD050000}"/>
    <cellStyle name="20% - Accent1 4 2 2 3 2 2 3" xfId="48365" xr:uid="{00000000-0005-0000-0000-0000CE050000}"/>
    <cellStyle name="20% - Accent1 4 2 2 3 2 3" xfId="12723" xr:uid="{00000000-0005-0000-0000-0000CF050000}"/>
    <cellStyle name="20% - Accent1 4 2 2 3 2 3 2" xfId="41781" xr:uid="{00000000-0005-0000-0000-0000D0050000}"/>
    <cellStyle name="20% - Accent1 4 2 2 3 2 4" xfId="35197" xr:uid="{00000000-0005-0000-0000-0000D1050000}"/>
    <cellStyle name="20% - Accent1 4 2 2 3 3" xfId="16241" xr:uid="{00000000-0005-0000-0000-0000D2050000}"/>
    <cellStyle name="20% - Accent1 4 2 2 3 3 2" xfId="24195" xr:uid="{00000000-0005-0000-0000-0000D3050000}"/>
    <cellStyle name="20% - Accent1 4 2 2 3 3 2 2" xfId="53154" xr:uid="{00000000-0005-0000-0000-0000D4050000}"/>
    <cellStyle name="20% - Accent1 4 2 2 3 3 3" xfId="45213" xr:uid="{00000000-0005-0000-0000-0000D5050000}"/>
    <cellStyle name="20% - Accent1 4 2 2 3 4" xfId="9431" xr:uid="{00000000-0005-0000-0000-0000D6050000}"/>
    <cellStyle name="20% - Accent1 4 2 2 3 4 2" xfId="38489" xr:uid="{00000000-0005-0000-0000-0000D7050000}"/>
    <cellStyle name="20% - Accent1 4 2 2 3 5" xfId="31905" xr:uid="{00000000-0005-0000-0000-0000D8050000}"/>
    <cellStyle name="20% - Accent1 4 2 2 4" xfId="3951" xr:uid="{00000000-0005-0000-0000-0000D9050000}"/>
    <cellStyle name="20% - Accent1 4 2 2 4 2" xfId="17245" xr:uid="{00000000-0005-0000-0000-0000DA050000}"/>
    <cellStyle name="20% - Accent1 4 2 2 4 2 2" xfId="25199" xr:uid="{00000000-0005-0000-0000-0000DB050000}"/>
    <cellStyle name="20% - Accent1 4 2 2 4 2 2 2" xfId="54158" xr:uid="{00000000-0005-0000-0000-0000DC050000}"/>
    <cellStyle name="20% - Accent1 4 2 2 4 2 3" xfId="46217" xr:uid="{00000000-0005-0000-0000-0000DD050000}"/>
    <cellStyle name="20% - Accent1 4 2 2 4 3" xfId="10575" xr:uid="{00000000-0005-0000-0000-0000DE050000}"/>
    <cellStyle name="20% - Accent1 4 2 2 4 3 2" xfId="39633" xr:uid="{00000000-0005-0000-0000-0000DF050000}"/>
    <cellStyle name="20% - Accent1 4 2 2 4 4" xfId="33049" xr:uid="{00000000-0005-0000-0000-0000E0050000}"/>
    <cellStyle name="20% - Accent1 4 2 2 5" xfId="5107" xr:uid="{00000000-0005-0000-0000-0000E1050000}"/>
    <cellStyle name="20% - Accent1 4 2 2 5 2" xfId="18389" xr:uid="{00000000-0005-0000-0000-0000E2050000}"/>
    <cellStyle name="20% - Accent1 4 2 2 5 2 2" xfId="26343" xr:uid="{00000000-0005-0000-0000-0000E3050000}"/>
    <cellStyle name="20% - Accent1 4 2 2 5 2 2 2" xfId="55302" xr:uid="{00000000-0005-0000-0000-0000E4050000}"/>
    <cellStyle name="20% - Accent1 4 2 2 5 2 3" xfId="47361" xr:uid="{00000000-0005-0000-0000-0000E5050000}"/>
    <cellStyle name="20% - Accent1 4 2 2 5 3" xfId="11719" xr:uid="{00000000-0005-0000-0000-0000E6050000}"/>
    <cellStyle name="20% - Accent1 4 2 2 5 3 2" xfId="40777" xr:uid="{00000000-0005-0000-0000-0000E7050000}"/>
    <cellStyle name="20% - Accent1 4 2 2 5 4" xfId="34193" xr:uid="{00000000-0005-0000-0000-0000E8050000}"/>
    <cellStyle name="20% - Accent1 4 2 2 6" xfId="7276" xr:uid="{00000000-0005-0000-0000-0000E9050000}"/>
    <cellStyle name="20% - Accent1 4 2 2 6 2" xfId="20537" xr:uid="{00000000-0005-0000-0000-0000EA050000}"/>
    <cellStyle name="20% - Accent1 4 2 2 6 2 2" xfId="28491" xr:uid="{00000000-0005-0000-0000-0000EB050000}"/>
    <cellStyle name="20% - Accent1 4 2 2 6 2 2 2" xfId="57450" xr:uid="{00000000-0005-0000-0000-0000EC050000}"/>
    <cellStyle name="20% - Accent1 4 2 2 6 2 3" xfId="49509" xr:uid="{00000000-0005-0000-0000-0000ED050000}"/>
    <cellStyle name="20% - Accent1 4 2 2 6 3" xfId="13867" xr:uid="{00000000-0005-0000-0000-0000EE050000}"/>
    <cellStyle name="20% - Accent1 4 2 2 6 3 2" xfId="42925" xr:uid="{00000000-0005-0000-0000-0000EF050000}"/>
    <cellStyle name="20% - Accent1 4 2 2 6 4" xfId="36341" xr:uid="{00000000-0005-0000-0000-0000F0050000}"/>
    <cellStyle name="20% - Accent1 4 2 2 7" xfId="15145" xr:uid="{00000000-0005-0000-0000-0000F1050000}"/>
    <cellStyle name="20% - Accent1 4 2 2 7 2" xfId="23135" xr:uid="{00000000-0005-0000-0000-0000F2050000}"/>
    <cellStyle name="20% - Accent1 4 2 2 7 2 2" xfId="52094" xr:uid="{00000000-0005-0000-0000-0000F3050000}"/>
    <cellStyle name="20% - Accent1 4 2 2 7 3" xfId="44153" xr:uid="{00000000-0005-0000-0000-0000F4050000}"/>
    <cellStyle name="20% - Accent1 4 2 2 8" xfId="21687" xr:uid="{00000000-0005-0000-0000-0000F5050000}"/>
    <cellStyle name="20% - Accent1 4 2 2 8 2" xfId="29635" xr:uid="{00000000-0005-0000-0000-0000F6050000}"/>
    <cellStyle name="20% - Accent1 4 2 2 8 2 2" xfId="58594" xr:uid="{00000000-0005-0000-0000-0000F7050000}"/>
    <cellStyle name="20% - Accent1 4 2 2 8 3" xfId="50653" xr:uid="{00000000-0005-0000-0000-0000F8050000}"/>
    <cellStyle name="20% - Accent1 4 2 2 9" xfId="8427" xr:uid="{00000000-0005-0000-0000-0000F9050000}"/>
    <cellStyle name="20% - Accent1 4 2 2 9 2" xfId="37485" xr:uid="{00000000-0005-0000-0000-0000FA050000}"/>
    <cellStyle name="20% - Accent1 4 2 3" xfId="2124" xr:uid="{00000000-0005-0000-0000-0000FB050000}"/>
    <cellStyle name="20% - Accent1 4 2 3 2" xfId="3132" xr:uid="{00000000-0005-0000-0000-0000FC050000}"/>
    <cellStyle name="20% - Accent1 4 2 3 2 2" xfId="6490" xr:uid="{00000000-0005-0000-0000-0000FD050000}"/>
    <cellStyle name="20% - Accent1 4 2 3 2 2 2" xfId="19772" xr:uid="{00000000-0005-0000-0000-0000FE050000}"/>
    <cellStyle name="20% - Accent1 4 2 3 2 2 2 2" xfId="27726" xr:uid="{00000000-0005-0000-0000-0000FF050000}"/>
    <cellStyle name="20% - Accent1 4 2 3 2 2 2 2 2" xfId="56685" xr:uid="{00000000-0005-0000-0000-000000060000}"/>
    <cellStyle name="20% - Accent1 4 2 3 2 2 2 3" xfId="48744" xr:uid="{00000000-0005-0000-0000-000001060000}"/>
    <cellStyle name="20% - Accent1 4 2 3 2 2 3" xfId="13102" xr:uid="{00000000-0005-0000-0000-000002060000}"/>
    <cellStyle name="20% - Accent1 4 2 3 2 2 3 2" xfId="42160" xr:uid="{00000000-0005-0000-0000-000003060000}"/>
    <cellStyle name="20% - Accent1 4 2 3 2 2 4" xfId="35576" xr:uid="{00000000-0005-0000-0000-000004060000}"/>
    <cellStyle name="20% - Accent1 4 2 3 2 3" xfId="16620" xr:uid="{00000000-0005-0000-0000-000005060000}"/>
    <cellStyle name="20% - Accent1 4 2 3 2 3 2" xfId="24574" xr:uid="{00000000-0005-0000-0000-000006060000}"/>
    <cellStyle name="20% - Accent1 4 2 3 2 3 2 2" xfId="53533" xr:uid="{00000000-0005-0000-0000-000007060000}"/>
    <cellStyle name="20% - Accent1 4 2 3 2 3 3" xfId="45592" xr:uid="{00000000-0005-0000-0000-000008060000}"/>
    <cellStyle name="20% - Accent1 4 2 3 2 4" xfId="9810" xr:uid="{00000000-0005-0000-0000-000009060000}"/>
    <cellStyle name="20% - Accent1 4 2 3 2 4 2" xfId="38868" xr:uid="{00000000-0005-0000-0000-00000A060000}"/>
    <cellStyle name="20% - Accent1 4 2 3 2 5" xfId="32284" xr:uid="{00000000-0005-0000-0000-00000B060000}"/>
    <cellStyle name="20% - Accent1 4 2 3 3" xfId="4330" xr:uid="{00000000-0005-0000-0000-00000C060000}"/>
    <cellStyle name="20% - Accent1 4 2 3 3 2" xfId="17624" xr:uid="{00000000-0005-0000-0000-00000D060000}"/>
    <cellStyle name="20% - Accent1 4 2 3 3 2 2" xfId="25578" xr:uid="{00000000-0005-0000-0000-00000E060000}"/>
    <cellStyle name="20% - Accent1 4 2 3 3 2 2 2" xfId="54537" xr:uid="{00000000-0005-0000-0000-00000F060000}"/>
    <cellStyle name="20% - Accent1 4 2 3 3 2 3" xfId="46596" xr:uid="{00000000-0005-0000-0000-000010060000}"/>
    <cellStyle name="20% - Accent1 4 2 3 3 3" xfId="10954" xr:uid="{00000000-0005-0000-0000-000011060000}"/>
    <cellStyle name="20% - Accent1 4 2 3 3 3 2" xfId="40012" xr:uid="{00000000-0005-0000-0000-000012060000}"/>
    <cellStyle name="20% - Accent1 4 2 3 3 4" xfId="33428" xr:uid="{00000000-0005-0000-0000-000013060000}"/>
    <cellStyle name="20% - Accent1 4 2 3 4" xfId="5486" xr:uid="{00000000-0005-0000-0000-000014060000}"/>
    <cellStyle name="20% - Accent1 4 2 3 4 2" xfId="18768" xr:uid="{00000000-0005-0000-0000-000015060000}"/>
    <cellStyle name="20% - Accent1 4 2 3 4 2 2" xfId="26722" xr:uid="{00000000-0005-0000-0000-000016060000}"/>
    <cellStyle name="20% - Accent1 4 2 3 4 2 2 2" xfId="55681" xr:uid="{00000000-0005-0000-0000-000017060000}"/>
    <cellStyle name="20% - Accent1 4 2 3 4 2 3" xfId="47740" xr:uid="{00000000-0005-0000-0000-000018060000}"/>
    <cellStyle name="20% - Accent1 4 2 3 4 3" xfId="12098" xr:uid="{00000000-0005-0000-0000-000019060000}"/>
    <cellStyle name="20% - Accent1 4 2 3 4 3 2" xfId="41156" xr:uid="{00000000-0005-0000-0000-00001A060000}"/>
    <cellStyle name="20% - Accent1 4 2 3 4 4" xfId="34572" xr:uid="{00000000-0005-0000-0000-00001B060000}"/>
    <cellStyle name="20% - Accent1 4 2 3 5" xfId="7655" xr:uid="{00000000-0005-0000-0000-00001C060000}"/>
    <cellStyle name="20% - Accent1 4 2 3 5 2" xfId="20916" xr:uid="{00000000-0005-0000-0000-00001D060000}"/>
    <cellStyle name="20% - Accent1 4 2 3 5 2 2" xfId="28870" xr:uid="{00000000-0005-0000-0000-00001E060000}"/>
    <cellStyle name="20% - Accent1 4 2 3 5 2 2 2" xfId="57829" xr:uid="{00000000-0005-0000-0000-00001F060000}"/>
    <cellStyle name="20% - Accent1 4 2 3 5 2 3" xfId="49888" xr:uid="{00000000-0005-0000-0000-000020060000}"/>
    <cellStyle name="20% - Accent1 4 2 3 5 3" xfId="14246" xr:uid="{00000000-0005-0000-0000-000021060000}"/>
    <cellStyle name="20% - Accent1 4 2 3 5 3 2" xfId="43304" xr:uid="{00000000-0005-0000-0000-000022060000}"/>
    <cellStyle name="20% - Accent1 4 2 3 5 4" xfId="36720" xr:uid="{00000000-0005-0000-0000-000023060000}"/>
    <cellStyle name="20% - Accent1 4 2 3 6" xfId="15525" xr:uid="{00000000-0005-0000-0000-000024060000}"/>
    <cellStyle name="20% - Accent1 4 2 3 6 2" xfId="23515" xr:uid="{00000000-0005-0000-0000-000025060000}"/>
    <cellStyle name="20% - Accent1 4 2 3 6 2 2" xfId="52474" xr:uid="{00000000-0005-0000-0000-000026060000}"/>
    <cellStyle name="20% - Accent1 4 2 3 6 3" xfId="44533" xr:uid="{00000000-0005-0000-0000-000027060000}"/>
    <cellStyle name="20% - Accent1 4 2 3 7" xfId="22066" xr:uid="{00000000-0005-0000-0000-000028060000}"/>
    <cellStyle name="20% - Accent1 4 2 3 7 2" xfId="30014" xr:uid="{00000000-0005-0000-0000-000029060000}"/>
    <cellStyle name="20% - Accent1 4 2 3 7 2 2" xfId="58973" xr:uid="{00000000-0005-0000-0000-00002A060000}"/>
    <cellStyle name="20% - Accent1 4 2 3 7 3" xfId="51032" xr:uid="{00000000-0005-0000-0000-00002B060000}"/>
    <cellStyle name="20% - Accent1 4 2 3 8" xfId="8806" xr:uid="{00000000-0005-0000-0000-00002C060000}"/>
    <cellStyle name="20% - Accent1 4 2 3 8 2" xfId="37864" xr:uid="{00000000-0005-0000-0000-00002D060000}"/>
    <cellStyle name="20% - Accent1 4 2 3 9" xfId="31280" xr:uid="{00000000-0005-0000-0000-00002E060000}"/>
    <cellStyle name="20% - Accent1 4 2 4" xfId="1942" xr:uid="{00000000-0005-0000-0000-00002F060000}"/>
    <cellStyle name="20% - Accent1 4 2 4 2" xfId="2952" xr:uid="{00000000-0005-0000-0000-000030060000}"/>
    <cellStyle name="20% - Accent1 4 2 4 2 2" xfId="6310" xr:uid="{00000000-0005-0000-0000-000031060000}"/>
    <cellStyle name="20% - Accent1 4 2 4 2 2 2" xfId="19592" xr:uid="{00000000-0005-0000-0000-000032060000}"/>
    <cellStyle name="20% - Accent1 4 2 4 2 2 2 2" xfId="27546" xr:uid="{00000000-0005-0000-0000-000033060000}"/>
    <cellStyle name="20% - Accent1 4 2 4 2 2 2 2 2" xfId="56505" xr:uid="{00000000-0005-0000-0000-000034060000}"/>
    <cellStyle name="20% - Accent1 4 2 4 2 2 2 3" xfId="48564" xr:uid="{00000000-0005-0000-0000-000035060000}"/>
    <cellStyle name="20% - Accent1 4 2 4 2 2 3" xfId="12922" xr:uid="{00000000-0005-0000-0000-000036060000}"/>
    <cellStyle name="20% - Accent1 4 2 4 2 2 3 2" xfId="41980" xr:uid="{00000000-0005-0000-0000-000037060000}"/>
    <cellStyle name="20% - Accent1 4 2 4 2 2 4" xfId="35396" xr:uid="{00000000-0005-0000-0000-000038060000}"/>
    <cellStyle name="20% - Accent1 4 2 4 2 3" xfId="16440" xr:uid="{00000000-0005-0000-0000-000039060000}"/>
    <cellStyle name="20% - Accent1 4 2 4 2 3 2" xfId="24394" xr:uid="{00000000-0005-0000-0000-00003A060000}"/>
    <cellStyle name="20% - Accent1 4 2 4 2 3 2 2" xfId="53353" xr:uid="{00000000-0005-0000-0000-00003B060000}"/>
    <cellStyle name="20% - Accent1 4 2 4 2 3 3" xfId="45412" xr:uid="{00000000-0005-0000-0000-00003C060000}"/>
    <cellStyle name="20% - Accent1 4 2 4 2 4" xfId="9630" xr:uid="{00000000-0005-0000-0000-00003D060000}"/>
    <cellStyle name="20% - Accent1 4 2 4 2 4 2" xfId="38688" xr:uid="{00000000-0005-0000-0000-00003E060000}"/>
    <cellStyle name="20% - Accent1 4 2 4 2 5" xfId="32104" xr:uid="{00000000-0005-0000-0000-00003F060000}"/>
    <cellStyle name="20% - Accent1 4 2 4 3" xfId="4150" xr:uid="{00000000-0005-0000-0000-000040060000}"/>
    <cellStyle name="20% - Accent1 4 2 4 3 2" xfId="17444" xr:uid="{00000000-0005-0000-0000-000041060000}"/>
    <cellStyle name="20% - Accent1 4 2 4 3 2 2" xfId="25398" xr:uid="{00000000-0005-0000-0000-000042060000}"/>
    <cellStyle name="20% - Accent1 4 2 4 3 2 2 2" xfId="54357" xr:uid="{00000000-0005-0000-0000-000043060000}"/>
    <cellStyle name="20% - Accent1 4 2 4 3 2 3" xfId="46416" xr:uid="{00000000-0005-0000-0000-000044060000}"/>
    <cellStyle name="20% - Accent1 4 2 4 3 3" xfId="10774" xr:uid="{00000000-0005-0000-0000-000045060000}"/>
    <cellStyle name="20% - Accent1 4 2 4 3 3 2" xfId="39832" xr:uid="{00000000-0005-0000-0000-000046060000}"/>
    <cellStyle name="20% - Accent1 4 2 4 3 4" xfId="33248" xr:uid="{00000000-0005-0000-0000-000047060000}"/>
    <cellStyle name="20% - Accent1 4 2 4 4" xfId="5306" xr:uid="{00000000-0005-0000-0000-000048060000}"/>
    <cellStyle name="20% - Accent1 4 2 4 4 2" xfId="18588" xr:uid="{00000000-0005-0000-0000-000049060000}"/>
    <cellStyle name="20% - Accent1 4 2 4 4 2 2" xfId="26542" xr:uid="{00000000-0005-0000-0000-00004A060000}"/>
    <cellStyle name="20% - Accent1 4 2 4 4 2 2 2" xfId="55501" xr:uid="{00000000-0005-0000-0000-00004B060000}"/>
    <cellStyle name="20% - Accent1 4 2 4 4 2 3" xfId="47560" xr:uid="{00000000-0005-0000-0000-00004C060000}"/>
    <cellStyle name="20% - Accent1 4 2 4 4 3" xfId="11918" xr:uid="{00000000-0005-0000-0000-00004D060000}"/>
    <cellStyle name="20% - Accent1 4 2 4 4 3 2" xfId="40976" xr:uid="{00000000-0005-0000-0000-00004E060000}"/>
    <cellStyle name="20% - Accent1 4 2 4 4 4" xfId="34392" xr:uid="{00000000-0005-0000-0000-00004F060000}"/>
    <cellStyle name="20% - Accent1 4 2 4 5" xfId="7475" xr:uid="{00000000-0005-0000-0000-000050060000}"/>
    <cellStyle name="20% - Accent1 4 2 4 5 2" xfId="20736" xr:uid="{00000000-0005-0000-0000-000051060000}"/>
    <cellStyle name="20% - Accent1 4 2 4 5 2 2" xfId="28690" xr:uid="{00000000-0005-0000-0000-000052060000}"/>
    <cellStyle name="20% - Accent1 4 2 4 5 2 2 2" xfId="57649" xr:uid="{00000000-0005-0000-0000-000053060000}"/>
    <cellStyle name="20% - Accent1 4 2 4 5 2 3" xfId="49708" xr:uid="{00000000-0005-0000-0000-000054060000}"/>
    <cellStyle name="20% - Accent1 4 2 4 5 3" xfId="14066" xr:uid="{00000000-0005-0000-0000-000055060000}"/>
    <cellStyle name="20% - Accent1 4 2 4 5 3 2" xfId="43124" xr:uid="{00000000-0005-0000-0000-000056060000}"/>
    <cellStyle name="20% - Accent1 4 2 4 5 4" xfId="36540" xr:uid="{00000000-0005-0000-0000-000057060000}"/>
    <cellStyle name="20% - Accent1 4 2 4 6" xfId="15345" xr:uid="{00000000-0005-0000-0000-000058060000}"/>
    <cellStyle name="20% - Accent1 4 2 4 6 2" xfId="23335" xr:uid="{00000000-0005-0000-0000-000059060000}"/>
    <cellStyle name="20% - Accent1 4 2 4 6 2 2" xfId="52294" xr:uid="{00000000-0005-0000-0000-00005A060000}"/>
    <cellStyle name="20% - Accent1 4 2 4 6 3" xfId="44353" xr:uid="{00000000-0005-0000-0000-00005B060000}"/>
    <cellStyle name="20% - Accent1 4 2 4 7" xfId="21886" xr:uid="{00000000-0005-0000-0000-00005C060000}"/>
    <cellStyle name="20% - Accent1 4 2 4 7 2" xfId="29834" xr:uid="{00000000-0005-0000-0000-00005D060000}"/>
    <cellStyle name="20% - Accent1 4 2 4 7 2 2" xfId="58793" xr:uid="{00000000-0005-0000-0000-00005E060000}"/>
    <cellStyle name="20% - Accent1 4 2 4 7 3" xfId="50852" xr:uid="{00000000-0005-0000-0000-00005F060000}"/>
    <cellStyle name="20% - Accent1 4 2 4 8" xfId="8626" xr:uid="{00000000-0005-0000-0000-000060060000}"/>
    <cellStyle name="20% - Accent1 4 2 4 8 2" xfId="37684" xr:uid="{00000000-0005-0000-0000-000061060000}"/>
    <cellStyle name="20% - Accent1 4 2 4 9" xfId="31100" xr:uid="{00000000-0005-0000-0000-000062060000}"/>
    <cellStyle name="20% - Accent1 4 2 5" xfId="2540" xr:uid="{00000000-0005-0000-0000-000063060000}"/>
    <cellStyle name="20% - Accent1 4 2 5 2" xfId="5898" xr:uid="{00000000-0005-0000-0000-000064060000}"/>
    <cellStyle name="20% - Accent1 4 2 5 2 2" xfId="19180" xr:uid="{00000000-0005-0000-0000-000065060000}"/>
    <cellStyle name="20% - Accent1 4 2 5 2 2 2" xfId="27134" xr:uid="{00000000-0005-0000-0000-000066060000}"/>
    <cellStyle name="20% - Accent1 4 2 5 2 2 2 2" xfId="56093" xr:uid="{00000000-0005-0000-0000-000067060000}"/>
    <cellStyle name="20% - Accent1 4 2 5 2 2 3" xfId="48152" xr:uid="{00000000-0005-0000-0000-000068060000}"/>
    <cellStyle name="20% - Accent1 4 2 5 2 3" xfId="12510" xr:uid="{00000000-0005-0000-0000-000069060000}"/>
    <cellStyle name="20% - Accent1 4 2 5 2 3 2" xfId="41568" xr:uid="{00000000-0005-0000-0000-00006A060000}"/>
    <cellStyle name="20% - Accent1 4 2 5 2 4" xfId="34984" xr:uid="{00000000-0005-0000-0000-00006B060000}"/>
    <cellStyle name="20% - Accent1 4 2 5 3" xfId="16028" xr:uid="{00000000-0005-0000-0000-00006C060000}"/>
    <cellStyle name="20% - Accent1 4 2 5 3 2" xfId="23982" xr:uid="{00000000-0005-0000-0000-00006D060000}"/>
    <cellStyle name="20% - Accent1 4 2 5 3 2 2" xfId="52941" xr:uid="{00000000-0005-0000-0000-00006E060000}"/>
    <cellStyle name="20% - Accent1 4 2 5 3 3" xfId="45000" xr:uid="{00000000-0005-0000-0000-00006F060000}"/>
    <cellStyle name="20% - Accent1 4 2 5 4" xfId="9218" xr:uid="{00000000-0005-0000-0000-000070060000}"/>
    <cellStyle name="20% - Accent1 4 2 5 4 2" xfId="38276" xr:uid="{00000000-0005-0000-0000-000071060000}"/>
    <cellStyle name="20% - Accent1 4 2 5 5" xfId="31692" xr:uid="{00000000-0005-0000-0000-000072060000}"/>
    <cellStyle name="20% - Accent1 4 2 6" xfId="3738" xr:uid="{00000000-0005-0000-0000-000073060000}"/>
    <cellStyle name="20% - Accent1 4 2 6 2" xfId="17032" xr:uid="{00000000-0005-0000-0000-000074060000}"/>
    <cellStyle name="20% - Accent1 4 2 6 2 2" xfId="24986" xr:uid="{00000000-0005-0000-0000-000075060000}"/>
    <cellStyle name="20% - Accent1 4 2 6 2 2 2" xfId="53945" xr:uid="{00000000-0005-0000-0000-000076060000}"/>
    <cellStyle name="20% - Accent1 4 2 6 2 3" xfId="46004" xr:uid="{00000000-0005-0000-0000-000077060000}"/>
    <cellStyle name="20% - Accent1 4 2 6 3" xfId="10362" xr:uid="{00000000-0005-0000-0000-000078060000}"/>
    <cellStyle name="20% - Accent1 4 2 6 3 2" xfId="39420" xr:uid="{00000000-0005-0000-0000-000079060000}"/>
    <cellStyle name="20% - Accent1 4 2 6 4" xfId="32836" xr:uid="{00000000-0005-0000-0000-00007A060000}"/>
    <cellStyle name="20% - Accent1 4 2 7" xfId="4894" xr:uid="{00000000-0005-0000-0000-00007B060000}"/>
    <cellStyle name="20% - Accent1 4 2 7 2" xfId="18176" xr:uid="{00000000-0005-0000-0000-00007C060000}"/>
    <cellStyle name="20% - Accent1 4 2 7 2 2" xfId="26130" xr:uid="{00000000-0005-0000-0000-00007D060000}"/>
    <cellStyle name="20% - Accent1 4 2 7 2 2 2" xfId="55089" xr:uid="{00000000-0005-0000-0000-00007E060000}"/>
    <cellStyle name="20% - Accent1 4 2 7 2 3" xfId="47148" xr:uid="{00000000-0005-0000-0000-00007F060000}"/>
    <cellStyle name="20% - Accent1 4 2 7 3" xfId="11506" xr:uid="{00000000-0005-0000-0000-000080060000}"/>
    <cellStyle name="20% - Accent1 4 2 7 3 2" xfId="40564" xr:uid="{00000000-0005-0000-0000-000081060000}"/>
    <cellStyle name="20% - Accent1 4 2 7 4" xfId="33980" xr:uid="{00000000-0005-0000-0000-000082060000}"/>
    <cellStyle name="20% - Accent1 4 2 8" xfId="7063" xr:uid="{00000000-0005-0000-0000-000083060000}"/>
    <cellStyle name="20% - Accent1 4 2 8 2" xfId="20324" xr:uid="{00000000-0005-0000-0000-000084060000}"/>
    <cellStyle name="20% - Accent1 4 2 8 2 2" xfId="28278" xr:uid="{00000000-0005-0000-0000-000085060000}"/>
    <cellStyle name="20% - Accent1 4 2 8 2 2 2" xfId="57237" xr:uid="{00000000-0005-0000-0000-000086060000}"/>
    <cellStyle name="20% - Accent1 4 2 8 2 3" xfId="49296" xr:uid="{00000000-0005-0000-0000-000087060000}"/>
    <cellStyle name="20% - Accent1 4 2 8 3" xfId="13654" xr:uid="{00000000-0005-0000-0000-000088060000}"/>
    <cellStyle name="20% - Accent1 4 2 8 3 2" xfId="42712" xr:uid="{00000000-0005-0000-0000-000089060000}"/>
    <cellStyle name="20% - Accent1 4 2 8 4" xfId="36128" xr:uid="{00000000-0005-0000-0000-00008A060000}"/>
    <cellStyle name="20% - Accent1 4 2 9" xfId="14932" xr:uid="{00000000-0005-0000-0000-00008B060000}"/>
    <cellStyle name="20% - Accent1 4 2 9 2" xfId="22922" xr:uid="{00000000-0005-0000-0000-00008C060000}"/>
    <cellStyle name="20% - Accent1 4 2 9 2 2" xfId="51881" xr:uid="{00000000-0005-0000-0000-00008D060000}"/>
    <cellStyle name="20% - Accent1 4 2 9 3" xfId="43940" xr:uid="{00000000-0005-0000-0000-00008E060000}"/>
    <cellStyle name="20% - Accent1 4 3" xfId="1622" xr:uid="{00000000-0005-0000-0000-00008F060000}"/>
    <cellStyle name="20% - Accent1 4 3 10" xfId="30811" xr:uid="{00000000-0005-0000-0000-000090060000}"/>
    <cellStyle name="20% - Accent1 4 3 2" xfId="2247" xr:uid="{00000000-0005-0000-0000-000091060000}"/>
    <cellStyle name="20% - Accent1 4 3 2 2" xfId="3255" xr:uid="{00000000-0005-0000-0000-000092060000}"/>
    <cellStyle name="20% - Accent1 4 3 2 2 2" xfId="6613" xr:uid="{00000000-0005-0000-0000-000093060000}"/>
    <cellStyle name="20% - Accent1 4 3 2 2 2 2" xfId="19895" xr:uid="{00000000-0005-0000-0000-000094060000}"/>
    <cellStyle name="20% - Accent1 4 3 2 2 2 2 2" xfId="27849" xr:uid="{00000000-0005-0000-0000-000095060000}"/>
    <cellStyle name="20% - Accent1 4 3 2 2 2 2 2 2" xfId="56808" xr:uid="{00000000-0005-0000-0000-000096060000}"/>
    <cellStyle name="20% - Accent1 4 3 2 2 2 2 3" xfId="48867" xr:uid="{00000000-0005-0000-0000-000097060000}"/>
    <cellStyle name="20% - Accent1 4 3 2 2 2 3" xfId="13225" xr:uid="{00000000-0005-0000-0000-000098060000}"/>
    <cellStyle name="20% - Accent1 4 3 2 2 2 3 2" xfId="42283" xr:uid="{00000000-0005-0000-0000-000099060000}"/>
    <cellStyle name="20% - Accent1 4 3 2 2 2 4" xfId="35699" xr:uid="{00000000-0005-0000-0000-00009A060000}"/>
    <cellStyle name="20% - Accent1 4 3 2 2 3" xfId="16743" xr:uid="{00000000-0005-0000-0000-00009B060000}"/>
    <cellStyle name="20% - Accent1 4 3 2 2 3 2" xfId="24697" xr:uid="{00000000-0005-0000-0000-00009C060000}"/>
    <cellStyle name="20% - Accent1 4 3 2 2 3 2 2" xfId="53656" xr:uid="{00000000-0005-0000-0000-00009D060000}"/>
    <cellStyle name="20% - Accent1 4 3 2 2 3 3" xfId="45715" xr:uid="{00000000-0005-0000-0000-00009E060000}"/>
    <cellStyle name="20% - Accent1 4 3 2 2 4" xfId="9933" xr:uid="{00000000-0005-0000-0000-00009F060000}"/>
    <cellStyle name="20% - Accent1 4 3 2 2 4 2" xfId="38991" xr:uid="{00000000-0005-0000-0000-0000A0060000}"/>
    <cellStyle name="20% - Accent1 4 3 2 2 5" xfId="32407" xr:uid="{00000000-0005-0000-0000-0000A1060000}"/>
    <cellStyle name="20% - Accent1 4 3 2 3" xfId="4453" xr:uid="{00000000-0005-0000-0000-0000A2060000}"/>
    <cellStyle name="20% - Accent1 4 3 2 3 2" xfId="17747" xr:uid="{00000000-0005-0000-0000-0000A3060000}"/>
    <cellStyle name="20% - Accent1 4 3 2 3 2 2" xfId="25701" xr:uid="{00000000-0005-0000-0000-0000A4060000}"/>
    <cellStyle name="20% - Accent1 4 3 2 3 2 2 2" xfId="54660" xr:uid="{00000000-0005-0000-0000-0000A5060000}"/>
    <cellStyle name="20% - Accent1 4 3 2 3 2 3" xfId="46719" xr:uid="{00000000-0005-0000-0000-0000A6060000}"/>
    <cellStyle name="20% - Accent1 4 3 2 3 3" xfId="11077" xr:uid="{00000000-0005-0000-0000-0000A7060000}"/>
    <cellStyle name="20% - Accent1 4 3 2 3 3 2" xfId="40135" xr:uid="{00000000-0005-0000-0000-0000A8060000}"/>
    <cellStyle name="20% - Accent1 4 3 2 3 4" xfId="33551" xr:uid="{00000000-0005-0000-0000-0000A9060000}"/>
    <cellStyle name="20% - Accent1 4 3 2 4" xfId="5609" xr:uid="{00000000-0005-0000-0000-0000AA060000}"/>
    <cellStyle name="20% - Accent1 4 3 2 4 2" xfId="18891" xr:uid="{00000000-0005-0000-0000-0000AB060000}"/>
    <cellStyle name="20% - Accent1 4 3 2 4 2 2" xfId="26845" xr:uid="{00000000-0005-0000-0000-0000AC060000}"/>
    <cellStyle name="20% - Accent1 4 3 2 4 2 2 2" xfId="55804" xr:uid="{00000000-0005-0000-0000-0000AD060000}"/>
    <cellStyle name="20% - Accent1 4 3 2 4 2 3" xfId="47863" xr:uid="{00000000-0005-0000-0000-0000AE060000}"/>
    <cellStyle name="20% - Accent1 4 3 2 4 3" xfId="12221" xr:uid="{00000000-0005-0000-0000-0000AF060000}"/>
    <cellStyle name="20% - Accent1 4 3 2 4 3 2" xfId="41279" xr:uid="{00000000-0005-0000-0000-0000B0060000}"/>
    <cellStyle name="20% - Accent1 4 3 2 4 4" xfId="34695" xr:uid="{00000000-0005-0000-0000-0000B1060000}"/>
    <cellStyle name="20% - Accent1 4 3 2 5" xfId="7778" xr:uid="{00000000-0005-0000-0000-0000B2060000}"/>
    <cellStyle name="20% - Accent1 4 3 2 5 2" xfId="21039" xr:uid="{00000000-0005-0000-0000-0000B3060000}"/>
    <cellStyle name="20% - Accent1 4 3 2 5 2 2" xfId="28993" xr:uid="{00000000-0005-0000-0000-0000B4060000}"/>
    <cellStyle name="20% - Accent1 4 3 2 5 2 2 2" xfId="57952" xr:uid="{00000000-0005-0000-0000-0000B5060000}"/>
    <cellStyle name="20% - Accent1 4 3 2 5 2 3" xfId="50011" xr:uid="{00000000-0005-0000-0000-0000B6060000}"/>
    <cellStyle name="20% - Accent1 4 3 2 5 3" xfId="14369" xr:uid="{00000000-0005-0000-0000-0000B7060000}"/>
    <cellStyle name="20% - Accent1 4 3 2 5 3 2" xfId="43427" xr:uid="{00000000-0005-0000-0000-0000B8060000}"/>
    <cellStyle name="20% - Accent1 4 3 2 5 4" xfId="36843" xr:uid="{00000000-0005-0000-0000-0000B9060000}"/>
    <cellStyle name="20% - Accent1 4 3 2 6" xfId="15648" xr:uid="{00000000-0005-0000-0000-0000BA060000}"/>
    <cellStyle name="20% - Accent1 4 3 2 6 2" xfId="23638" xr:uid="{00000000-0005-0000-0000-0000BB060000}"/>
    <cellStyle name="20% - Accent1 4 3 2 6 2 2" xfId="52597" xr:uid="{00000000-0005-0000-0000-0000BC060000}"/>
    <cellStyle name="20% - Accent1 4 3 2 6 3" xfId="44656" xr:uid="{00000000-0005-0000-0000-0000BD060000}"/>
    <cellStyle name="20% - Accent1 4 3 2 7" xfId="22189" xr:uid="{00000000-0005-0000-0000-0000BE060000}"/>
    <cellStyle name="20% - Accent1 4 3 2 7 2" xfId="30137" xr:uid="{00000000-0005-0000-0000-0000BF060000}"/>
    <cellStyle name="20% - Accent1 4 3 2 7 2 2" xfId="59096" xr:uid="{00000000-0005-0000-0000-0000C0060000}"/>
    <cellStyle name="20% - Accent1 4 3 2 7 3" xfId="51155" xr:uid="{00000000-0005-0000-0000-0000C1060000}"/>
    <cellStyle name="20% - Accent1 4 3 2 8" xfId="8929" xr:uid="{00000000-0005-0000-0000-0000C2060000}"/>
    <cellStyle name="20% - Accent1 4 3 2 8 2" xfId="37987" xr:uid="{00000000-0005-0000-0000-0000C3060000}"/>
    <cellStyle name="20% - Accent1 4 3 2 9" xfId="31403" xr:uid="{00000000-0005-0000-0000-0000C4060000}"/>
    <cellStyle name="20% - Accent1 4 3 3" xfId="2663" xr:uid="{00000000-0005-0000-0000-0000C5060000}"/>
    <cellStyle name="20% - Accent1 4 3 3 2" xfId="6021" xr:uid="{00000000-0005-0000-0000-0000C6060000}"/>
    <cellStyle name="20% - Accent1 4 3 3 2 2" xfId="19303" xr:uid="{00000000-0005-0000-0000-0000C7060000}"/>
    <cellStyle name="20% - Accent1 4 3 3 2 2 2" xfId="27257" xr:uid="{00000000-0005-0000-0000-0000C8060000}"/>
    <cellStyle name="20% - Accent1 4 3 3 2 2 2 2" xfId="56216" xr:uid="{00000000-0005-0000-0000-0000C9060000}"/>
    <cellStyle name="20% - Accent1 4 3 3 2 2 3" xfId="48275" xr:uid="{00000000-0005-0000-0000-0000CA060000}"/>
    <cellStyle name="20% - Accent1 4 3 3 2 3" xfId="12633" xr:uid="{00000000-0005-0000-0000-0000CB060000}"/>
    <cellStyle name="20% - Accent1 4 3 3 2 3 2" xfId="41691" xr:uid="{00000000-0005-0000-0000-0000CC060000}"/>
    <cellStyle name="20% - Accent1 4 3 3 2 4" xfId="35107" xr:uid="{00000000-0005-0000-0000-0000CD060000}"/>
    <cellStyle name="20% - Accent1 4 3 3 3" xfId="16151" xr:uid="{00000000-0005-0000-0000-0000CE060000}"/>
    <cellStyle name="20% - Accent1 4 3 3 3 2" xfId="24105" xr:uid="{00000000-0005-0000-0000-0000CF060000}"/>
    <cellStyle name="20% - Accent1 4 3 3 3 2 2" xfId="53064" xr:uid="{00000000-0005-0000-0000-0000D0060000}"/>
    <cellStyle name="20% - Accent1 4 3 3 3 3" xfId="45123" xr:uid="{00000000-0005-0000-0000-0000D1060000}"/>
    <cellStyle name="20% - Accent1 4 3 3 4" xfId="9341" xr:uid="{00000000-0005-0000-0000-0000D2060000}"/>
    <cellStyle name="20% - Accent1 4 3 3 4 2" xfId="38399" xr:uid="{00000000-0005-0000-0000-0000D3060000}"/>
    <cellStyle name="20% - Accent1 4 3 3 5" xfId="31815" xr:uid="{00000000-0005-0000-0000-0000D4060000}"/>
    <cellStyle name="20% - Accent1 4 3 4" xfId="3861" xr:uid="{00000000-0005-0000-0000-0000D5060000}"/>
    <cellStyle name="20% - Accent1 4 3 4 2" xfId="17155" xr:uid="{00000000-0005-0000-0000-0000D6060000}"/>
    <cellStyle name="20% - Accent1 4 3 4 2 2" xfId="25109" xr:uid="{00000000-0005-0000-0000-0000D7060000}"/>
    <cellStyle name="20% - Accent1 4 3 4 2 2 2" xfId="54068" xr:uid="{00000000-0005-0000-0000-0000D8060000}"/>
    <cellStyle name="20% - Accent1 4 3 4 2 3" xfId="46127" xr:uid="{00000000-0005-0000-0000-0000D9060000}"/>
    <cellStyle name="20% - Accent1 4 3 4 3" xfId="10485" xr:uid="{00000000-0005-0000-0000-0000DA060000}"/>
    <cellStyle name="20% - Accent1 4 3 4 3 2" xfId="39543" xr:uid="{00000000-0005-0000-0000-0000DB060000}"/>
    <cellStyle name="20% - Accent1 4 3 4 4" xfId="32959" xr:uid="{00000000-0005-0000-0000-0000DC060000}"/>
    <cellStyle name="20% - Accent1 4 3 5" xfId="5017" xr:uid="{00000000-0005-0000-0000-0000DD060000}"/>
    <cellStyle name="20% - Accent1 4 3 5 2" xfId="18299" xr:uid="{00000000-0005-0000-0000-0000DE060000}"/>
    <cellStyle name="20% - Accent1 4 3 5 2 2" xfId="26253" xr:uid="{00000000-0005-0000-0000-0000DF060000}"/>
    <cellStyle name="20% - Accent1 4 3 5 2 2 2" xfId="55212" xr:uid="{00000000-0005-0000-0000-0000E0060000}"/>
    <cellStyle name="20% - Accent1 4 3 5 2 3" xfId="47271" xr:uid="{00000000-0005-0000-0000-0000E1060000}"/>
    <cellStyle name="20% - Accent1 4 3 5 3" xfId="11629" xr:uid="{00000000-0005-0000-0000-0000E2060000}"/>
    <cellStyle name="20% - Accent1 4 3 5 3 2" xfId="40687" xr:uid="{00000000-0005-0000-0000-0000E3060000}"/>
    <cellStyle name="20% - Accent1 4 3 5 4" xfId="34103" xr:uid="{00000000-0005-0000-0000-0000E4060000}"/>
    <cellStyle name="20% - Accent1 4 3 6" xfId="7186" xr:uid="{00000000-0005-0000-0000-0000E5060000}"/>
    <cellStyle name="20% - Accent1 4 3 6 2" xfId="20447" xr:uid="{00000000-0005-0000-0000-0000E6060000}"/>
    <cellStyle name="20% - Accent1 4 3 6 2 2" xfId="28401" xr:uid="{00000000-0005-0000-0000-0000E7060000}"/>
    <cellStyle name="20% - Accent1 4 3 6 2 2 2" xfId="57360" xr:uid="{00000000-0005-0000-0000-0000E8060000}"/>
    <cellStyle name="20% - Accent1 4 3 6 2 3" xfId="49419" xr:uid="{00000000-0005-0000-0000-0000E9060000}"/>
    <cellStyle name="20% - Accent1 4 3 6 3" xfId="13777" xr:uid="{00000000-0005-0000-0000-0000EA060000}"/>
    <cellStyle name="20% - Accent1 4 3 6 3 2" xfId="42835" xr:uid="{00000000-0005-0000-0000-0000EB060000}"/>
    <cellStyle name="20% - Accent1 4 3 6 4" xfId="36251" xr:uid="{00000000-0005-0000-0000-0000EC060000}"/>
    <cellStyle name="20% - Accent1 4 3 7" xfId="15055" xr:uid="{00000000-0005-0000-0000-0000ED060000}"/>
    <cellStyle name="20% - Accent1 4 3 7 2" xfId="23045" xr:uid="{00000000-0005-0000-0000-0000EE060000}"/>
    <cellStyle name="20% - Accent1 4 3 7 2 2" xfId="52004" xr:uid="{00000000-0005-0000-0000-0000EF060000}"/>
    <cellStyle name="20% - Accent1 4 3 7 3" xfId="44063" xr:uid="{00000000-0005-0000-0000-0000F0060000}"/>
    <cellStyle name="20% - Accent1 4 3 8" xfId="21597" xr:uid="{00000000-0005-0000-0000-0000F1060000}"/>
    <cellStyle name="20% - Accent1 4 3 8 2" xfId="29545" xr:uid="{00000000-0005-0000-0000-0000F2060000}"/>
    <cellStyle name="20% - Accent1 4 3 8 2 2" xfId="58504" xr:uid="{00000000-0005-0000-0000-0000F3060000}"/>
    <cellStyle name="20% - Accent1 4 3 8 3" xfId="50563" xr:uid="{00000000-0005-0000-0000-0000F4060000}"/>
    <cellStyle name="20% - Accent1 4 3 9" xfId="8337" xr:uid="{00000000-0005-0000-0000-0000F5060000}"/>
    <cellStyle name="20% - Accent1 4 3 9 2" xfId="37395" xr:uid="{00000000-0005-0000-0000-0000F6060000}"/>
    <cellStyle name="20% - Accent1 4 4" xfId="2034" xr:uid="{00000000-0005-0000-0000-0000F7060000}"/>
    <cellStyle name="20% - Accent1 4 4 2" xfId="3042" xr:uid="{00000000-0005-0000-0000-0000F8060000}"/>
    <cellStyle name="20% - Accent1 4 4 2 2" xfId="6400" xr:uid="{00000000-0005-0000-0000-0000F9060000}"/>
    <cellStyle name="20% - Accent1 4 4 2 2 2" xfId="19682" xr:uid="{00000000-0005-0000-0000-0000FA060000}"/>
    <cellStyle name="20% - Accent1 4 4 2 2 2 2" xfId="27636" xr:uid="{00000000-0005-0000-0000-0000FB060000}"/>
    <cellStyle name="20% - Accent1 4 4 2 2 2 2 2" xfId="56595" xr:uid="{00000000-0005-0000-0000-0000FC060000}"/>
    <cellStyle name="20% - Accent1 4 4 2 2 2 3" xfId="48654" xr:uid="{00000000-0005-0000-0000-0000FD060000}"/>
    <cellStyle name="20% - Accent1 4 4 2 2 3" xfId="13012" xr:uid="{00000000-0005-0000-0000-0000FE060000}"/>
    <cellStyle name="20% - Accent1 4 4 2 2 3 2" xfId="42070" xr:uid="{00000000-0005-0000-0000-0000FF060000}"/>
    <cellStyle name="20% - Accent1 4 4 2 2 4" xfId="35486" xr:uid="{00000000-0005-0000-0000-000000070000}"/>
    <cellStyle name="20% - Accent1 4 4 2 3" xfId="16530" xr:uid="{00000000-0005-0000-0000-000001070000}"/>
    <cellStyle name="20% - Accent1 4 4 2 3 2" xfId="24484" xr:uid="{00000000-0005-0000-0000-000002070000}"/>
    <cellStyle name="20% - Accent1 4 4 2 3 2 2" xfId="53443" xr:uid="{00000000-0005-0000-0000-000003070000}"/>
    <cellStyle name="20% - Accent1 4 4 2 3 3" xfId="45502" xr:uid="{00000000-0005-0000-0000-000004070000}"/>
    <cellStyle name="20% - Accent1 4 4 2 4" xfId="9720" xr:uid="{00000000-0005-0000-0000-000005070000}"/>
    <cellStyle name="20% - Accent1 4 4 2 4 2" xfId="38778" xr:uid="{00000000-0005-0000-0000-000006070000}"/>
    <cellStyle name="20% - Accent1 4 4 2 5" xfId="32194" xr:uid="{00000000-0005-0000-0000-000007070000}"/>
    <cellStyle name="20% - Accent1 4 4 3" xfId="4240" xr:uid="{00000000-0005-0000-0000-000008070000}"/>
    <cellStyle name="20% - Accent1 4 4 3 2" xfId="17534" xr:uid="{00000000-0005-0000-0000-000009070000}"/>
    <cellStyle name="20% - Accent1 4 4 3 2 2" xfId="25488" xr:uid="{00000000-0005-0000-0000-00000A070000}"/>
    <cellStyle name="20% - Accent1 4 4 3 2 2 2" xfId="54447" xr:uid="{00000000-0005-0000-0000-00000B070000}"/>
    <cellStyle name="20% - Accent1 4 4 3 2 3" xfId="46506" xr:uid="{00000000-0005-0000-0000-00000C070000}"/>
    <cellStyle name="20% - Accent1 4 4 3 3" xfId="10864" xr:uid="{00000000-0005-0000-0000-00000D070000}"/>
    <cellStyle name="20% - Accent1 4 4 3 3 2" xfId="39922" xr:uid="{00000000-0005-0000-0000-00000E070000}"/>
    <cellStyle name="20% - Accent1 4 4 3 4" xfId="33338" xr:uid="{00000000-0005-0000-0000-00000F070000}"/>
    <cellStyle name="20% - Accent1 4 4 4" xfId="5396" xr:uid="{00000000-0005-0000-0000-000010070000}"/>
    <cellStyle name="20% - Accent1 4 4 4 2" xfId="18678" xr:uid="{00000000-0005-0000-0000-000011070000}"/>
    <cellStyle name="20% - Accent1 4 4 4 2 2" xfId="26632" xr:uid="{00000000-0005-0000-0000-000012070000}"/>
    <cellStyle name="20% - Accent1 4 4 4 2 2 2" xfId="55591" xr:uid="{00000000-0005-0000-0000-000013070000}"/>
    <cellStyle name="20% - Accent1 4 4 4 2 3" xfId="47650" xr:uid="{00000000-0005-0000-0000-000014070000}"/>
    <cellStyle name="20% - Accent1 4 4 4 3" xfId="12008" xr:uid="{00000000-0005-0000-0000-000015070000}"/>
    <cellStyle name="20% - Accent1 4 4 4 3 2" xfId="41066" xr:uid="{00000000-0005-0000-0000-000016070000}"/>
    <cellStyle name="20% - Accent1 4 4 4 4" xfId="34482" xr:uid="{00000000-0005-0000-0000-000017070000}"/>
    <cellStyle name="20% - Accent1 4 4 5" xfId="7565" xr:uid="{00000000-0005-0000-0000-000018070000}"/>
    <cellStyle name="20% - Accent1 4 4 5 2" xfId="20826" xr:uid="{00000000-0005-0000-0000-000019070000}"/>
    <cellStyle name="20% - Accent1 4 4 5 2 2" xfId="28780" xr:uid="{00000000-0005-0000-0000-00001A070000}"/>
    <cellStyle name="20% - Accent1 4 4 5 2 2 2" xfId="57739" xr:uid="{00000000-0005-0000-0000-00001B070000}"/>
    <cellStyle name="20% - Accent1 4 4 5 2 3" xfId="49798" xr:uid="{00000000-0005-0000-0000-00001C070000}"/>
    <cellStyle name="20% - Accent1 4 4 5 3" xfId="14156" xr:uid="{00000000-0005-0000-0000-00001D070000}"/>
    <cellStyle name="20% - Accent1 4 4 5 3 2" xfId="43214" xr:uid="{00000000-0005-0000-0000-00001E070000}"/>
    <cellStyle name="20% - Accent1 4 4 5 4" xfId="36630" xr:uid="{00000000-0005-0000-0000-00001F070000}"/>
    <cellStyle name="20% - Accent1 4 4 6" xfId="15435" xr:uid="{00000000-0005-0000-0000-000020070000}"/>
    <cellStyle name="20% - Accent1 4 4 6 2" xfId="23425" xr:uid="{00000000-0005-0000-0000-000021070000}"/>
    <cellStyle name="20% - Accent1 4 4 6 2 2" xfId="52384" xr:uid="{00000000-0005-0000-0000-000022070000}"/>
    <cellStyle name="20% - Accent1 4 4 6 3" xfId="44443" xr:uid="{00000000-0005-0000-0000-000023070000}"/>
    <cellStyle name="20% - Accent1 4 4 7" xfId="21976" xr:uid="{00000000-0005-0000-0000-000024070000}"/>
    <cellStyle name="20% - Accent1 4 4 7 2" xfId="29924" xr:uid="{00000000-0005-0000-0000-000025070000}"/>
    <cellStyle name="20% - Accent1 4 4 7 2 2" xfId="58883" xr:uid="{00000000-0005-0000-0000-000026070000}"/>
    <cellStyle name="20% - Accent1 4 4 7 3" xfId="50942" xr:uid="{00000000-0005-0000-0000-000027070000}"/>
    <cellStyle name="20% - Accent1 4 4 8" xfId="8716" xr:uid="{00000000-0005-0000-0000-000028070000}"/>
    <cellStyle name="20% - Accent1 4 4 8 2" xfId="37774" xr:uid="{00000000-0005-0000-0000-000029070000}"/>
    <cellStyle name="20% - Accent1 4 4 9" xfId="31190" xr:uid="{00000000-0005-0000-0000-00002A070000}"/>
    <cellStyle name="20% - Accent1 4 5" xfId="1852" xr:uid="{00000000-0005-0000-0000-00002B070000}"/>
    <cellStyle name="20% - Accent1 4 5 2" xfId="2862" xr:uid="{00000000-0005-0000-0000-00002C070000}"/>
    <cellStyle name="20% - Accent1 4 5 2 2" xfId="6220" xr:uid="{00000000-0005-0000-0000-00002D070000}"/>
    <cellStyle name="20% - Accent1 4 5 2 2 2" xfId="19502" xr:uid="{00000000-0005-0000-0000-00002E070000}"/>
    <cellStyle name="20% - Accent1 4 5 2 2 2 2" xfId="27456" xr:uid="{00000000-0005-0000-0000-00002F070000}"/>
    <cellStyle name="20% - Accent1 4 5 2 2 2 2 2" xfId="56415" xr:uid="{00000000-0005-0000-0000-000030070000}"/>
    <cellStyle name="20% - Accent1 4 5 2 2 2 3" xfId="48474" xr:uid="{00000000-0005-0000-0000-000031070000}"/>
    <cellStyle name="20% - Accent1 4 5 2 2 3" xfId="12832" xr:uid="{00000000-0005-0000-0000-000032070000}"/>
    <cellStyle name="20% - Accent1 4 5 2 2 3 2" xfId="41890" xr:uid="{00000000-0005-0000-0000-000033070000}"/>
    <cellStyle name="20% - Accent1 4 5 2 2 4" xfId="35306" xr:uid="{00000000-0005-0000-0000-000034070000}"/>
    <cellStyle name="20% - Accent1 4 5 2 3" xfId="16350" xr:uid="{00000000-0005-0000-0000-000035070000}"/>
    <cellStyle name="20% - Accent1 4 5 2 3 2" xfId="24304" xr:uid="{00000000-0005-0000-0000-000036070000}"/>
    <cellStyle name="20% - Accent1 4 5 2 3 2 2" xfId="53263" xr:uid="{00000000-0005-0000-0000-000037070000}"/>
    <cellStyle name="20% - Accent1 4 5 2 3 3" xfId="45322" xr:uid="{00000000-0005-0000-0000-000038070000}"/>
    <cellStyle name="20% - Accent1 4 5 2 4" xfId="9540" xr:uid="{00000000-0005-0000-0000-000039070000}"/>
    <cellStyle name="20% - Accent1 4 5 2 4 2" xfId="38598" xr:uid="{00000000-0005-0000-0000-00003A070000}"/>
    <cellStyle name="20% - Accent1 4 5 2 5" xfId="32014" xr:uid="{00000000-0005-0000-0000-00003B070000}"/>
    <cellStyle name="20% - Accent1 4 5 3" xfId="4060" xr:uid="{00000000-0005-0000-0000-00003C070000}"/>
    <cellStyle name="20% - Accent1 4 5 3 2" xfId="17354" xr:uid="{00000000-0005-0000-0000-00003D070000}"/>
    <cellStyle name="20% - Accent1 4 5 3 2 2" xfId="25308" xr:uid="{00000000-0005-0000-0000-00003E070000}"/>
    <cellStyle name="20% - Accent1 4 5 3 2 2 2" xfId="54267" xr:uid="{00000000-0005-0000-0000-00003F070000}"/>
    <cellStyle name="20% - Accent1 4 5 3 2 3" xfId="46326" xr:uid="{00000000-0005-0000-0000-000040070000}"/>
    <cellStyle name="20% - Accent1 4 5 3 3" xfId="10684" xr:uid="{00000000-0005-0000-0000-000041070000}"/>
    <cellStyle name="20% - Accent1 4 5 3 3 2" xfId="39742" xr:uid="{00000000-0005-0000-0000-000042070000}"/>
    <cellStyle name="20% - Accent1 4 5 3 4" xfId="33158" xr:uid="{00000000-0005-0000-0000-000043070000}"/>
    <cellStyle name="20% - Accent1 4 5 4" xfId="5216" xr:uid="{00000000-0005-0000-0000-000044070000}"/>
    <cellStyle name="20% - Accent1 4 5 4 2" xfId="18498" xr:uid="{00000000-0005-0000-0000-000045070000}"/>
    <cellStyle name="20% - Accent1 4 5 4 2 2" xfId="26452" xr:uid="{00000000-0005-0000-0000-000046070000}"/>
    <cellStyle name="20% - Accent1 4 5 4 2 2 2" xfId="55411" xr:uid="{00000000-0005-0000-0000-000047070000}"/>
    <cellStyle name="20% - Accent1 4 5 4 2 3" xfId="47470" xr:uid="{00000000-0005-0000-0000-000048070000}"/>
    <cellStyle name="20% - Accent1 4 5 4 3" xfId="11828" xr:uid="{00000000-0005-0000-0000-000049070000}"/>
    <cellStyle name="20% - Accent1 4 5 4 3 2" xfId="40886" xr:uid="{00000000-0005-0000-0000-00004A070000}"/>
    <cellStyle name="20% - Accent1 4 5 4 4" xfId="34302" xr:uid="{00000000-0005-0000-0000-00004B070000}"/>
    <cellStyle name="20% - Accent1 4 5 5" xfId="7385" xr:uid="{00000000-0005-0000-0000-00004C070000}"/>
    <cellStyle name="20% - Accent1 4 5 5 2" xfId="20646" xr:uid="{00000000-0005-0000-0000-00004D070000}"/>
    <cellStyle name="20% - Accent1 4 5 5 2 2" xfId="28600" xr:uid="{00000000-0005-0000-0000-00004E070000}"/>
    <cellStyle name="20% - Accent1 4 5 5 2 2 2" xfId="57559" xr:uid="{00000000-0005-0000-0000-00004F070000}"/>
    <cellStyle name="20% - Accent1 4 5 5 2 3" xfId="49618" xr:uid="{00000000-0005-0000-0000-000050070000}"/>
    <cellStyle name="20% - Accent1 4 5 5 3" xfId="13976" xr:uid="{00000000-0005-0000-0000-000051070000}"/>
    <cellStyle name="20% - Accent1 4 5 5 3 2" xfId="43034" xr:uid="{00000000-0005-0000-0000-000052070000}"/>
    <cellStyle name="20% - Accent1 4 5 5 4" xfId="36450" xr:uid="{00000000-0005-0000-0000-000053070000}"/>
    <cellStyle name="20% - Accent1 4 5 6" xfId="15255" xr:uid="{00000000-0005-0000-0000-000054070000}"/>
    <cellStyle name="20% - Accent1 4 5 6 2" xfId="23245" xr:uid="{00000000-0005-0000-0000-000055070000}"/>
    <cellStyle name="20% - Accent1 4 5 6 2 2" xfId="52204" xr:uid="{00000000-0005-0000-0000-000056070000}"/>
    <cellStyle name="20% - Accent1 4 5 6 3" xfId="44263" xr:uid="{00000000-0005-0000-0000-000057070000}"/>
    <cellStyle name="20% - Accent1 4 5 7" xfId="21796" xr:uid="{00000000-0005-0000-0000-000058070000}"/>
    <cellStyle name="20% - Accent1 4 5 7 2" xfId="29744" xr:uid="{00000000-0005-0000-0000-000059070000}"/>
    <cellStyle name="20% - Accent1 4 5 7 2 2" xfId="58703" xr:uid="{00000000-0005-0000-0000-00005A070000}"/>
    <cellStyle name="20% - Accent1 4 5 7 3" xfId="50762" xr:uid="{00000000-0005-0000-0000-00005B070000}"/>
    <cellStyle name="20% - Accent1 4 5 8" xfId="8536" xr:uid="{00000000-0005-0000-0000-00005C070000}"/>
    <cellStyle name="20% - Accent1 4 5 8 2" xfId="37594" xr:uid="{00000000-0005-0000-0000-00005D070000}"/>
    <cellStyle name="20% - Accent1 4 5 9" xfId="31010" xr:uid="{00000000-0005-0000-0000-00005E070000}"/>
    <cellStyle name="20% - Accent1 4 6" xfId="3384" xr:uid="{00000000-0005-0000-0000-00005F070000}"/>
    <cellStyle name="20% - Accent1 4 6 2" xfId="4582" xr:uid="{00000000-0005-0000-0000-000060070000}"/>
    <cellStyle name="20% - Accent1 4 6 2 2" xfId="17876" xr:uid="{00000000-0005-0000-0000-000061070000}"/>
    <cellStyle name="20% - Accent1 4 6 2 2 2" xfId="25830" xr:uid="{00000000-0005-0000-0000-000062070000}"/>
    <cellStyle name="20% - Accent1 4 6 2 2 2 2" xfId="54789" xr:uid="{00000000-0005-0000-0000-000063070000}"/>
    <cellStyle name="20% - Accent1 4 6 2 2 3" xfId="46848" xr:uid="{00000000-0005-0000-0000-000064070000}"/>
    <cellStyle name="20% - Accent1 4 6 2 3" xfId="11206" xr:uid="{00000000-0005-0000-0000-000065070000}"/>
    <cellStyle name="20% - Accent1 4 6 2 3 2" xfId="40264" xr:uid="{00000000-0005-0000-0000-000066070000}"/>
    <cellStyle name="20% - Accent1 4 6 2 4" xfId="33680" xr:uid="{00000000-0005-0000-0000-000067070000}"/>
    <cellStyle name="20% - Accent1 4 6 3" xfId="6742" xr:uid="{00000000-0005-0000-0000-000068070000}"/>
    <cellStyle name="20% - Accent1 4 6 3 2" xfId="20024" xr:uid="{00000000-0005-0000-0000-000069070000}"/>
    <cellStyle name="20% - Accent1 4 6 3 2 2" xfId="27978" xr:uid="{00000000-0005-0000-0000-00006A070000}"/>
    <cellStyle name="20% - Accent1 4 6 3 2 2 2" xfId="56937" xr:uid="{00000000-0005-0000-0000-00006B070000}"/>
    <cellStyle name="20% - Accent1 4 6 3 2 3" xfId="48996" xr:uid="{00000000-0005-0000-0000-00006C070000}"/>
    <cellStyle name="20% - Accent1 4 6 3 3" xfId="13354" xr:uid="{00000000-0005-0000-0000-00006D070000}"/>
    <cellStyle name="20% - Accent1 4 6 3 3 2" xfId="42412" xr:uid="{00000000-0005-0000-0000-00006E070000}"/>
    <cellStyle name="20% - Accent1 4 6 3 4" xfId="35828" xr:uid="{00000000-0005-0000-0000-00006F070000}"/>
    <cellStyle name="20% - Accent1 4 6 4" xfId="7907" xr:uid="{00000000-0005-0000-0000-000070070000}"/>
    <cellStyle name="20% - Accent1 4 6 4 2" xfId="21168" xr:uid="{00000000-0005-0000-0000-000071070000}"/>
    <cellStyle name="20% - Accent1 4 6 4 2 2" xfId="29122" xr:uid="{00000000-0005-0000-0000-000072070000}"/>
    <cellStyle name="20% - Accent1 4 6 4 2 2 2" xfId="58081" xr:uid="{00000000-0005-0000-0000-000073070000}"/>
    <cellStyle name="20% - Accent1 4 6 4 2 3" xfId="50140" xr:uid="{00000000-0005-0000-0000-000074070000}"/>
    <cellStyle name="20% - Accent1 4 6 4 3" xfId="14498" xr:uid="{00000000-0005-0000-0000-000075070000}"/>
    <cellStyle name="20% - Accent1 4 6 4 3 2" xfId="43556" xr:uid="{00000000-0005-0000-0000-000076070000}"/>
    <cellStyle name="20% - Accent1 4 6 4 4" xfId="36972" xr:uid="{00000000-0005-0000-0000-000077070000}"/>
    <cellStyle name="20% - Accent1 4 6 5" xfId="15777" xr:uid="{00000000-0005-0000-0000-000078070000}"/>
    <cellStyle name="20% - Accent1 4 6 5 2" xfId="23767" xr:uid="{00000000-0005-0000-0000-000079070000}"/>
    <cellStyle name="20% - Accent1 4 6 5 2 2" xfId="52726" xr:uid="{00000000-0005-0000-0000-00007A070000}"/>
    <cellStyle name="20% - Accent1 4 6 5 3" xfId="44785" xr:uid="{00000000-0005-0000-0000-00007B070000}"/>
    <cellStyle name="20% - Accent1 4 6 6" xfId="22318" xr:uid="{00000000-0005-0000-0000-00007C070000}"/>
    <cellStyle name="20% - Accent1 4 6 6 2" xfId="30266" xr:uid="{00000000-0005-0000-0000-00007D070000}"/>
    <cellStyle name="20% - Accent1 4 6 6 2 2" xfId="59225" xr:uid="{00000000-0005-0000-0000-00007E070000}"/>
    <cellStyle name="20% - Accent1 4 6 6 3" xfId="51284" xr:uid="{00000000-0005-0000-0000-00007F070000}"/>
    <cellStyle name="20% - Accent1 4 6 7" xfId="10062" xr:uid="{00000000-0005-0000-0000-000080070000}"/>
    <cellStyle name="20% - Accent1 4 6 7 2" xfId="39120" xr:uid="{00000000-0005-0000-0000-000081070000}"/>
    <cellStyle name="20% - Accent1 4 6 8" xfId="32536" xr:uid="{00000000-0005-0000-0000-000082070000}"/>
    <cellStyle name="20% - Accent1 4 7" xfId="2450" xr:uid="{00000000-0005-0000-0000-000083070000}"/>
    <cellStyle name="20% - Accent1 4 7 2" xfId="5808" xr:uid="{00000000-0005-0000-0000-000084070000}"/>
    <cellStyle name="20% - Accent1 4 7 2 2" xfId="19090" xr:uid="{00000000-0005-0000-0000-000085070000}"/>
    <cellStyle name="20% - Accent1 4 7 2 2 2" xfId="27044" xr:uid="{00000000-0005-0000-0000-000086070000}"/>
    <cellStyle name="20% - Accent1 4 7 2 2 2 2" xfId="56003" xr:uid="{00000000-0005-0000-0000-000087070000}"/>
    <cellStyle name="20% - Accent1 4 7 2 2 3" xfId="48062" xr:uid="{00000000-0005-0000-0000-000088070000}"/>
    <cellStyle name="20% - Accent1 4 7 2 3" xfId="12420" xr:uid="{00000000-0005-0000-0000-000089070000}"/>
    <cellStyle name="20% - Accent1 4 7 2 3 2" xfId="41478" xr:uid="{00000000-0005-0000-0000-00008A070000}"/>
    <cellStyle name="20% - Accent1 4 7 2 4" xfId="34894" xr:uid="{00000000-0005-0000-0000-00008B070000}"/>
    <cellStyle name="20% - Accent1 4 7 3" xfId="15932" xr:uid="{00000000-0005-0000-0000-00008C070000}"/>
    <cellStyle name="20% - Accent1 4 7 3 2" xfId="23916" xr:uid="{00000000-0005-0000-0000-00008D070000}"/>
    <cellStyle name="20% - Accent1 4 7 3 2 2" xfId="52875" xr:uid="{00000000-0005-0000-0000-00008E070000}"/>
    <cellStyle name="20% - Accent1 4 7 3 3" xfId="44934" xr:uid="{00000000-0005-0000-0000-00008F070000}"/>
    <cellStyle name="20% - Accent1 4 7 4" xfId="9128" xr:uid="{00000000-0005-0000-0000-000090070000}"/>
    <cellStyle name="20% - Accent1 4 7 4 2" xfId="38186" xr:uid="{00000000-0005-0000-0000-000091070000}"/>
    <cellStyle name="20% - Accent1 4 7 5" xfId="31602" xr:uid="{00000000-0005-0000-0000-000092070000}"/>
    <cellStyle name="20% - Accent1 4 8" xfId="3648" xr:uid="{00000000-0005-0000-0000-000093070000}"/>
    <cellStyle name="20% - Accent1 4 8 2" xfId="16942" xr:uid="{00000000-0005-0000-0000-000094070000}"/>
    <cellStyle name="20% - Accent1 4 8 2 2" xfId="24896" xr:uid="{00000000-0005-0000-0000-000095070000}"/>
    <cellStyle name="20% - Accent1 4 8 2 2 2" xfId="53855" xr:uid="{00000000-0005-0000-0000-000096070000}"/>
    <cellStyle name="20% - Accent1 4 8 2 3" xfId="45914" xr:uid="{00000000-0005-0000-0000-000097070000}"/>
    <cellStyle name="20% - Accent1 4 8 3" xfId="10272" xr:uid="{00000000-0005-0000-0000-000098070000}"/>
    <cellStyle name="20% - Accent1 4 8 3 2" xfId="39330" xr:uid="{00000000-0005-0000-0000-000099070000}"/>
    <cellStyle name="20% - Accent1 4 8 4" xfId="32746" xr:uid="{00000000-0005-0000-0000-00009A070000}"/>
    <cellStyle name="20% - Accent1 4 9" xfId="4804" xr:uid="{00000000-0005-0000-0000-00009B070000}"/>
    <cellStyle name="20% - Accent1 4 9 2" xfId="18086" xr:uid="{00000000-0005-0000-0000-00009C070000}"/>
    <cellStyle name="20% - Accent1 4 9 2 2" xfId="26040" xr:uid="{00000000-0005-0000-0000-00009D070000}"/>
    <cellStyle name="20% - Accent1 4 9 2 2 2" xfId="54999" xr:uid="{00000000-0005-0000-0000-00009E070000}"/>
    <cellStyle name="20% - Accent1 4 9 2 3" xfId="47058" xr:uid="{00000000-0005-0000-0000-00009F070000}"/>
    <cellStyle name="20% - Accent1 4 9 3" xfId="11416" xr:uid="{00000000-0005-0000-0000-0000A0070000}"/>
    <cellStyle name="20% - Accent1 4 9 3 2" xfId="40474" xr:uid="{00000000-0005-0000-0000-0000A1070000}"/>
    <cellStyle name="20% - Accent1 4 9 4" xfId="33890" xr:uid="{00000000-0005-0000-0000-0000A2070000}"/>
    <cellStyle name="20% - Accent1 5" xfId="1423" xr:uid="{00000000-0005-0000-0000-0000A3070000}"/>
    <cellStyle name="20% - Accent1 5 10" xfId="21405" xr:uid="{00000000-0005-0000-0000-0000A4070000}"/>
    <cellStyle name="20% - Accent1 5 10 2" xfId="29353" xr:uid="{00000000-0005-0000-0000-0000A5070000}"/>
    <cellStyle name="20% - Accent1 5 10 2 2" xfId="58312" xr:uid="{00000000-0005-0000-0000-0000A6070000}"/>
    <cellStyle name="20% - Accent1 5 10 3" xfId="50371" xr:uid="{00000000-0005-0000-0000-0000A7070000}"/>
    <cellStyle name="20% - Accent1 5 11" xfId="8145" xr:uid="{00000000-0005-0000-0000-0000A8070000}"/>
    <cellStyle name="20% - Accent1 5 11 2" xfId="37203" xr:uid="{00000000-0005-0000-0000-0000A9070000}"/>
    <cellStyle name="20% - Accent1 5 12" xfId="30619" xr:uid="{00000000-0005-0000-0000-0000AA070000}"/>
    <cellStyle name="20% - Accent1 5 2" xfId="1643" xr:uid="{00000000-0005-0000-0000-0000AB070000}"/>
    <cellStyle name="20% - Accent1 5 2 10" xfId="30832" xr:uid="{00000000-0005-0000-0000-0000AC070000}"/>
    <cellStyle name="20% - Accent1 5 2 2" xfId="2268" xr:uid="{00000000-0005-0000-0000-0000AD070000}"/>
    <cellStyle name="20% - Accent1 5 2 2 2" xfId="3276" xr:uid="{00000000-0005-0000-0000-0000AE070000}"/>
    <cellStyle name="20% - Accent1 5 2 2 2 2" xfId="6634" xr:uid="{00000000-0005-0000-0000-0000AF070000}"/>
    <cellStyle name="20% - Accent1 5 2 2 2 2 2" xfId="19916" xr:uid="{00000000-0005-0000-0000-0000B0070000}"/>
    <cellStyle name="20% - Accent1 5 2 2 2 2 2 2" xfId="27870" xr:uid="{00000000-0005-0000-0000-0000B1070000}"/>
    <cellStyle name="20% - Accent1 5 2 2 2 2 2 2 2" xfId="56829" xr:uid="{00000000-0005-0000-0000-0000B2070000}"/>
    <cellStyle name="20% - Accent1 5 2 2 2 2 2 3" xfId="48888" xr:uid="{00000000-0005-0000-0000-0000B3070000}"/>
    <cellStyle name="20% - Accent1 5 2 2 2 2 3" xfId="13246" xr:uid="{00000000-0005-0000-0000-0000B4070000}"/>
    <cellStyle name="20% - Accent1 5 2 2 2 2 3 2" xfId="42304" xr:uid="{00000000-0005-0000-0000-0000B5070000}"/>
    <cellStyle name="20% - Accent1 5 2 2 2 2 4" xfId="35720" xr:uid="{00000000-0005-0000-0000-0000B6070000}"/>
    <cellStyle name="20% - Accent1 5 2 2 2 3" xfId="16764" xr:uid="{00000000-0005-0000-0000-0000B7070000}"/>
    <cellStyle name="20% - Accent1 5 2 2 2 3 2" xfId="24718" xr:uid="{00000000-0005-0000-0000-0000B8070000}"/>
    <cellStyle name="20% - Accent1 5 2 2 2 3 2 2" xfId="53677" xr:uid="{00000000-0005-0000-0000-0000B9070000}"/>
    <cellStyle name="20% - Accent1 5 2 2 2 3 3" xfId="45736" xr:uid="{00000000-0005-0000-0000-0000BA070000}"/>
    <cellStyle name="20% - Accent1 5 2 2 2 4" xfId="9954" xr:uid="{00000000-0005-0000-0000-0000BB070000}"/>
    <cellStyle name="20% - Accent1 5 2 2 2 4 2" xfId="39012" xr:uid="{00000000-0005-0000-0000-0000BC070000}"/>
    <cellStyle name="20% - Accent1 5 2 2 2 5" xfId="32428" xr:uid="{00000000-0005-0000-0000-0000BD070000}"/>
    <cellStyle name="20% - Accent1 5 2 2 3" xfId="4474" xr:uid="{00000000-0005-0000-0000-0000BE070000}"/>
    <cellStyle name="20% - Accent1 5 2 2 3 2" xfId="17768" xr:uid="{00000000-0005-0000-0000-0000BF070000}"/>
    <cellStyle name="20% - Accent1 5 2 2 3 2 2" xfId="25722" xr:uid="{00000000-0005-0000-0000-0000C0070000}"/>
    <cellStyle name="20% - Accent1 5 2 2 3 2 2 2" xfId="54681" xr:uid="{00000000-0005-0000-0000-0000C1070000}"/>
    <cellStyle name="20% - Accent1 5 2 2 3 2 3" xfId="46740" xr:uid="{00000000-0005-0000-0000-0000C2070000}"/>
    <cellStyle name="20% - Accent1 5 2 2 3 3" xfId="11098" xr:uid="{00000000-0005-0000-0000-0000C3070000}"/>
    <cellStyle name="20% - Accent1 5 2 2 3 3 2" xfId="40156" xr:uid="{00000000-0005-0000-0000-0000C4070000}"/>
    <cellStyle name="20% - Accent1 5 2 2 3 4" xfId="33572" xr:uid="{00000000-0005-0000-0000-0000C5070000}"/>
    <cellStyle name="20% - Accent1 5 2 2 4" xfId="5630" xr:uid="{00000000-0005-0000-0000-0000C6070000}"/>
    <cellStyle name="20% - Accent1 5 2 2 4 2" xfId="18912" xr:uid="{00000000-0005-0000-0000-0000C7070000}"/>
    <cellStyle name="20% - Accent1 5 2 2 4 2 2" xfId="26866" xr:uid="{00000000-0005-0000-0000-0000C8070000}"/>
    <cellStyle name="20% - Accent1 5 2 2 4 2 2 2" xfId="55825" xr:uid="{00000000-0005-0000-0000-0000C9070000}"/>
    <cellStyle name="20% - Accent1 5 2 2 4 2 3" xfId="47884" xr:uid="{00000000-0005-0000-0000-0000CA070000}"/>
    <cellStyle name="20% - Accent1 5 2 2 4 3" xfId="12242" xr:uid="{00000000-0005-0000-0000-0000CB070000}"/>
    <cellStyle name="20% - Accent1 5 2 2 4 3 2" xfId="41300" xr:uid="{00000000-0005-0000-0000-0000CC070000}"/>
    <cellStyle name="20% - Accent1 5 2 2 4 4" xfId="34716" xr:uid="{00000000-0005-0000-0000-0000CD070000}"/>
    <cellStyle name="20% - Accent1 5 2 2 5" xfId="7799" xr:uid="{00000000-0005-0000-0000-0000CE070000}"/>
    <cellStyle name="20% - Accent1 5 2 2 5 2" xfId="21060" xr:uid="{00000000-0005-0000-0000-0000CF070000}"/>
    <cellStyle name="20% - Accent1 5 2 2 5 2 2" xfId="29014" xr:uid="{00000000-0005-0000-0000-0000D0070000}"/>
    <cellStyle name="20% - Accent1 5 2 2 5 2 2 2" xfId="57973" xr:uid="{00000000-0005-0000-0000-0000D1070000}"/>
    <cellStyle name="20% - Accent1 5 2 2 5 2 3" xfId="50032" xr:uid="{00000000-0005-0000-0000-0000D2070000}"/>
    <cellStyle name="20% - Accent1 5 2 2 5 3" xfId="14390" xr:uid="{00000000-0005-0000-0000-0000D3070000}"/>
    <cellStyle name="20% - Accent1 5 2 2 5 3 2" xfId="43448" xr:uid="{00000000-0005-0000-0000-0000D4070000}"/>
    <cellStyle name="20% - Accent1 5 2 2 5 4" xfId="36864" xr:uid="{00000000-0005-0000-0000-0000D5070000}"/>
    <cellStyle name="20% - Accent1 5 2 2 6" xfId="15669" xr:uid="{00000000-0005-0000-0000-0000D6070000}"/>
    <cellStyle name="20% - Accent1 5 2 2 6 2" xfId="23659" xr:uid="{00000000-0005-0000-0000-0000D7070000}"/>
    <cellStyle name="20% - Accent1 5 2 2 6 2 2" xfId="52618" xr:uid="{00000000-0005-0000-0000-0000D8070000}"/>
    <cellStyle name="20% - Accent1 5 2 2 6 3" xfId="44677" xr:uid="{00000000-0005-0000-0000-0000D9070000}"/>
    <cellStyle name="20% - Accent1 5 2 2 7" xfId="22210" xr:uid="{00000000-0005-0000-0000-0000DA070000}"/>
    <cellStyle name="20% - Accent1 5 2 2 7 2" xfId="30158" xr:uid="{00000000-0005-0000-0000-0000DB070000}"/>
    <cellStyle name="20% - Accent1 5 2 2 7 2 2" xfId="59117" xr:uid="{00000000-0005-0000-0000-0000DC070000}"/>
    <cellStyle name="20% - Accent1 5 2 2 7 3" xfId="51176" xr:uid="{00000000-0005-0000-0000-0000DD070000}"/>
    <cellStyle name="20% - Accent1 5 2 2 8" xfId="8950" xr:uid="{00000000-0005-0000-0000-0000DE070000}"/>
    <cellStyle name="20% - Accent1 5 2 2 8 2" xfId="38008" xr:uid="{00000000-0005-0000-0000-0000DF070000}"/>
    <cellStyle name="20% - Accent1 5 2 2 9" xfId="31424" xr:uid="{00000000-0005-0000-0000-0000E0070000}"/>
    <cellStyle name="20% - Accent1 5 2 3" xfId="2684" xr:uid="{00000000-0005-0000-0000-0000E1070000}"/>
    <cellStyle name="20% - Accent1 5 2 3 2" xfId="6042" xr:uid="{00000000-0005-0000-0000-0000E2070000}"/>
    <cellStyle name="20% - Accent1 5 2 3 2 2" xfId="19324" xr:uid="{00000000-0005-0000-0000-0000E3070000}"/>
    <cellStyle name="20% - Accent1 5 2 3 2 2 2" xfId="27278" xr:uid="{00000000-0005-0000-0000-0000E4070000}"/>
    <cellStyle name="20% - Accent1 5 2 3 2 2 2 2" xfId="56237" xr:uid="{00000000-0005-0000-0000-0000E5070000}"/>
    <cellStyle name="20% - Accent1 5 2 3 2 2 3" xfId="48296" xr:uid="{00000000-0005-0000-0000-0000E6070000}"/>
    <cellStyle name="20% - Accent1 5 2 3 2 3" xfId="12654" xr:uid="{00000000-0005-0000-0000-0000E7070000}"/>
    <cellStyle name="20% - Accent1 5 2 3 2 3 2" xfId="41712" xr:uid="{00000000-0005-0000-0000-0000E8070000}"/>
    <cellStyle name="20% - Accent1 5 2 3 2 4" xfId="35128" xr:uid="{00000000-0005-0000-0000-0000E9070000}"/>
    <cellStyle name="20% - Accent1 5 2 3 3" xfId="16172" xr:uid="{00000000-0005-0000-0000-0000EA070000}"/>
    <cellStyle name="20% - Accent1 5 2 3 3 2" xfId="24126" xr:uid="{00000000-0005-0000-0000-0000EB070000}"/>
    <cellStyle name="20% - Accent1 5 2 3 3 2 2" xfId="53085" xr:uid="{00000000-0005-0000-0000-0000EC070000}"/>
    <cellStyle name="20% - Accent1 5 2 3 3 3" xfId="45144" xr:uid="{00000000-0005-0000-0000-0000ED070000}"/>
    <cellStyle name="20% - Accent1 5 2 3 4" xfId="9362" xr:uid="{00000000-0005-0000-0000-0000EE070000}"/>
    <cellStyle name="20% - Accent1 5 2 3 4 2" xfId="38420" xr:uid="{00000000-0005-0000-0000-0000EF070000}"/>
    <cellStyle name="20% - Accent1 5 2 3 5" xfId="31836" xr:uid="{00000000-0005-0000-0000-0000F0070000}"/>
    <cellStyle name="20% - Accent1 5 2 4" xfId="3882" xr:uid="{00000000-0005-0000-0000-0000F1070000}"/>
    <cellStyle name="20% - Accent1 5 2 4 2" xfId="17176" xr:uid="{00000000-0005-0000-0000-0000F2070000}"/>
    <cellStyle name="20% - Accent1 5 2 4 2 2" xfId="25130" xr:uid="{00000000-0005-0000-0000-0000F3070000}"/>
    <cellStyle name="20% - Accent1 5 2 4 2 2 2" xfId="54089" xr:uid="{00000000-0005-0000-0000-0000F4070000}"/>
    <cellStyle name="20% - Accent1 5 2 4 2 3" xfId="46148" xr:uid="{00000000-0005-0000-0000-0000F5070000}"/>
    <cellStyle name="20% - Accent1 5 2 4 3" xfId="10506" xr:uid="{00000000-0005-0000-0000-0000F6070000}"/>
    <cellStyle name="20% - Accent1 5 2 4 3 2" xfId="39564" xr:uid="{00000000-0005-0000-0000-0000F7070000}"/>
    <cellStyle name="20% - Accent1 5 2 4 4" xfId="32980" xr:uid="{00000000-0005-0000-0000-0000F8070000}"/>
    <cellStyle name="20% - Accent1 5 2 5" xfId="5038" xr:uid="{00000000-0005-0000-0000-0000F9070000}"/>
    <cellStyle name="20% - Accent1 5 2 5 2" xfId="18320" xr:uid="{00000000-0005-0000-0000-0000FA070000}"/>
    <cellStyle name="20% - Accent1 5 2 5 2 2" xfId="26274" xr:uid="{00000000-0005-0000-0000-0000FB070000}"/>
    <cellStyle name="20% - Accent1 5 2 5 2 2 2" xfId="55233" xr:uid="{00000000-0005-0000-0000-0000FC070000}"/>
    <cellStyle name="20% - Accent1 5 2 5 2 3" xfId="47292" xr:uid="{00000000-0005-0000-0000-0000FD070000}"/>
    <cellStyle name="20% - Accent1 5 2 5 3" xfId="11650" xr:uid="{00000000-0005-0000-0000-0000FE070000}"/>
    <cellStyle name="20% - Accent1 5 2 5 3 2" xfId="40708" xr:uid="{00000000-0005-0000-0000-0000FF070000}"/>
    <cellStyle name="20% - Accent1 5 2 5 4" xfId="34124" xr:uid="{00000000-0005-0000-0000-000000080000}"/>
    <cellStyle name="20% - Accent1 5 2 6" xfId="7207" xr:uid="{00000000-0005-0000-0000-000001080000}"/>
    <cellStyle name="20% - Accent1 5 2 6 2" xfId="20468" xr:uid="{00000000-0005-0000-0000-000002080000}"/>
    <cellStyle name="20% - Accent1 5 2 6 2 2" xfId="28422" xr:uid="{00000000-0005-0000-0000-000003080000}"/>
    <cellStyle name="20% - Accent1 5 2 6 2 2 2" xfId="57381" xr:uid="{00000000-0005-0000-0000-000004080000}"/>
    <cellStyle name="20% - Accent1 5 2 6 2 3" xfId="49440" xr:uid="{00000000-0005-0000-0000-000005080000}"/>
    <cellStyle name="20% - Accent1 5 2 6 3" xfId="13798" xr:uid="{00000000-0005-0000-0000-000006080000}"/>
    <cellStyle name="20% - Accent1 5 2 6 3 2" xfId="42856" xr:uid="{00000000-0005-0000-0000-000007080000}"/>
    <cellStyle name="20% - Accent1 5 2 6 4" xfId="36272" xr:uid="{00000000-0005-0000-0000-000008080000}"/>
    <cellStyle name="20% - Accent1 5 2 7" xfId="15076" xr:uid="{00000000-0005-0000-0000-000009080000}"/>
    <cellStyle name="20% - Accent1 5 2 7 2" xfId="23066" xr:uid="{00000000-0005-0000-0000-00000A080000}"/>
    <cellStyle name="20% - Accent1 5 2 7 2 2" xfId="52025" xr:uid="{00000000-0005-0000-0000-00000B080000}"/>
    <cellStyle name="20% - Accent1 5 2 7 3" xfId="44084" xr:uid="{00000000-0005-0000-0000-00000C080000}"/>
    <cellStyle name="20% - Accent1 5 2 8" xfId="21618" xr:uid="{00000000-0005-0000-0000-00000D080000}"/>
    <cellStyle name="20% - Accent1 5 2 8 2" xfId="29566" xr:uid="{00000000-0005-0000-0000-00000E080000}"/>
    <cellStyle name="20% - Accent1 5 2 8 2 2" xfId="58525" xr:uid="{00000000-0005-0000-0000-00000F080000}"/>
    <cellStyle name="20% - Accent1 5 2 8 3" xfId="50584" xr:uid="{00000000-0005-0000-0000-000010080000}"/>
    <cellStyle name="20% - Accent1 5 2 9" xfId="8358" xr:uid="{00000000-0005-0000-0000-000011080000}"/>
    <cellStyle name="20% - Accent1 5 2 9 2" xfId="37416" xr:uid="{00000000-0005-0000-0000-000012080000}"/>
    <cellStyle name="20% - Accent1 5 3" xfId="2055" xr:uid="{00000000-0005-0000-0000-000013080000}"/>
    <cellStyle name="20% - Accent1 5 3 2" xfId="3063" xr:uid="{00000000-0005-0000-0000-000014080000}"/>
    <cellStyle name="20% - Accent1 5 3 2 2" xfId="6421" xr:uid="{00000000-0005-0000-0000-000015080000}"/>
    <cellStyle name="20% - Accent1 5 3 2 2 2" xfId="19703" xr:uid="{00000000-0005-0000-0000-000016080000}"/>
    <cellStyle name="20% - Accent1 5 3 2 2 2 2" xfId="27657" xr:uid="{00000000-0005-0000-0000-000017080000}"/>
    <cellStyle name="20% - Accent1 5 3 2 2 2 2 2" xfId="56616" xr:uid="{00000000-0005-0000-0000-000018080000}"/>
    <cellStyle name="20% - Accent1 5 3 2 2 2 3" xfId="48675" xr:uid="{00000000-0005-0000-0000-000019080000}"/>
    <cellStyle name="20% - Accent1 5 3 2 2 3" xfId="13033" xr:uid="{00000000-0005-0000-0000-00001A080000}"/>
    <cellStyle name="20% - Accent1 5 3 2 2 3 2" xfId="42091" xr:uid="{00000000-0005-0000-0000-00001B080000}"/>
    <cellStyle name="20% - Accent1 5 3 2 2 4" xfId="35507" xr:uid="{00000000-0005-0000-0000-00001C080000}"/>
    <cellStyle name="20% - Accent1 5 3 2 3" xfId="16551" xr:uid="{00000000-0005-0000-0000-00001D080000}"/>
    <cellStyle name="20% - Accent1 5 3 2 3 2" xfId="24505" xr:uid="{00000000-0005-0000-0000-00001E080000}"/>
    <cellStyle name="20% - Accent1 5 3 2 3 2 2" xfId="53464" xr:uid="{00000000-0005-0000-0000-00001F080000}"/>
    <cellStyle name="20% - Accent1 5 3 2 3 3" xfId="45523" xr:uid="{00000000-0005-0000-0000-000020080000}"/>
    <cellStyle name="20% - Accent1 5 3 2 4" xfId="9741" xr:uid="{00000000-0005-0000-0000-000021080000}"/>
    <cellStyle name="20% - Accent1 5 3 2 4 2" xfId="38799" xr:uid="{00000000-0005-0000-0000-000022080000}"/>
    <cellStyle name="20% - Accent1 5 3 2 5" xfId="32215" xr:uid="{00000000-0005-0000-0000-000023080000}"/>
    <cellStyle name="20% - Accent1 5 3 3" xfId="4261" xr:uid="{00000000-0005-0000-0000-000024080000}"/>
    <cellStyle name="20% - Accent1 5 3 3 2" xfId="17555" xr:uid="{00000000-0005-0000-0000-000025080000}"/>
    <cellStyle name="20% - Accent1 5 3 3 2 2" xfId="25509" xr:uid="{00000000-0005-0000-0000-000026080000}"/>
    <cellStyle name="20% - Accent1 5 3 3 2 2 2" xfId="54468" xr:uid="{00000000-0005-0000-0000-000027080000}"/>
    <cellStyle name="20% - Accent1 5 3 3 2 3" xfId="46527" xr:uid="{00000000-0005-0000-0000-000028080000}"/>
    <cellStyle name="20% - Accent1 5 3 3 3" xfId="10885" xr:uid="{00000000-0005-0000-0000-000029080000}"/>
    <cellStyle name="20% - Accent1 5 3 3 3 2" xfId="39943" xr:uid="{00000000-0005-0000-0000-00002A080000}"/>
    <cellStyle name="20% - Accent1 5 3 3 4" xfId="33359" xr:uid="{00000000-0005-0000-0000-00002B080000}"/>
    <cellStyle name="20% - Accent1 5 3 4" xfId="5417" xr:uid="{00000000-0005-0000-0000-00002C080000}"/>
    <cellStyle name="20% - Accent1 5 3 4 2" xfId="18699" xr:uid="{00000000-0005-0000-0000-00002D080000}"/>
    <cellStyle name="20% - Accent1 5 3 4 2 2" xfId="26653" xr:uid="{00000000-0005-0000-0000-00002E080000}"/>
    <cellStyle name="20% - Accent1 5 3 4 2 2 2" xfId="55612" xr:uid="{00000000-0005-0000-0000-00002F080000}"/>
    <cellStyle name="20% - Accent1 5 3 4 2 3" xfId="47671" xr:uid="{00000000-0005-0000-0000-000030080000}"/>
    <cellStyle name="20% - Accent1 5 3 4 3" xfId="12029" xr:uid="{00000000-0005-0000-0000-000031080000}"/>
    <cellStyle name="20% - Accent1 5 3 4 3 2" xfId="41087" xr:uid="{00000000-0005-0000-0000-000032080000}"/>
    <cellStyle name="20% - Accent1 5 3 4 4" xfId="34503" xr:uid="{00000000-0005-0000-0000-000033080000}"/>
    <cellStyle name="20% - Accent1 5 3 5" xfId="7586" xr:uid="{00000000-0005-0000-0000-000034080000}"/>
    <cellStyle name="20% - Accent1 5 3 5 2" xfId="20847" xr:uid="{00000000-0005-0000-0000-000035080000}"/>
    <cellStyle name="20% - Accent1 5 3 5 2 2" xfId="28801" xr:uid="{00000000-0005-0000-0000-000036080000}"/>
    <cellStyle name="20% - Accent1 5 3 5 2 2 2" xfId="57760" xr:uid="{00000000-0005-0000-0000-000037080000}"/>
    <cellStyle name="20% - Accent1 5 3 5 2 3" xfId="49819" xr:uid="{00000000-0005-0000-0000-000038080000}"/>
    <cellStyle name="20% - Accent1 5 3 5 3" xfId="14177" xr:uid="{00000000-0005-0000-0000-000039080000}"/>
    <cellStyle name="20% - Accent1 5 3 5 3 2" xfId="43235" xr:uid="{00000000-0005-0000-0000-00003A080000}"/>
    <cellStyle name="20% - Accent1 5 3 5 4" xfId="36651" xr:uid="{00000000-0005-0000-0000-00003B080000}"/>
    <cellStyle name="20% - Accent1 5 3 6" xfId="15456" xr:uid="{00000000-0005-0000-0000-00003C080000}"/>
    <cellStyle name="20% - Accent1 5 3 6 2" xfId="23446" xr:uid="{00000000-0005-0000-0000-00003D080000}"/>
    <cellStyle name="20% - Accent1 5 3 6 2 2" xfId="52405" xr:uid="{00000000-0005-0000-0000-00003E080000}"/>
    <cellStyle name="20% - Accent1 5 3 6 3" xfId="44464" xr:uid="{00000000-0005-0000-0000-00003F080000}"/>
    <cellStyle name="20% - Accent1 5 3 7" xfId="21997" xr:uid="{00000000-0005-0000-0000-000040080000}"/>
    <cellStyle name="20% - Accent1 5 3 7 2" xfId="29945" xr:uid="{00000000-0005-0000-0000-000041080000}"/>
    <cellStyle name="20% - Accent1 5 3 7 2 2" xfId="58904" xr:uid="{00000000-0005-0000-0000-000042080000}"/>
    <cellStyle name="20% - Accent1 5 3 7 3" xfId="50963" xr:uid="{00000000-0005-0000-0000-000043080000}"/>
    <cellStyle name="20% - Accent1 5 3 8" xfId="8737" xr:uid="{00000000-0005-0000-0000-000044080000}"/>
    <cellStyle name="20% - Accent1 5 3 8 2" xfId="37795" xr:uid="{00000000-0005-0000-0000-000045080000}"/>
    <cellStyle name="20% - Accent1 5 3 9" xfId="31211" xr:uid="{00000000-0005-0000-0000-000046080000}"/>
    <cellStyle name="20% - Accent1 5 4" xfId="1873" xr:uid="{00000000-0005-0000-0000-000047080000}"/>
    <cellStyle name="20% - Accent1 5 4 2" xfId="2883" xr:uid="{00000000-0005-0000-0000-000048080000}"/>
    <cellStyle name="20% - Accent1 5 4 2 2" xfId="6241" xr:uid="{00000000-0005-0000-0000-000049080000}"/>
    <cellStyle name="20% - Accent1 5 4 2 2 2" xfId="19523" xr:uid="{00000000-0005-0000-0000-00004A080000}"/>
    <cellStyle name="20% - Accent1 5 4 2 2 2 2" xfId="27477" xr:uid="{00000000-0005-0000-0000-00004B080000}"/>
    <cellStyle name="20% - Accent1 5 4 2 2 2 2 2" xfId="56436" xr:uid="{00000000-0005-0000-0000-00004C080000}"/>
    <cellStyle name="20% - Accent1 5 4 2 2 2 3" xfId="48495" xr:uid="{00000000-0005-0000-0000-00004D080000}"/>
    <cellStyle name="20% - Accent1 5 4 2 2 3" xfId="12853" xr:uid="{00000000-0005-0000-0000-00004E080000}"/>
    <cellStyle name="20% - Accent1 5 4 2 2 3 2" xfId="41911" xr:uid="{00000000-0005-0000-0000-00004F080000}"/>
    <cellStyle name="20% - Accent1 5 4 2 2 4" xfId="35327" xr:uid="{00000000-0005-0000-0000-000050080000}"/>
    <cellStyle name="20% - Accent1 5 4 2 3" xfId="16371" xr:uid="{00000000-0005-0000-0000-000051080000}"/>
    <cellStyle name="20% - Accent1 5 4 2 3 2" xfId="24325" xr:uid="{00000000-0005-0000-0000-000052080000}"/>
    <cellStyle name="20% - Accent1 5 4 2 3 2 2" xfId="53284" xr:uid="{00000000-0005-0000-0000-000053080000}"/>
    <cellStyle name="20% - Accent1 5 4 2 3 3" xfId="45343" xr:uid="{00000000-0005-0000-0000-000054080000}"/>
    <cellStyle name="20% - Accent1 5 4 2 4" xfId="9561" xr:uid="{00000000-0005-0000-0000-000055080000}"/>
    <cellStyle name="20% - Accent1 5 4 2 4 2" xfId="38619" xr:uid="{00000000-0005-0000-0000-000056080000}"/>
    <cellStyle name="20% - Accent1 5 4 2 5" xfId="32035" xr:uid="{00000000-0005-0000-0000-000057080000}"/>
    <cellStyle name="20% - Accent1 5 4 3" xfId="4081" xr:uid="{00000000-0005-0000-0000-000058080000}"/>
    <cellStyle name="20% - Accent1 5 4 3 2" xfId="17375" xr:uid="{00000000-0005-0000-0000-000059080000}"/>
    <cellStyle name="20% - Accent1 5 4 3 2 2" xfId="25329" xr:uid="{00000000-0005-0000-0000-00005A080000}"/>
    <cellStyle name="20% - Accent1 5 4 3 2 2 2" xfId="54288" xr:uid="{00000000-0005-0000-0000-00005B080000}"/>
    <cellStyle name="20% - Accent1 5 4 3 2 3" xfId="46347" xr:uid="{00000000-0005-0000-0000-00005C080000}"/>
    <cellStyle name="20% - Accent1 5 4 3 3" xfId="10705" xr:uid="{00000000-0005-0000-0000-00005D080000}"/>
    <cellStyle name="20% - Accent1 5 4 3 3 2" xfId="39763" xr:uid="{00000000-0005-0000-0000-00005E080000}"/>
    <cellStyle name="20% - Accent1 5 4 3 4" xfId="33179" xr:uid="{00000000-0005-0000-0000-00005F080000}"/>
    <cellStyle name="20% - Accent1 5 4 4" xfId="5237" xr:uid="{00000000-0005-0000-0000-000060080000}"/>
    <cellStyle name="20% - Accent1 5 4 4 2" xfId="18519" xr:uid="{00000000-0005-0000-0000-000061080000}"/>
    <cellStyle name="20% - Accent1 5 4 4 2 2" xfId="26473" xr:uid="{00000000-0005-0000-0000-000062080000}"/>
    <cellStyle name="20% - Accent1 5 4 4 2 2 2" xfId="55432" xr:uid="{00000000-0005-0000-0000-000063080000}"/>
    <cellStyle name="20% - Accent1 5 4 4 2 3" xfId="47491" xr:uid="{00000000-0005-0000-0000-000064080000}"/>
    <cellStyle name="20% - Accent1 5 4 4 3" xfId="11849" xr:uid="{00000000-0005-0000-0000-000065080000}"/>
    <cellStyle name="20% - Accent1 5 4 4 3 2" xfId="40907" xr:uid="{00000000-0005-0000-0000-000066080000}"/>
    <cellStyle name="20% - Accent1 5 4 4 4" xfId="34323" xr:uid="{00000000-0005-0000-0000-000067080000}"/>
    <cellStyle name="20% - Accent1 5 4 5" xfId="7406" xr:uid="{00000000-0005-0000-0000-000068080000}"/>
    <cellStyle name="20% - Accent1 5 4 5 2" xfId="20667" xr:uid="{00000000-0005-0000-0000-000069080000}"/>
    <cellStyle name="20% - Accent1 5 4 5 2 2" xfId="28621" xr:uid="{00000000-0005-0000-0000-00006A080000}"/>
    <cellStyle name="20% - Accent1 5 4 5 2 2 2" xfId="57580" xr:uid="{00000000-0005-0000-0000-00006B080000}"/>
    <cellStyle name="20% - Accent1 5 4 5 2 3" xfId="49639" xr:uid="{00000000-0005-0000-0000-00006C080000}"/>
    <cellStyle name="20% - Accent1 5 4 5 3" xfId="13997" xr:uid="{00000000-0005-0000-0000-00006D080000}"/>
    <cellStyle name="20% - Accent1 5 4 5 3 2" xfId="43055" xr:uid="{00000000-0005-0000-0000-00006E080000}"/>
    <cellStyle name="20% - Accent1 5 4 5 4" xfId="36471" xr:uid="{00000000-0005-0000-0000-00006F080000}"/>
    <cellStyle name="20% - Accent1 5 4 6" xfId="15276" xr:uid="{00000000-0005-0000-0000-000070080000}"/>
    <cellStyle name="20% - Accent1 5 4 6 2" xfId="23266" xr:uid="{00000000-0005-0000-0000-000071080000}"/>
    <cellStyle name="20% - Accent1 5 4 6 2 2" xfId="52225" xr:uid="{00000000-0005-0000-0000-000072080000}"/>
    <cellStyle name="20% - Accent1 5 4 6 3" xfId="44284" xr:uid="{00000000-0005-0000-0000-000073080000}"/>
    <cellStyle name="20% - Accent1 5 4 7" xfId="21817" xr:uid="{00000000-0005-0000-0000-000074080000}"/>
    <cellStyle name="20% - Accent1 5 4 7 2" xfId="29765" xr:uid="{00000000-0005-0000-0000-000075080000}"/>
    <cellStyle name="20% - Accent1 5 4 7 2 2" xfId="58724" xr:uid="{00000000-0005-0000-0000-000076080000}"/>
    <cellStyle name="20% - Accent1 5 4 7 3" xfId="50783" xr:uid="{00000000-0005-0000-0000-000077080000}"/>
    <cellStyle name="20% - Accent1 5 4 8" xfId="8557" xr:uid="{00000000-0005-0000-0000-000078080000}"/>
    <cellStyle name="20% - Accent1 5 4 8 2" xfId="37615" xr:uid="{00000000-0005-0000-0000-000079080000}"/>
    <cellStyle name="20% - Accent1 5 4 9" xfId="31031" xr:uid="{00000000-0005-0000-0000-00007A080000}"/>
    <cellStyle name="20% - Accent1 5 5" xfId="2471" xr:uid="{00000000-0005-0000-0000-00007B080000}"/>
    <cellStyle name="20% - Accent1 5 5 2" xfId="5829" xr:uid="{00000000-0005-0000-0000-00007C080000}"/>
    <cellStyle name="20% - Accent1 5 5 2 2" xfId="19111" xr:uid="{00000000-0005-0000-0000-00007D080000}"/>
    <cellStyle name="20% - Accent1 5 5 2 2 2" xfId="27065" xr:uid="{00000000-0005-0000-0000-00007E080000}"/>
    <cellStyle name="20% - Accent1 5 5 2 2 2 2" xfId="56024" xr:uid="{00000000-0005-0000-0000-00007F080000}"/>
    <cellStyle name="20% - Accent1 5 5 2 2 3" xfId="48083" xr:uid="{00000000-0005-0000-0000-000080080000}"/>
    <cellStyle name="20% - Accent1 5 5 2 3" xfId="12441" xr:uid="{00000000-0005-0000-0000-000081080000}"/>
    <cellStyle name="20% - Accent1 5 5 2 3 2" xfId="41499" xr:uid="{00000000-0005-0000-0000-000082080000}"/>
    <cellStyle name="20% - Accent1 5 5 2 4" xfId="34915" xr:uid="{00000000-0005-0000-0000-000083080000}"/>
    <cellStyle name="20% - Accent1 5 5 3" xfId="14733" xr:uid="{00000000-0005-0000-0000-000084080000}"/>
    <cellStyle name="20% - Accent1 5 5 3 2" xfId="22759" xr:uid="{00000000-0005-0000-0000-000085080000}"/>
    <cellStyle name="20% - Accent1 5 5 3 2 2" xfId="51718" xr:uid="{00000000-0005-0000-0000-000086080000}"/>
    <cellStyle name="20% - Accent1 5 5 3 3" xfId="43777" xr:uid="{00000000-0005-0000-0000-000087080000}"/>
    <cellStyle name="20% - Accent1 5 5 4" xfId="9149" xr:uid="{00000000-0005-0000-0000-000088080000}"/>
    <cellStyle name="20% - Accent1 5 5 4 2" xfId="38207" xr:uid="{00000000-0005-0000-0000-000089080000}"/>
    <cellStyle name="20% - Accent1 5 5 5" xfId="31623" xr:uid="{00000000-0005-0000-0000-00008A080000}"/>
    <cellStyle name="20% - Accent1 5 6" xfId="3669" xr:uid="{00000000-0005-0000-0000-00008B080000}"/>
    <cellStyle name="20% - Accent1 5 6 2" xfId="16963" xr:uid="{00000000-0005-0000-0000-00008C080000}"/>
    <cellStyle name="20% - Accent1 5 6 2 2" xfId="24917" xr:uid="{00000000-0005-0000-0000-00008D080000}"/>
    <cellStyle name="20% - Accent1 5 6 2 2 2" xfId="53876" xr:uid="{00000000-0005-0000-0000-00008E080000}"/>
    <cellStyle name="20% - Accent1 5 6 2 3" xfId="45935" xr:uid="{00000000-0005-0000-0000-00008F080000}"/>
    <cellStyle name="20% - Accent1 5 6 3" xfId="10293" xr:uid="{00000000-0005-0000-0000-000090080000}"/>
    <cellStyle name="20% - Accent1 5 6 3 2" xfId="39351" xr:uid="{00000000-0005-0000-0000-000091080000}"/>
    <cellStyle name="20% - Accent1 5 6 4" xfId="32767" xr:uid="{00000000-0005-0000-0000-000092080000}"/>
    <cellStyle name="20% - Accent1 5 7" xfId="4825" xr:uid="{00000000-0005-0000-0000-000093080000}"/>
    <cellStyle name="20% - Accent1 5 7 2" xfId="18107" xr:uid="{00000000-0005-0000-0000-000094080000}"/>
    <cellStyle name="20% - Accent1 5 7 2 2" xfId="26061" xr:uid="{00000000-0005-0000-0000-000095080000}"/>
    <cellStyle name="20% - Accent1 5 7 2 2 2" xfId="55020" xr:uid="{00000000-0005-0000-0000-000096080000}"/>
    <cellStyle name="20% - Accent1 5 7 2 3" xfId="47079" xr:uid="{00000000-0005-0000-0000-000097080000}"/>
    <cellStyle name="20% - Accent1 5 7 3" xfId="11437" xr:uid="{00000000-0005-0000-0000-000098080000}"/>
    <cellStyle name="20% - Accent1 5 7 3 2" xfId="40495" xr:uid="{00000000-0005-0000-0000-000099080000}"/>
    <cellStyle name="20% - Accent1 5 7 4" xfId="33911" xr:uid="{00000000-0005-0000-0000-00009A080000}"/>
    <cellStyle name="20% - Accent1 5 8" xfId="6994" xr:uid="{00000000-0005-0000-0000-00009B080000}"/>
    <cellStyle name="20% - Accent1 5 8 2" xfId="20255" xr:uid="{00000000-0005-0000-0000-00009C080000}"/>
    <cellStyle name="20% - Accent1 5 8 2 2" xfId="28209" xr:uid="{00000000-0005-0000-0000-00009D080000}"/>
    <cellStyle name="20% - Accent1 5 8 2 2 2" xfId="57168" xr:uid="{00000000-0005-0000-0000-00009E080000}"/>
    <cellStyle name="20% - Accent1 5 8 2 3" xfId="49227" xr:uid="{00000000-0005-0000-0000-00009F080000}"/>
    <cellStyle name="20% - Accent1 5 8 3" xfId="13585" xr:uid="{00000000-0005-0000-0000-0000A0080000}"/>
    <cellStyle name="20% - Accent1 5 8 3 2" xfId="42643" xr:uid="{00000000-0005-0000-0000-0000A1080000}"/>
    <cellStyle name="20% - Accent1 5 8 4" xfId="36059" xr:uid="{00000000-0005-0000-0000-0000A2080000}"/>
    <cellStyle name="20% - Accent1 5 9" xfId="14863" xr:uid="{00000000-0005-0000-0000-0000A3080000}"/>
    <cellStyle name="20% - Accent1 5 9 2" xfId="22853" xr:uid="{00000000-0005-0000-0000-0000A4080000}"/>
    <cellStyle name="20% - Accent1 5 9 2 2" xfId="51812" xr:uid="{00000000-0005-0000-0000-0000A5080000}"/>
    <cellStyle name="20% - Accent1 5 9 3" xfId="43871" xr:uid="{00000000-0005-0000-0000-0000A6080000}"/>
    <cellStyle name="20% - Accent1 6" xfId="1509" xr:uid="{00000000-0005-0000-0000-0000A7080000}"/>
    <cellStyle name="20% - Accent1 6 10" xfId="30705" xr:uid="{00000000-0005-0000-0000-0000A8080000}"/>
    <cellStyle name="20% - Accent1 6 2" xfId="2141" xr:uid="{00000000-0005-0000-0000-0000A9080000}"/>
    <cellStyle name="20% - Accent1 6 2 2" xfId="3149" xr:uid="{00000000-0005-0000-0000-0000AA080000}"/>
    <cellStyle name="20% - Accent1 6 2 2 2" xfId="6507" xr:uid="{00000000-0005-0000-0000-0000AB080000}"/>
    <cellStyle name="20% - Accent1 6 2 2 2 2" xfId="19789" xr:uid="{00000000-0005-0000-0000-0000AC080000}"/>
    <cellStyle name="20% - Accent1 6 2 2 2 2 2" xfId="27743" xr:uid="{00000000-0005-0000-0000-0000AD080000}"/>
    <cellStyle name="20% - Accent1 6 2 2 2 2 2 2" xfId="56702" xr:uid="{00000000-0005-0000-0000-0000AE080000}"/>
    <cellStyle name="20% - Accent1 6 2 2 2 2 3" xfId="48761" xr:uid="{00000000-0005-0000-0000-0000AF080000}"/>
    <cellStyle name="20% - Accent1 6 2 2 2 3" xfId="13119" xr:uid="{00000000-0005-0000-0000-0000B0080000}"/>
    <cellStyle name="20% - Accent1 6 2 2 2 3 2" xfId="42177" xr:uid="{00000000-0005-0000-0000-0000B1080000}"/>
    <cellStyle name="20% - Accent1 6 2 2 2 4" xfId="35593" xr:uid="{00000000-0005-0000-0000-0000B2080000}"/>
    <cellStyle name="20% - Accent1 6 2 2 3" xfId="16637" xr:uid="{00000000-0005-0000-0000-0000B3080000}"/>
    <cellStyle name="20% - Accent1 6 2 2 3 2" xfId="24591" xr:uid="{00000000-0005-0000-0000-0000B4080000}"/>
    <cellStyle name="20% - Accent1 6 2 2 3 2 2" xfId="53550" xr:uid="{00000000-0005-0000-0000-0000B5080000}"/>
    <cellStyle name="20% - Accent1 6 2 2 3 3" xfId="45609" xr:uid="{00000000-0005-0000-0000-0000B6080000}"/>
    <cellStyle name="20% - Accent1 6 2 2 4" xfId="9827" xr:uid="{00000000-0005-0000-0000-0000B7080000}"/>
    <cellStyle name="20% - Accent1 6 2 2 4 2" xfId="38885" xr:uid="{00000000-0005-0000-0000-0000B8080000}"/>
    <cellStyle name="20% - Accent1 6 2 2 5" xfId="32301" xr:uid="{00000000-0005-0000-0000-0000B9080000}"/>
    <cellStyle name="20% - Accent1 6 2 3" xfId="4347" xr:uid="{00000000-0005-0000-0000-0000BA080000}"/>
    <cellStyle name="20% - Accent1 6 2 3 2" xfId="17641" xr:uid="{00000000-0005-0000-0000-0000BB080000}"/>
    <cellStyle name="20% - Accent1 6 2 3 2 2" xfId="25595" xr:uid="{00000000-0005-0000-0000-0000BC080000}"/>
    <cellStyle name="20% - Accent1 6 2 3 2 2 2" xfId="54554" xr:uid="{00000000-0005-0000-0000-0000BD080000}"/>
    <cellStyle name="20% - Accent1 6 2 3 2 3" xfId="46613" xr:uid="{00000000-0005-0000-0000-0000BE080000}"/>
    <cellStyle name="20% - Accent1 6 2 3 3" xfId="10971" xr:uid="{00000000-0005-0000-0000-0000BF080000}"/>
    <cellStyle name="20% - Accent1 6 2 3 3 2" xfId="40029" xr:uid="{00000000-0005-0000-0000-0000C0080000}"/>
    <cellStyle name="20% - Accent1 6 2 3 4" xfId="33445" xr:uid="{00000000-0005-0000-0000-0000C1080000}"/>
    <cellStyle name="20% - Accent1 6 2 4" xfId="5503" xr:uid="{00000000-0005-0000-0000-0000C2080000}"/>
    <cellStyle name="20% - Accent1 6 2 4 2" xfId="18785" xr:uid="{00000000-0005-0000-0000-0000C3080000}"/>
    <cellStyle name="20% - Accent1 6 2 4 2 2" xfId="26739" xr:uid="{00000000-0005-0000-0000-0000C4080000}"/>
    <cellStyle name="20% - Accent1 6 2 4 2 2 2" xfId="55698" xr:uid="{00000000-0005-0000-0000-0000C5080000}"/>
    <cellStyle name="20% - Accent1 6 2 4 2 3" xfId="47757" xr:uid="{00000000-0005-0000-0000-0000C6080000}"/>
    <cellStyle name="20% - Accent1 6 2 4 3" xfId="12115" xr:uid="{00000000-0005-0000-0000-0000C7080000}"/>
    <cellStyle name="20% - Accent1 6 2 4 3 2" xfId="41173" xr:uid="{00000000-0005-0000-0000-0000C8080000}"/>
    <cellStyle name="20% - Accent1 6 2 4 4" xfId="34589" xr:uid="{00000000-0005-0000-0000-0000C9080000}"/>
    <cellStyle name="20% - Accent1 6 2 5" xfId="7672" xr:uid="{00000000-0005-0000-0000-0000CA080000}"/>
    <cellStyle name="20% - Accent1 6 2 5 2" xfId="20933" xr:uid="{00000000-0005-0000-0000-0000CB080000}"/>
    <cellStyle name="20% - Accent1 6 2 5 2 2" xfId="28887" xr:uid="{00000000-0005-0000-0000-0000CC080000}"/>
    <cellStyle name="20% - Accent1 6 2 5 2 2 2" xfId="57846" xr:uid="{00000000-0005-0000-0000-0000CD080000}"/>
    <cellStyle name="20% - Accent1 6 2 5 2 3" xfId="49905" xr:uid="{00000000-0005-0000-0000-0000CE080000}"/>
    <cellStyle name="20% - Accent1 6 2 5 3" xfId="14263" xr:uid="{00000000-0005-0000-0000-0000CF080000}"/>
    <cellStyle name="20% - Accent1 6 2 5 3 2" xfId="43321" xr:uid="{00000000-0005-0000-0000-0000D0080000}"/>
    <cellStyle name="20% - Accent1 6 2 5 4" xfId="36737" xr:uid="{00000000-0005-0000-0000-0000D1080000}"/>
    <cellStyle name="20% - Accent1 6 2 6" xfId="15542" xr:uid="{00000000-0005-0000-0000-0000D2080000}"/>
    <cellStyle name="20% - Accent1 6 2 6 2" xfId="23532" xr:uid="{00000000-0005-0000-0000-0000D3080000}"/>
    <cellStyle name="20% - Accent1 6 2 6 2 2" xfId="52491" xr:uid="{00000000-0005-0000-0000-0000D4080000}"/>
    <cellStyle name="20% - Accent1 6 2 6 3" xfId="44550" xr:uid="{00000000-0005-0000-0000-0000D5080000}"/>
    <cellStyle name="20% - Accent1 6 2 7" xfId="22083" xr:uid="{00000000-0005-0000-0000-0000D6080000}"/>
    <cellStyle name="20% - Accent1 6 2 7 2" xfId="30031" xr:uid="{00000000-0005-0000-0000-0000D7080000}"/>
    <cellStyle name="20% - Accent1 6 2 7 2 2" xfId="58990" xr:uid="{00000000-0005-0000-0000-0000D8080000}"/>
    <cellStyle name="20% - Accent1 6 2 7 3" xfId="51049" xr:uid="{00000000-0005-0000-0000-0000D9080000}"/>
    <cellStyle name="20% - Accent1 6 2 8" xfId="8823" xr:uid="{00000000-0005-0000-0000-0000DA080000}"/>
    <cellStyle name="20% - Accent1 6 2 8 2" xfId="37881" xr:uid="{00000000-0005-0000-0000-0000DB080000}"/>
    <cellStyle name="20% - Accent1 6 2 9" xfId="31297" xr:uid="{00000000-0005-0000-0000-0000DC080000}"/>
    <cellStyle name="20% - Accent1 6 3" xfId="2557" xr:uid="{00000000-0005-0000-0000-0000DD080000}"/>
    <cellStyle name="20% - Accent1 6 3 2" xfId="5915" xr:uid="{00000000-0005-0000-0000-0000DE080000}"/>
    <cellStyle name="20% - Accent1 6 3 2 2" xfId="19197" xr:uid="{00000000-0005-0000-0000-0000DF080000}"/>
    <cellStyle name="20% - Accent1 6 3 2 2 2" xfId="27151" xr:uid="{00000000-0005-0000-0000-0000E0080000}"/>
    <cellStyle name="20% - Accent1 6 3 2 2 2 2" xfId="56110" xr:uid="{00000000-0005-0000-0000-0000E1080000}"/>
    <cellStyle name="20% - Accent1 6 3 2 2 3" xfId="48169" xr:uid="{00000000-0005-0000-0000-0000E2080000}"/>
    <cellStyle name="20% - Accent1 6 3 2 3" xfId="12527" xr:uid="{00000000-0005-0000-0000-0000E3080000}"/>
    <cellStyle name="20% - Accent1 6 3 2 3 2" xfId="41585" xr:uid="{00000000-0005-0000-0000-0000E4080000}"/>
    <cellStyle name="20% - Accent1 6 3 2 4" xfId="35001" xr:uid="{00000000-0005-0000-0000-0000E5080000}"/>
    <cellStyle name="20% - Accent1 6 3 3" xfId="16045" xr:uid="{00000000-0005-0000-0000-0000E6080000}"/>
    <cellStyle name="20% - Accent1 6 3 3 2" xfId="23999" xr:uid="{00000000-0005-0000-0000-0000E7080000}"/>
    <cellStyle name="20% - Accent1 6 3 3 2 2" xfId="52958" xr:uid="{00000000-0005-0000-0000-0000E8080000}"/>
    <cellStyle name="20% - Accent1 6 3 3 3" xfId="45017" xr:uid="{00000000-0005-0000-0000-0000E9080000}"/>
    <cellStyle name="20% - Accent1 6 3 4" xfId="9235" xr:uid="{00000000-0005-0000-0000-0000EA080000}"/>
    <cellStyle name="20% - Accent1 6 3 4 2" xfId="38293" xr:uid="{00000000-0005-0000-0000-0000EB080000}"/>
    <cellStyle name="20% - Accent1 6 3 5" xfId="31709" xr:uid="{00000000-0005-0000-0000-0000EC080000}"/>
    <cellStyle name="20% - Accent1 6 4" xfId="3755" xr:uid="{00000000-0005-0000-0000-0000ED080000}"/>
    <cellStyle name="20% - Accent1 6 4 2" xfId="17049" xr:uid="{00000000-0005-0000-0000-0000EE080000}"/>
    <cellStyle name="20% - Accent1 6 4 2 2" xfId="25003" xr:uid="{00000000-0005-0000-0000-0000EF080000}"/>
    <cellStyle name="20% - Accent1 6 4 2 2 2" xfId="53962" xr:uid="{00000000-0005-0000-0000-0000F0080000}"/>
    <cellStyle name="20% - Accent1 6 4 2 3" xfId="46021" xr:uid="{00000000-0005-0000-0000-0000F1080000}"/>
    <cellStyle name="20% - Accent1 6 4 3" xfId="10379" xr:uid="{00000000-0005-0000-0000-0000F2080000}"/>
    <cellStyle name="20% - Accent1 6 4 3 2" xfId="39437" xr:uid="{00000000-0005-0000-0000-0000F3080000}"/>
    <cellStyle name="20% - Accent1 6 4 4" xfId="32853" xr:uid="{00000000-0005-0000-0000-0000F4080000}"/>
    <cellStyle name="20% - Accent1 6 5" xfId="4911" xr:uid="{00000000-0005-0000-0000-0000F5080000}"/>
    <cellStyle name="20% - Accent1 6 5 2" xfId="18193" xr:uid="{00000000-0005-0000-0000-0000F6080000}"/>
    <cellStyle name="20% - Accent1 6 5 2 2" xfId="26147" xr:uid="{00000000-0005-0000-0000-0000F7080000}"/>
    <cellStyle name="20% - Accent1 6 5 2 2 2" xfId="55106" xr:uid="{00000000-0005-0000-0000-0000F8080000}"/>
    <cellStyle name="20% - Accent1 6 5 2 3" xfId="47165" xr:uid="{00000000-0005-0000-0000-0000F9080000}"/>
    <cellStyle name="20% - Accent1 6 5 3" xfId="11523" xr:uid="{00000000-0005-0000-0000-0000FA080000}"/>
    <cellStyle name="20% - Accent1 6 5 3 2" xfId="40581" xr:uid="{00000000-0005-0000-0000-0000FB080000}"/>
    <cellStyle name="20% - Accent1 6 5 4" xfId="33997" xr:uid="{00000000-0005-0000-0000-0000FC080000}"/>
    <cellStyle name="20% - Accent1 6 6" xfId="7080" xr:uid="{00000000-0005-0000-0000-0000FD080000}"/>
    <cellStyle name="20% - Accent1 6 6 2" xfId="20341" xr:uid="{00000000-0005-0000-0000-0000FE080000}"/>
    <cellStyle name="20% - Accent1 6 6 2 2" xfId="28295" xr:uid="{00000000-0005-0000-0000-0000FF080000}"/>
    <cellStyle name="20% - Accent1 6 6 2 2 2" xfId="57254" xr:uid="{00000000-0005-0000-0000-000000090000}"/>
    <cellStyle name="20% - Accent1 6 6 2 3" xfId="49313" xr:uid="{00000000-0005-0000-0000-000001090000}"/>
    <cellStyle name="20% - Accent1 6 6 3" xfId="13671" xr:uid="{00000000-0005-0000-0000-000002090000}"/>
    <cellStyle name="20% - Accent1 6 6 3 2" xfId="42729" xr:uid="{00000000-0005-0000-0000-000003090000}"/>
    <cellStyle name="20% - Accent1 6 6 4" xfId="36145" xr:uid="{00000000-0005-0000-0000-000004090000}"/>
    <cellStyle name="20% - Accent1 6 7" xfId="14949" xr:uid="{00000000-0005-0000-0000-000005090000}"/>
    <cellStyle name="20% - Accent1 6 7 2" xfId="22939" xr:uid="{00000000-0005-0000-0000-000006090000}"/>
    <cellStyle name="20% - Accent1 6 7 2 2" xfId="51898" xr:uid="{00000000-0005-0000-0000-000007090000}"/>
    <cellStyle name="20% - Accent1 6 7 3" xfId="43957" xr:uid="{00000000-0005-0000-0000-000008090000}"/>
    <cellStyle name="20% - Accent1 6 8" xfId="21491" xr:uid="{00000000-0005-0000-0000-000009090000}"/>
    <cellStyle name="20% - Accent1 6 8 2" xfId="29439" xr:uid="{00000000-0005-0000-0000-00000A090000}"/>
    <cellStyle name="20% - Accent1 6 8 2 2" xfId="58398" xr:uid="{00000000-0005-0000-0000-00000B090000}"/>
    <cellStyle name="20% - Accent1 6 8 3" xfId="50457" xr:uid="{00000000-0005-0000-0000-00000C090000}"/>
    <cellStyle name="20% - Accent1 6 9" xfId="8231" xr:uid="{00000000-0005-0000-0000-00000D090000}"/>
    <cellStyle name="20% - Accent1 6 9 2" xfId="37289" xr:uid="{00000000-0005-0000-0000-00000E090000}"/>
    <cellStyle name="20% - Accent1 7" xfId="1965" xr:uid="{00000000-0005-0000-0000-00000F090000}"/>
    <cellStyle name="20% - Accent1 7 2" xfId="2973" xr:uid="{00000000-0005-0000-0000-000010090000}"/>
    <cellStyle name="20% - Accent1 7 2 2" xfId="6331" xr:uid="{00000000-0005-0000-0000-000011090000}"/>
    <cellStyle name="20% - Accent1 7 2 2 2" xfId="19613" xr:uid="{00000000-0005-0000-0000-000012090000}"/>
    <cellStyle name="20% - Accent1 7 2 2 2 2" xfId="27567" xr:uid="{00000000-0005-0000-0000-000013090000}"/>
    <cellStyle name="20% - Accent1 7 2 2 2 2 2" xfId="56526" xr:uid="{00000000-0005-0000-0000-000014090000}"/>
    <cellStyle name="20% - Accent1 7 2 2 2 3" xfId="48585" xr:uid="{00000000-0005-0000-0000-000015090000}"/>
    <cellStyle name="20% - Accent1 7 2 2 3" xfId="12943" xr:uid="{00000000-0005-0000-0000-000016090000}"/>
    <cellStyle name="20% - Accent1 7 2 2 3 2" xfId="42001" xr:uid="{00000000-0005-0000-0000-000017090000}"/>
    <cellStyle name="20% - Accent1 7 2 2 4" xfId="35417" xr:uid="{00000000-0005-0000-0000-000018090000}"/>
    <cellStyle name="20% - Accent1 7 2 3" xfId="16461" xr:uid="{00000000-0005-0000-0000-000019090000}"/>
    <cellStyle name="20% - Accent1 7 2 3 2" xfId="24415" xr:uid="{00000000-0005-0000-0000-00001A090000}"/>
    <cellStyle name="20% - Accent1 7 2 3 2 2" xfId="53374" xr:uid="{00000000-0005-0000-0000-00001B090000}"/>
    <cellStyle name="20% - Accent1 7 2 3 3" xfId="45433" xr:uid="{00000000-0005-0000-0000-00001C090000}"/>
    <cellStyle name="20% - Accent1 7 2 4" xfId="9651" xr:uid="{00000000-0005-0000-0000-00001D090000}"/>
    <cellStyle name="20% - Accent1 7 2 4 2" xfId="38709" xr:uid="{00000000-0005-0000-0000-00001E090000}"/>
    <cellStyle name="20% - Accent1 7 2 5" xfId="32125" xr:uid="{00000000-0005-0000-0000-00001F090000}"/>
    <cellStyle name="20% - Accent1 7 3" xfId="4171" xr:uid="{00000000-0005-0000-0000-000020090000}"/>
    <cellStyle name="20% - Accent1 7 3 2" xfId="17465" xr:uid="{00000000-0005-0000-0000-000021090000}"/>
    <cellStyle name="20% - Accent1 7 3 2 2" xfId="25419" xr:uid="{00000000-0005-0000-0000-000022090000}"/>
    <cellStyle name="20% - Accent1 7 3 2 2 2" xfId="54378" xr:uid="{00000000-0005-0000-0000-000023090000}"/>
    <cellStyle name="20% - Accent1 7 3 2 3" xfId="46437" xr:uid="{00000000-0005-0000-0000-000024090000}"/>
    <cellStyle name="20% - Accent1 7 3 3" xfId="10795" xr:uid="{00000000-0005-0000-0000-000025090000}"/>
    <cellStyle name="20% - Accent1 7 3 3 2" xfId="39853" xr:uid="{00000000-0005-0000-0000-000026090000}"/>
    <cellStyle name="20% - Accent1 7 3 4" xfId="33269" xr:uid="{00000000-0005-0000-0000-000027090000}"/>
    <cellStyle name="20% - Accent1 7 4" xfId="5327" xr:uid="{00000000-0005-0000-0000-000028090000}"/>
    <cellStyle name="20% - Accent1 7 4 2" xfId="18609" xr:uid="{00000000-0005-0000-0000-000029090000}"/>
    <cellStyle name="20% - Accent1 7 4 2 2" xfId="26563" xr:uid="{00000000-0005-0000-0000-00002A090000}"/>
    <cellStyle name="20% - Accent1 7 4 2 2 2" xfId="55522" xr:uid="{00000000-0005-0000-0000-00002B090000}"/>
    <cellStyle name="20% - Accent1 7 4 2 3" xfId="47581" xr:uid="{00000000-0005-0000-0000-00002C090000}"/>
    <cellStyle name="20% - Accent1 7 4 3" xfId="11939" xr:uid="{00000000-0005-0000-0000-00002D090000}"/>
    <cellStyle name="20% - Accent1 7 4 3 2" xfId="40997" xr:uid="{00000000-0005-0000-0000-00002E090000}"/>
    <cellStyle name="20% - Accent1 7 4 4" xfId="34413" xr:uid="{00000000-0005-0000-0000-00002F090000}"/>
    <cellStyle name="20% - Accent1 7 5" xfId="7496" xr:uid="{00000000-0005-0000-0000-000030090000}"/>
    <cellStyle name="20% - Accent1 7 5 2" xfId="20757" xr:uid="{00000000-0005-0000-0000-000031090000}"/>
    <cellStyle name="20% - Accent1 7 5 2 2" xfId="28711" xr:uid="{00000000-0005-0000-0000-000032090000}"/>
    <cellStyle name="20% - Accent1 7 5 2 2 2" xfId="57670" xr:uid="{00000000-0005-0000-0000-000033090000}"/>
    <cellStyle name="20% - Accent1 7 5 2 3" xfId="49729" xr:uid="{00000000-0005-0000-0000-000034090000}"/>
    <cellStyle name="20% - Accent1 7 5 3" xfId="14087" xr:uid="{00000000-0005-0000-0000-000035090000}"/>
    <cellStyle name="20% - Accent1 7 5 3 2" xfId="43145" xr:uid="{00000000-0005-0000-0000-000036090000}"/>
    <cellStyle name="20% - Accent1 7 5 4" xfId="36561" xr:uid="{00000000-0005-0000-0000-000037090000}"/>
    <cellStyle name="20% - Accent1 7 6" xfId="15366" xr:uid="{00000000-0005-0000-0000-000038090000}"/>
    <cellStyle name="20% - Accent1 7 6 2" xfId="23356" xr:uid="{00000000-0005-0000-0000-000039090000}"/>
    <cellStyle name="20% - Accent1 7 6 2 2" xfId="52315" xr:uid="{00000000-0005-0000-0000-00003A090000}"/>
    <cellStyle name="20% - Accent1 7 6 3" xfId="44374" xr:uid="{00000000-0005-0000-0000-00003B090000}"/>
    <cellStyle name="20% - Accent1 7 7" xfId="21907" xr:uid="{00000000-0005-0000-0000-00003C090000}"/>
    <cellStyle name="20% - Accent1 7 7 2" xfId="29855" xr:uid="{00000000-0005-0000-0000-00003D090000}"/>
    <cellStyle name="20% - Accent1 7 7 2 2" xfId="58814" xr:uid="{00000000-0005-0000-0000-00003E090000}"/>
    <cellStyle name="20% - Accent1 7 7 3" xfId="50873" xr:uid="{00000000-0005-0000-0000-00003F090000}"/>
    <cellStyle name="20% - Accent1 7 8" xfId="8647" xr:uid="{00000000-0005-0000-0000-000040090000}"/>
    <cellStyle name="20% - Accent1 7 8 2" xfId="37705" xr:uid="{00000000-0005-0000-0000-000041090000}"/>
    <cellStyle name="20% - Accent1 7 9" xfId="31121" xr:uid="{00000000-0005-0000-0000-000042090000}"/>
    <cellStyle name="20% - Accent1 8" xfId="1781" xr:uid="{00000000-0005-0000-0000-000043090000}"/>
    <cellStyle name="20% - Accent1 8 2" xfId="2793" xr:uid="{00000000-0005-0000-0000-000044090000}"/>
    <cellStyle name="20% - Accent1 8 2 2" xfId="6151" xr:uid="{00000000-0005-0000-0000-000045090000}"/>
    <cellStyle name="20% - Accent1 8 2 2 2" xfId="19433" xr:uid="{00000000-0005-0000-0000-000046090000}"/>
    <cellStyle name="20% - Accent1 8 2 2 2 2" xfId="27387" xr:uid="{00000000-0005-0000-0000-000047090000}"/>
    <cellStyle name="20% - Accent1 8 2 2 2 2 2" xfId="56346" xr:uid="{00000000-0005-0000-0000-000048090000}"/>
    <cellStyle name="20% - Accent1 8 2 2 2 3" xfId="48405" xr:uid="{00000000-0005-0000-0000-000049090000}"/>
    <cellStyle name="20% - Accent1 8 2 2 3" xfId="12763" xr:uid="{00000000-0005-0000-0000-00004A090000}"/>
    <cellStyle name="20% - Accent1 8 2 2 3 2" xfId="41821" xr:uid="{00000000-0005-0000-0000-00004B090000}"/>
    <cellStyle name="20% - Accent1 8 2 2 4" xfId="35237" xr:uid="{00000000-0005-0000-0000-00004C090000}"/>
    <cellStyle name="20% - Accent1 8 2 3" xfId="16281" xr:uid="{00000000-0005-0000-0000-00004D090000}"/>
    <cellStyle name="20% - Accent1 8 2 3 2" xfId="24235" xr:uid="{00000000-0005-0000-0000-00004E090000}"/>
    <cellStyle name="20% - Accent1 8 2 3 2 2" xfId="53194" xr:uid="{00000000-0005-0000-0000-00004F090000}"/>
    <cellStyle name="20% - Accent1 8 2 3 3" xfId="45253" xr:uid="{00000000-0005-0000-0000-000050090000}"/>
    <cellStyle name="20% - Accent1 8 2 4" xfId="9471" xr:uid="{00000000-0005-0000-0000-000051090000}"/>
    <cellStyle name="20% - Accent1 8 2 4 2" xfId="38529" xr:uid="{00000000-0005-0000-0000-000052090000}"/>
    <cellStyle name="20% - Accent1 8 2 5" xfId="31945" xr:uid="{00000000-0005-0000-0000-000053090000}"/>
    <cellStyle name="20% - Accent1 8 3" xfId="3991" xr:uid="{00000000-0005-0000-0000-000054090000}"/>
    <cellStyle name="20% - Accent1 8 3 2" xfId="17285" xr:uid="{00000000-0005-0000-0000-000055090000}"/>
    <cellStyle name="20% - Accent1 8 3 2 2" xfId="25239" xr:uid="{00000000-0005-0000-0000-000056090000}"/>
    <cellStyle name="20% - Accent1 8 3 2 2 2" xfId="54198" xr:uid="{00000000-0005-0000-0000-000057090000}"/>
    <cellStyle name="20% - Accent1 8 3 2 3" xfId="46257" xr:uid="{00000000-0005-0000-0000-000058090000}"/>
    <cellStyle name="20% - Accent1 8 3 3" xfId="10615" xr:uid="{00000000-0005-0000-0000-000059090000}"/>
    <cellStyle name="20% - Accent1 8 3 3 2" xfId="39673" xr:uid="{00000000-0005-0000-0000-00005A090000}"/>
    <cellStyle name="20% - Accent1 8 3 4" xfId="33089" xr:uid="{00000000-0005-0000-0000-00005B090000}"/>
    <cellStyle name="20% - Accent1 8 4" xfId="5147" xr:uid="{00000000-0005-0000-0000-00005C090000}"/>
    <cellStyle name="20% - Accent1 8 4 2" xfId="18429" xr:uid="{00000000-0005-0000-0000-00005D090000}"/>
    <cellStyle name="20% - Accent1 8 4 2 2" xfId="26383" xr:uid="{00000000-0005-0000-0000-00005E090000}"/>
    <cellStyle name="20% - Accent1 8 4 2 2 2" xfId="55342" xr:uid="{00000000-0005-0000-0000-00005F090000}"/>
    <cellStyle name="20% - Accent1 8 4 2 3" xfId="47401" xr:uid="{00000000-0005-0000-0000-000060090000}"/>
    <cellStyle name="20% - Accent1 8 4 3" xfId="11759" xr:uid="{00000000-0005-0000-0000-000061090000}"/>
    <cellStyle name="20% - Accent1 8 4 3 2" xfId="40817" xr:uid="{00000000-0005-0000-0000-000062090000}"/>
    <cellStyle name="20% - Accent1 8 4 4" xfId="34233" xr:uid="{00000000-0005-0000-0000-000063090000}"/>
    <cellStyle name="20% - Accent1 8 5" xfId="7316" xr:uid="{00000000-0005-0000-0000-000064090000}"/>
    <cellStyle name="20% - Accent1 8 5 2" xfId="20577" xr:uid="{00000000-0005-0000-0000-000065090000}"/>
    <cellStyle name="20% - Accent1 8 5 2 2" xfId="28531" xr:uid="{00000000-0005-0000-0000-000066090000}"/>
    <cellStyle name="20% - Accent1 8 5 2 2 2" xfId="57490" xr:uid="{00000000-0005-0000-0000-000067090000}"/>
    <cellStyle name="20% - Accent1 8 5 2 3" xfId="49549" xr:uid="{00000000-0005-0000-0000-000068090000}"/>
    <cellStyle name="20% - Accent1 8 5 3" xfId="13907" xr:uid="{00000000-0005-0000-0000-000069090000}"/>
    <cellStyle name="20% - Accent1 8 5 3 2" xfId="42965" xr:uid="{00000000-0005-0000-0000-00006A090000}"/>
    <cellStyle name="20% - Accent1 8 5 4" xfId="36381" xr:uid="{00000000-0005-0000-0000-00006B090000}"/>
    <cellStyle name="20% - Accent1 8 6" xfId="15186" xr:uid="{00000000-0005-0000-0000-00006C090000}"/>
    <cellStyle name="20% - Accent1 8 6 2" xfId="23176" xr:uid="{00000000-0005-0000-0000-00006D090000}"/>
    <cellStyle name="20% - Accent1 8 6 2 2" xfId="52135" xr:uid="{00000000-0005-0000-0000-00006E090000}"/>
    <cellStyle name="20% - Accent1 8 6 3" xfId="44194" xr:uid="{00000000-0005-0000-0000-00006F090000}"/>
    <cellStyle name="20% - Accent1 8 7" xfId="21727" xr:uid="{00000000-0005-0000-0000-000070090000}"/>
    <cellStyle name="20% - Accent1 8 7 2" xfId="29675" xr:uid="{00000000-0005-0000-0000-000071090000}"/>
    <cellStyle name="20% - Accent1 8 7 2 2" xfId="58634" xr:uid="{00000000-0005-0000-0000-000072090000}"/>
    <cellStyle name="20% - Accent1 8 7 3" xfId="50693" xr:uid="{00000000-0005-0000-0000-000073090000}"/>
    <cellStyle name="20% - Accent1 8 8" xfId="8467" xr:uid="{00000000-0005-0000-0000-000074090000}"/>
    <cellStyle name="20% - Accent1 8 8 2" xfId="37525" xr:uid="{00000000-0005-0000-0000-000075090000}"/>
    <cellStyle name="20% - Accent1 8 9" xfId="30941" xr:uid="{00000000-0005-0000-0000-000076090000}"/>
    <cellStyle name="20% - Accent1 9" xfId="2380" xr:uid="{00000000-0005-0000-0000-000077090000}"/>
    <cellStyle name="20% - Accent1 9 2" xfId="5739" xr:uid="{00000000-0005-0000-0000-000078090000}"/>
    <cellStyle name="20% - Accent1 9 2 2" xfId="19021" xr:uid="{00000000-0005-0000-0000-000079090000}"/>
    <cellStyle name="20% - Accent1 9 2 2 2" xfId="26975" xr:uid="{00000000-0005-0000-0000-00007A090000}"/>
    <cellStyle name="20% - Accent1 9 2 2 2 2" xfId="55934" xr:uid="{00000000-0005-0000-0000-00007B090000}"/>
    <cellStyle name="20% - Accent1 9 2 2 3" xfId="47993" xr:uid="{00000000-0005-0000-0000-00007C090000}"/>
    <cellStyle name="20% - Accent1 9 2 3" xfId="12351" xr:uid="{00000000-0005-0000-0000-00007D090000}"/>
    <cellStyle name="20% - Accent1 9 2 3 2" xfId="41409" xr:uid="{00000000-0005-0000-0000-00007E090000}"/>
    <cellStyle name="20% - Accent1 9 2 4" xfId="34825" xr:uid="{00000000-0005-0000-0000-00007F090000}"/>
    <cellStyle name="20% - Accent1 9 3" xfId="14818" xr:uid="{00000000-0005-0000-0000-000080090000}"/>
    <cellStyle name="20% - Accent1 9 3 2" xfId="22814" xr:uid="{00000000-0005-0000-0000-000081090000}"/>
    <cellStyle name="20% - Accent1 9 3 2 2" xfId="51773" xr:uid="{00000000-0005-0000-0000-000082090000}"/>
    <cellStyle name="20% - Accent1 9 3 3" xfId="43832" xr:uid="{00000000-0005-0000-0000-000083090000}"/>
    <cellStyle name="20% - Accent1 9 4" xfId="9059" xr:uid="{00000000-0005-0000-0000-000084090000}"/>
    <cellStyle name="20% - Accent1 9 4 2" xfId="38117" xr:uid="{00000000-0005-0000-0000-000085090000}"/>
    <cellStyle name="20% - Accent1 9 5" xfId="31533" xr:uid="{00000000-0005-0000-0000-000086090000}"/>
    <cellStyle name="20% - Accent2" xfId="45" builtinId="34" customBuiltin="1"/>
    <cellStyle name="20% - Accent2 10" xfId="3581" xr:uid="{00000000-0005-0000-0000-000088090000}"/>
    <cellStyle name="20% - Accent2 10 2" xfId="16875" xr:uid="{00000000-0005-0000-0000-000089090000}"/>
    <cellStyle name="20% - Accent2 10 2 2" xfId="24829" xr:uid="{00000000-0005-0000-0000-00008A090000}"/>
    <cellStyle name="20% - Accent2 10 2 2 2" xfId="53788" xr:uid="{00000000-0005-0000-0000-00008B090000}"/>
    <cellStyle name="20% - Accent2 10 2 3" xfId="45847" xr:uid="{00000000-0005-0000-0000-00008C090000}"/>
    <cellStyle name="20% - Accent2 10 3" xfId="10205" xr:uid="{00000000-0005-0000-0000-00008D090000}"/>
    <cellStyle name="20% - Accent2 10 3 2" xfId="39263" xr:uid="{00000000-0005-0000-0000-00008E090000}"/>
    <cellStyle name="20% - Accent2 10 4" xfId="32679" xr:uid="{00000000-0005-0000-0000-00008F090000}"/>
    <cellStyle name="20% - Accent2 11" xfId="4735" xr:uid="{00000000-0005-0000-0000-000090090000}"/>
    <cellStyle name="20% - Accent2 11 2" xfId="18019" xr:uid="{00000000-0005-0000-0000-000091090000}"/>
    <cellStyle name="20% - Accent2 11 2 2" xfId="25973" xr:uid="{00000000-0005-0000-0000-000092090000}"/>
    <cellStyle name="20% - Accent2 11 2 2 2" xfId="54932" xr:uid="{00000000-0005-0000-0000-000093090000}"/>
    <cellStyle name="20% - Accent2 11 2 3" xfId="46991" xr:uid="{00000000-0005-0000-0000-000094090000}"/>
    <cellStyle name="20% - Accent2 11 3" xfId="11349" xr:uid="{00000000-0005-0000-0000-000095090000}"/>
    <cellStyle name="20% - Accent2 11 3 2" xfId="40407" xr:uid="{00000000-0005-0000-0000-000096090000}"/>
    <cellStyle name="20% - Accent2 11 4" xfId="33823" xr:uid="{00000000-0005-0000-0000-000097090000}"/>
    <cellStyle name="20% - Accent2 12" xfId="6896" xr:uid="{00000000-0005-0000-0000-000098090000}"/>
    <cellStyle name="20% - Accent2 12 2" xfId="20167" xr:uid="{00000000-0005-0000-0000-000099090000}"/>
    <cellStyle name="20% - Accent2 12 2 2" xfId="28121" xr:uid="{00000000-0005-0000-0000-00009A090000}"/>
    <cellStyle name="20% - Accent2 12 2 2 2" xfId="57080" xr:uid="{00000000-0005-0000-0000-00009B090000}"/>
    <cellStyle name="20% - Accent2 12 2 3" xfId="49139" xr:uid="{00000000-0005-0000-0000-00009C090000}"/>
    <cellStyle name="20% - Accent2 12 3" xfId="13497" xr:uid="{00000000-0005-0000-0000-00009D090000}"/>
    <cellStyle name="20% - Accent2 12 3 2" xfId="42555" xr:uid="{00000000-0005-0000-0000-00009E090000}"/>
    <cellStyle name="20% - Accent2 12 4" xfId="35971" xr:uid="{00000000-0005-0000-0000-00009F090000}"/>
    <cellStyle name="20% - Accent2 13" xfId="14647" xr:uid="{00000000-0005-0000-0000-0000A0090000}"/>
    <cellStyle name="20% - Accent2 13 2" xfId="22684" xr:uid="{00000000-0005-0000-0000-0000A1090000}"/>
    <cellStyle name="20% - Accent2 13 2 2" xfId="51643" xr:uid="{00000000-0005-0000-0000-0000A2090000}"/>
    <cellStyle name="20% - Accent2 13 3" xfId="43702" xr:uid="{00000000-0005-0000-0000-0000A3090000}"/>
    <cellStyle name="20% - Accent2 14" xfId="21313" xr:uid="{00000000-0005-0000-0000-0000A4090000}"/>
    <cellStyle name="20% - Accent2 14 2" xfId="29265" xr:uid="{00000000-0005-0000-0000-0000A5090000}"/>
    <cellStyle name="20% - Accent2 14 2 2" xfId="58224" xr:uid="{00000000-0005-0000-0000-0000A6090000}"/>
    <cellStyle name="20% - Accent2 14 3" xfId="50283" xr:uid="{00000000-0005-0000-0000-0000A7090000}"/>
    <cellStyle name="20% - Accent2 15" xfId="8055" xr:uid="{00000000-0005-0000-0000-0000A8090000}"/>
    <cellStyle name="20% - Accent2 15 2" xfId="37115" xr:uid="{00000000-0005-0000-0000-0000A9090000}"/>
    <cellStyle name="20% - Accent2 16" xfId="30520" xr:uid="{00000000-0005-0000-0000-0000AA090000}"/>
    <cellStyle name="20% - Accent2 2" xfId="842" xr:uid="{00000000-0005-0000-0000-0000AB090000}"/>
    <cellStyle name="20% - Accent2 2 2" xfId="3386" xr:uid="{00000000-0005-0000-0000-0000AC090000}"/>
    <cellStyle name="20% - Accent2 2 2 10" xfId="32538" xr:uid="{00000000-0005-0000-0000-0000AD090000}"/>
    <cellStyle name="20% - Accent2 2 2 2" xfId="4584" xr:uid="{00000000-0005-0000-0000-0000AE090000}"/>
    <cellStyle name="20% - Accent2 2 2 2 2" xfId="17878" xr:uid="{00000000-0005-0000-0000-0000AF090000}"/>
    <cellStyle name="20% - Accent2 2 2 2 2 2" xfId="25832" xr:uid="{00000000-0005-0000-0000-0000B0090000}"/>
    <cellStyle name="20% - Accent2 2 2 2 2 2 2" xfId="54791" xr:uid="{00000000-0005-0000-0000-0000B1090000}"/>
    <cellStyle name="20% - Accent2 2 2 2 2 3" xfId="46850" xr:uid="{00000000-0005-0000-0000-0000B2090000}"/>
    <cellStyle name="20% - Accent2 2 2 2 3" xfId="11208" xr:uid="{00000000-0005-0000-0000-0000B3090000}"/>
    <cellStyle name="20% - Accent2 2 2 2 3 2" xfId="40266" xr:uid="{00000000-0005-0000-0000-0000B4090000}"/>
    <cellStyle name="20% - Accent2 2 2 2 4" xfId="33682" xr:uid="{00000000-0005-0000-0000-0000B5090000}"/>
    <cellStyle name="20% - Accent2 2 2 3" xfId="6744" xr:uid="{00000000-0005-0000-0000-0000B6090000}"/>
    <cellStyle name="20% - Accent2 2 2 3 2" xfId="20026" xr:uid="{00000000-0005-0000-0000-0000B7090000}"/>
    <cellStyle name="20% - Accent2 2 2 3 2 2" xfId="27980" xr:uid="{00000000-0005-0000-0000-0000B8090000}"/>
    <cellStyle name="20% - Accent2 2 2 3 2 2 2" xfId="56939" xr:uid="{00000000-0005-0000-0000-0000B9090000}"/>
    <cellStyle name="20% - Accent2 2 2 3 2 3" xfId="48998" xr:uid="{00000000-0005-0000-0000-0000BA090000}"/>
    <cellStyle name="20% - Accent2 2 2 3 3" xfId="13356" xr:uid="{00000000-0005-0000-0000-0000BB090000}"/>
    <cellStyle name="20% - Accent2 2 2 3 3 2" xfId="42414" xr:uid="{00000000-0005-0000-0000-0000BC090000}"/>
    <cellStyle name="20% - Accent2 2 2 3 4" xfId="35830" xr:uid="{00000000-0005-0000-0000-0000BD090000}"/>
    <cellStyle name="20% - Accent2 2 2 4" xfId="7909" xr:uid="{00000000-0005-0000-0000-0000BE090000}"/>
    <cellStyle name="20% - Accent2 2 2 4 2" xfId="21170" xr:uid="{00000000-0005-0000-0000-0000BF090000}"/>
    <cellStyle name="20% - Accent2 2 2 4 2 2" xfId="29124" xr:uid="{00000000-0005-0000-0000-0000C0090000}"/>
    <cellStyle name="20% - Accent2 2 2 4 2 2 2" xfId="58083" xr:uid="{00000000-0005-0000-0000-0000C1090000}"/>
    <cellStyle name="20% - Accent2 2 2 4 2 3" xfId="50142" xr:uid="{00000000-0005-0000-0000-0000C2090000}"/>
    <cellStyle name="20% - Accent2 2 2 4 3" xfId="14500" xr:uid="{00000000-0005-0000-0000-0000C3090000}"/>
    <cellStyle name="20% - Accent2 2 2 4 3 2" xfId="43558" xr:uid="{00000000-0005-0000-0000-0000C4090000}"/>
    <cellStyle name="20% - Accent2 2 2 4 4" xfId="36974" xr:uid="{00000000-0005-0000-0000-0000C5090000}"/>
    <cellStyle name="20% - Accent2 2 2 5" xfId="15779" xr:uid="{00000000-0005-0000-0000-0000C6090000}"/>
    <cellStyle name="20% - Accent2 2 2 5 2" xfId="23769" xr:uid="{00000000-0005-0000-0000-0000C7090000}"/>
    <cellStyle name="20% - Accent2 2 2 5 2 2" xfId="52728" xr:uid="{00000000-0005-0000-0000-0000C8090000}"/>
    <cellStyle name="20% - Accent2 2 2 5 3" xfId="44787" xr:uid="{00000000-0005-0000-0000-0000C9090000}"/>
    <cellStyle name="20% - Accent2 2 2 6" xfId="22320" xr:uid="{00000000-0005-0000-0000-0000CA090000}"/>
    <cellStyle name="20% - Accent2 2 2 6 2" xfId="30268" xr:uid="{00000000-0005-0000-0000-0000CB090000}"/>
    <cellStyle name="20% - Accent2 2 2 6 2 2" xfId="59227" xr:uid="{00000000-0005-0000-0000-0000CC090000}"/>
    <cellStyle name="20% - Accent2 2 2 6 3" xfId="51286" xr:uid="{00000000-0005-0000-0000-0000CD090000}"/>
    <cellStyle name="20% - Accent2 2 2 7" xfId="22464" xr:uid="{00000000-0005-0000-0000-0000CE090000}"/>
    <cellStyle name="20% - Accent2 2 2 7 2" xfId="30408" xr:uid="{00000000-0005-0000-0000-0000CF090000}"/>
    <cellStyle name="20% - Accent2 2 2 7 2 2" xfId="59367" xr:uid="{00000000-0005-0000-0000-0000D0090000}"/>
    <cellStyle name="20% - Accent2 2 2 7 3" xfId="51426" xr:uid="{00000000-0005-0000-0000-0000D1090000}"/>
    <cellStyle name="20% - Accent2 2 2 8" xfId="22570" xr:uid="{00000000-0005-0000-0000-0000D2090000}"/>
    <cellStyle name="20% - Accent2 2 2 8 2" xfId="51532" xr:uid="{00000000-0005-0000-0000-0000D3090000}"/>
    <cellStyle name="20% - Accent2 2 2 9" xfId="10064" xr:uid="{00000000-0005-0000-0000-0000D4090000}"/>
    <cellStyle name="20% - Accent2 2 2 9 2" xfId="39122" xr:uid="{00000000-0005-0000-0000-0000D5090000}"/>
    <cellStyle name="20% - Accent2 2 3" xfId="3385" xr:uid="{00000000-0005-0000-0000-0000D6090000}"/>
    <cellStyle name="20% - Accent2 2 3 2" xfId="4583" xr:uid="{00000000-0005-0000-0000-0000D7090000}"/>
    <cellStyle name="20% - Accent2 2 3 2 2" xfId="17877" xr:uid="{00000000-0005-0000-0000-0000D8090000}"/>
    <cellStyle name="20% - Accent2 2 3 2 2 2" xfId="25831" xr:uid="{00000000-0005-0000-0000-0000D9090000}"/>
    <cellStyle name="20% - Accent2 2 3 2 2 2 2" xfId="54790" xr:uid="{00000000-0005-0000-0000-0000DA090000}"/>
    <cellStyle name="20% - Accent2 2 3 2 2 3" xfId="46849" xr:uid="{00000000-0005-0000-0000-0000DB090000}"/>
    <cellStyle name="20% - Accent2 2 3 2 3" xfId="11207" xr:uid="{00000000-0005-0000-0000-0000DC090000}"/>
    <cellStyle name="20% - Accent2 2 3 2 3 2" xfId="40265" xr:uid="{00000000-0005-0000-0000-0000DD090000}"/>
    <cellStyle name="20% - Accent2 2 3 2 4" xfId="33681" xr:uid="{00000000-0005-0000-0000-0000DE090000}"/>
    <cellStyle name="20% - Accent2 2 3 3" xfId="6743" xr:uid="{00000000-0005-0000-0000-0000DF090000}"/>
    <cellStyle name="20% - Accent2 2 3 3 2" xfId="20025" xr:uid="{00000000-0005-0000-0000-0000E0090000}"/>
    <cellStyle name="20% - Accent2 2 3 3 2 2" xfId="27979" xr:uid="{00000000-0005-0000-0000-0000E1090000}"/>
    <cellStyle name="20% - Accent2 2 3 3 2 2 2" xfId="56938" xr:uid="{00000000-0005-0000-0000-0000E2090000}"/>
    <cellStyle name="20% - Accent2 2 3 3 2 3" xfId="48997" xr:uid="{00000000-0005-0000-0000-0000E3090000}"/>
    <cellStyle name="20% - Accent2 2 3 3 3" xfId="13355" xr:uid="{00000000-0005-0000-0000-0000E4090000}"/>
    <cellStyle name="20% - Accent2 2 3 3 3 2" xfId="42413" xr:uid="{00000000-0005-0000-0000-0000E5090000}"/>
    <cellStyle name="20% - Accent2 2 3 3 4" xfId="35829" xr:uid="{00000000-0005-0000-0000-0000E6090000}"/>
    <cellStyle name="20% - Accent2 2 3 4" xfId="7908" xr:uid="{00000000-0005-0000-0000-0000E7090000}"/>
    <cellStyle name="20% - Accent2 2 3 4 2" xfId="21169" xr:uid="{00000000-0005-0000-0000-0000E8090000}"/>
    <cellStyle name="20% - Accent2 2 3 4 2 2" xfId="29123" xr:uid="{00000000-0005-0000-0000-0000E9090000}"/>
    <cellStyle name="20% - Accent2 2 3 4 2 2 2" xfId="58082" xr:uid="{00000000-0005-0000-0000-0000EA090000}"/>
    <cellStyle name="20% - Accent2 2 3 4 2 3" xfId="50141" xr:uid="{00000000-0005-0000-0000-0000EB090000}"/>
    <cellStyle name="20% - Accent2 2 3 4 3" xfId="14499" xr:uid="{00000000-0005-0000-0000-0000EC090000}"/>
    <cellStyle name="20% - Accent2 2 3 4 3 2" xfId="43557" xr:uid="{00000000-0005-0000-0000-0000ED090000}"/>
    <cellStyle name="20% - Accent2 2 3 4 4" xfId="36973" xr:uid="{00000000-0005-0000-0000-0000EE090000}"/>
    <cellStyle name="20% - Accent2 2 3 5" xfId="15778" xr:uid="{00000000-0005-0000-0000-0000EF090000}"/>
    <cellStyle name="20% - Accent2 2 3 5 2" xfId="23768" xr:uid="{00000000-0005-0000-0000-0000F0090000}"/>
    <cellStyle name="20% - Accent2 2 3 5 2 2" xfId="52727" xr:uid="{00000000-0005-0000-0000-0000F1090000}"/>
    <cellStyle name="20% - Accent2 2 3 5 3" xfId="44786" xr:uid="{00000000-0005-0000-0000-0000F2090000}"/>
    <cellStyle name="20% - Accent2 2 3 6" xfId="22319" xr:uid="{00000000-0005-0000-0000-0000F3090000}"/>
    <cellStyle name="20% - Accent2 2 3 6 2" xfId="30267" xr:uid="{00000000-0005-0000-0000-0000F4090000}"/>
    <cellStyle name="20% - Accent2 2 3 6 2 2" xfId="59226" xr:uid="{00000000-0005-0000-0000-0000F5090000}"/>
    <cellStyle name="20% - Accent2 2 3 6 3" xfId="51285" xr:uid="{00000000-0005-0000-0000-0000F6090000}"/>
    <cellStyle name="20% - Accent2 2 3 7" xfId="10063" xr:uid="{00000000-0005-0000-0000-0000F7090000}"/>
    <cellStyle name="20% - Accent2 2 3 7 2" xfId="39121" xr:uid="{00000000-0005-0000-0000-0000F8090000}"/>
    <cellStyle name="20% - Accent2 2 3 8" xfId="32537" xr:uid="{00000000-0005-0000-0000-0000F9090000}"/>
    <cellStyle name="20% - Accent2 2 4" xfId="22463" xr:uid="{00000000-0005-0000-0000-0000FA090000}"/>
    <cellStyle name="20% - Accent2 2 4 2" xfId="30407" xr:uid="{00000000-0005-0000-0000-0000FB090000}"/>
    <cellStyle name="20% - Accent2 2 4 2 2" xfId="59366" xr:uid="{00000000-0005-0000-0000-0000FC090000}"/>
    <cellStyle name="20% - Accent2 2 4 3" xfId="51425" xr:uid="{00000000-0005-0000-0000-0000FD090000}"/>
    <cellStyle name="20% - Accent2 2 5" xfId="22569" xr:uid="{00000000-0005-0000-0000-0000FE090000}"/>
    <cellStyle name="20% - Accent2 2 5 2" xfId="51531" xr:uid="{00000000-0005-0000-0000-0000FF090000}"/>
    <cellStyle name="20% - Accent2 3" xfId="87" xr:uid="{00000000-0005-0000-0000-0000000A0000}"/>
    <cellStyle name="20% - Accent2 3 10" xfId="6922" xr:uid="{00000000-0005-0000-0000-0000010A0000}"/>
    <cellStyle name="20% - Accent2 3 10 2" xfId="20193" xr:uid="{00000000-0005-0000-0000-0000020A0000}"/>
    <cellStyle name="20% - Accent2 3 10 2 2" xfId="28147" xr:uid="{00000000-0005-0000-0000-0000030A0000}"/>
    <cellStyle name="20% - Accent2 3 10 2 2 2" xfId="57106" xr:uid="{00000000-0005-0000-0000-0000040A0000}"/>
    <cellStyle name="20% - Accent2 3 10 2 3" xfId="49165" xr:uid="{00000000-0005-0000-0000-0000050A0000}"/>
    <cellStyle name="20% - Accent2 3 10 3" xfId="13523" xr:uid="{00000000-0005-0000-0000-0000060A0000}"/>
    <cellStyle name="20% - Accent2 3 10 3 2" xfId="42581" xr:uid="{00000000-0005-0000-0000-0000070A0000}"/>
    <cellStyle name="20% - Accent2 3 10 4" xfId="35997" xr:uid="{00000000-0005-0000-0000-0000080A0000}"/>
    <cellStyle name="20% - Accent2 3 11" xfId="14675" xr:uid="{00000000-0005-0000-0000-0000090A0000}"/>
    <cellStyle name="20% - Accent2 3 11 2" xfId="22710" xr:uid="{00000000-0005-0000-0000-00000A0A0000}"/>
    <cellStyle name="20% - Accent2 3 11 2 2" xfId="51669" xr:uid="{00000000-0005-0000-0000-00000B0A0000}"/>
    <cellStyle name="20% - Accent2 3 11 3" xfId="43728" xr:uid="{00000000-0005-0000-0000-00000C0A0000}"/>
    <cellStyle name="20% - Accent2 3 12" xfId="21339" xr:uid="{00000000-0005-0000-0000-00000D0A0000}"/>
    <cellStyle name="20% - Accent2 3 12 2" xfId="29291" xr:uid="{00000000-0005-0000-0000-00000E0A0000}"/>
    <cellStyle name="20% - Accent2 3 12 2 2" xfId="58250" xr:uid="{00000000-0005-0000-0000-00000F0A0000}"/>
    <cellStyle name="20% - Accent2 3 12 3" xfId="50309" xr:uid="{00000000-0005-0000-0000-0000100A0000}"/>
    <cellStyle name="20% - Accent2 3 13" xfId="22465" xr:uid="{00000000-0005-0000-0000-0000110A0000}"/>
    <cellStyle name="20% - Accent2 3 13 2" xfId="30409" xr:uid="{00000000-0005-0000-0000-0000120A0000}"/>
    <cellStyle name="20% - Accent2 3 13 2 2" xfId="59368" xr:uid="{00000000-0005-0000-0000-0000130A0000}"/>
    <cellStyle name="20% - Accent2 3 13 3" xfId="51427" xr:uid="{00000000-0005-0000-0000-0000140A0000}"/>
    <cellStyle name="20% - Accent2 3 14" xfId="22571" xr:uid="{00000000-0005-0000-0000-0000150A0000}"/>
    <cellStyle name="20% - Accent2 3 14 2" xfId="51533" xr:uid="{00000000-0005-0000-0000-0000160A0000}"/>
    <cellStyle name="20% - Accent2 3 15" xfId="8081" xr:uid="{00000000-0005-0000-0000-0000170A0000}"/>
    <cellStyle name="20% - Accent2 3 15 2" xfId="37141" xr:uid="{00000000-0005-0000-0000-0000180A0000}"/>
    <cellStyle name="20% - Accent2 3 16" xfId="30557" xr:uid="{00000000-0005-0000-0000-0000190A0000}"/>
    <cellStyle name="20% - Accent2 3 2" xfId="1451" xr:uid="{00000000-0005-0000-0000-00001A0A0000}"/>
    <cellStyle name="20% - Accent2 3 2 10" xfId="21433" xr:uid="{00000000-0005-0000-0000-00001B0A0000}"/>
    <cellStyle name="20% - Accent2 3 2 10 2" xfId="29381" xr:uid="{00000000-0005-0000-0000-00001C0A0000}"/>
    <cellStyle name="20% - Accent2 3 2 10 2 2" xfId="58340" xr:uid="{00000000-0005-0000-0000-00001D0A0000}"/>
    <cellStyle name="20% - Accent2 3 2 10 3" xfId="50399" xr:uid="{00000000-0005-0000-0000-00001E0A0000}"/>
    <cellStyle name="20% - Accent2 3 2 11" xfId="8173" xr:uid="{00000000-0005-0000-0000-00001F0A0000}"/>
    <cellStyle name="20% - Accent2 3 2 11 2" xfId="37231" xr:uid="{00000000-0005-0000-0000-0000200A0000}"/>
    <cellStyle name="20% - Accent2 3 2 12" xfId="30647" xr:uid="{00000000-0005-0000-0000-0000210A0000}"/>
    <cellStyle name="20% - Accent2 3 2 2" xfId="1671" xr:uid="{00000000-0005-0000-0000-0000220A0000}"/>
    <cellStyle name="20% - Accent2 3 2 2 10" xfId="30860" xr:uid="{00000000-0005-0000-0000-0000230A0000}"/>
    <cellStyle name="20% - Accent2 3 2 2 2" xfId="2296" xr:uid="{00000000-0005-0000-0000-0000240A0000}"/>
    <cellStyle name="20% - Accent2 3 2 2 2 2" xfId="3304" xr:uid="{00000000-0005-0000-0000-0000250A0000}"/>
    <cellStyle name="20% - Accent2 3 2 2 2 2 2" xfId="6662" xr:uid="{00000000-0005-0000-0000-0000260A0000}"/>
    <cellStyle name="20% - Accent2 3 2 2 2 2 2 2" xfId="19944" xr:uid="{00000000-0005-0000-0000-0000270A0000}"/>
    <cellStyle name="20% - Accent2 3 2 2 2 2 2 2 2" xfId="27898" xr:uid="{00000000-0005-0000-0000-0000280A0000}"/>
    <cellStyle name="20% - Accent2 3 2 2 2 2 2 2 2 2" xfId="56857" xr:uid="{00000000-0005-0000-0000-0000290A0000}"/>
    <cellStyle name="20% - Accent2 3 2 2 2 2 2 2 3" xfId="48916" xr:uid="{00000000-0005-0000-0000-00002A0A0000}"/>
    <cellStyle name="20% - Accent2 3 2 2 2 2 2 3" xfId="13274" xr:uid="{00000000-0005-0000-0000-00002B0A0000}"/>
    <cellStyle name="20% - Accent2 3 2 2 2 2 2 3 2" xfId="42332" xr:uid="{00000000-0005-0000-0000-00002C0A0000}"/>
    <cellStyle name="20% - Accent2 3 2 2 2 2 2 4" xfId="35748" xr:uid="{00000000-0005-0000-0000-00002D0A0000}"/>
    <cellStyle name="20% - Accent2 3 2 2 2 2 3" xfId="16792" xr:uid="{00000000-0005-0000-0000-00002E0A0000}"/>
    <cellStyle name="20% - Accent2 3 2 2 2 2 3 2" xfId="24746" xr:uid="{00000000-0005-0000-0000-00002F0A0000}"/>
    <cellStyle name="20% - Accent2 3 2 2 2 2 3 2 2" xfId="53705" xr:uid="{00000000-0005-0000-0000-0000300A0000}"/>
    <cellStyle name="20% - Accent2 3 2 2 2 2 3 3" xfId="45764" xr:uid="{00000000-0005-0000-0000-0000310A0000}"/>
    <cellStyle name="20% - Accent2 3 2 2 2 2 4" xfId="9982" xr:uid="{00000000-0005-0000-0000-0000320A0000}"/>
    <cellStyle name="20% - Accent2 3 2 2 2 2 4 2" xfId="39040" xr:uid="{00000000-0005-0000-0000-0000330A0000}"/>
    <cellStyle name="20% - Accent2 3 2 2 2 2 5" xfId="32456" xr:uid="{00000000-0005-0000-0000-0000340A0000}"/>
    <cellStyle name="20% - Accent2 3 2 2 2 3" xfId="4502" xr:uid="{00000000-0005-0000-0000-0000350A0000}"/>
    <cellStyle name="20% - Accent2 3 2 2 2 3 2" xfId="17796" xr:uid="{00000000-0005-0000-0000-0000360A0000}"/>
    <cellStyle name="20% - Accent2 3 2 2 2 3 2 2" xfId="25750" xr:uid="{00000000-0005-0000-0000-0000370A0000}"/>
    <cellStyle name="20% - Accent2 3 2 2 2 3 2 2 2" xfId="54709" xr:uid="{00000000-0005-0000-0000-0000380A0000}"/>
    <cellStyle name="20% - Accent2 3 2 2 2 3 2 3" xfId="46768" xr:uid="{00000000-0005-0000-0000-0000390A0000}"/>
    <cellStyle name="20% - Accent2 3 2 2 2 3 3" xfId="11126" xr:uid="{00000000-0005-0000-0000-00003A0A0000}"/>
    <cellStyle name="20% - Accent2 3 2 2 2 3 3 2" xfId="40184" xr:uid="{00000000-0005-0000-0000-00003B0A0000}"/>
    <cellStyle name="20% - Accent2 3 2 2 2 3 4" xfId="33600" xr:uid="{00000000-0005-0000-0000-00003C0A0000}"/>
    <cellStyle name="20% - Accent2 3 2 2 2 4" xfId="5658" xr:uid="{00000000-0005-0000-0000-00003D0A0000}"/>
    <cellStyle name="20% - Accent2 3 2 2 2 4 2" xfId="18940" xr:uid="{00000000-0005-0000-0000-00003E0A0000}"/>
    <cellStyle name="20% - Accent2 3 2 2 2 4 2 2" xfId="26894" xr:uid="{00000000-0005-0000-0000-00003F0A0000}"/>
    <cellStyle name="20% - Accent2 3 2 2 2 4 2 2 2" xfId="55853" xr:uid="{00000000-0005-0000-0000-0000400A0000}"/>
    <cellStyle name="20% - Accent2 3 2 2 2 4 2 3" xfId="47912" xr:uid="{00000000-0005-0000-0000-0000410A0000}"/>
    <cellStyle name="20% - Accent2 3 2 2 2 4 3" xfId="12270" xr:uid="{00000000-0005-0000-0000-0000420A0000}"/>
    <cellStyle name="20% - Accent2 3 2 2 2 4 3 2" xfId="41328" xr:uid="{00000000-0005-0000-0000-0000430A0000}"/>
    <cellStyle name="20% - Accent2 3 2 2 2 4 4" xfId="34744" xr:uid="{00000000-0005-0000-0000-0000440A0000}"/>
    <cellStyle name="20% - Accent2 3 2 2 2 5" xfId="7827" xr:uid="{00000000-0005-0000-0000-0000450A0000}"/>
    <cellStyle name="20% - Accent2 3 2 2 2 5 2" xfId="21088" xr:uid="{00000000-0005-0000-0000-0000460A0000}"/>
    <cellStyle name="20% - Accent2 3 2 2 2 5 2 2" xfId="29042" xr:uid="{00000000-0005-0000-0000-0000470A0000}"/>
    <cellStyle name="20% - Accent2 3 2 2 2 5 2 2 2" xfId="58001" xr:uid="{00000000-0005-0000-0000-0000480A0000}"/>
    <cellStyle name="20% - Accent2 3 2 2 2 5 2 3" xfId="50060" xr:uid="{00000000-0005-0000-0000-0000490A0000}"/>
    <cellStyle name="20% - Accent2 3 2 2 2 5 3" xfId="14418" xr:uid="{00000000-0005-0000-0000-00004A0A0000}"/>
    <cellStyle name="20% - Accent2 3 2 2 2 5 3 2" xfId="43476" xr:uid="{00000000-0005-0000-0000-00004B0A0000}"/>
    <cellStyle name="20% - Accent2 3 2 2 2 5 4" xfId="36892" xr:uid="{00000000-0005-0000-0000-00004C0A0000}"/>
    <cellStyle name="20% - Accent2 3 2 2 2 6" xfId="15697" xr:uid="{00000000-0005-0000-0000-00004D0A0000}"/>
    <cellStyle name="20% - Accent2 3 2 2 2 6 2" xfId="23687" xr:uid="{00000000-0005-0000-0000-00004E0A0000}"/>
    <cellStyle name="20% - Accent2 3 2 2 2 6 2 2" xfId="52646" xr:uid="{00000000-0005-0000-0000-00004F0A0000}"/>
    <cellStyle name="20% - Accent2 3 2 2 2 6 3" xfId="44705" xr:uid="{00000000-0005-0000-0000-0000500A0000}"/>
    <cellStyle name="20% - Accent2 3 2 2 2 7" xfId="22238" xr:uid="{00000000-0005-0000-0000-0000510A0000}"/>
    <cellStyle name="20% - Accent2 3 2 2 2 7 2" xfId="30186" xr:uid="{00000000-0005-0000-0000-0000520A0000}"/>
    <cellStyle name="20% - Accent2 3 2 2 2 7 2 2" xfId="59145" xr:uid="{00000000-0005-0000-0000-0000530A0000}"/>
    <cellStyle name="20% - Accent2 3 2 2 2 7 3" xfId="51204" xr:uid="{00000000-0005-0000-0000-0000540A0000}"/>
    <cellStyle name="20% - Accent2 3 2 2 2 8" xfId="8978" xr:uid="{00000000-0005-0000-0000-0000550A0000}"/>
    <cellStyle name="20% - Accent2 3 2 2 2 8 2" xfId="38036" xr:uid="{00000000-0005-0000-0000-0000560A0000}"/>
    <cellStyle name="20% - Accent2 3 2 2 2 9" xfId="31452" xr:uid="{00000000-0005-0000-0000-0000570A0000}"/>
    <cellStyle name="20% - Accent2 3 2 2 3" xfId="2712" xr:uid="{00000000-0005-0000-0000-0000580A0000}"/>
    <cellStyle name="20% - Accent2 3 2 2 3 2" xfId="6070" xr:uid="{00000000-0005-0000-0000-0000590A0000}"/>
    <cellStyle name="20% - Accent2 3 2 2 3 2 2" xfId="19352" xr:uid="{00000000-0005-0000-0000-00005A0A0000}"/>
    <cellStyle name="20% - Accent2 3 2 2 3 2 2 2" xfId="27306" xr:uid="{00000000-0005-0000-0000-00005B0A0000}"/>
    <cellStyle name="20% - Accent2 3 2 2 3 2 2 2 2" xfId="56265" xr:uid="{00000000-0005-0000-0000-00005C0A0000}"/>
    <cellStyle name="20% - Accent2 3 2 2 3 2 2 3" xfId="48324" xr:uid="{00000000-0005-0000-0000-00005D0A0000}"/>
    <cellStyle name="20% - Accent2 3 2 2 3 2 3" xfId="12682" xr:uid="{00000000-0005-0000-0000-00005E0A0000}"/>
    <cellStyle name="20% - Accent2 3 2 2 3 2 3 2" xfId="41740" xr:uid="{00000000-0005-0000-0000-00005F0A0000}"/>
    <cellStyle name="20% - Accent2 3 2 2 3 2 4" xfId="35156" xr:uid="{00000000-0005-0000-0000-0000600A0000}"/>
    <cellStyle name="20% - Accent2 3 2 2 3 3" xfId="16200" xr:uid="{00000000-0005-0000-0000-0000610A0000}"/>
    <cellStyle name="20% - Accent2 3 2 2 3 3 2" xfId="24154" xr:uid="{00000000-0005-0000-0000-0000620A0000}"/>
    <cellStyle name="20% - Accent2 3 2 2 3 3 2 2" xfId="53113" xr:uid="{00000000-0005-0000-0000-0000630A0000}"/>
    <cellStyle name="20% - Accent2 3 2 2 3 3 3" xfId="45172" xr:uid="{00000000-0005-0000-0000-0000640A0000}"/>
    <cellStyle name="20% - Accent2 3 2 2 3 4" xfId="9390" xr:uid="{00000000-0005-0000-0000-0000650A0000}"/>
    <cellStyle name="20% - Accent2 3 2 2 3 4 2" xfId="38448" xr:uid="{00000000-0005-0000-0000-0000660A0000}"/>
    <cellStyle name="20% - Accent2 3 2 2 3 5" xfId="31864" xr:uid="{00000000-0005-0000-0000-0000670A0000}"/>
    <cellStyle name="20% - Accent2 3 2 2 4" xfId="3910" xr:uid="{00000000-0005-0000-0000-0000680A0000}"/>
    <cellStyle name="20% - Accent2 3 2 2 4 2" xfId="17204" xr:uid="{00000000-0005-0000-0000-0000690A0000}"/>
    <cellStyle name="20% - Accent2 3 2 2 4 2 2" xfId="25158" xr:uid="{00000000-0005-0000-0000-00006A0A0000}"/>
    <cellStyle name="20% - Accent2 3 2 2 4 2 2 2" xfId="54117" xr:uid="{00000000-0005-0000-0000-00006B0A0000}"/>
    <cellStyle name="20% - Accent2 3 2 2 4 2 3" xfId="46176" xr:uid="{00000000-0005-0000-0000-00006C0A0000}"/>
    <cellStyle name="20% - Accent2 3 2 2 4 3" xfId="10534" xr:uid="{00000000-0005-0000-0000-00006D0A0000}"/>
    <cellStyle name="20% - Accent2 3 2 2 4 3 2" xfId="39592" xr:uid="{00000000-0005-0000-0000-00006E0A0000}"/>
    <cellStyle name="20% - Accent2 3 2 2 4 4" xfId="33008" xr:uid="{00000000-0005-0000-0000-00006F0A0000}"/>
    <cellStyle name="20% - Accent2 3 2 2 5" xfId="5066" xr:uid="{00000000-0005-0000-0000-0000700A0000}"/>
    <cellStyle name="20% - Accent2 3 2 2 5 2" xfId="18348" xr:uid="{00000000-0005-0000-0000-0000710A0000}"/>
    <cellStyle name="20% - Accent2 3 2 2 5 2 2" xfId="26302" xr:uid="{00000000-0005-0000-0000-0000720A0000}"/>
    <cellStyle name="20% - Accent2 3 2 2 5 2 2 2" xfId="55261" xr:uid="{00000000-0005-0000-0000-0000730A0000}"/>
    <cellStyle name="20% - Accent2 3 2 2 5 2 3" xfId="47320" xr:uid="{00000000-0005-0000-0000-0000740A0000}"/>
    <cellStyle name="20% - Accent2 3 2 2 5 3" xfId="11678" xr:uid="{00000000-0005-0000-0000-0000750A0000}"/>
    <cellStyle name="20% - Accent2 3 2 2 5 3 2" xfId="40736" xr:uid="{00000000-0005-0000-0000-0000760A0000}"/>
    <cellStyle name="20% - Accent2 3 2 2 5 4" xfId="34152" xr:uid="{00000000-0005-0000-0000-0000770A0000}"/>
    <cellStyle name="20% - Accent2 3 2 2 6" xfId="7235" xr:uid="{00000000-0005-0000-0000-0000780A0000}"/>
    <cellStyle name="20% - Accent2 3 2 2 6 2" xfId="20496" xr:uid="{00000000-0005-0000-0000-0000790A0000}"/>
    <cellStyle name="20% - Accent2 3 2 2 6 2 2" xfId="28450" xr:uid="{00000000-0005-0000-0000-00007A0A0000}"/>
    <cellStyle name="20% - Accent2 3 2 2 6 2 2 2" xfId="57409" xr:uid="{00000000-0005-0000-0000-00007B0A0000}"/>
    <cellStyle name="20% - Accent2 3 2 2 6 2 3" xfId="49468" xr:uid="{00000000-0005-0000-0000-00007C0A0000}"/>
    <cellStyle name="20% - Accent2 3 2 2 6 3" xfId="13826" xr:uid="{00000000-0005-0000-0000-00007D0A0000}"/>
    <cellStyle name="20% - Accent2 3 2 2 6 3 2" xfId="42884" xr:uid="{00000000-0005-0000-0000-00007E0A0000}"/>
    <cellStyle name="20% - Accent2 3 2 2 6 4" xfId="36300" xr:uid="{00000000-0005-0000-0000-00007F0A0000}"/>
    <cellStyle name="20% - Accent2 3 2 2 7" xfId="15104" xr:uid="{00000000-0005-0000-0000-0000800A0000}"/>
    <cellStyle name="20% - Accent2 3 2 2 7 2" xfId="23094" xr:uid="{00000000-0005-0000-0000-0000810A0000}"/>
    <cellStyle name="20% - Accent2 3 2 2 7 2 2" xfId="52053" xr:uid="{00000000-0005-0000-0000-0000820A0000}"/>
    <cellStyle name="20% - Accent2 3 2 2 7 3" xfId="44112" xr:uid="{00000000-0005-0000-0000-0000830A0000}"/>
    <cellStyle name="20% - Accent2 3 2 2 8" xfId="21646" xr:uid="{00000000-0005-0000-0000-0000840A0000}"/>
    <cellStyle name="20% - Accent2 3 2 2 8 2" xfId="29594" xr:uid="{00000000-0005-0000-0000-0000850A0000}"/>
    <cellStyle name="20% - Accent2 3 2 2 8 2 2" xfId="58553" xr:uid="{00000000-0005-0000-0000-0000860A0000}"/>
    <cellStyle name="20% - Accent2 3 2 2 8 3" xfId="50612" xr:uid="{00000000-0005-0000-0000-0000870A0000}"/>
    <cellStyle name="20% - Accent2 3 2 2 9" xfId="8386" xr:uid="{00000000-0005-0000-0000-0000880A0000}"/>
    <cellStyle name="20% - Accent2 3 2 2 9 2" xfId="37444" xr:uid="{00000000-0005-0000-0000-0000890A0000}"/>
    <cellStyle name="20% - Accent2 3 2 3" xfId="2083" xr:uid="{00000000-0005-0000-0000-00008A0A0000}"/>
    <cellStyle name="20% - Accent2 3 2 3 2" xfId="3091" xr:uid="{00000000-0005-0000-0000-00008B0A0000}"/>
    <cellStyle name="20% - Accent2 3 2 3 2 2" xfId="6449" xr:uid="{00000000-0005-0000-0000-00008C0A0000}"/>
    <cellStyle name="20% - Accent2 3 2 3 2 2 2" xfId="19731" xr:uid="{00000000-0005-0000-0000-00008D0A0000}"/>
    <cellStyle name="20% - Accent2 3 2 3 2 2 2 2" xfId="27685" xr:uid="{00000000-0005-0000-0000-00008E0A0000}"/>
    <cellStyle name="20% - Accent2 3 2 3 2 2 2 2 2" xfId="56644" xr:uid="{00000000-0005-0000-0000-00008F0A0000}"/>
    <cellStyle name="20% - Accent2 3 2 3 2 2 2 3" xfId="48703" xr:uid="{00000000-0005-0000-0000-0000900A0000}"/>
    <cellStyle name="20% - Accent2 3 2 3 2 2 3" xfId="13061" xr:uid="{00000000-0005-0000-0000-0000910A0000}"/>
    <cellStyle name="20% - Accent2 3 2 3 2 2 3 2" xfId="42119" xr:uid="{00000000-0005-0000-0000-0000920A0000}"/>
    <cellStyle name="20% - Accent2 3 2 3 2 2 4" xfId="35535" xr:uid="{00000000-0005-0000-0000-0000930A0000}"/>
    <cellStyle name="20% - Accent2 3 2 3 2 3" xfId="16579" xr:uid="{00000000-0005-0000-0000-0000940A0000}"/>
    <cellStyle name="20% - Accent2 3 2 3 2 3 2" xfId="24533" xr:uid="{00000000-0005-0000-0000-0000950A0000}"/>
    <cellStyle name="20% - Accent2 3 2 3 2 3 2 2" xfId="53492" xr:uid="{00000000-0005-0000-0000-0000960A0000}"/>
    <cellStyle name="20% - Accent2 3 2 3 2 3 3" xfId="45551" xr:uid="{00000000-0005-0000-0000-0000970A0000}"/>
    <cellStyle name="20% - Accent2 3 2 3 2 4" xfId="9769" xr:uid="{00000000-0005-0000-0000-0000980A0000}"/>
    <cellStyle name="20% - Accent2 3 2 3 2 4 2" xfId="38827" xr:uid="{00000000-0005-0000-0000-0000990A0000}"/>
    <cellStyle name="20% - Accent2 3 2 3 2 5" xfId="32243" xr:uid="{00000000-0005-0000-0000-00009A0A0000}"/>
    <cellStyle name="20% - Accent2 3 2 3 3" xfId="4289" xr:uid="{00000000-0005-0000-0000-00009B0A0000}"/>
    <cellStyle name="20% - Accent2 3 2 3 3 2" xfId="17583" xr:uid="{00000000-0005-0000-0000-00009C0A0000}"/>
    <cellStyle name="20% - Accent2 3 2 3 3 2 2" xfId="25537" xr:uid="{00000000-0005-0000-0000-00009D0A0000}"/>
    <cellStyle name="20% - Accent2 3 2 3 3 2 2 2" xfId="54496" xr:uid="{00000000-0005-0000-0000-00009E0A0000}"/>
    <cellStyle name="20% - Accent2 3 2 3 3 2 3" xfId="46555" xr:uid="{00000000-0005-0000-0000-00009F0A0000}"/>
    <cellStyle name="20% - Accent2 3 2 3 3 3" xfId="10913" xr:uid="{00000000-0005-0000-0000-0000A00A0000}"/>
    <cellStyle name="20% - Accent2 3 2 3 3 3 2" xfId="39971" xr:uid="{00000000-0005-0000-0000-0000A10A0000}"/>
    <cellStyle name="20% - Accent2 3 2 3 3 4" xfId="33387" xr:uid="{00000000-0005-0000-0000-0000A20A0000}"/>
    <cellStyle name="20% - Accent2 3 2 3 4" xfId="5445" xr:uid="{00000000-0005-0000-0000-0000A30A0000}"/>
    <cellStyle name="20% - Accent2 3 2 3 4 2" xfId="18727" xr:uid="{00000000-0005-0000-0000-0000A40A0000}"/>
    <cellStyle name="20% - Accent2 3 2 3 4 2 2" xfId="26681" xr:uid="{00000000-0005-0000-0000-0000A50A0000}"/>
    <cellStyle name="20% - Accent2 3 2 3 4 2 2 2" xfId="55640" xr:uid="{00000000-0005-0000-0000-0000A60A0000}"/>
    <cellStyle name="20% - Accent2 3 2 3 4 2 3" xfId="47699" xr:uid="{00000000-0005-0000-0000-0000A70A0000}"/>
    <cellStyle name="20% - Accent2 3 2 3 4 3" xfId="12057" xr:uid="{00000000-0005-0000-0000-0000A80A0000}"/>
    <cellStyle name="20% - Accent2 3 2 3 4 3 2" xfId="41115" xr:uid="{00000000-0005-0000-0000-0000A90A0000}"/>
    <cellStyle name="20% - Accent2 3 2 3 4 4" xfId="34531" xr:uid="{00000000-0005-0000-0000-0000AA0A0000}"/>
    <cellStyle name="20% - Accent2 3 2 3 5" xfId="7614" xr:uid="{00000000-0005-0000-0000-0000AB0A0000}"/>
    <cellStyle name="20% - Accent2 3 2 3 5 2" xfId="20875" xr:uid="{00000000-0005-0000-0000-0000AC0A0000}"/>
    <cellStyle name="20% - Accent2 3 2 3 5 2 2" xfId="28829" xr:uid="{00000000-0005-0000-0000-0000AD0A0000}"/>
    <cellStyle name="20% - Accent2 3 2 3 5 2 2 2" xfId="57788" xr:uid="{00000000-0005-0000-0000-0000AE0A0000}"/>
    <cellStyle name="20% - Accent2 3 2 3 5 2 3" xfId="49847" xr:uid="{00000000-0005-0000-0000-0000AF0A0000}"/>
    <cellStyle name="20% - Accent2 3 2 3 5 3" xfId="14205" xr:uid="{00000000-0005-0000-0000-0000B00A0000}"/>
    <cellStyle name="20% - Accent2 3 2 3 5 3 2" xfId="43263" xr:uid="{00000000-0005-0000-0000-0000B10A0000}"/>
    <cellStyle name="20% - Accent2 3 2 3 5 4" xfId="36679" xr:uid="{00000000-0005-0000-0000-0000B20A0000}"/>
    <cellStyle name="20% - Accent2 3 2 3 6" xfId="15484" xr:uid="{00000000-0005-0000-0000-0000B30A0000}"/>
    <cellStyle name="20% - Accent2 3 2 3 6 2" xfId="23474" xr:uid="{00000000-0005-0000-0000-0000B40A0000}"/>
    <cellStyle name="20% - Accent2 3 2 3 6 2 2" xfId="52433" xr:uid="{00000000-0005-0000-0000-0000B50A0000}"/>
    <cellStyle name="20% - Accent2 3 2 3 6 3" xfId="44492" xr:uid="{00000000-0005-0000-0000-0000B60A0000}"/>
    <cellStyle name="20% - Accent2 3 2 3 7" xfId="22025" xr:uid="{00000000-0005-0000-0000-0000B70A0000}"/>
    <cellStyle name="20% - Accent2 3 2 3 7 2" xfId="29973" xr:uid="{00000000-0005-0000-0000-0000B80A0000}"/>
    <cellStyle name="20% - Accent2 3 2 3 7 2 2" xfId="58932" xr:uid="{00000000-0005-0000-0000-0000B90A0000}"/>
    <cellStyle name="20% - Accent2 3 2 3 7 3" xfId="50991" xr:uid="{00000000-0005-0000-0000-0000BA0A0000}"/>
    <cellStyle name="20% - Accent2 3 2 3 8" xfId="8765" xr:uid="{00000000-0005-0000-0000-0000BB0A0000}"/>
    <cellStyle name="20% - Accent2 3 2 3 8 2" xfId="37823" xr:uid="{00000000-0005-0000-0000-0000BC0A0000}"/>
    <cellStyle name="20% - Accent2 3 2 3 9" xfId="31239" xr:uid="{00000000-0005-0000-0000-0000BD0A0000}"/>
    <cellStyle name="20% - Accent2 3 2 4" xfId="1901" xr:uid="{00000000-0005-0000-0000-0000BE0A0000}"/>
    <cellStyle name="20% - Accent2 3 2 4 2" xfId="2911" xr:uid="{00000000-0005-0000-0000-0000BF0A0000}"/>
    <cellStyle name="20% - Accent2 3 2 4 2 2" xfId="6269" xr:uid="{00000000-0005-0000-0000-0000C00A0000}"/>
    <cellStyle name="20% - Accent2 3 2 4 2 2 2" xfId="19551" xr:uid="{00000000-0005-0000-0000-0000C10A0000}"/>
    <cellStyle name="20% - Accent2 3 2 4 2 2 2 2" xfId="27505" xr:uid="{00000000-0005-0000-0000-0000C20A0000}"/>
    <cellStyle name="20% - Accent2 3 2 4 2 2 2 2 2" xfId="56464" xr:uid="{00000000-0005-0000-0000-0000C30A0000}"/>
    <cellStyle name="20% - Accent2 3 2 4 2 2 2 3" xfId="48523" xr:uid="{00000000-0005-0000-0000-0000C40A0000}"/>
    <cellStyle name="20% - Accent2 3 2 4 2 2 3" xfId="12881" xr:uid="{00000000-0005-0000-0000-0000C50A0000}"/>
    <cellStyle name="20% - Accent2 3 2 4 2 2 3 2" xfId="41939" xr:uid="{00000000-0005-0000-0000-0000C60A0000}"/>
    <cellStyle name="20% - Accent2 3 2 4 2 2 4" xfId="35355" xr:uid="{00000000-0005-0000-0000-0000C70A0000}"/>
    <cellStyle name="20% - Accent2 3 2 4 2 3" xfId="16399" xr:uid="{00000000-0005-0000-0000-0000C80A0000}"/>
    <cellStyle name="20% - Accent2 3 2 4 2 3 2" xfId="24353" xr:uid="{00000000-0005-0000-0000-0000C90A0000}"/>
    <cellStyle name="20% - Accent2 3 2 4 2 3 2 2" xfId="53312" xr:uid="{00000000-0005-0000-0000-0000CA0A0000}"/>
    <cellStyle name="20% - Accent2 3 2 4 2 3 3" xfId="45371" xr:uid="{00000000-0005-0000-0000-0000CB0A0000}"/>
    <cellStyle name="20% - Accent2 3 2 4 2 4" xfId="9589" xr:uid="{00000000-0005-0000-0000-0000CC0A0000}"/>
    <cellStyle name="20% - Accent2 3 2 4 2 4 2" xfId="38647" xr:uid="{00000000-0005-0000-0000-0000CD0A0000}"/>
    <cellStyle name="20% - Accent2 3 2 4 2 5" xfId="32063" xr:uid="{00000000-0005-0000-0000-0000CE0A0000}"/>
    <cellStyle name="20% - Accent2 3 2 4 3" xfId="4109" xr:uid="{00000000-0005-0000-0000-0000CF0A0000}"/>
    <cellStyle name="20% - Accent2 3 2 4 3 2" xfId="17403" xr:uid="{00000000-0005-0000-0000-0000D00A0000}"/>
    <cellStyle name="20% - Accent2 3 2 4 3 2 2" xfId="25357" xr:uid="{00000000-0005-0000-0000-0000D10A0000}"/>
    <cellStyle name="20% - Accent2 3 2 4 3 2 2 2" xfId="54316" xr:uid="{00000000-0005-0000-0000-0000D20A0000}"/>
    <cellStyle name="20% - Accent2 3 2 4 3 2 3" xfId="46375" xr:uid="{00000000-0005-0000-0000-0000D30A0000}"/>
    <cellStyle name="20% - Accent2 3 2 4 3 3" xfId="10733" xr:uid="{00000000-0005-0000-0000-0000D40A0000}"/>
    <cellStyle name="20% - Accent2 3 2 4 3 3 2" xfId="39791" xr:uid="{00000000-0005-0000-0000-0000D50A0000}"/>
    <cellStyle name="20% - Accent2 3 2 4 3 4" xfId="33207" xr:uid="{00000000-0005-0000-0000-0000D60A0000}"/>
    <cellStyle name="20% - Accent2 3 2 4 4" xfId="5265" xr:uid="{00000000-0005-0000-0000-0000D70A0000}"/>
    <cellStyle name="20% - Accent2 3 2 4 4 2" xfId="18547" xr:uid="{00000000-0005-0000-0000-0000D80A0000}"/>
    <cellStyle name="20% - Accent2 3 2 4 4 2 2" xfId="26501" xr:uid="{00000000-0005-0000-0000-0000D90A0000}"/>
    <cellStyle name="20% - Accent2 3 2 4 4 2 2 2" xfId="55460" xr:uid="{00000000-0005-0000-0000-0000DA0A0000}"/>
    <cellStyle name="20% - Accent2 3 2 4 4 2 3" xfId="47519" xr:uid="{00000000-0005-0000-0000-0000DB0A0000}"/>
    <cellStyle name="20% - Accent2 3 2 4 4 3" xfId="11877" xr:uid="{00000000-0005-0000-0000-0000DC0A0000}"/>
    <cellStyle name="20% - Accent2 3 2 4 4 3 2" xfId="40935" xr:uid="{00000000-0005-0000-0000-0000DD0A0000}"/>
    <cellStyle name="20% - Accent2 3 2 4 4 4" xfId="34351" xr:uid="{00000000-0005-0000-0000-0000DE0A0000}"/>
    <cellStyle name="20% - Accent2 3 2 4 5" xfId="7434" xr:uid="{00000000-0005-0000-0000-0000DF0A0000}"/>
    <cellStyle name="20% - Accent2 3 2 4 5 2" xfId="20695" xr:uid="{00000000-0005-0000-0000-0000E00A0000}"/>
    <cellStyle name="20% - Accent2 3 2 4 5 2 2" xfId="28649" xr:uid="{00000000-0005-0000-0000-0000E10A0000}"/>
    <cellStyle name="20% - Accent2 3 2 4 5 2 2 2" xfId="57608" xr:uid="{00000000-0005-0000-0000-0000E20A0000}"/>
    <cellStyle name="20% - Accent2 3 2 4 5 2 3" xfId="49667" xr:uid="{00000000-0005-0000-0000-0000E30A0000}"/>
    <cellStyle name="20% - Accent2 3 2 4 5 3" xfId="14025" xr:uid="{00000000-0005-0000-0000-0000E40A0000}"/>
    <cellStyle name="20% - Accent2 3 2 4 5 3 2" xfId="43083" xr:uid="{00000000-0005-0000-0000-0000E50A0000}"/>
    <cellStyle name="20% - Accent2 3 2 4 5 4" xfId="36499" xr:uid="{00000000-0005-0000-0000-0000E60A0000}"/>
    <cellStyle name="20% - Accent2 3 2 4 6" xfId="15304" xr:uid="{00000000-0005-0000-0000-0000E70A0000}"/>
    <cellStyle name="20% - Accent2 3 2 4 6 2" xfId="23294" xr:uid="{00000000-0005-0000-0000-0000E80A0000}"/>
    <cellStyle name="20% - Accent2 3 2 4 6 2 2" xfId="52253" xr:uid="{00000000-0005-0000-0000-0000E90A0000}"/>
    <cellStyle name="20% - Accent2 3 2 4 6 3" xfId="44312" xr:uid="{00000000-0005-0000-0000-0000EA0A0000}"/>
    <cellStyle name="20% - Accent2 3 2 4 7" xfId="21845" xr:uid="{00000000-0005-0000-0000-0000EB0A0000}"/>
    <cellStyle name="20% - Accent2 3 2 4 7 2" xfId="29793" xr:uid="{00000000-0005-0000-0000-0000EC0A0000}"/>
    <cellStyle name="20% - Accent2 3 2 4 7 2 2" xfId="58752" xr:uid="{00000000-0005-0000-0000-0000ED0A0000}"/>
    <cellStyle name="20% - Accent2 3 2 4 7 3" xfId="50811" xr:uid="{00000000-0005-0000-0000-0000EE0A0000}"/>
    <cellStyle name="20% - Accent2 3 2 4 8" xfId="8585" xr:uid="{00000000-0005-0000-0000-0000EF0A0000}"/>
    <cellStyle name="20% - Accent2 3 2 4 8 2" xfId="37643" xr:uid="{00000000-0005-0000-0000-0000F00A0000}"/>
    <cellStyle name="20% - Accent2 3 2 4 9" xfId="31059" xr:uid="{00000000-0005-0000-0000-0000F10A0000}"/>
    <cellStyle name="20% - Accent2 3 2 5" xfId="2499" xr:uid="{00000000-0005-0000-0000-0000F20A0000}"/>
    <cellStyle name="20% - Accent2 3 2 5 2" xfId="5857" xr:uid="{00000000-0005-0000-0000-0000F30A0000}"/>
    <cellStyle name="20% - Accent2 3 2 5 2 2" xfId="19139" xr:uid="{00000000-0005-0000-0000-0000F40A0000}"/>
    <cellStyle name="20% - Accent2 3 2 5 2 2 2" xfId="27093" xr:uid="{00000000-0005-0000-0000-0000F50A0000}"/>
    <cellStyle name="20% - Accent2 3 2 5 2 2 2 2" xfId="56052" xr:uid="{00000000-0005-0000-0000-0000F60A0000}"/>
    <cellStyle name="20% - Accent2 3 2 5 2 2 3" xfId="48111" xr:uid="{00000000-0005-0000-0000-0000F70A0000}"/>
    <cellStyle name="20% - Accent2 3 2 5 2 3" xfId="12469" xr:uid="{00000000-0005-0000-0000-0000F80A0000}"/>
    <cellStyle name="20% - Accent2 3 2 5 2 3 2" xfId="41527" xr:uid="{00000000-0005-0000-0000-0000F90A0000}"/>
    <cellStyle name="20% - Accent2 3 2 5 2 4" xfId="34943" xr:uid="{00000000-0005-0000-0000-0000FA0A0000}"/>
    <cellStyle name="20% - Accent2 3 2 5 3" xfId="14799" xr:uid="{00000000-0005-0000-0000-0000FB0A0000}"/>
    <cellStyle name="20% - Accent2 3 2 5 3 2" xfId="22802" xr:uid="{00000000-0005-0000-0000-0000FC0A0000}"/>
    <cellStyle name="20% - Accent2 3 2 5 3 2 2" xfId="51761" xr:uid="{00000000-0005-0000-0000-0000FD0A0000}"/>
    <cellStyle name="20% - Accent2 3 2 5 3 3" xfId="43820" xr:uid="{00000000-0005-0000-0000-0000FE0A0000}"/>
    <cellStyle name="20% - Accent2 3 2 5 4" xfId="9177" xr:uid="{00000000-0005-0000-0000-0000FF0A0000}"/>
    <cellStyle name="20% - Accent2 3 2 5 4 2" xfId="38235" xr:uid="{00000000-0005-0000-0000-0000000B0000}"/>
    <cellStyle name="20% - Accent2 3 2 5 5" xfId="31651" xr:uid="{00000000-0005-0000-0000-0000010B0000}"/>
    <cellStyle name="20% - Accent2 3 2 6" xfId="3697" xr:uid="{00000000-0005-0000-0000-0000020B0000}"/>
    <cellStyle name="20% - Accent2 3 2 6 2" xfId="16991" xr:uid="{00000000-0005-0000-0000-0000030B0000}"/>
    <cellStyle name="20% - Accent2 3 2 6 2 2" xfId="24945" xr:uid="{00000000-0005-0000-0000-0000040B0000}"/>
    <cellStyle name="20% - Accent2 3 2 6 2 2 2" xfId="53904" xr:uid="{00000000-0005-0000-0000-0000050B0000}"/>
    <cellStyle name="20% - Accent2 3 2 6 2 3" xfId="45963" xr:uid="{00000000-0005-0000-0000-0000060B0000}"/>
    <cellStyle name="20% - Accent2 3 2 6 3" xfId="10321" xr:uid="{00000000-0005-0000-0000-0000070B0000}"/>
    <cellStyle name="20% - Accent2 3 2 6 3 2" xfId="39379" xr:uid="{00000000-0005-0000-0000-0000080B0000}"/>
    <cellStyle name="20% - Accent2 3 2 6 4" xfId="32795" xr:uid="{00000000-0005-0000-0000-0000090B0000}"/>
    <cellStyle name="20% - Accent2 3 2 7" xfId="4853" xr:uid="{00000000-0005-0000-0000-00000A0B0000}"/>
    <cellStyle name="20% - Accent2 3 2 7 2" xfId="18135" xr:uid="{00000000-0005-0000-0000-00000B0B0000}"/>
    <cellStyle name="20% - Accent2 3 2 7 2 2" xfId="26089" xr:uid="{00000000-0005-0000-0000-00000C0B0000}"/>
    <cellStyle name="20% - Accent2 3 2 7 2 2 2" xfId="55048" xr:uid="{00000000-0005-0000-0000-00000D0B0000}"/>
    <cellStyle name="20% - Accent2 3 2 7 2 3" xfId="47107" xr:uid="{00000000-0005-0000-0000-00000E0B0000}"/>
    <cellStyle name="20% - Accent2 3 2 7 3" xfId="11465" xr:uid="{00000000-0005-0000-0000-00000F0B0000}"/>
    <cellStyle name="20% - Accent2 3 2 7 3 2" xfId="40523" xr:uid="{00000000-0005-0000-0000-0000100B0000}"/>
    <cellStyle name="20% - Accent2 3 2 7 4" xfId="33939" xr:uid="{00000000-0005-0000-0000-0000110B0000}"/>
    <cellStyle name="20% - Accent2 3 2 8" xfId="7022" xr:uid="{00000000-0005-0000-0000-0000120B0000}"/>
    <cellStyle name="20% - Accent2 3 2 8 2" xfId="20283" xr:uid="{00000000-0005-0000-0000-0000130B0000}"/>
    <cellStyle name="20% - Accent2 3 2 8 2 2" xfId="28237" xr:uid="{00000000-0005-0000-0000-0000140B0000}"/>
    <cellStyle name="20% - Accent2 3 2 8 2 2 2" xfId="57196" xr:uid="{00000000-0005-0000-0000-0000150B0000}"/>
    <cellStyle name="20% - Accent2 3 2 8 2 3" xfId="49255" xr:uid="{00000000-0005-0000-0000-0000160B0000}"/>
    <cellStyle name="20% - Accent2 3 2 8 3" xfId="13613" xr:uid="{00000000-0005-0000-0000-0000170B0000}"/>
    <cellStyle name="20% - Accent2 3 2 8 3 2" xfId="42671" xr:uid="{00000000-0005-0000-0000-0000180B0000}"/>
    <cellStyle name="20% - Accent2 3 2 8 4" xfId="36087" xr:uid="{00000000-0005-0000-0000-0000190B0000}"/>
    <cellStyle name="20% - Accent2 3 2 9" xfId="14891" xr:uid="{00000000-0005-0000-0000-00001A0B0000}"/>
    <cellStyle name="20% - Accent2 3 2 9 2" xfId="22881" xr:uid="{00000000-0005-0000-0000-00001B0B0000}"/>
    <cellStyle name="20% - Accent2 3 2 9 2 2" xfId="51840" xr:uid="{00000000-0005-0000-0000-00001C0B0000}"/>
    <cellStyle name="20% - Accent2 3 2 9 3" xfId="43899" xr:uid="{00000000-0005-0000-0000-00001D0B0000}"/>
    <cellStyle name="20% - Accent2 3 3" xfId="1551" xr:uid="{00000000-0005-0000-0000-00001E0B0000}"/>
    <cellStyle name="20% - Accent2 3 3 10" xfId="30740" xr:uid="{00000000-0005-0000-0000-00001F0B0000}"/>
    <cellStyle name="20% - Accent2 3 3 2" xfId="2176" xr:uid="{00000000-0005-0000-0000-0000200B0000}"/>
    <cellStyle name="20% - Accent2 3 3 2 2" xfId="3184" xr:uid="{00000000-0005-0000-0000-0000210B0000}"/>
    <cellStyle name="20% - Accent2 3 3 2 2 2" xfId="6542" xr:uid="{00000000-0005-0000-0000-0000220B0000}"/>
    <cellStyle name="20% - Accent2 3 3 2 2 2 2" xfId="19824" xr:uid="{00000000-0005-0000-0000-0000230B0000}"/>
    <cellStyle name="20% - Accent2 3 3 2 2 2 2 2" xfId="27778" xr:uid="{00000000-0005-0000-0000-0000240B0000}"/>
    <cellStyle name="20% - Accent2 3 3 2 2 2 2 2 2" xfId="56737" xr:uid="{00000000-0005-0000-0000-0000250B0000}"/>
    <cellStyle name="20% - Accent2 3 3 2 2 2 2 3" xfId="48796" xr:uid="{00000000-0005-0000-0000-0000260B0000}"/>
    <cellStyle name="20% - Accent2 3 3 2 2 2 3" xfId="13154" xr:uid="{00000000-0005-0000-0000-0000270B0000}"/>
    <cellStyle name="20% - Accent2 3 3 2 2 2 3 2" xfId="42212" xr:uid="{00000000-0005-0000-0000-0000280B0000}"/>
    <cellStyle name="20% - Accent2 3 3 2 2 2 4" xfId="35628" xr:uid="{00000000-0005-0000-0000-0000290B0000}"/>
    <cellStyle name="20% - Accent2 3 3 2 2 3" xfId="16672" xr:uid="{00000000-0005-0000-0000-00002A0B0000}"/>
    <cellStyle name="20% - Accent2 3 3 2 2 3 2" xfId="24626" xr:uid="{00000000-0005-0000-0000-00002B0B0000}"/>
    <cellStyle name="20% - Accent2 3 3 2 2 3 2 2" xfId="53585" xr:uid="{00000000-0005-0000-0000-00002C0B0000}"/>
    <cellStyle name="20% - Accent2 3 3 2 2 3 3" xfId="45644" xr:uid="{00000000-0005-0000-0000-00002D0B0000}"/>
    <cellStyle name="20% - Accent2 3 3 2 2 4" xfId="9862" xr:uid="{00000000-0005-0000-0000-00002E0B0000}"/>
    <cellStyle name="20% - Accent2 3 3 2 2 4 2" xfId="38920" xr:uid="{00000000-0005-0000-0000-00002F0B0000}"/>
    <cellStyle name="20% - Accent2 3 3 2 2 5" xfId="32336" xr:uid="{00000000-0005-0000-0000-0000300B0000}"/>
    <cellStyle name="20% - Accent2 3 3 2 3" xfId="4382" xr:uid="{00000000-0005-0000-0000-0000310B0000}"/>
    <cellStyle name="20% - Accent2 3 3 2 3 2" xfId="17676" xr:uid="{00000000-0005-0000-0000-0000320B0000}"/>
    <cellStyle name="20% - Accent2 3 3 2 3 2 2" xfId="25630" xr:uid="{00000000-0005-0000-0000-0000330B0000}"/>
    <cellStyle name="20% - Accent2 3 3 2 3 2 2 2" xfId="54589" xr:uid="{00000000-0005-0000-0000-0000340B0000}"/>
    <cellStyle name="20% - Accent2 3 3 2 3 2 3" xfId="46648" xr:uid="{00000000-0005-0000-0000-0000350B0000}"/>
    <cellStyle name="20% - Accent2 3 3 2 3 3" xfId="11006" xr:uid="{00000000-0005-0000-0000-0000360B0000}"/>
    <cellStyle name="20% - Accent2 3 3 2 3 3 2" xfId="40064" xr:uid="{00000000-0005-0000-0000-0000370B0000}"/>
    <cellStyle name="20% - Accent2 3 3 2 3 4" xfId="33480" xr:uid="{00000000-0005-0000-0000-0000380B0000}"/>
    <cellStyle name="20% - Accent2 3 3 2 4" xfId="5538" xr:uid="{00000000-0005-0000-0000-0000390B0000}"/>
    <cellStyle name="20% - Accent2 3 3 2 4 2" xfId="18820" xr:uid="{00000000-0005-0000-0000-00003A0B0000}"/>
    <cellStyle name="20% - Accent2 3 3 2 4 2 2" xfId="26774" xr:uid="{00000000-0005-0000-0000-00003B0B0000}"/>
    <cellStyle name="20% - Accent2 3 3 2 4 2 2 2" xfId="55733" xr:uid="{00000000-0005-0000-0000-00003C0B0000}"/>
    <cellStyle name="20% - Accent2 3 3 2 4 2 3" xfId="47792" xr:uid="{00000000-0005-0000-0000-00003D0B0000}"/>
    <cellStyle name="20% - Accent2 3 3 2 4 3" xfId="12150" xr:uid="{00000000-0005-0000-0000-00003E0B0000}"/>
    <cellStyle name="20% - Accent2 3 3 2 4 3 2" xfId="41208" xr:uid="{00000000-0005-0000-0000-00003F0B0000}"/>
    <cellStyle name="20% - Accent2 3 3 2 4 4" xfId="34624" xr:uid="{00000000-0005-0000-0000-0000400B0000}"/>
    <cellStyle name="20% - Accent2 3 3 2 5" xfId="7707" xr:uid="{00000000-0005-0000-0000-0000410B0000}"/>
    <cellStyle name="20% - Accent2 3 3 2 5 2" xfId="20968" xr:uid="{00000000-0005-0000-0000-0000420B0000}"/>
    <cellStyle name="20% - Accent2 3 3 2 5 2 2" xfId="28922" xr:uid="{00000000-0005-0000-0000-0000430B0000}"/>
    <cellStyle name="20% - Accent2 3 3 2 5 2 2 2" xfId="57881" xr:uid="{00000000-0005-0000-0000-0000440B0000}"/>
    <cellStyle name="20% - Accent2 3 3 2 5 2 3" xfId="49940" xr:uid="{00000000-0005-0000-0000-0000450B0000}"/>
    <cellStyle name="20% - Accent2 3 3 2 5 3" xfId="14298" xr:uid="{00000000-0005-0000-0000-0000460B0000}"/>
    <cellStyle name="20% - Accent2 3 3 2 5 3 2" xfId="43356" xr:uid="{00000000-0005-0000-0000-0000470B0000}"/>
    <cellStyle name="20% - Accent2 3 3 2 5 4" xfId="36772" xr:uid="{00000000-0005-0000-0000-0000480B0000}"/>
    <cellStyle name="20% - Accent2 3 3 2 6" xfId="15577" xr:uid="{00000000-0005-0000-0000-0000490B0000}"/>
    <cellStyle name="20% - Accent2 3 3 2 6 2" xfId="23567" xr:uid="{00000000-0005-0000-0000-00004A0B0000}"/>
    <cellStyle name="20% - Accent2 3 3 2 6 2 2" xfId="52526" xr:uid="{00000000-0005-0000-0000-00004B0B0000}"/>
    <cellStyle name="20% - Accent2 3 3 2 6 3" xfId="44585" xr:uid="{00000000-0005-0000-0000-00004C0B0000}"/>
    <cellStyle name="20% - Accent2 3 3 2 7" xfId="22118" xr:uid="{00000000-0005-0000-0000-00004D0B0000}"/>
    <cellStyle name="20% - Accent2 3 3 2 7 2" xfId="30066" xr:uid="{00000000-0005-0000-0000-00004E0B0000}"/>
    <cellStyle name="20% - Accent2 3 3 2 7 2 2" xfId="59025" xr:uid="{00000000-0005-0000-0000-00004F0B0000}"/>
    <cellStyle name="20% - Accent2 3 3 2 7 3" xfId="51084" xr:uid="{00000000-0005-0000-0000-0000500B0000}"/>
    <cellStyle name="20% - Accent2 3 3 2 8" xfId="8858" xr:uid="{00000000-0005-0000-0000-0000510B0000}"/>
    <cellStyle name="20% - Accent2 3 3 2 8 2" xfId="37916" xr:uid="{00000000-0005-0000-0000-0000520B0000}"/>
    <cellStyle name="20% - Accent2 3 3 2 9" xfId="31332" xr:uid="{00000000-0005-0000-0000-0000530B0000}"/>
    <cellStyle name="20% - Accent2 3 3 3" xfId="2592" xr:uid="{00000000-0005-0000-0000-0000540B0000}"/>
    <cellStyle name="20% - Accent2 3 3 3 2" xfId="5950" xr:uid="{00000000-0005-0000-0000-0000550B0000}"/>
    <cellStyle name="20% - Accent2 3 3 3 2 2" xfId="19232" xr:uid="{00000000-0005-0000-0000-0000560B0000}"/>
    <cellStyle name="20% - Accent2 3 3 3 2 2 2" xfId="27186" xr:uid="{00000000-0005-0000-0000-0000570B0000}"/>
    <cellStyle name="20% - Accent2 3 3 3 2 2 2 2" xfId="56145" xr:uid="{00000000-0005-0000-0000-0000580B0000}"/>
    <cellStyle name="20% - Accent2 3 3 3 2 2 3" xfId="48204" xr:uid="{00000000-0005-0000-0000-0000590B0000}"/>
    <cellStyle name="20% - Accent2 3 3 3 2 3" xfId="12562" xr:uid="{00000000-0005-0000-0000-00005A0B0000}"/>
    <cellStyle name="20% - Accent2 3 3 3 2 3 2" xfId="41620" xr:uid="{00000000-0005-0000-0000-00005B0B0000}"/>
    <cellStyle name="20% - Accent2 3 3 3 2 4" xfId="35036" xr:uid="{00000000-0005-0000-0000-00005C0B0000}"/>
    <cellStyle name="20% - Accent2 3 3 3 3" xfId="16080" xr:uid="{00000000-0005-0000-0000-00005D0B0000}"/>
    <cellStyle name="20% - Accent2 3 3 3 3 2" xfId="24034" xr:uid="{00000000-0005-0000-0000-00005E0B0000}"/>
    <cellStyle name="20% - Accent2 3 3 3 3 2 2" xfId="52993" xr:uid="{00000000-0005-0000-0000-00005F0B0000}"/>
    <cellStyle name="20% - Accent2 3 3 3 3 3" xfId="45052" xr:uid="{00000000-0005-0000-0000-0000600B0000}"/>
    <cellStyle name="20% - Accent2 3 3 3 4" xfId="9270" xr:uid="{00000000-0005-0000-0000-0000610B0000}"/>
    <cellStyle name="20% - Accent2 3 3 3 4 2" xfId="38328" xr:uid="{00000000-0005-0000-0000-0000620B0000}"/>
    <cellStyle name="20% - Accent2 3 3 3 5" xfId="31744" xr:uid="{00000000-0005-0000-0000-0000630B0000}"/>
    <cellStyle name="20% - Accent2 3 3 4" xfId="3790" xr:uid="{00000000-0005-0000-0000-0000640B0000}"/>
    <cellStyle name="20% - Accent2 3 3 4 2" xfId="17084" xr:uid="{00000000-0005-0000-0000-0000650B0000}"/>
    <cellStyle name="20% - Accent2 3 3 4 2 2" xfId="25038" xr:uid="{00000000-0005-0000-0000-0000660B0000}"/>
    <cellStyle name="20% - Accent2 3 3 4 2 2 2" xfId="53997" xr:uid="{00000000-0005-0000-0000-0000670B0000}"/>
    <cellStyle name="20% - Accent2 3 3 4 2 3" xfId="46056" xr:uid="{00000000-0005-0000-0000-0000680B0000}"/>
    <cellStyle name="20% - Accent2 3 3 4 3" xfId="10414" xr:uid="{00000000-0005-0000-0000-0000690B0000}"/>
    <cellStyle name="20% - Accent2 3 3 4 3 2" xfId="39472" xr:uid="{00000000-0005-0000-0000-00006A0B0000}"/>
    <cellStyle name="20% - Accent2 3 3 4 4" xfId="32888" xr:uid="{00000000-0005-0000-0000-00006B0B0000}"/>
    <cellStyle name="20% - Accent2 3 3 5" xfId="4946" xr:uid="{00000000-0005-0000-0000-00006C0B0000}"/>
    <cellStyle name="20% - Accent2 3 3 5 2" xfId="18228" xr:uid="{00000000-0005-0000-0000-00006D0B0000}"/>
    <cellStyle name="20% - Accent2 3 3 5 2 2" xfId="26182" xr:uid="{00000000-0005-0000-0000-00006E0B0000}"/>
    <cellStyle name="20% - Accent2 3 3 5 2 2 2" xfId="55141" xr:uid="{00000000-0005-0000-0000-00006F0B0000}"/>
    <cellStyle name="20% - Accent2 3 3 5 2 3" xfId="47200" xr:uid="{00000000-0005-0000-0000-0000700B0000}"/>
    <cellStyle name="20% - Accent2 3 3 5 3" xfId="11558" xr:uid="{00000000-0005-0000-0000-0000710B0000}"/>
    <cellStyle name="20% - Accent2 3 3 5 3 2" xfId="40616" xr:uid="{00000000-0005-0000-0000-0000720B0000}"/>
    <cellStyle name="20% - Accent2 3 3 5 4" xfId="34032" xr:uid="{00000000-0005-0000-0000-0000730B0000}"/>
    <cellStyle name="20% - Accent2 3 3 6" xfId="7115" xr:uid="{00000000-0005-0000-0000-0000740B0000}"/>
    <cellStyle name="20% - Accent2 3 3 6 2" xfId="20376" xr:uid="{00000000-0005-0000-0000-0000750B0000}"/>
    <cellStyle name="20% - Accent2 3 3 6 2 2" xfId="28330" xr:uid="{00000000-0005-0000-0000-0000760B0000}"/>
    <cellStyle name="20% - Accent2 3 3 6 2 2 2" xfId="57289" xr:uid="{00000000-0005-0000-0000-0000770B0000}"/>
    <cellStyle name="20% - Accent2 3 3 6 2 3" xfId="49348" xr:uid="{00000000-0005-0000-0000-0000780B0000}"/>
    <cellStyle name="20% - Accent2 3 3 6 3" xfId="13706" xr:uid="{00000000-0005-0000-0000-0000790B0000}"/>
    <cellStyle name="20% - Accent2 3 3 6 3 2" xfId="42764" xr:uid="{00000000-0005-0000-0000-00007A0B0000}"/>
    <cellStyle name="20% - Accent2 3 3 6 4" xfId="36180" xr:uid="{00000000-0005-0000-0000-00007B0B0000}"/>
    <cellStyle name="20% - Accent2 3 3 7" xfId="14984" xr:uid="{00000000-0005-0000-0000-00007C0B0000}"/>
    <cellStyle name="20% - Accent2 3 3 7 2" xfId="22974" xr:uid="{00000000-0005-0000-0000-00007D0B0000}"/>
    <cellStyle name="20% - Accent2 3 3 7 2 2" xfId="51933" xr:uid="{00000000-0005-0000-0000-00007E0B0000}"/>
    <cellStyle name="20% - Accent2 3 3 7 3" xfId="43992" xr:uid="{00000000-0005-0000-0000-00007F0B0000}"/>
    <cellStyle name="20% - Accent2 3 3 8" xfId="21526" xr:uid="{00000000-0005-0000-0000-0000800B0000}"/>
    <cellStyle name="20% - Accent2 3 3 8 2" xfId="29474" xr:uid="{00000000-0005-0000-0000-0000810B0000}"/>
    <cellStyle name="20% - Accent2 3 3 8 2 2" xfId="58433" xr:uid="{00000000-0005-0000-0000-0000820B0000}"/>
    <cellStyle name="20% - Accent2 3 3 8 3" xfId="50492" xr:uid="{00000000-0005-0000-0000-0000830B0000}"/>
    <cellStyle name="20% - Accent2 3 3 9" xfId="8266" xr:uid="{00000000-0005-0000-0000-0000840B0000}"/>
    <cellStyle name="20% - Accent2 3 3 9 2" xfId="37324" xr:uid="{00000000-0005-0000-0000-0000850B0000}"/>
    <cellStyle name="20% - Accent2 3 4" xfId="1993" xr:uid="{00000000-0005-0000-0000-0000860B0000}"/>
    <cellStyle name="20% - Accent2 3 4 2" xfId="3001" xr:uid="{00000000-0005-0000-0000-0000870B0000}"/>
    <cellStyle name="20% - Accent2 3 4 2 2" xfId="6359" xr:uid="{00000000-0005-0000-0000-0000880B0000}"/>
    <cellStyle name="20% - Accent2 3 4 2 2 2" xfId="19641" xr:uid="{00000000-0005-0000-0000-0000890B0000}"/>
    <cellStyle name="20% - Accent2 3 4 2 2 2 2" xfId="27595" xr:uid="{00000000-0005-0000-0000-00008A0B0000}"/>
    <cellStyle name="20% - Accent2 3 4 2 2 2 2 2" xfId="56554" xr:uid="{00000000-0005-0000-0000-00008B0B0000}"/>
    <cellStyle name="20% - Accent2 3 4 2 2 2 3" xfId="48613" xr:uid="{00000000-0005-0000-0000-00008C0B0000}"/>
    <cellStyle name="20% - Accent2 3 4 2 2 3" xfId="12971" xr:uid="{00000000-0005-0000-0000-00008D0B0000}"/>
    <cellStyle name="20% - Accent2 3 4 2 2 3 2" xfId="42029" xr:uid="{00000000-0005-0000-0000-00008E0B0000}"/>
    <cellStyle name="20% - Accent2 3 4 2 2 4" xfId="35445" xr:uid="{00000000-0005-0000-0000-00008F0B0000}"/>
    <cellStyle name="20% - Accent2 3 4 2 3" xfId="16489" xr:uid="{00000000-0005-0000-0000-0000900B0000}"/>
    <cellStyle name="20% - Accent2 3 4 2 3 2" xfId="24443" xr:uid="{00000000-0005-0000-0000-0000910B0000}"/>
    <cellStyle name="20% - Accent2 3 4 2 3 2 2" xfId="53402" xr:uid="{00000000-0005-0000-0000-0000920B0000}"/>
    <cellStyle name="20% - Accent2 3 4 2 3 3" xfId="45461" xr:uid="{00000000-0005-0000-0000-0000930B0000}"/>
    <cellStyle name="20% - Accent2 3 4 2 4" xfId="9679" xr:uid="{00000000-0005-0000-0000-0000940B0000}"/>
    <cellStyle name="20% - Accent2 3 4 2 4 2" xfId="38737" xr:uid="{00000000-0005-0000-0000-0000950B0000}"/>
    <cellStyle name="20% - Accent2 3 4 2 5" xfId="32153" xr:uid="{00000000-0005-0000-0000-0000960B0000}"/>
    <cellStyle name="20% - Accent2 3 4 3" xfId="4199" xr:uid="{00000000-0005-0000-0000-0000970B0000}"/>
    <cellStyle name="20% - Accent2 3 4 3 2" xfId="17493" xr:uid="{00000000-0005-0000-0000-0000980B0000}"/>
    <cellStyle name="20% - Accent2 3 4 3 2 2" xfId="25447" xr:uid="{00000000-0005-0000-0000-0000990B0000}"/>
    <cellStyle name="20% - Accent2 3 4 3 2 2 2" xfId="54406" xr:uid="{00000000-0005-0000-0000-00009A0B0000}"/>
    <cellStyle name="20% - Accent2 3 4 3 2 3" xfId="46465" xr:uid="{00000000-0005-0000-0000-00009B0B0000}"/>
    <cellStyle name="20% - Accent2 3 4 3 3" xfId="10823" xr:uid="{00000000-0005-0000-0000-00009C0B0000}"/>
    <cellStyle name="20% - Accent2 3 4 3 3 2" xfId="39881" xr:uid="{00000000-0005-0000-0000-00009D0B0000}"/>
    <cellStyle name="20% - Accent2 3 4 3 4" xfId="33297" xr:uid="{00000000-0005-0000-0000-00009E0B0000}"/>
    <cellStyle name="20% - Accent2 3 4 4" xfId="5355" xr:uid="{00000000-0005-0000-0000-00009F0B0000}"/>
    <cellStyle name="20% - Accent2 3 4 4 2" xfId="18637" xr:uid="{00000000-0005-0000-0000-0000A00B0000}"/>
    <cellStyle name="20% - Accent2 3 4 4 2 2" xfId="26591" xr:uid="{00000000-0005-0000-0000-0000A10B0000}"/>
    <cellStyle name="20% - Accent2 3 4 4 2 2 2" xfId="55550" xr:uid="{00000000-0005-0000-0000-0000A20B0000}"/>
    <cellStyle name="20% - Accent2 3 4 4 2 3" xfId="47609" xr:uid="{00000000-0005-0000-0000-0000A30B0000}"/>
    <cellStyle name="20% - Accent2 3 4 4 3" xfId="11967" xr:uid="{00000000-0005-0000-0000-0000A40B0000}"/>
    <cellStyle name="20% - Accent2 3 4 4 3 2" xfId="41025" xr:uid="{00000000-0005-0000-0000-0000A50B0000}"/>
    <cellStyle name="20% - Accent2 3 4 4 4" xfId="34441" xr:uid="{00000000-0005-0000-0000-0000A60B0000}"/>
    <cellStyle name="20% - Accent2 3 4 5" xfId="7524" xr:uid="{00000000-0005-0000-0000-0000A70B0000}"/>
    <cellStyle name="20% - Accent2 3 4 5 2" xfId="20785" xr:uid="{00000000-0005-0000-0000-0000A80B0000}"/>
    <cellStyle name="20% - Accent2 3 4 5 2 2" xfId="28739" xr:uid="{00000000-0005-0000-0000-0000A90B0000}"/>
    <cellStyle name="20% - Accent2 3 4 5 2 2 2" xfId="57698" xr:uid="{00000000-0005-0000-0000-0000AA0B0000}"/>
    <cellStyle name="20% - Accent2 3 4 5 2 3" xfId="49757" xr:uid="{00000000-0005-0000-0000-0000AB0B0000}"/>
    <cellStyle name="20% - Accent2 3 4 5 3" xfId="14115" xr:uid="{00000000-0005-0000-0000-0000AC0B0000}"/>
    <cellStyle name="20% - Accent2 3 4 5 3 2" xfId="43173" xr:uid="{00000000-0005-0000-0000-0000AD0B0000}"/>
    <cellStyle name="20% - Accent2 3 4 5 4" xfId="36589" xr:uid="{00000000-0005-0000-0000-0000AE0B0000}"/>
    <cellStyle name="20% - Accent2 3 4 6" xfId="15394" xr:uid="{00000000-0005-0000-0000-0000AF0B0000}"/>
    <cellStyle name="20% - Accent2 3 4 6 2" xfId="23384" xr:uid="{00000000-0005-0000-0000-0000B00B0000}"/>
    <cellStyle name="20% - Accent2 3 4 6 2 2" xfId="52343" xr:uid="{00000000-0005-0000-0000-0000B10B0000}"/>
    <cellStyle name="20% - Accent2 3 4 6 3" xfId="44402" xr:uid="{00000000-0005-0000-0000-0000B20B0000}"/>
    <cellStyle name="20% - Accent2 3 4 7" xfId="21935" xr:uid="{00000000-0005-0000-0000-0000B30B0000}"/>
    <cellStyle name="20% - Accent2 3 4 7 2" xfId="29883" xr:uid="{00000000-0005-0000-0000-0000B40B0000}"/>
    <cellStyle name="20% - Accent2 3 4 7 2 2" xfId="58842" xr:uid="{00000000-0005-0000-0000-0000B50B0000}"/>
    <cellStyle name="20% - Accent2 3 4 7 3" xfId="50901" xr:uid="{00000000-0005-0000-0000-0000B60B0000}"/>
    <cellStyle name="20% - Accent2 3 4 8" xfId="8675" xr:uid="{00000000-0005-0000-0000-0000B70B0000}"/>
    <cellStyle name="20% - Accent2 3 4 8 2" xfId="37733" xr:uid="{00000000-0005-0000-0000-0000B80B0000}"/>
    <cellStyle name="20% - Accent2 3 4 9" xfId="31149" xr:uid="{00000000-0005-0000-0000-0000B90B0000}"/>
    <cellStyle name="20% - Accent2 3 5" xfId="1809" xr:uid="{00000000-0005-0000-0000-0000BA0B0000}"/>
    <cellStyle name="20% - Accent2 3 5 2" xfId="2821" xr:uid="{00000000-0005-0000-0000-0000BB0B0000}"/>
    <cellStyle name="20% - Accent2 3 5 2 2" xfId="6179" xr:uid="{00000000-0005-0000-0000-0000BC0B0000}"/>
    <cellStyle name="20% - Accent2 3 5 2 2 2" xfId="19461" xr:uid="{00000000-0005-0000-0000-0000BD0B0000}"/>
    <cellStyle name="20% - Accent2 3 5 2 2 2 2" xfId="27415" xr:uid="{00000000-0005-0000-0000-0000BE0B0000}"/>
    <cellStyle name="20% - Accent2 3 5 2 2 2 2 2" xfId="56374" xr:uid="{00000000-0005-0000-0000-0000BF0B0000}"/>
    <cellStyle name="20% - Accent2 3 5 2 2 2 3" xfId="48433" xr:uid="{00000000-0005-0000-0000-0000C00B0000}"/>
    <cellStyle name="20% - Accent2 3 5 2 2 3" xfId="12791" xr:uid="{00000000-0005-0000-0000-0000C10B0000}"/>
    <cellStyle name="20% - Accent2 3 5 2 2 3 2" xfId="41849" xr:uid="{00000000-0005-0000-0000-0000C20B0000}"/>
    <cellStyle name="20% - Accent2 3 5 2 2 4" xfId="35265" xr:uid="{00000000-0005-0000-0000-0000C30B0000}"/>
    <cellStyle name="20% - Accent2 3 5 2 3" xfId="16309" xr:uid="{00000000-0005-0000-0000-0000C40B0000}"/>
    <cellStyle name="20% - Accent2 3 5 2 3 2" xfId="24263" xr:uid="{00000000-0005-0000-0000-0000C50B0000}"/>
    <cellStyle name="20% - Accent2 3 5 2 3 2 2" xfId="53222" xr:uid="{00000000-0005-0000-0000-0000C60B0000}"/>
    <cellStyle name="20% - Accent2 3 5 2 3 3" xfId="45281" xr:uid="{00000000-0005-0000-0000-0000C70B0000}"/>
    <cellStyle name="20% - Accent2 3 5 2 4" xfId="9499" xr:uid="{00000000-0005-0000-0000-0000C80B0000}"/>
    <cellStyle name="20% - Accent2 3 5 2 4 2" xfId="38557" xr:uid="{00000000-0005-0000-0000-0000C90B0000}"/>
    <cellStyle name="20% - Accent2 3 5 2 5" xfId="31973" xr:uid="{00000000-0005-0000-0000-0000CA0B0000}"/>
    <cellStyle name="20% - Accent2 3 5 3" xfId="4019" xr:uid="{00000000-0005-0000-0000-0000CB0B0000}"/>
    <cellStyle name="20% - Accent2 3 5 3 2" xfId="17313" xr:uid="{00000000-0005-0000-0000-0000CC0B0000}"/>
    <cellStyle name="20% - Accent2 3 5 3 2 2" xfId="25267" xr:uid="{00000000-0005-0000-0000-0000CD0B0000}"/>
    <cellStyle name="20% - Accent2 3 5 3 2 2 2" xfId="54226" xr:uid="{00000000-0005-0000-0000-0000CE0B0000}"/>
    <cellStyle name="20% - Accent2 3 5 3 2 3" xfId="46285" xr:uid="{00000000-0005-0000-0000-0000CF0B0000}"/>
    <cellStyle name="20% - Accent2 3 5 3 3" xfId="10643" xr:uid="{00000000-0005-0000-0000-0000D00B0000}"/>
    <cellStyle name="20% - Accent2 3 5 3 3 2" xfId="39701" xr:uid="{00000000-0005-0000-0000-0000D10B0000}"/>
    <cellStyle name="20% - Accent2 3 5 3 4" xfId="33117" xr:uid="{00000000-0005-0000-0000-0000D20B0000}"/>
    <cellStyle name="20% - Accent2 3 5 4" xfId="5175" xr:uid="{00000000-0005-0000-0000-0000D30B0000}"/>
    <cellStyle name="20% - Accent2 3 5 4 2" xfId="18457" xr:uid="{00000000-0005-0000-0000-0000D40B0000}"/>
    <cellStyle name="20% - Accent2 3 5 4 2 2" xfId="26411" xr:uid="{00000000-0005-0000-0000-0000D50B0000}"/>
    <cellStyle name="20% - Accent2 3 5 4 2 2 2" xfId="55370" xr:uid="{00000000-0005-0000-0000-0000D60B0000}"/>
    <cellStyle name="20% - Accent2 3 5 4 2 3" xfId="47429" xr:uid="{00000000-0005-0000-0000-0000D70B0000}"/>
    <cellStyle name="20% - Accent2 3 5 4 3" xfId="11787" xr:uid="{00000000-0005-0000-0000-0000D80B0000}"/>
    <cellStyle name="20% - Accent2 3 5 4 3 2" xfId="40845" xr:uid="{00000000-0005-0000-0000-0000D90B0000}"/>
    <cellStyle name="20% - Accent2 3 5 4 4" xfId="34261" xr:uid="{00000000-0005-0000-0000-0000DA0B0000}"/>
    <cellStyle name="20% - Accent2 3 5 5" xfId="7344" xr:uid="{00000000-0005-0000-0000-0000DB0B0000}"/>
    <cellStyle name="20% - Accent2 3 5 5 2" xfId="20605" xr:uid="{00000000-0005-0000-0000-0000DC0B0000}"/>
    <cellStyle name="20% - Accent2 3 5 5 2 2" xfId="28559" xr:uid="{00000000-0005-0000-0000-0000DD0B0000}"/>
    <cellStyle name="20% - Accent2 3 5 5 2 2 2" xfId="57518" xr:uid="{00000000-0005-0000-0000-0000DE0B0000}"/>
    <cellStyle name="20% - Accent2 3 5 5 2 3" xfId="49577" xr:uid="{00000000-0005-0000-0000-0000DF0B0000}"/>
    <cellStyle name="20% - Accent2 3 5 5 3" xfId="13935" xr:uid="{00000000-0005-0000-0000-0000E00B0000}"/>
    <cellStyle name="20% - Accent2 3 5 5 3 2" xfId="42993" xr:uid="{00000000-0005-0000-0000-0000E10B0000}"/>
    <cellStyle name="20% - Accent2 3 5 5 4" xfId="36409" xr:uid="{00000000-0005-0000-0000-0000E20B0000}"/>
    <cellStyle name="20% - Accent2 3 5 6" xfId="15214" xr:uid="{00000000-0005-0000-0000-0000E30B0000}"/>
    <cellStyle name="20% - Accent2 3 5 6 2" xfId="23204" xr:uid="{00000000-0005-0000-0000-0000E40B0000}"/>
    <cellStyle name="20% - Accent2 3 5 6 2 2" xfId="52163" xr:uid="{00000000-0005-0000-0000-0000E50B0000}"/>
    <cellStyle name="20% - Accent2 3 5 6 3" xfId="44222" xr:uid="{00000000-0005-0000-0000-0000E60B0000}"/>
    <cellStyle name="20% - Accent2 3 5 7" xfId="21755" xr:uid="{00000000-0005-0000-0000-0000E70B0000}"/>
    <cellStyle name="20% - Accent2 3 5 7 2" xfId="29703" xr:uid="{00000000-0005-0000-0000-0000E80B0000}"/>
    <cellStyle name="20% - Accent2 3 5 7 2 2" xfId="58662" xr:uid="{00000000-0005-0000-0000-0000E90B0000}"/>
    <cellStyle name="20% - Accent2 3 5 7 3" xfId="50721" xr:uid="{00000000-0005-0000-0000-0000EA0B0000}"/>
    <cellStyle name="20% - Accent2 3 5 8" xfId="8495" xr:uid="{00000000-0005-0000-0000-0000EB0B0000}"/>
    <cellStyle name="20% - Accent2 3 5 8 2" xfId="37553" xr:uid="{00000000-0005-0000-0000-0000EC0B0000}"/>
    <cellStyle name="20% - Accent2 3 5 9" xfId="30969" xr:uid="{00000000-0005-0000-0000-0000ED0B0000}"/>
    <cellStyle name="20% - Accent2 3 6" xfId="3387" xr:uid="{00000000-0005-0000-0000-0000EE0B0000}"/>
    <cellStyle name="20% - Accent2 3 6 2" xfId="4585" xr:uid="{00000000-0005-0000-0000-0000EF0B0000}"/>
    <cellStyle name="20% - Accent2 3 6 2 2" xfId="17879" xr:uid="{00000000-0005-0000-0000-0000F00B0000}"/>
    <cellStyle name="20% - Accent2 3 6 2 2 2" xfId="25833" xr:uid="{00000000-0005-0000-0000-0000F10B0000}"/>
    <cellStyle name="20% - Accent2 3 6 2 2 2 2" xfId="54792" xr:uid="{00000000-0005-0000-0000-0000F20B0000}"/>
    <cellStyle name="20% - Accent2 3 6 2 2 3" xfId="46851" xr:uid="{00000000-0005-0000-0000-0000F30B0000}"/>
    <cellStyle name="20% - Accent2 3 6 2 3" xfId="11209" xr:uid="{00000000-0005-0000-0000-0000F40B0000}"/>
    <cellStyle name="20% - Accent2 3 6 2 3 2" xfId="40267" xr:uid="{00000000-0005-0000-0000-0000F50B0000}"/>
    <cellStyle name="20% - Accent2 3 6 2 4" xfId="33683" xr:uid="{00000000-0005-0000-0000-0000F60B0000}"/>
    <cellStyle name="20% - Accent2 3 6 3" xfId="6745" xr:uid="{00000000-0005-0000-0000-0000F70B0000}"/>
    <cellStyle name="20% - Accent2 3 6 3 2" xfId="20027" xr:uid="{00000000-0005-0000-0000-0000F80B0000}"/>
    <cellStyle name="20% - Accent2 3 6 3 2 2" xfId="27981" xr:uid="{00000000-0005-0000-0000-0000F90B0000}"/>
    <cellStyle name="20% - Accent2 3 6 3 2 2 2" xfId="56940" xr:uid="{00000000-0005-0000-0000-0000FA0B0000}"/>
    <cellStyle name="20% - Accent2 3 6 3 2 3" xfId="48999" xr:uid="{00000000-0005-0000-0000-0000FB0B0000}"/>
    <cellStyle name="20% - Accent2 3 6 3 3" xfId="13357" xr:uid="{00000000-0005-0000-0000-0000FC0B0000}"/>
    <cellStyle name="20% - Accent2 3 6 3 3 2" xfId="42415" xr:uid="{00000000-0005-0000-0000-0000FD0B0000}"/>
    <cellStyle name="20% - Accent2 3 6 3 4" xfId="35831" xr:uid="{00000000-0005-0000-0000-0000FE0B0000}"/>
    <cellStyle name="20% - Accent2 3 6 4" xfId="7910" xr:uid="{00000000-0005-0000-0000-0000FF0B0000}"/>
    <cellStyle name="20% - Accent2 3 6 4 2" xfId="21171" xr:uid="{00000000-0005-0000-0000-0000000C0000}"/>
    <cellStyle name="20% - Accent2 3 6 4 2 2" xfId="29125" xr:uid="{00000000-0005-0000-0000-0000010C0000}"/>
    <cellStyle name="20% - Accent2 3 6 4 2 2 2" xfId="58084" xr:uid="{00000000-0005-0000-0000-0000020C0000}"/>
    <cellStyle name="20% - Accent2 3 6 4 2 3" xfId="50143" xr:uid="{00000000-0005-0000-0000-0000030C0000}"/>
    <cellStyle name="20% - Accent2 3 6 4 3" xfId="14501" xr:uid="{00000000-0005-0000-0000-0000040C0000}"/>
    <cellStyle name="20% - Accent2 3 6 4 3 2" xfId="43559" xr:uid="{00000000-0005-0000-0000-0000050C0000}"/>
    <cellStyle name="20% - Accent2 3 6 4 4" xfId="36975" xr:uid="{00000000-0005-0000-0000-0000060C0000}"/>
    <cellStyle name="20% - Accent2 3 6 5" xfId="15780" xr:uid="{00000000-0005-0000-0000-0000070C0000}"/>
    <cellStyle name="20% - Accent2 3 6 5 2" xfId="23770" xr:uid="{00000000-0005-0000-0000-0000080C0000}"/>
    <cellStyle name="20% - Accent2 3 6 5 2 2" xfId="52729" xr:uid="{00000000-0005-0000-0000-0000090C0000}"/>
    <cellStyle name="20% - Accent2 3 6 5 3" xfId="44788" xr:uid="{00000000-0005-0000-0000-00000A0C0000}"/>
    <cellStyle name="20% - Accent2 3 6 6" xfId="22321" xr:uid="{00000000-0005-0000-0000-00000B0C0000}"/>
    <cellStyle name="20% - Accent2 3 6 6 2" xfId="30269" xr:uid="{00000000-0005-0000-0000-00000C0C0000}"/>
    <cellStyle name="20% - Accent2 3 6 6 2 2" xfId="59228" xr:uid="{00000000-0005-0000-0000-00000D0C0000}"/>
    <cellStyle name="20% - Accent2 3 6 6 3" xfId="51287" xr:uid="{00000000-0005-0000-0000-00000E0C0000}"/>
    <cellStyle name="20% - Accent2 3 6 7" xfId="10065" xr:uid="{00000000-0005-0000-0000-00000F0C0000}"/>
    <cellStyle name="20% - Accent2 3 6 7 2" xfId="39123" xr:uid="{00000000-0005-0000-0000-0000100C0000}"/>
    <cellStyle name="20% - Accent2 3 6 8" xfId="32539" xr:uid="{00000000-0005-0000-0000-0000110C0000}"/>
    <cellStyle name="20% - Accent2 3 7" xfId="2408" xr:uid="{00000000-0005-0000-0000-0000120C0000}"/>
    <cellStyle name="20% - Accent2 3 7 2" xfId="5767" xr:uid="{00000000-0005-0000-0000-0000130C0000}"/>
    <cellStyle name="20% - Accent2 3 7 2 2" xfId="19049" xr:uid="{00000000-0005-0000-0000-0000140C0000}"/>
    <cellStyle name="20% - Accent2 3 7 2 2 2" xfId="27003" xr:uid="{00000000-0005-0000-0000-0000150C0000}"/>
    <cellStyle name="20% - Accent2 3 7 2 2 2 2" xfId="55962" xr:uid="{00000000-0005-0000-0000-0000160C0000}"/>
    <cellStyle name="20% - Accent2 3 7 2 2 3" xfId="48021" xr:uid="{00000000-0005-0000-0000-0000170C0000}"/>
    <cellStyle name="20% - Accent2 3 7 2 3" xfId="12379" xr:uid="{00000000-0005-0000-0000-0000180C0000}"/>
    <cellStyle name="20% - Accent2 3 7 2 3 2" xfId="41437" xr:uid="{00000000-0005-0000-0000-0000190C0000}"/>
    <cellStyle name="20% - Accent2 3 7 2 4" xfId="34853" xr:uid="{00000000-0005-0000-0000-00001A0C0000}"/>
    <cellStyle name="20% - Accent2 3 7 3" xfId="15938" xr:uid="{00000000-0005-0000-0000-00001B0C0000}"/>
    <cellStyle name="20% - Accent2 3 7 3 2" xfId="23919" xr:uid="{00000000-0005-0000-0000-00001C0C0000}"/>
    <cellStyle name="20% - Accent2 3 7 3 2 2" xfId="52878" xr:uid="{00000000-0005-0000-0000-00001D0C0000}"/>
    <cellStyle name="20% - Accent2 3 7 3 3" xfId="44937" xr:uid="{00000000-0005-0000-0000-00001E0C0000}"/>
    <cellStyle name="20% - Accent2 3 7 4" xfId="9087" xr:uid="{00000000-0005-0000-0000-00001F0C0000}"/>
    <cellStyle name="20% - Accent2 3 7 4 2" xfId="38145" xr:uid="{00000000-0005-0000-0000-0000200C0000}"/>
    <cellStyle name="20% - Accent2 3 7 5" xfId="31561" xr:uid="{00000000-0005-0000-0000-0000210C0000}"/>
    <cellStyle name="20% - Accent2 3 8" xfId="3607" xr:uid="{00000000-0005-0000-0000-0000220C0000}"/>
    <cellStyle name="20% - Accent2 3 8 2" xfId="16901" xr:uid="{00000000-0005-0000-0000-0000230C0000}"/>
    <cellStyle name="20% - Accent2 3 8 2 2" xfId="24855" xr:uid="{00000000-0005-0000-0000-0000240C0000}"/>
    <cellStyle name="20% - Accent2 3 8 2 2 2" xfId="53814" xr:uid="{00000000-0005-0000-0000-0000250C0000}"/>
    <cellStyle name="20% - Accent2 3 8 2 3" xfId="45873" xr:uid="{00000000-0005-0000-0000-0000260C0000}"/>
    <cellStyle name="20% - Accent2 3 8 3" xfId="10231" xr:uid="{00000000-0005-0000-0000-0000270C0000}"/>
    <cellStyle name="20% - Accent2 3 8 3 2" xfId="39289" xr:uid="{00000000-0005-0000-0000-0000280C0000}"/>
    <cellStyle name="20% - Accent2 3 8 4" xfId="32705" xr:uid="{00000000-0005-0000-0000-0000290C0000}"/>
    <cellStyle name="20% - Accent2 3 9" xfId="4761" xr:uid="{00000000-0005-0000-0000-00002A0C0000}"/>
    <cellStyle name="20% - Accent2 3 9 2" xfId="18045" xr:uid="{00000000-0005-0000-0000-00002B0C0000}"/>
    <cellStyle name="20% - Accent2 3 9 2 2" xfId="25999" xr:uid="{00000000-0005-0000-0000-00002C0C0000}"/>
    <cellStyle name="20% - Accent2 3 9 2 2 2" xfId="54958" xr:uid="{00000000-0005-0000-0000-00002D0C0000}"/>
    <cellStyle name="20% - Accent2 3 9 2 3" xfId="47017" xr:uid="{00000000-0005-0000-0000-00002E0C0000}"/>
    <cellStyle name="20% - Accent2 3 9 3" xfId="11375" xr:uid="{00000000-0005-0000-0000-00002F0C0000}"/>
    <cellStyle name="20% - Accent2 3 9 3 2" xfId="40433" xr:uid="{00000000-0005-0000-0000-0000300C0000}"/>
    <cellStyle name="20% - Accent2 3 9 4" xfId="33849" xr:uid="{00000000-0005-0000-0000-0000310C0000}"/>
    <cellStyle name="20% - Accent2 4" xfId="1401" xr:uid="{00000000-0005-0000-0000-0000320C0000}"/>
    <cellStyle name="20% - Accent2 4 10" xfId="6975" xr:uid="{00000000-0005-0000-0000-0000330C0000}"/>
    <cellStyle name="20% - Accent2 4 10 2" xfId="20236" xr:uid="{00000000-0005-0000-0000-0000340C0000}"/>
    <cellStyle name="20% - Accent2 4 10 2 2" xfId="28190" xr:uid="{00000000-0005-0000-0000-0000350C0000}"/>
    <cellStyle name="20% - Accent2 4 10 2 2 2" xfId="57149" xr:uid="{00000000-0005-0000-0000-0000360C0000}"/>
    <cellStyle name="20% - Accent2 4 10 2 3" xfId="49208" xr:uid="{00000000-0005-0000-0000-0000370C0000}"/>
    <cellStyle name="20% - Accent2 4 10 3" xfId="13566" xr:uid="{00000000-0005-0000-0000-0000380C0000}"/>
    <cellStyle name="20% - Accent2 4 10 3 2" xfId="42624" xr:uid="{00000000-0005-0000-0000-0000390C0000}"/>
    <cellStyle name="20% - Accent2 4 10 4" xfId="36040" xr:uid="{00000000-0005-0000-0000-00003A0C0000}"/>
    <cellStyle name="20% - Accent2 4 11" xfId="14844" xr:uid="{00000000-0005-0000-0000-00003B0C0000}"/>
    <cellStyle name="20% - Accent2 4 11 2" xfId="22834" xr:uid="{00000000-0005-0000-0000-00003C0C0000}"/>
    <cellStyle name="20% - Accent2 4 11 2 2" xfId="51793" xr:uid="{00000000-0005-0000-0000-00003D0C0000}"/>
    <cellStyle name="20% - Accent2 4 11 3" xfId="43852" xr:uid="{00000000-0005-0000-0000-00003E0C0000}"/>
    <cellStyle name="20% - Accent2 4 12" xfId="21386" xr:uid="{00000000-0005-0000-0000-00003F0C0000}"/>
    <cellStyle name="20% - Accent2 4 12 2" xfId="29334" xr:uid="{00000000-0005-0000-0000-0000400C0000}"/>
    <cellStyle name="20% - Accent2 4 12 2 2" xfId="58293" xr:uid="{00000000-0005-0000-0000-0000410C0000}"/>
    <cellStyle name="20% - Accent2 4 12 3" xfId="50352" xr:uid="{00000000-0005-0000-0000-0000420C0000}"/>
    <cellStyle name="20% - Accent2 4 13" xfId="22466" xr:uid="{00000000-0005-0000-0000-0000430C0000}"/>
    <cellStyle name="20% - Accent2 4 13 2" xfId="30410" xr:uid="{00000000-0005-0000-0000-0000440C0000}"/>
    <cellStyle name="20% - Accent2 4 13 2 2" xfId="59369" xr:uid="{00000000-0005-0000-0000-0000450C0000}"/>
    <cellStyle name="20% - Accent2 4 13 3" xfId="51428" xr:uid="{00000000-0005-0000-0000-0000460C0000}"/>
    <cellStyle name="20% - Accent2 4 14" xfId="22572" xr:uid="{00000000-0005-0000-0000-0000470C0000}"/>
    <cellStyle name="20% - Accent2 4 14 2" xfId="51534" xr:uid="{00000000-0005-0000-0000-0000480C0000}"/>
    <cellStyle name="20% - Accent2 4 15" xfId="8126" xr:uid="{00000000-0005-0000-0000-0000490C0000}"/>
    <cellStyle name="20% - Accent2 4 15 2" xfId="37184" xr:uid="{00000000-0005-0000-0000-00004A0C0000}"/>
    <cellStyle name="20% - Accent2 4 16" xfId="30600" xr:uid="{00000000-0005-0000-0000-00004B0C0000}"/>
    <cellStyle name="20% - Accent2 4 2" xfId="1494" xr:uid="{00000000-0005-0000-0000-00004C0C0000}"/>
    <cellStyle name="20% - Accent2 4 2 10" xfId="21476" xr:uid="{00000000-0005-0000-0000-00004D0C0000}"/>
    <cellStyle name="20% - Accent2 4 2 10 2" xfId="29424" xr:uid="{00000000-0005-0000-0000-00004E0C0000}"/>
    <cellStyle name="20% - Accent2 4 2 10 2 2" xfId="58383" xr:uid="{00000000-0005-0000-0000-00004F0C0000}"/>
    <cellStyle name="20% - Accent2 4 2 10 3" xfId="50442" xr:uid="{00000000-0005-0000-0000-0000500C0000}"/>
    <cellStyle name="20% - Accent2 4 2 11" xfId="8216" xr:uid="{00000000-0005-0000-0000-0000510C0000}"/>
    <cellStyle name="20% - Accent2 4 2 11 2" xfId="37274" xr:uid="{00000000-0005-0000-0000-0000520C0000}"/>
    <cellStyle name="20% - Accent2 4 2 12" xfId="30690" xr:uid="{00000000-0005-0000-0000-0000530C0000}"/>
    <cellStyle name="20% - Accent2 4 2 2" xfId="1714" xr:uid="{00000000-0005-0000-0000-0000540C0000}"/>
    <cellStyle name="20% - Accent2 4 2 2 10" xfId="30903" xr:uid="{00000000-0005-0000-0000-0000550C0000}"/>
    <cellStyle name="20% - Accent2 4 2 2 2" xfId="2339" xr:uid="{00000000-0005-0000-0000-0000560C0000}"/>
    <cellStyle name="20% - Accent2 4 2 2 2 2" xfId="3347" xr:uid="{00000000-0005-0000-0000-0000570C0000}"/>
    <cellStyle name="20% - Accent2 4 2 2 2 2 2" xfId="6705" xr:uid="{00000000-0005-0000-0000-0000580C0000}"/>
    <cellStyle name="20% - Accent2 4 2 2 2 2 2 2" xfId="19987" xr:uid="{00000000-0005-0000-0000-0000590C0000}"/>
    <cellStyle name="20% - Accent2 4 2 2 2 2 2 2 2" xfId="27941" xr:uid="{00000000-0005-0000-0000-00005A0C0000}"/>
    <cellStyle name="20% - Accent2 4 2 2 2 2 2 2 2 2" xfId="56900" xr:uid="{00000000-0005-0000-0000-00005B0C0000}"/>
    <cellStyle name="20% - Accent2 4 2 2 2 2 2 2 3" xfId="48959" xr:uid="{00000000-0005-0000-0000-00005C0C0000}"/>
    <cellStyle name="20% - Accent2 4 2 2 2 2 2 3" xfId="13317" xr:uid="{00000000-0005-0000-0000-00005D0C0000}"/>
    <cellStyle name="20% - Accent2 4 2 2 2 2 2 3 2" xfId="42375" xr:uid="{00000000-0005-0000-0000-00005E0C0000}"/>
    <cellStyle name="20% - Accent2 4 2 2 2 2 2 4" xfId="35791" xr:uid="{00000000-0005-0000-0000-00005F0C0000}"/>
    <cellStyle name="20% - Accent2 4 2 2 2 2 3" xfId="16835" xr:uid="{00000000-0005-0000-0000-0000600C0000}"/>
    <cellStyle name="20% - Accent2 4 2 2 2 2 3 2" xfId="24789" xr:uid="{00000000-0005-0000-0000-0000610C0000}"/>
    <cellStyle name="20% - Accent2 4 2 2 2 2 3 2 2" xfId="53748" xr:uid="{00000000-0005-0000-0000-0000620C0000}"/>
    <cellStyle name="20% - Accent2 4 2 2 2 2 3 3" xfId="45807" xr:uid="{00000000-0005-0000-0000-0000630C0000}"/>
    <cellStyle name="20% - Accent2 4 2 2 2 2 4" xfId="10025" xr:uid="{00000000-0005-0000-0000-0000640C0000}"/>
    <cellStyle name="20% - Accent2 4 2 2 2 2 4 2" xfId="39083" xr:uid="{00000000-0005-0000-0000-0000650C0000}"/>
    <cellStyle name="20% - Accent2 4 2 2 2 2 5" xfId="32499" xr:uid="{00000000-0005-0000-0000-0000660C0000}"/>
    <cellStyle name="20% - Accent2 4 2 2 2 3" xfId="4545" xr:uid="{00000000-0005-0000-0000-0000670C0000}"/>
    <cellStyle name="20% - Accent2 4 2 2 2 3 2" xfId="17839" xr:uid="{00000000-0005-0000-0000-0000680C0000}"/>
    <cellStyle name="20% - Accent2 4 2 2 2 3 2 2" xfId="25793" xr:uid="{00000000-0005-0000-0000-0000690C0000}"/>
    <cellStyle name="20% - Accent2 4 2 2 2 3 2 2 2" xfId="54752" xr:uid="{00000000-0005-0000-0000-00006A0C0000}"/>
    <cellStyle name="20% - Accent2 4 2 2 2 3 2 3" xfId="46811" xr:uid="{00000000-0005-0000-0000-00006B0C0000}"/>
    <cellStyle name="20% - Accent2 4 2 2 2 3 3" xfId="11169" xr:uid="{00000000-0005-0000-0000-00006C0C0000}"/>
    <cellStyle name="20% - Accent2 4 2 2 2 3 3 2" xfId="40227" xr:uid="{00000000-0005-0000-0000-00006D0C0000}"/>
    <cellStyle name="20% - Accent2 4 2 2 2 3 4" xfId="33643" xr:uid="{00000000-0005-0000-0000-00006E0C0000}"/>
    <cellStyle name="20% - Accent2 4 2 2 2 4" xfId="5701" xr:uid="{00000000-0005-0000-0000-00006F0C0000}"/>
    <cellStyle name="20% - Accent2 4 2 2 2 4 2" xfId="18983" xr:uid="{00000000-0005-0000-0000-0000700C0000}"/>
    <cellStyle name="20% - Accent2 4 2 2 2 4 2 2" xfId="26937" xr:uid="{00000000-0005-0000-0000-0000710C0000}"/>
    <cellStyle name="20% - Accent2 4 2 2 2 4 2 2 2" xfId="55896" xr:uid="{00000000-0005-0000-0000-0000720C0000}"/>
    <cellStyle name="20% - Accent2 4 2 2 2 4 2 3" xfId="47955" xr:uid="{00000000-0005-0000-0000-0000730C0000}"/>
    <cellStyle name="20% - Accent2 4 2 2 2 4 3" xfId="12313" xr:uid="{00000000-0005-0000-0000-0000740C0000}"/>
    <cellStyle name="20% - Accent2 4 2 2 2 4 3 2" xfId="41371" xr:uid="{00000000-0005-0000-0000-0000750C0000}"/>
    <cellStyle name="20% - Accent2 4 2 2 2 4 4" xfId="34787" xr:uid="{00000000-0005-0000-0000-0000760C0000}"/>
    <cellStyle name="20% - Accent2 4 2 2 2 5" xfId="7870" xr:uid="{00000000-0005-0000-0000-0000770C0000}"/>
    <cellStyle name="20% - Accent2 4 2 2 2 5 2" xfId="21131" xr:uid="{00000000-0005-0000-0000-0000780C0000}"/>
    <cellStyle name="20% - Accent2 4 2 2 2 5 2 2" xfId="29085" xr:uid="{00000000-0005-0000-0000-0000790C0000}"/>
    <cellStyle name="20% - Accent2 4 2 2 2 5 2 2 2" xfId="58044" xr:uid="{00000000-0005-0000-0000-00007A0C0000}"/>
    <cellStyle name="20% - Accent2 4 2 2 2 5 2 3" xfId="50103" xr:uid="{00000000-0005-0000-0000-00007B0C0000}"/>
    <cellStyle name="20% - Accent2 4 2 2 2 5 3" xfId="14461" xr:uid="{00000000-0005-0000-0000-00007C0C0000}"/>
    <cellStyle name="20% - Accent2 4 2 2 2 5 3 2" xfId="43519" xr:uid="{00000000-0005-0000-0000-00007D0C0000}"/>
    <cellStyle name="20% - Accent2 4 2 2 2 5 4" xfId="36935" xr:uid="{00000000-0005-0000-0000-00007E0C0000}"/>
    <cellStyle name="20% - Accent2 4 2 2 2 6" xfId="15740" xr:uid="{00000000-0005-0000-0000-00007F0C0000}"/>
    <cellStyle name="20% - Accent2 4 2 2 2 6 2" xfId="23730" xr:uid="{00000000-0005-0000-0000-0000800C0000}"/>
    <cellStyle name="20% - Accent2 4 2 2 2 6 2 2" xfId="52689" xr:uid="{00000000-0005-0000-0000-0000810C0000}"/>
    <cellStyle name="20% - Accent2 4 2 2 2 6 3" xfId="44748" xr:uid="{00000000-0005-0000-0000-0000820C0000}"/>
    <cellStyle name="20% - Accent2 4 2 2 2 7" xfId="22281" xr:uid="{00000000-0005-0000-0000-0000830C0000}"/>
    <cellStyle name="20% - Accent2 4 2 2 2 7 2" xfId="30229" xr:uid="{00000000-0005-0000-0000-0000840C0000}"/>
    <cellStyle name="20% - Accent2 4 2 2 2 7 2 2" xfId="59188" xr:uid="{00000000-0005-0000-0000-0000850C0000}"/>
    <cellStyle name="20% - Accent2 4 2 2 2 7 3" xfId="51247" xr:uid="{00000000-0005-0000-0000-0000860C0000}"/>
    <cellStyle name="20% - Accent2 4 2 2 2 8" xfId="9021" xr:uid="{00000000-0005-0000-0000-0000870C0000}"/>
    <cellStyle name="20% - Accent2 4 2 2 2 8 2" xfId="38079" xr:uid="{00000000-0005-0000-0000-0000880C0000}"/>
    <cellStyle name="20% - Accent2 4 2 2 2 9" xfId="31495" xr:uid="{00000000-0005-0000-0000-0000890C0000}"/>
    <cellStyle name="20% - Accent2 4 2 2 3" xfId="2755" xr:uid="{00000000-0005-0000-0000-00008A0C0000}"/>
    <cellStyle name="20% - Accent2 4 2 2 3 2" xfId="6113" xr:uid="{00000000-0005-0000-0000-00008B0C0000}"/>
    <cellStyle name="20% - Accent2 4 2 2 3 2 2" xfId="19395" xr:uid="{00000000-0005-0000-0000-00008C0C0000}"/>
    <cellStyle name="20% - Accent2 4 2 2 3 2 2 2" xfId="27349" xr:uid="{00000000-0005-0000-0000-00008D0C0000}"/>
    <cellStyle name="20% - Accent2 4 2 2 3 2 2 2 2" xfId="56308" xr:uid="{00000000-0005-0000-0000-00008E0C0000}"/>
    <cellStyle name="20% - Accent2 4 2 2 3 2 2 3" xfId="48367" xr:uid="{00000000-0005-0000-0000-00008F0C0000}"/>
    <cellStyle name="20% - Accent2 4 2 2 3 2 3" xfId="12725" xr:uid="{00000000-0005-0000-0000-0000900C0000}"/>
    <cellStyle name="20% - Accent2 4 2 2 3 2 3 2" xfId="41783" xr:uid="{00000000-0005-0000-0000-0000910C0000}"/>
    <cellStyle name="20% - Accent2 4 2 2 3 2 4" xfId="35199" xr:uid="{00000000-0005-0000-0000-0000920C0000}"/>
    <cellStyle name="20% - Accent2 4 2 2 3 3" xfId="16243" xr:uid="{00000000-0005-0000-0000-0000930C0000}"/>
    <cellStyle name="20% - Accent2 4 2 2 3 3 2" xfId="24197" xr:uid="{00000000-0005-0000-0000-0000940C0000}"/>
    <cellStyle name="20% - Accent2 4 2 2 3 3 2 2" xfId="53156" xr:uid="{00000000-0005-0000-0000-0000950C0000}"/>
    <cellStyle name="20% - Accent2 4 2 2 3 3 3" xfId="45215" xr:uid="{00000000-0005-0000-0000-0000960C0000}"/>
    <cellStyle name="20% - Accent2 4 2 2 3 4" xfId="9433" xr:uid="{00000000-0005-0000-0000-0000970C0000}"/>
    <cellStyle name="20% - Accent2 4 2 2 3 4 2" xfId="38491" xr:uid="{00000000-0005-0000-0000-0000980C0000}"/>
    <cellStyle name="20% - Accent2 4 2 2 3 5" xfId="31907" xr:uid="{00000000-0005-0000-0000-0000990C0000}"/>
    <cellStyle name="20% - Accent2 4 2 2 4" xfId="3953" xr:uid="{00000000-0005-0000-0000-00009A0C0000}"/>
    <cellStyle name="20% - Accent2 4 2 2 4 2" xfId="17247" xr:uid="{00000000-0005-0000-0000-00009B0C0000}"/>
    <cellStyle name="20% - Accent2 4 2 2 4 2 2" xfId="25201" xr:uid="{00000000-0005-0000-0000-00009C0C0000}"/>
    <cellStyle name="20% - Accent2 4 2 2 4 2 2 2" xfId="54160" xr:uid="{00000000-0005-0000-0000-00009D0C0000}"/>
    <cellStyle name="20% - Accent2 4 2 2 4 2 3" xfId="46219" xr:uid="{00000000-0005-0000-0000-00009E0C0000}"/>
    <cellStyle name="20% - Accent2 4 2 2 4 3" xfId="10577" xr:uid="{00000000-0005-0000-0000-00009F0C0000}"/>
    <cellStyle name="20% - Accent2 4 2 2 4 3 2" xfId="39635" xr:uid="{00000000-0005-0000-0000-0000A00C0000}"/>
    <cellStyle name="20% - Accent2 4 2 2 4 4" xfId="33051" xr:uid="{00000000-0005-0000-0000-0000A10C0000}"/>
    <cellStyle name="20% - Accent2 4 2 2 5" xfId="5109" xr:uid="{00000000-0005-0000-0000-0000A20C0000}"/>
    <cellStyle name="20% - Accent2 4 2 2 5 2" xfId="18391" xr:uid="{00000000-0005-0000-0000-0000A30C0000}"/>
    <cellStyle name="20% - Accent2 4 2 2 5 2 2" xfId="26345" xr:uid="{00000000-0005-0000-0000-0000A40C0000}"/>
    <cellStyle name="20% - Accent2 4 2 2 5 2 2 2" xfId="55304" xr:uid="{00000000-0005-0000-0000-0000A50C0000}"/>
    <cellStyle name="20% - Accent2 4 2 2 5 2 3" xfId="47363" xr:uid="{00000000-0005-0000-0000-0000A60C0000}"/>
    <cellStyle name="20% - Accent2 4 2 2 5 3" xfId="11721" xr:uid="{00000000-0005-0000-0000-0000A70C0000}"/>
    <cellStyle name="20% - Accent2 4 2 2 5 3 2" xfId="40779" xr:uid="{00000000-0005-0000-0000-0000A80C0000}"/>
    <cellStyle name="20% - Accent2 4 2 2 5 4" xfId="34195" xr:uid="{00000000-0005-0000-0000-0000A90C0000}"/>
    <cellStyle name="20% - Accent2 4 2 2 6" xfId="7278" xr:uid="{00000000-0005-0000-0000-0000AA0C0000}"/>
    <cellStyle name="20% - Accent2 4 2 2 6 2" xfId="20539" xr:uid="{00000000-0005-0000-0000-0000AB0C0000}"/>
    <cellStyle name="20% - Accent2 4 2 2 6 2 2" xfId="28493" xr:uid="{00000000-0005-0000-0000-0000AC0C0000}"/>
    <cellStyle name="20% - Accent2 4 2 2 6 2 2 2" xfId="57452" xr:uid="{00000000-0005-0000-0000-0000AD0C0000}"/>
    <cellStyle name="20% - Accent2 4 2 2 6 2 3" xfId="49511" xr:uid="{00000000-0005-0000-0000-0000AE0C0000}"/>
    <cellStyle name="20% - Accent2 4 2 2 6 3" xfId="13869" xr:uid="{00000000-0005-0000-0000-0000AF0C0000}"/>
    <cellStyle name="20% - Accent2 4 2 2 6 3 2" xfId="42927" xr:uid="{00000000-0005-0000-0000-0000B00C0000}"/>
    <cellStyle name="20% - Accent2 4 2 2 6 4" xfId="36343" xr:uid="{00000000-0005-0000-0000-0000B10C0000}"/>
    <cellStyle name="20% - Accent2 4 2 2 7" xfId="15147" xr:uid="{00000000-0005-0000-0000-0000B20C0000}"/>
    <cellStyle name="20% - Accent2 4 2 2 7 2" xfId="23137" xr:uid="{00000000-0005-0000-0000-0000B30C0000}"/>
    <cellStyle name="20% - Accent2 4 2 2 7 2 2" xfId="52096" xr:uid="{00000000-0005-0000-0000-0000B40C0000}"/>
    <cellStyle name="20% - Accent2 4 2 2 7 3" xfId="44155" xr:uid="{00000000-0005-0000-0000-0000B50C0000}"/>
    <cellStyle name="20% - Accent2 4 2 2 8" xfId="21689" xr:uid="{00000000-0005-0000-0000-0000B60C0000}"/>
    <cellStyle name="20% - Accent2 4 2 2 8 2" xfId="29637" xr:uid="{00000000-0005-0000-0000-0000B70C0000}"/>
    <cellStyle name="20% - Accent2 4 2 2 8 2 2" xfId="58596" xr:uid="{00000000-0005-0000-0000-0000B80C0000}"/>
    <cellStyle name="20% - Accent2 4 2 2 8 3" xfId="50655" xr:uid="{00000000-0005-0000-0000-0000B90C0000}"/>
    <cellStyle name="20% - Accent2 4 2 2 9" xfId="8429" xr:uid="{00000000-0005-0000-0000-0000BA0C0000}"/>
    <cellStyle name="20% - Accent2 4 2 2 9 2" xfId="37487" xr:uid="{00000000-0005-0000-0000-0000BB0C0000}"/>
    <cellStyle name="20% - Accent2 4 2 3" xfId="2126" xr:uid="{00000000-0005-0000-0000-0000BC0C0000}"/>
    <cellStyle name="20% - Accent2 4 2 3 2" xfId="3134" xr:uid="{00000000-0005-0000-0000-0000BD0C0000}"/>
    <cellStyle name="20% - Accent2 4 2 3 2 2" xfId="6492" xr:uid="{00000000-0005-0000-0000-0000BE0C0000}"/>
    <cellStyle name="20% - Accent2 4 2 3 2 2 2" xfId="19774" xr:uid="{00000000-0005-0000-0000-0000BF0C0000}"/>
    <cellStyle name="20% - Accent2 4 2 3 2 2 2 2" xfId="27728" xr:uid="{00000000-0005-0000-0000-0000C00C0000}"/>
    <cellStyle name="20% - Accent2 4 2 3 2 2 2 2 2" xfId="56687" xr:uid="{00000000-0005-0000-0000-0000C10C0000}"/>
    <cellStyle name="20% - Accent2 4 2 3 2 2 2 3" xfId="48746" xr:uid="{00000000-0005-0000-0000-0000C20C0000}"/>
    <cellStyle name="20% - Accent2 4 2 3 2 2 3" xfId="13104" xr:uid="{00000000-0005-0000-0000-0000C30C0000}"/>
    <cellStyle name="20% - Accent2 4 2 3 2 2 3 2" xfId="42162" xr:uid="{00000000-0005-0000-0000-0000C40C0000}"/>
    <cellStyle name="20% - Accent2 4 2 3 2 2 4" xfId="35578" xr:uid="{00000000-0005-0000-0000-0000C50C0000}"/>
    <cellStyle name="20% - Accent2 4 2 3 2 3" xfId="16622" xr:uid="{00000000-0005-0000-0000-0000C60C0000}"/>
    <cellStyle name="20% - Accent2 4 2 3 2 3 2" xfId="24576" xr:uid="{00000000-0005-0000-0000-0000C70C0000}"/>
    <cellStyle name="20% - Accent2 4 2 3 2 3 2 2" xfId="53535" xr:uid="{00000000-0005-0000-0000-0000C80C0000}"/>
    <cellStyle name="20% - Accent2 4 2 3 2 3 3" xfId="45594" xr:uid="{00000000-0005-0000-0000-0000C90C0000}"/>
    <cellStyle name="20% - Accent2 4 2 3 2 4" xfId="9812" xr:uid="{00000000-0005-0000-0000-0000CA0C0000}"/>
    <cellStyle name="20% - Accent2 4 2 3 2 4 2" xfId="38870" xr:uid="{00000000-0005-0000-0000-0000CB0C0000}"/>
    <cellStyle name="20% - Accent2 4 2 3 2 5" xfId="32286" xr:uid="{00000000-0005-0000-0000-0000CC0C0000}"/>
    <cellStyle name="20% - Accent2 4 2 3 3" xfId="4332" xr:uid="{00000000-0005-0000-0000-0000CD0C0000}"/>
    <cellStyle name="20% - Accent2 4 2 3 3 2" xfId="17626" xr:uid="{00000000-0005-0000-0000-0000CE0C0000}"/>
    <cellStyle name="20% - Accent2 4 2 3 3 2 2" xfId="25580" xr:uid="{00000000-0005-0000-0000-0000CF0C0000}"/>
    <cellStyle name="20% - Accent2 4 2 3 3 2 2 2" xfId="54539" xr:uid="{00000000-0005-0000-0000-0000D00C0000}"/>
    <cellStyle name="20% - Accent2 4 2 3 3 2 3" xfId="46598" xr:uid="{00000000-0005-0000-0000-0000D10C0000}"/>
    <cellStyle name="20% - Accent2 4 2 3 3 3" xfId="10956" xr:uid="{00000000-0005-0000-0000-0000D20C0000}"/>
    <cellStyle name="20% - Accent2 4 2 3 3 3 2" xfId="40014" xr:uid="{00000000-0005-0000-0000-0000D30C0000}"/>
    <cellStyle name="20% - Accent2 4 2 3 3 4" xfId="33430" xr:uid="{00000000-0005-0000-0000-0000D40C0000}"/>
    <cellStyle name="20% - Accent2 4 2 3 4" xfId="5488" xr:uid="{00000000-0005-0000-0000-0000D50C0000}"/>
    <cellStyle name="20% - Accent2 4 2 3 4 2" xfId="18770" xr:uid="{00000000-0005-0000-0000-0000D60C0000}"/>
    <cellStyle name="20% - Accent2 4 2 3 4 2 2" xfId="26724" xr:uid="{00000000-0005-0000-0000-0000D70C0000}"/>
    <cellStyle name="20% - Accent2 4 2 3 4 2 2 2" xfId="55683" xr:uid="{00000000-0005-0000-0000-0000D80C0000}"/>
    <cellStyle name="20% - Accent2 4 2 3 4 2 3" xfId="47742" xr:uid="{00000000-0005-0000-0000-0000D90C0000}"/>
    <cellStyle name="20% - Accent2 4 2 3 4 3" xfId="12100" xr:uid="{00000000-0005-0000-0000-0000DA0C0000}"/>
    <cellStyle name="20% - Accent2 4 2 3 4 3 2" xfId="41158" xr:uid="{00000000-0005-0000-0000-0000DB0C0000}"/>
    <cellStyle name="20% - Accent2 4 2 3 4 4" xfId="34574" xr:uid="{00000000-0005-0000-0000-0000DC0C0000}"/>
    <cellStyle name="20% - Accent2 4 2 3 5" xfId="7657" xr:uid="{00000000-0005-0000-0000-0000DD0C0000}"/>
    <cellStyle name="20% - Accent2 4 2 3 5 2" xfId="20918" xr:uid="{00000000-0005-0000-0000-0000DE0C0000}"/>
    <cellStyle name="20% - Accent2 4 2 3 5 2 2" xfId="28872" xr:uid="{00000000-0005-0000-0000-0000DF0C0000}"/>
    <cellStyle name="20% - Accent2 4 2 3 5 2 2 2" xfId="57831" xr:uid="{00000000-0005-0000-0000-0000E00C0000}"/>
    <cellStyle name="20% - Accent2 4 2 3 5 2 3" xfId="49890" xr:uid="{00000000-0005-0000-0000-0000E10C0000}"/>
    <cellStyle name="20% - Accent2 4 2 3 5 3" xfId="14248" xr:uid="{00000000-0005-0000-0000-0000E20C0000}"/>
    <cellStyle name="20% - Accent2 4 2 3 5 3 2" xfId="43306" xr:uid="{00000000-0005-0000-0000-0000E30C0000}"/>
    <cellStyle name="20% - Accent2 4 2 3 5 4" xfId="36722" xr:uid="{00000000-0005-0000-0000-0000E40C0000}"/>
    <cellStyle name="20% - Accent2 4 2 3 6" xfId="15527" xr:uid="{00000000-0005-0000-0000-0000E50C0000}"/>
    <cellStyle name="20% - Accent2 4 2 3 6 2" xfId="23517" xr:uid="{00000000-0005-0000-0000-0000E60C0000}"/>
    <cellStyle name="20% - Accent2 4 2 3 6 2 2" xfId="52476" xr:uid="{00000000-0005-0000-0000-0000E70C0000}"/>
    <cellStyle name="20% - Accent2 4 2 3 6 3" xfId="44535" xr:uid="{00000000-0005-0000-0000-0000E80C0000}"/>
    <cellStyle name="20% - Accent2 4 2 3 7" xfId="22068" xr:uid="{00000000-0005-0000-0000-0000E90C0000}"/>
    <cellStyle name="20% - Accent2 4 2 3 7 2" xfId="30016" xr:uid="{00000000-0005-0000-0000-0000EA0C0000}"/>
    <cellStyle name="20% - Accent2 4 2 3 7 2 2" xfId="58975" xr:uid="{00000000-0005-0000-0000-0000EB0C0000}"/>
    <cellStyle name="20% - Accent2 4 2 3 7 3" xfId="51034" xr:uid="{00000000-0005-0000-0000-0000EC0C0000}"/>
    <cellStyle name="20% - Accent2 4 2 3 8" xfId="8808" xr:uid="{00000000-0005-0000-0000-0000ED0C0000}"/>
    <cellStyle name="20% - Accent2 4 2 3 8 2" xfId="37866" xr:uid="{00000000-0005-0000-0000-0000EE0C0000}"/>
    <cellStyle name="20% - Accent2 4 2 3 9" xfId="31282" xr:uid="{00000000-0005-0000-0000-0000EF0C0000}"/>
    <cellStyle name="20% - Accent2 4 2 4" xfId="1944" xr:uid="{00000000-0005-0000-0000-0000F00C0000}"/>
    <cellStyle name="20% - Accent2 4 2 4 2" xfId="2954" xr:uid="{00000000-0005-0000-0000-0000F10C0000}"/>
    <cellStyle name="20% - Accent2 4 2 4 2 2" xfId="6312" xr:uid="{00000000-0005-0000-0000-0000F20C0000}"/>
    <cellStyle name="20% - Accent2 4 2 4 2 2 2" xfId="19594" xr:uid="{00000000-0005-0000-0000-0000F30C0000}"/>
    <cellStyle name="20% - Accent2 4 2 4 2 2 2 2" xfId="27548" xr:uid="{00000000-0005-0000-0000-0000F40C0000}"/>
    <cellStyle name="20% - Accent2 4 2 4 2 2 2 2 2" xfId="56507" xr:uid="{00000000-0005-0000-0000-0000F50C0000}"/>
    <cellStyle name="20% - Accent2 4 2 4 2 2 2 3" xfId="48566" xr:uid="{00000000-0005-0000-0000-0000F60C0000}"/>
    <cellStyle name="20% - Accent2 4 2 4 2 2 3" xfId="12924" xr:uid="{00000000-0005-0000-0000-0000F70C0000}"/>
    <cellStyle name="20% - Accent2 4 2 4 2 2 3 2" xfId="41982" xr:uid="{00000000-0005-0000-0000-0000F80C0000}"/>
    <cellStyle name="20% - Accent2 4 2 4 2 2 4" xfId="35398" xr:uid="{00000000-0005-0000-0000-0000F90C0000}"/>
    <cellStyle name="20% - Accent2 4 2 4 2 3" xfId="16442" xr:uid="{00000000-0005-0000-0000-0000FA0C0000}"/>
    <cellStyle name="20% - Accent2 4 2 4 2 3 2" xfId="24396" xr:uid="{00000000-0005-0000-0000-0000FB0C0000}"/>
    <cellStyle name="20% - Accent2 4 2 4 2 3 2 2" xfId="53355" xr:uid="{00000000-0005-0000-0000-0000FC0C0000}"/>
    <cellStyle name="20% - Accent2 4 2 4 2 3 3" xfId="45414" xr:uid="{00000000-0005-0000-0000-0000FD0C0000}"/>
    <cellStyle name="20% - Accent2 4 2 4 2 4" xfId="9632" xr:uid="{00000000-0005-0000-0000-0000FE0C0000}"/>
    <cellStyle name="20% - Accent2 4 2 4 2 4 2" xfId="38690" xr:uid="{00000000-0005-0000-0000-0000FF0C0000}"/>
    <cellStyle name="20% - Accent2 4 2 4 2 5" xfId="32106" xr:uid="{00000000-0005-0000-0000-0000000D0000}"/>
    <cellStyle name="20% - Accent2 4 2 4 3" xfId="4152" xr:uid="{00000000-0005-0000-0000-0000010D0000}"/>
    <cellStyle name="20% - Accent2 4 2 4 3 2" xfId="17446" xr:uid="{00000000-0005-0000-0000-0000020D0000}"/>
    <cellStyle name="20% - Accent2 4 2 4 3 2 2" xfId="25400" xr:uid="{00000000-0005-0000-0000-0000030D0000}"/>
    <cellStyle name="20% - Accent2 4 2 4 3 2 2 2" xfId="54359" xr:uid="{00000000-0005-0000-0000-0000040D0000}"/>
    <cellStyle name="20% - Accent2 4 2 4 3 2 3" xfId="46418" xr:uid="{00000000-0005-0000-0000-0000050D0000}"/>
    <cellStyle name="20% - Accent2 4 2 4 3 3" xfId="10776" xr:uid="{00000000-0005-0000-0000-0000060D0000}"/>
    <cellStyle name="20% - Accent2 4 2 4 3 3 2" xfId="39834" xr:uid="{00000000-0005-0000-0000-0000070D0000}"/>
    <cellStyle name="20% - Accent2 4 2 4 3 4" xfId="33250" xr:uid="{00000000-0005-0000-0000-0000080D0000}"/>
    <cellStyle name="20% - Accent2 4 2 4 4" xfId="5308" xr:uid="{00000000-0005-0000-0000-0000090D0000}"/>
    <cellStyle name="20% - Accent2 4 2 4 4 2" xfId="18590" xr:uid="{00000000-0005-0000-0000-00000A0D0000}"/>
    <cellStyle name="20% - Accent2 4 2 4 4 2 2" xfId="26544" xr:uid="{00000000-0005-0000-0000-00000B0D0000}"/>
    <cellStyle name="20% - Accent2 4 2 4 4 2 2 2" xfId="55503" xr:uid="{00000000-0005-0000-0000-00000C0D0000}"/>
    <cellStyle name="20% - Accent2 4 2 4 4 2 3" xfId="47562" xr:uid="{00000000-0005-0000-0000-00000D0D0000}"/>
    <cellStyle name="20% - Accent2 4 2 4 4 3" xfId="11920" xr:uid="{00000000-0005-0000-0000-00000E0D0000}"/>
    <cellStyle name="20% - Accent2 4 2 4 4 3 2" xfId="40978" xr:uid="{00000000-0005-0000-0000-00000F0D0000}"/>
    <cellStyle name="20% - Accent2 4 2 4 4 4" xfId="34394" xr:uid="{00000000-0005-0000-0000-0000100D0000}"/>
    <cellStyle name="20% - Accent2 4 2 4 5" xfId="7477" xr:uid="{00000000-0005-0000-0000-0000110D0000}"/>
    <cellStyle name="20% - Accent2 4 2 4 5 2" xfId="20738" xr:uid="{00000000-0005-0000-0000-0000120D0000}"/>
    <cellStyle name="20% - Accent2 4 2 4 5 2 2" xfId="28692" xr:uid="{00000000-0005-0000-0000-0000130D0000}"/>
    <cellStyle name="20% - Accent2 4 2 4 5 2 2 2" xfId="57651" xr:uid="{00000000-0005-0000-0000-0000140D0000}"/>
    <cellStyle name="20% - Accent2 4 2 4 5 2 3" xfId="49710" xr:uid="{00000000-0005-0000-0000-0000150D0000}"/>
    <cellStyle name="20% - Accent2 4 2 4 5 3" xfId="14068" xr:uid="{00000000-0005-0000-0000-0000160D0000}"/>
    <cellStyle name="20% - Accent2 4 2 4 5 3 2" xfId="43126" xr:uid="{00000000-0005-0000-0000-0000170D0000}"/>
    <cellStyle name="20% - Accent2 4 2 4 5 4" xfId="36542" xr:uid="{00000000-0005-0000-0000-0000180D0000}"/>
    <cellStyle name="20% - Accent2 4 2 4 6" xfId="15347" xr:uid="{00000000-0005-0000-0000-0000190D0000}"/>
    <cellStyle name="20% - Accent2 4 2 4 6 2" xfId="23337" xr:uid="{00000000-0005-0000-0000-00001A0D0000}"/>
    <cellStyle name="20% - Accent2 4 2 4 6 2 2" xfId="52296" xr:uid="{00000000-0005-0000-0000-00001B0D0000}"/>
    <cellStyle name="20% - Accent2 4 2 4 6 3" xfId="44355" xr:uid="{00000000-0005-0000-0000-00001C0D0000}"/>
    <cellStyle name="20% - Accent2 4 2 4 7" xfId="21888" xr:uid="{00000000-0005-0000-0000-00001D0D0000}"/>
    <cellStyle name="20% - Accent2 4 2 4 7 2" xfId="29836" xr:uid="{00000000-0005-0000-0000-00001E0D0000}"/>
    <cellStyle name="20% - Accent2 4 2 4 7 2 2" xfId="58795" xr:uid="{00000000-0005-0000-0000-00001F0D0000}"/>
    <cellStyle name="20% - Accent2 4 2 4 7 3" xfId="50854" xr:uid="{00000000-0005-0000-0000-0000200D0000}"/>
    <cellStyle name="20% - Accent2 4 2 4 8" xfId="8628" xr:uid="{00000000-0005-0000-0000-0000210D0000}"/>
    <cellStyle name="20% - Accent2 4 2 4 8 2" xfId="37686" xr:uid="{00000000-0005-0000-0000-0000220D0000}"/>
    <cellStyle name="20% - Accent2 4 2 4 9" xfId="31102" xr:uid="{00000000-0005-0000-0000-0000230D0000}"/>
    <cellStyle name="20% - Accent2 4 2 5" xfId="2542" xr:uid="{00000000-0005-0000-0000-0000240D0000}"/>
    <cellStyle name="20% - Accent2 4 2 5 2" xfId="5900" xr:uid="{00000000-0005-0000-0000-0000250D0000}"/>
    <cellStyle name="20% - Accent2 4 2 5 2 2" xfId="19182" xr:uid="{00000000-0005-0000-0000-0000260D0000}"/>
    <cellStyle name="20% - Accent2 4 2 5 2 2 2" xfId="27136" xr:uid="{00000000-0005-0000-0000-0000270D0000}"/>
    <cellStyle name="20% - Accent2 4 2 5 2 2 2 2" xfId="56095" xr:uid="{00000000-0005-0000-0000-0000280D0000}"/>
    <cellStyle name="20% - Accent2 4 2 5 2 2 3" xfId="48154" xr:uid="{00000000-0005-0000-0000-0000290D0000}"/>
    <cellStyle name="20% - Accent2 4 2 5 2 3" xfId="12512" xr:uid="{00000000-0005-0000-0000-00002A0D0000}"/>
    <cellStyle name="20% - Accent2 4 2 5 2 3 2" xfId="41570" xr:uid="{00000000-0005-0000-0000-00002B0D0000}"/>
    <cellStyle name="20% - Accent2 4 2 5 2 4" xfId="34986" xr:uid="{00000000-0005-0000-0000-00002C0D0000}"/>
    <cellStyle name="20% - Accent2 4 2 5 3" xfId="16030" xr:uid="{00000000-0005-0000-0000-00002D0D0000}"/>
    <cellStyle name="20% - Accent2 4 2 5 3 2" xfId="23984" xr:uid="{00000000-0005-0000-0000-00002E0D0000}"/>
    <cellStyle name="20% - Accent2 4 2 5 3 2 2" xfId="52943" xr:uid="{00000000-0005-0000-0000-00002F0D0000}"/>
    <cellStyle name="20% - Accent2 4 2 5 3 3" xfId="45002" xr:uid="{00000000-0005-0000-0000-0000300D0000}"/>
    <cellStyle name="20% - Accent2 4 2 5 4" xfId="9220" xr:uid="{00000000-0005-0000-0000-0000310D0000}"/>
    <cellStyle name="20% - Accent2 4 2 5 4 2" xfId="38278" xr:uid="{00000000-0005-0000-0000-0000320D0000}"/>
    <cellStyle name="20% - Accent2 4 2 5 5" xfId="31694" xr:uid="{00000000-0005-0000-0000-0000330D0000}"/>
    <cellStyle name="20% - Accent2 4 2 6" xfId="3740" xr:uid="{00000000-0005-0000-0000-0000340D0000}"/>
    <cellStyle name="20% - Accent2 4 2 6 2" xfId="17034" xr:uid="{00000000-0005-0000-0000-0000350D0000}"/>
    <cellStyle name="20% - Accent2 4 2 6 2 2" xfId="24988" xr:uid="{00000000-0005-0000-0000-0000360D0000}"/>
    <cellStyle name="20% - Accent2 4 2 6 2 2 2" xfId="53947" xr:uid="{00000000-0005-0000-0000-0000370D0000}"/>
    <cellStyle name="20% - Accent2 4 2 6 2 3" xfId="46006" xr:uid="{00000000-0005-0000-0000-0000380D0000}"/>
    <cellStyle name="20% - Accent2 4 2 6 3" xfId="10364" xr:uid="{00000000-0005-0000-0000-0000390D0000}"/>
    <cellStyle name="20% - Accent2 4 2 6 3 2" xfId="39422" xr:uid="{00000000-0005-0000-0000-00003A0D0000}"/>
    <cellStyle name="20% - Accent2 4 2 6 4" xfId="32838" xr:uid="{00000000-0005-0000-0000-00003B0D0000}"/>
    <cellStyle name="20% - Accent2 4 2 7" xfId="4896" xr:uid="{00000000-0005-0000-0000-00003C0D0000}"/>
    <cellStyle name="20% - Accent2 4 2 7 2" xfId="18178" xr:uid="{00000000-0005-0000-0000-00003D0D0000}"/>
    <cellStyle name="20% - Accent2 4 2 7 2 2" xfId="26132" xr:uid="{00000000-0005-0000-0000-00003E0D0000}"/>
    <cellStyle name="20% - Accent2 4 2 7 2 2 2" xfId="55091" xr:uid="{00000000-0005-0000-0000-00003F0D0000}"/>
    <cellStyle name="20% - Accent2 4 2 7 2 3" xfId="47150" xr:uid="{00000000-0005-0000-0000-0000400D0000}"/>
    <cellStyle name="20% - Accent2 4 2 7 3" xfId="11508" xr:uid="{00000000-0005-0000-0000-0000410D0000}"/>
    <cellStyle name="20% - Accent2 4 2 7 3 2" xfId="40566" xr:uid="{00000000-0005-0000-0000-0000420D0000}"/>
    <cellStyle name="20% - Accent2 4 2 7 4" xfId="33982" xr:uid="{00000000-0005-0000-0000-0000430D0000}"/>
    <cellStyle name="20% - Accent2 4 2 8" xfId="7065" xr:uid="{00000000-0005-0000-0000-0000440D0000}"/>
    <cellStyle name="20% - Accent2 4 2 8 2" xfId="20326" xr:uid="{00000000-0005-0000-0000-0000450D0000}"/>
    <cellStyle name="20% - Accent2 4 2 8 2 2" xfId="28280" xr:uid="{00000000-0005-0000-0000-0000460D0000}"/>
    <cellStyle name="20% - Accent2 4 2 8 2 2 2" xfId="57239" xr:uid="{00000000-0005-0000-0000-0000470D0000}"/>
    <cellStyle name="20% - Accent2 4 2 8 2 3" xfId="49298" xr:uid="{00000000-0005-0000-0000-0000480D0000}"/>
    <cellStyle name="20% - Accent2 4 2 8 3" xfId="13656" xr:uid="{00000000-0005-0000-0000-0000490D0000}"/>
    <cellStyle name="20% - Accent2 4 2 8 3 2" xfId="42714" xr:uid="{00000000-0005-0000-0000-00004A0D0000}"/>
    <cellStyle name="20% - Accent2 4 2 8 4" xfId="36130" xr:uid="{00000000-0005-0000-0000-00004B0D0000}"/>
    <cellStyle name="20% - Accent2 4 2 9" xfId="14934" xr:uid="{00000000-0005-0000-0000-00004C0D0000}"/>
    <cellStyle name="20% - Accent2 4 2 9 2" xfId="22924" xr:uid="{00000000-0005-0000-0000-00004D0D0000}"/>
    <cellStyle name="20% - Accent2 4 2 9 2 2" xfId="51883" xr:uid="{00000000-0005-0000-0000-00004E0D0000}"/>
    <cellStyle name="20% - Accent2 4 2 9 3" xfId="43942" xr:uid="{00000000-0005-0000-0000-00004F0D0000}"/>
    <cellStyle name="20% - Accent2 4 3" xfId="1624" xr:uid="{00000000-0005-0000-0000-0000500D0000}"/>
    <cellStyle name="20% - Accent2 4 3 10" xfId="30813" xr:uid="{00000000-0005-0000-0000-0000510D0000}"/>
    <cellStyle name="20% - Accent2 4 3 2" xfId="2249" xr:uid="{00000000-0005-0000-0000-0000520D0000}"/>
    <cellStyle name="20% - Accent2 4 3 2 2" xfId="3257" xr:uid="{00000000-0005-0000-0000-0000530D0000}"/>
    <cellStyle name="20% - Accent2 4 3 2 2 2" xfId="6615" xr:uid="{00000000-0005-0000-0000-0000540D0000}"/>
    <cellStyle name="20% - Accent2 4 3 2 2 2 2" xfId="19897" xr:uid="{00000000-0005-0000-0000-0000550D0000}"/>
    <cellStyle name="20% - Accent2 4 3 2 2 2 2 2" xfId="27851" xr:uid="{00000000-0005-0000-0000-0000560D0000}"/>
    <cellStyle name="20% - Accent2 4 3 2 2 2 2 2 2" xfId="56810" xr:uid="{00000000-0005-0000-0000-0000570D0000}"/>
    <cellStyle name="20% - Accent2 4 3 2 2 2 2 3" xfId="48869" xr:uid="{00000000-0005-0000-0000-0000580D0000}"/>
    <cellStyle name="20% - Accent2 4 3 2 2 2 3" xfId="13227" xr:uid="{00000000-0005-0000-0000-0000590D0000}"/>
    <cellStyle name="20% - Accent2 4 3 2 2 2 3 2" xfId="42285" xr:uid="{00000000-0005-0000-0000-00005A0D0000}"/>
    <cellStyle name="20% - Accent2 4 3 2 2 2 4" xfId="35701" xr:uid="{00000000-0005-0000-0000-00005B0D0000}"/>
    <cellStyle name="20% - Accent2 4 3 2 2 3" xfId="16745" xr:uid="{00000000-0005-0000-0000-00005C0D0000}"/>
    <cellStyle name="20% - Accent2 4 3 2 2 3 2" xfId="24699" xr:uid="{00000000-0005-0000-0000-00005D0D0000}"/>
    <cellStyle name="20% - Accent2 4 3 2 2 3 2 2" xfId="53658" xr:uid="{00000000-0005-0000-0000-00005E0D0000}"/>
    <cellStyle name="20% - Accent2 4 3 2 2 3 3" xfId="45717" xr:uid="{00000000-0005-0000-0000-00005F0D0000}"/>
    <cellStyle name="20% - Accent2 4 3 2 2 4" xfId="9935" xr:uid="{00000000-0005-0000-0000-0000600D0000}"/>
    <cellStyle name="20% - Accent2 4 3 2 2 4 2" xfId="38993" xr:uid="{00000000-0005-0000-0000-0000610D0000}"/>
    <cellStyle name="20% - Accent2 4 3 2 2 5" xfId="32409" xr:uid="{00000000-0005-0000-0000-0000620D0000}"/>
    <cellStyle name="20% - Accent2 4 3 2 3" xfId="4455" xr:uid="{00000000-0005-0000-0000-0000630D0000}"/>
    <cellStyle name="20% - Accent2 4 3 2 3 2" xfId="17749" xr:uid="{00000000-0005-0000-0000-0000640D0000}"/>
    <cellStyle name="20% - Accent2 4 3 2 3 2 2" xfId="25703" xr:uid="{00000000-0005-0000-0000-0000650D0000}"/>
    <cellStyle name="20% - Accent2 4 3 2 3 2 2 2" xfId="54662" xr:uid="{00000000-0005-0000-0000-0000660D0000}"/>
    <cellStyle name="20% - Accent2 4 3 2 3 2 3" xfId="46721" xr:uid="{00000000-0005-0000-0000-0000670D0000}"/>
    <cellStyle name="20% - Accent2 4 3 2 3 3" xfId="11079" xr:uid="{00000000-0005-0000-0000-0000680D0000}"/>
    <cellStyle name="20% - Accent2 4 3 2 3 3 2" xfId="40137" xr:uid="{00000000-0005-0000-0000-0000690D0000}"/>
    <cellStyle name="20% - Accent2 4 3 2 3 4" xfId="33553" xr:uid="{00000000-0005-0000-0000-00006A0D0000}"/>
    <cellStyle name="20% - Accent2 4 3 2 4" xfId="5611" xr:uid="{00000000-0005-0000-0000-00006B0D0000}"/>
    <cellStyle name="20% - Accent2 4 3 2 4 2" xfId="18893" xr:uid="{00000000-0005-0000-0000-00006C0D0000}"/>
    <cellStyle name="20% - Accent2 4 3 2 4 2 2" xfId="26847" xr:uid="{00000000-0005-0000-0000-00006D0D0000}"/>
    <cellStyle name="20% - Accent2 4 3 2 4 2 2 2" xfId="55806" xr:uid="{00000000-0005-0000-0000-00006E0D0000}"/>
    <cellStyle name="20% - Accent2 4 3 2 4 2 3" xfId="47865" xr:uid="{00000000-0005-0000-0000-00006F0D0000}"/>
    <cellStyle name="20% - Accent2 4 3 2 4 3" xfId="12223" xr:uid="{00000000-0005-0000-0000-0000700D0000}"/>
    <cellStyle name="20% - Accent2 4 3 2 4 3 2" xfId="41281" xr:uid="{00000000-0005-0000-0000-0000710D0000}"/>
    <cellStyle name="20% - Accent2 4 3 2 4 4" xfId="34697" xr:uid="{00000000-0005-0000-0000-0000720D0000}"/>
    <cellStyle name="20% - Accent2 4 3 2 5" xfId="7780" xr:uid="{00000000-0005-0000-0000-0000730D0000}"/>
    <cellStyle name="20% - Accent2 4 3 2 5 2" xfId="21041" xr:uid="{00000000-0005-0000-0000-0000740D0000}"/>
    <cellStyle name="20% - Accent2 4 3 2 5 2 2" xfId="28995" xr:uid="{00000000-0005-0000-0000-0000750D0000}"/>
    <cellStyle name="20% - Accent2 4 3 2 5 2 2 2" xfId="57954" xr:uid="{00000000-0005-0000-0000-0000760D0000}"/>
    <cellStyle name="20% - Accent2 4 3 2 5 2 3" xfId="50013" xr:uid="{00000000-0005-0000-0000-0000770D0000}"/>
    <cellStyle name="20% - Accent2 4 3 2 5 3" xfId="14371" xr:uid="{00000000-0005-0000-0000-0000780D0000}"/>
    <cellStyle name="20% - Accent2 4 3 2 5 3 2" xfId="43429" xr:uid="{00000000-0005-0000-0000-0000790D0000}"/>
    <cellStyle name="20% - Accent2 4 3 2 5 4" xfId="36845" xr:uid="{00000000-0005-0000-0000-00007A0D0000}"/>
    <cellStyle name="20% - Accent2 4 3 2 6" xfId="15650" xr:uid="{00000000-0005-0000-0000-00007B0D0000}"/>
    <cellStyle name="20% - Accent2 4 3 2 6 2" xfId="23640" xr:uid="{00000000-0005-0000-0000-00007C0D0000}"/>
    <cellStyle name="20% - Accent2 4 3 2 6 2 2" xfId="52599" xr:uid="{00000000-0005-0000-0000-00007D0D0000}"/>
    <cellStyle name="20% - Accent2 4 3 2 6 3" xfId="44658" xr:uid="{00000000-0005-0000-0000-00007E0D0000}"/>
    <cellStyle name="20% - Accent2 4 3 2 7" xfId="22191" xr:uid="{00000000-0005-0000-0000-00007F0D0000}"/>
    <cellStyle name="20% - Accent2 4 3 2 7 2" xfId="30139" xr:uid="{00000000-0005-0000-0000-0000800D0000}"/>
    <cellStyle name="20% - Accent2 4 3 2 7 2 2" xfId="59098" xr:uid="{00000000-0005-0000-0000-0000810D0000}"/>
    <cellStyle name="20% - Accent2 4 3 2 7 3" xfId="51157" xr:uid="{00000000-0005-0000-0000-0000820D0000}"/>
    <cellStyle name="20% - Accent2 4 3 2 8" xfId="8931" xr:uid="{00000000-0005-0000-0000-0000830D0000}"/>
    <cellStyle name="20% - Accent2 4 3 2 8 2" xfId="37989" xr:uid="{00000000-0005-0000-0000-0000840D0000}"/>
    <cellStyle name="20% - Accent2 4 3 2 9" xfId="31405" xr:uid="{00000000-0005-0000-0000-0000850D0000}"/>
    <cellStyle name="20% - Accent2 4 3 3" xfId="2665" xr:uid="{00000000-0005-0000-0000-0000860D0000}"/>
    <cellStyle name="20% - Accent2 4 3 3 2" xfId="6023" xr:uid="{00000000-0005-0000-0000-0000870D0000}"/>
    <cellStyle name="20% - Accent2 4 3 3 2 2" xfId="19305" xr:uid="{00000000-0005-0000-0000-0000880D0000}"/>
    <cellStyle name="20% - Accent2 4 3 3 2 2 2" xfId="27259" xr:uid="{00000000-0005-0000-0000-0000890D0000}"/>
    <cellStyle name="20% - Accent2 4 3 3 2 2 2 2" xfId="56218" xr:uid="{00000000-0005-0000-0000-00008A0D0000}"/>
    <cellStyle name="20% - Accent2 4 3 3 2 2 3" xfId="48277" xr:uid="{00000000-0005-0000-0000-00008B0D0000}"/>
    <cellStyle name="20% - Accent2 4 3 3 2 3" xfId="12635" xr:uid="{00000000-0005-0000-0000-00008C0D0000}"/>
    <cellStyle name="20% - Accent2 4 3 3 2 3 2" xfId="41693" xr:uid="{00000000-0005-0000-0000-00008D0D0000}"/>
    <cellStyle name="20% - Accent2 4 3 3 2 4" xfId="35109" xr:uid="{00000000-0005-0000-0000-00008E0D0000}"/>
    <cellStyle name="20% - Accent2 4 3 3 3" xfId="16153" xr:uid="{00000000-0005-0000-0000-00008F0D0000}"/>
    <cellStyle name="20% - Accent2 4 3 3 3 2" xfId="24107" xr:uid="{00000000-0005-0000-0000-0000900D0000}"/>
    <cellStyle name="20% - Accent2 4 3 3 3 2 2" xfId="53066" xr:uid="{00000000-0005-0000-0000-0000910D0000}"/>
    <cellStyle name="20% - Accent2 4 3 3 3 3" xfId="45125" xr:uid="{00000000-0005-0000-0000-0000920D0000}"/>
    <cellStyle name="20% - Accent2 4 3 3 4" xfId="9343" xr:uid="{00000000-0005-0000-0000-0000930D0000}"/>
    <cellStyle name="20% - Accent2 4 3 3 4 2" xfId="38401" xr:uid="{00000000-0005-0000-0000-0000940D0000}"/>
    <cellStyle name="20% - Accent2 4 3 3 5" xfId="31817" xr:uid="{00000000-0005-0000-0000-0000950D0000}"/>
    <cellStyle name="20% - Accent2 4 3 4" xfId="3863" xr:uid="{00000000-0005-0000-0000-0000960D0000}"/>
    <cellStyle name="20% - Accent2 4 3 4 2" xfId="17157" xr:uid="{00000000-0005-0000-0000-0000970D0000}"/>
    <cellStyle name="20% - Accent2 4 3 4 2 2" xfId="25111" xr:uid="{00000000-0005-0000-0000-0000980D0000}"/>
    <cellStyle name="20% - Accent2 4 3 4 2 2 2" xfId="54070" xr:uid="{00000000-0005-0000-0000-0000990D0000}"/>
    <cellStyle name="20% - Accent2 4 3 4 2 3" xfId="46129" xr:uid="{00000000-0005-0000-0000-00009A0D0000}"/>
    <cellStyle name="20% - Accent2 4 3 4 3" xfId="10487" xr:uid="{00000000-0005-0000-0000-00009B0D0000}"/>
    <cellStyle name="20% - Accent2 4 3 4 3 2" xfId="39545" xr:uid="{00000000-0005-0000-0000-00009C0D0000}"/>
    <cellStyle name="20% - Accent2 4 3 4 4" xfId="32961" xr:uid="{00000000-0005-0000-0000-00009D0D0000}"/>
    <cellStyle name="20% - Accent2 4 3 5" xfId="5019" xr:uid="{00000000-0005-0000-0000-00009E0D0000}"/>
    <cellStyle name="20% - Accent2 4 3 5 2" xfId="18301" xr:uid="{00000000-0005-0000-0000-00009F0D0000}"/>
    <cellStyle name="20% - Accent2 4 3 5 2 2" xfId="26255" xr:uid="{00000000-0005-0000-0000-0000A00D0000}"/>
    <cellStyle name="20% - Accent2 4 3 5 2 2 2" xfId="55214" xr:uid="{00000000-0005-0000-0000-0000A10D0000}"/>
    <cellStyle name="20% - Accent2 4 3 5 2 3" xfId="47273" xr:uid="{00000000-0005-0000-0000-0000A20D0000}"/>
    <cellStyle name="20% - Accent2 4 3 5 3" xfId="11631" xr:uid="{00000000-0005-0000-0000-0000A30D0000}"/>
    <cellStyle name="20% - Accent2 4 3 5 3 2" xfId="40689" xr:uid="{00000000-0005-0000-0000-0000A40D0000}"/>
    <cellStyle name="20% - Accent2 4 3 5 4" xfId="34105" xr:uid="{00000000-0005-0000-0000-0000A50D0000}"/>
    <cellStyle name="20% - Accent2 4 3 6" xfId="7188" xr:uid="{00000000-0005-0000-0000-0000A60D0000}"/>
    <cellStyle name="20% - Accent2 4 3 6 2" xfId="20449" xr:uid="{00000000-0005-0000-0000-0000A70D0000}"/>
    <cellStyle name="20% - Accent2 4 3 6 2 2" xfId="28403" xr:uid="{00000000-0005-0000-0000-0000A80D0000}"/>
    <cellStyle name="20% - Accent2 4 3 6 2 2 2" xfId="57362" xr:uid="{00000000-0005-0000-0000-0000A90D0000}"/>
    <cellStyle name="20% - Accent2 4 3 6 2 3" xfId="49421" xr:uid="{00000000-0005-0000-0000-0000AA0D0000}"/>
    <cellStyle name="20% - Accent2 4 3 6 3" xfId="13779" xr:uid="{00000000-0005-0000-0000-0000AB0D0000}"/>
    <cellStyle name="20% - Accent2 4 3 6 3 2" xfId="42837" xr:uid="{00000000-0005-0000-0000-0000AC0D0000}"/>
    <cellStyle name="20% - Accent2 4 3 6 4" xfId="36253" xr:uid="{00000000-0005-0000-0000-0000AD0D0000}"/>
    <cellStyle name="20% - Accent2 4 3 7" xfId="15057" xr:uid="{00000000-0005-0000-0000-0000AE0D0000}"/>
    <cellStyle name="20% - Accent2 4 3 7 2" xfId="23047" xr:uid="{00000000-0005-0000-0000-0000AF0D0000}"/>
    <cellStyle name="20% - Accent2 4 3 7 2 2" xfId="52006" xr:uid="{00000000-0005-0000-0000-0000B00D0000}"/>
    <cellStyle name="20% - Accent2 4 3 7 3" xfId="44065" xr:uid="{00000000-0005-0000-0000-0000B10D0000}"/>
    <cellStyle name="20% - Accent2 4 3 8" xfId="21599" xr:uid="{00000000-0005-0000-0000-0000B20D0000}"/>
    <cellStyle name="20% - Accent2 4 3 8 2" xfId="29547" xr:uid="{00000000-0005-0000-0000-0000B30D0000}"/>
    <cellStyle name="20% - Accent2 4 3 8 2 2" xfId="58506" xr:uid="{00000000-0005-0000-0000-0000B40D0000}"/>
    <cellStyle name="20% - Accent2 4 3 8 3" xfId="50565" xr:uid="{00000000-0005-0000-0000-0000B50D0000}"/>
    <cellStyle name="20% - Accent2 4 3 9" xfId="8339" xr:uid="{00000000-0005-0000-0000-0000B60D0000}"/>
    <cellStyle name="20% - Accent2 4 3 9 2" xfId="37397" xr:uid="{00000000-0005-0000-0000-0000B70D0000}"/>
    <cellStyle name="20% - Accent2 4 4" xfId="2036" xr:uid="{00000000-0005-0000-0000-0000B80D0000}"/>
    <cellStyle name="20% - Accent2 4 4 2" xfId="3044" xr:uid="{00000000-0005-0000-0000-0000B90D0000}"/>
    <cellStyle name="20% - Accent2 4 4 2 2" xfId="6402" xr:uid="{00000000-0005-0000-0000-0000BA0D0000}"/>
    <cellStyle name="20% - Accent2 4 4 2 2 2" xfId="19684" xr:uid="{00000000-0005-0000-0000-0000BB0D0000}"/>
    <cellStyle name="20% - Accent2 4 4 2 2 2 2" xfId="27638" xr:uid="{00000000-0005-0000-0000-0000BC0D0000}"/>
    <cellStyle name="20% - Accent2 4 4 2 2 2 2 2" xfId="56597" xr:uid="{00000000-0005-0000-0000-0000BD0D0000}"/>
    <cellStyle name="20% - Accent2 4 4 2 2 2 3" xfId="48656" xr:uid="{00000000-0005-0000-0000-0000BE0D0000}"/>
    <cellStyle name="20% - Accent2 4 4 2 2 3" xfId="13014" xr:uid="{00000000-0005-0000-0000-0000BF0D0000}"/>
    <cellStyle name="20% - Accent2 4 4 2 2 3 2" xfId="42072" xr:uid="{00000000-0005-0000-0000-0000C00D0000}"/>
    <cellStyle name="20% - Accent2 4 4 2 2 4" xfId="35488" xr:uid="{00000000-0005-0000-0000-0000C10D0000}"/>
    <cellStyle name="20% - Accent2 4 4 2 3" xfId="16532" xr:uid="{00000000-0005-0000-0000-0000C20D0000}"/>
    <cellStyle name="20% - Accent2 4 4 2 3 2" xfId="24486" xr:uid="{00000000-0005-0000-0000-0000C30D0000}"/>
    <cellStyle name="20% - Accent2 4 4 2 3 2 2" xfId="53445" xr:uid="{00000000-0005-0000-0000-0000C40D0000}"/>
    <cellStyle name="20% - Accent2 4 4 2 3 3" xfId="45504" xr:uid="{00000000-0005-0000-0000-0000C50D0000}"/>
    <cellStyle name="20% - Accent2 4 4 2 4" xfId="9722" xr:uid="{00000000-0005-0000-0000-0000C60D0000}"/>
    <cellStyle name="20% - Accent2 4 4 2 4 2" xfId="38780" xr:uid="{00000000-0005-0000-0000-0000C70D0000}"/>
    <cellStyle name="20% - Accent2 4 4 2 5" xfId="32196" xr:uid="{00000000-0005-0000-0000-0000C80D0000}"/>
    <cellStyle name="20% - Accent2 4 4 3" xfId="4242" xr:uid="{00000000-0005-0000-0000-0000C90D0000}"/>
    <cellStyle name="20% - Accent2 4 4 3 2" xfId="17536" xr:uid="{00000000-0005-0000-0000-0000CA0D0000}"/>
    <cellStyle name="20% - Accent2 4 4 3 2 2" xfId="25490" xr:uid="{00000000-0005-0000-0000-0000CB0D0000}"/>
    <cellStyle name="20% - Accent2 4 4 3 2 2 2" xfId="54449" xr:uid="{00000000-0005-0000-0000-0000CC0D0000}"/>
    <cellStyle name="20% - Accent2 4 4 3 2 3" xfId="46508" xr:uid="{00000000-0005-0000-0000-0000CD0D0000}"/>
    <cellStyle name="20% - Accent2 4 4 3 3" xfId="10866" xr:uid="{00000000-0005-0000-0000-0000CE0D0000}"/>
    <cellStyle name="20% - Accent2 4 4 3 3 2" xfId="39924" xr:uid="{00000000-0005-0000-0000-0000CF0D0000}"/>
    <cellStyle name="20% - Accent2 4 4 3 4" xfId="33340" xr:uid="{00000000-0005-0000-0000-0000D00D0000}"/>
    <cellStyle name="20% - Accent2 4 4 4" xfId="5398" xr:uid="{00000000-0005-0000-0000-0000D10D0000}"/>
    <cellStyle name="20% - Accent2 4 4 4 2" xfId="18680" xr:uid="{00000000-0005-0000-0000-0000D20D0000}"/>
    <cellStyle name="20% - Accent2 4 4 4 2 2" xfId="26634" xr:uid="{00000000-0005-0000-0000-0000D30D0000}"/>
    <cellStyle name="20% - Accent2 4 4 4 2 2 2" xfId="55593" xr:uid="{00000000-0005-0000-0000-0000D40D0000}"/>
    <cellStyle name="20% - Accent2 4 4 4 2 3" xfId="47652" xr:uid="{00000000-0005-0000-0000-0000D50D0000}"/>
    <cellStyle name="20% - Accent2 4 4 4 3" xfId="12010" xr:uid="{00000000-0005-0000-0000-0000D60D0000}"/>
    <cellStyle name="20% - Accent2 4 4 4 3 2" xfId="41068" xr:uid="{00000000-0005-0000-0000-0000D70D0000}"/>
    <cellStyle name="20% - Accent2 4 4 4 4" xfId="34484" xr:uid="{00000000-0005-0000-0000-0000D80D0000}"/>
    <cellStyle name="20% - Accent2 4 4 5" xfId="7567" xr:uid="{00000000-0005-0000-0000-0000D90D0000}"/>
    <cellStyle name="20% - Accent2 4 4 5 2" xfId="20828" xr:uid="{00000000-0005-0000-0000-0000DA0D0000}"/>
    <cellStyle name="20% - Accent2 4 4 5 2 2" xfId="28782" xr:uid="{00000000-0005-0000-0000-0000DB0D0000}"/>
    <cellStyle name="20% - Accent2 4 4 5 2 2 2" xfId="57741" xr:uid="{00000000-0005-0000-0000-0000DC0D0000}"/>
    <cellStyle name="20% - Accent2 4 4 5 2 3" xfId="49800" xr:uid="{00000000-0005-0000-0000-0000DD0D0000}"/>
    <cellStyle name="20% - Accent2 4 4 5 3" xfId="14158" xr:uid="{00000000-0005-0000-0000-0000DE0D0000}"/>
    <cellStyle name="20% - Accent2 4 4 5 3 2" xfId="43216" xr:uid="{00000000-0005-0000-0000-0000DF0D0000}"/>
    <cellStyle name="20% - Accent2 4 4 5 4" xfId="36632" xr:uid="{00000000-0005-0000-0000-0000E00D0000}"/>
    <cellStyle name="20% - Accent2 4 4 6" xfId="15437" xr:uid="{00000000-0005-0000-0000-0000E10D0000}"/>
    <cellStyle name="20% - Accent2 4 4 6 2" xfId="23427" xr:uid="{00000000-0005-0000-0000-0000E20D0000}"/>
    <cellStyle name="20% - Accent2 4 4 6 2 2" xfId="52386" xr:uid="{00000000-0005-0000-0000-0000E30D0000}"/>
    <cellStyle name="20% - Accent2 4 4 6 3" xfId="44445" xr:uid="{00000000-0005-0000-0000-0000E40D0000}"/>
    <cellStyle name="20% - Accent2 4 4 7" xfId="21978" xr:uid="{00000000-0005-0000-0000-0000E50D0000}"/>
    <cellStyle name="20% - Accent2 4 4 7 2" xfId="29926" xr:uid="{00000000-0005-0000-0000-0000E60D0000}"/>
    <cellStyle name="20% - Accent2 4 4 7 2 2" xfId="58885" xr:uid="{00000000-0005-0000-0000-0000E70D0000}"/>
    <cellStyle name="20% - Accent2 4 4 7 3" xfId="50944" xr:uid="{00000000-0005-0000-0000-0000E80D0000}"/>
    <cellStyle name="20% - Accent2 4 4 8" xfId="8718" xr:uid="{00000000-0005-0000-0000-0000E90D0000}"/>
    <cellStyle name="20% - Accent2 4 4 8 2" xfId="37776" xr:uid="{00000000-0005-0000-0000-0000EA0D0000}"/>
    <cellStyle name="20% - Accent2 4 4 9" xfId="31192" xr:uid="{00000000-0005-0000-0000-0000EB0D0000}"/>
    <cellStyle name="20% - Accent2 4 5" xfId="1854" xr:uid="{00000000-0005-0000-0000-0000EC0D0000}"/>
    <cellStyle name="20% - Accent2 4 5 2" xfId="2864" xr:uid="{00000000-0005-0000-0000-0000ED0D0000}"/>
    <cellStyle name="20% - Accent2 4 5 2 2" xfId="6222" xr:uid="{00000000-0005-0000-0000-0000EE0D0000}"/>
    <cellStyle name="20% - Accent2 4 5 2 2 2" xfId="19504" xr:uid="{00000000-0005-0000-0000-0000EF0D0000}"/>
    <cellStyle name="20% - Accent2 4 5 2 2 2 2" xfId="27458" xr:uid="{00000000-0005-0000-0000-0000F00D0000}"/>
    <cellStyle name="20% - Accent2 4 5 2 2 2 2 2" xfId="56417" xr:uid="{00000000-0005-0000-0000-0000F10D0000}"/>
    <cellStyle name="20% - Accent2 4 5 2 2 2 3" xfId="48476" xr:uid="{00000000-0005-0000-0000-0000F20D0000}"/>
    <cellStyle name="20% - Accent2 4 5 2 2 3" xfId="12834" xr:uid="{00000000-0005-0000-0000-0000F30D0000}"/>
    <cellStyle name="20% - Accent2 4 5 2 2 3 2" xfId="41892" xr:uid="{00000000-0005-0000-0000-0000F40D0000}"/>
    <cellStyle name="20% - Accent2 4 5 2 2 4" xfId="35308" xr:uid="{00000000-0005-0000-0000-0000F50D0000}"/>
    <cellStyle name="20% - Accent2 4 5 2 3" xfId="16352" xr:uid="{00000000-0005-0000-0000-0000F60D0000}"/>
    <cellStyle name="20% - Accent2 4 5 2 3 2" xfId="24306" xr:uid="{00000000-0005-0000-0000-0000F70D0000}"/>
    <cellStyle name="20% - Accent2 4 5 2 3 2 2" xfId="53265" xr:uid="{00000000-0005-0000-0000-0000F80D0000}"/>
    <cellStyle name="20% - Accent2 4 5 2 3 3" xfId="45324" xr:uid="{00000000-0005-0000-0000-0000F90D0000}"/>
    <cellStyle name="20% - Accent2 4 5 2 4" xfId="9542" xr:uid="{00000000-0005-0000-0000-0000FA0D0000}"/>
    <cellStyle name="20% - Accent2 4 5 2 4 2" xfId="38600" xr:uid="{00000000-0005-0000-0000-0000FB0D0000}"/>
    <cellStyle name="20% - Accent2 4 5 2 5" xfId="32016" xr:uid="{00000000-0005-0000-0000-0000FC0D0000}"/>
    <cellStyle name="20% - Accent2 4 5 3" xfId="4062" xr:uid="{00000000-0005-0000-0000-0000FD0D0000}"/>
    <cellStyle name="20% - Accent2 4 5 3 2" xfId="17356" xr:uid="{00000000-0005-0000-0000-0000FE0D0000}"/>
    <cellStyle name="20% - Accent2 4 5 3 2 2" xfId="25310" xr:uid="{00000000-0005-0000-0000-0000FF0D0000}"/>
    <cellStyle name="20% - Accent2 4 5 3 2 2 2" xfId="54269" xr:uid="{00000000-0005-0000-0000-0000000E0000}"/>
    <cellStyle name="20% - Accent2 4 5 3 2 3" xfId="46328" xr:uid="{00000000-0005-0000-0000-0000010E0000}"/>
    <cellStyle name="20% - Accent2 4 5 3 3" xfId="10686" xr:uid="{00000000-0005-0000-0000-0000020E0000}"/>
    <cellStyle name="20% - Accent2 4 5 3 3 2" xfId="39744" xr:uid="{00000000-0005-0000-0000-0000030E0000}"/>
    <cellStyle name="20% - Accent2 4 5 3 4" xfId="33160" xr:uid="{00000000-0005-0000-0000-0000040E0000}"/>
    <cellStyle name="20% - Accent2 4 5 4" xfId="5218" xr:uid="{00000000-0005-0000-0000-0000050E0000}"/>
    <cellStyle name="20% - Accent2 4 5 4 2" xfId="18500" xr:uid="{00000000-0005-0000-0000-0000060E0000}"/>
    <cellStyle name="20% - Accent2 4 5 4 2 2" xfId="26454" xr:uid="{00000000-0005-0000-0000-0000070E0000}"/>
    <cellStyle name="20% - Accent2 4 5 4 2 2 2" xfId="55413" xr:uid="{00000000-0005-0000-0000-0000080E0000}"/>
    <cellStyle name="20% - Accent2 4 5 4 2 3" xfId="47472" xr:uid="{00000000-0005-0000-0000-0000090E0000}"/>
    <cellStyle name="20% - Accent2 4 5 4 3" xfId="11830" xr:uid="{00000000-0005-0000-0000-00000A0E0000}"/>
    <cellStyle name="20% - Accent2 4 5 4 3 2" xfId="40888" xr:uid="{00000000-0005-0000-0000-00000B0E0000}"/>
    <cellStyle name="20% - Accent2 4 5 4 4" xfId="34304" xr:uid="{00000000-0005-0000-0000-00000C0E0000}"/>
    <cellStyle name="20% - Accent2 4 5 5" xfId="7387" xr:uid="{00000000-0005-0000-0000-00000D0E0000}"/>
    <cellStyle name="20% - Accent2 4 5 5 2" xfId="20648" xr:uid="{00000000-0005-0000-0000-00000E0E0000}"/>
    <cellStyle name="20% - Accent2 4 5 5 2 2" xfId="28602" xr:uid="{00000000-0005-0000-0000-00000F0E0000}"/>
    <cellStyle name="20% - Accent2 4 5 5 2 2 2" xfId="57561" xr:uid="{00000000-0005-0000-0000-0000100E0000}"/>
    <cellStyle name="20% - Accent2 4 5 5 2 3" xfId="49620" xr:uid="{00000000-0005-0000-0000-0000110E0000}"/>
    <cellStyle name="20% - Accent2 4 5 5 3" xfId="13978" xr:uid="{00000000-0005-0000-0000-0000120E0000}"/>
    <cellStyle name="20% - Accent2 4 5 5 3 2" xfId="43036" xr:uid="{00000000-0005-0000-0000-0000130E0000}"/>
    <cellStyle name="20% - Accent2 4 5 5 4" xfId="36452" xr:uid="{00000000-0005-0000-0000-0000140E0000}"/>
    <cellStyle name="20% - Accent2 4 5 6" xfId="15257" xr:uid="{00000000-0005-0000-0000-0000150E0000}"/>
    <cellStyle name="20% - Accent2 4 5 6 2" xfId="23247" xr:uid="{00000000-0005-0000-0000-0000160E0000}"/>
    <cellStyle name="20% - Accent2 4 5 6 2 2" xfId="52206" xr:uid="{00000000-0005-0000-0000-0000170E0000}"/>
    <cellStyle name="20% - Accent2 4 5 6 3" xfId="44265" xr:uid="{00000000-0005-0000-0000-0000180E0000}"/>
    <cellStyle name="20% - Accent2 4 5 7" xfId="21798" xr:uid="{00000000-0005-0000-0000-0000190E0000}"/>
    <cellStyle name="20% - Accent2 4 5 7 2" xfId="29746" xr:uid="{00000000-0005-0000-0000-00001A0E0000}"/>
    <cellStyle name="20% - Accent2 4 5 7 2 2" xfId="58705" xr:uid="{00000000-0005-0000-0000-00001B0E0000}"/>
    <cellStyle name="20% - Accent2 4 5 7 3" xfId="50764" xr:uid="{00000000-0005-0000-0000-00001C0E0000}"/>
    <cellStyle name="20% - Accent2 4 5 8" xfId="8538" xr:uid="{00000000-0005-0000-0000-00001D0E0000}"/>
    <cellStyle name="20% - Accent2 4 5 8 2" xfId="37596" xr:uid="{00000000-0005-0000-0000-00001E0E0000}"/>
    <cellStyle name="20% - Accent2 4 5 9" xfId="31012" xr:uid="{00000000-0005-0000-0000-00001F0E0000}"/>
    <cellStyle name="20% - Accent2 4 6" xfId="3388" xr:uid="{00000000-0005-0000-0000-0000200E0000}"/>
    <cellStyle name="20% - Accent2 4 6 2" xfId="4586" xr:uid="{00000000-0005-0000-0000-0000210E0000}"/>
    <cellStyle name="20% - Accent2 4 6 2 2" xfId="17880" xr:uid="{00000000-0005-0000-0000-0000220E0000}"/>
    <cellStyle name="20% - Accent2 4 6 2 2 2" xfId="25834" xr:uid="{00000000-0005-0000-0000-0000230E0000}"/>
    <cellStyle name="20% - Accent2 4 6 2 2 2 2" xfId="54793" xr:uid="{00000000-0005-0000-0000-0000240E0000}"/>
    <cellStyle name="20% - Accent2 4 6 2 2 3" xfId="46852" xr:uid="{00000000-0005-0000-0000-0000250E0000}"/>
    <cellStyle name="20% - Accent2 4 6 2 3" xfId="11210" xr:uid="{00000000-0005-0000-0000-0000260E0000}"/>
    <cellStyle name="20% - Accent2 4 6 2 3 2" xfId="40268" xr:uid="{00000000-0005-0000-0000-0000270E0000}"/>
    <cellStyle name="20% - Accent2 4 6 2 4" xfId="33684" xr:uid="{00000000-0005-0000-0000-0000280E0000}"/>
    <cellStyle name="20% - Accent2 4 6 3" xfId="6746" xr:uid="{00000000-0005-0000-0000-0000290E0000}"/>
    <cellStyle name="20% - Accent2 4 6 3 2" xfId="20028" xr:uid="{00000000-0005-0000-0000-00002A0E0000}"/>
    <cellStyle name="20% - Accent2 4 6 3 2 2" xfId="27982" xr:uid="{00000000-0005-0000-0000-00002B0E0000}"/>
    <cellStyle name="20% - Accent2 4 6 3 2 2 2" xfId="56941" xr:uid="{00000000-0005-0000-0000-00002C0E0000}"/>
    <cellStyle name="20% - Accent2 4 6 3 2 3" xfId="49000" xr:uid="{00000000-0005-0000-0000-00002D0E0000}"/>
    <cellStyle name="20% - Accent2 4 6 3 3" xfId="13358" xr:uid="{00000000-0005-0000-0000-00002E0E0000}"/>
    <cellStyle name="20% - Accent2 4 6 3 3 2" xfId="42416" xr:uid="{00000000-0005-0000-0000-00002F0E0000}"/>
    <cellStyle name="20% - Accent2 4 6 3 4" xfId="35832" xr:uid="{00000000-0005-0000-0000-0000300E0000}"/>
    <cellStyle name="20% - Accent2 4 6 4" xfId="7911" xr:uid="{00000000-0005-0000-0000-0000310E0000}"/>
    <cellStyle name="20% - Accent2 4 6 4 2" xfId="21172" xr:uid="{00000000-0005-0000-0000-0000320E0000}"/>
    <cellStyle name="20% - Accent2 4 6 4 2 2" xfId="29126" xr:uid="{00000000-0005-0000-0000-0000330E0000}"/>
    <cellStyle name="20% - Accent2 4 6 4 2 2 2" xfId="58085" xr:uid="{00000000-0005-0000-0000-0000340E0000}"/>
    <cellStyle name="20% - Accent2 4 6 4 2 3" xfId="50144" xr:uid="{00000000-0005-0000-0000-0000350E0000}"/>
    <cellStyle name="20% - Accent2 4 6 4 3" xfId="14502" xr:uid="{00000000-0005-0000-0000-0000360E0000}"/>
    <cellStyle name="20% - Accent2 4 6 4 3 2" xfId="43560" xr:uid="{00000000-0005-0000-0000-0000370E0000}"/>
    <cellStyle name="20% - Accent2 4 6 4 4" xfId="36976" xr:uid="{00000000-0005-0000-0000-0000380E0000}"/>
    <cellStyle name="20% - Accent2 4 6 5" xfId="15781" xr:uid="{00000000-0005-0000-0000-0000390E0000}"/>
    <cellStyle name="20% - Accent2 4 6 5 2" xfId="23771" xr:uid="{00000000-0005-0000-0000-00003A0E0000}"/>
    <cellStyle name="20% - Accent2 4 6 5 2 2" xfId="52730" xr:uid="{00000000-0005-0000-0000-00003B0E0000}"/>
    <cellStyle name="20% - Accent2 4 6 5 3" xfId="44789" xr:uid="{00000000-0005-0000-0000-00003C0E0000}"/>
    <cellStyle name="20% - Accent2 4 6 6" xfId="22322" xr:uid="{00000000-0005-0000-0000-00003D0E0000}"/>
    <cellStyle name="20% - Accent2 4 6 6 2" xfId="30270" xr:uid="{00000000-0005-0000-0000-00003E0E0000}"/>
    <cellStyle name="20% - Accent2 4 6 6 2 2" xfId="59229" xr:uid="{00000000-0005-0000-0000-00003F0E0000}"/>
    <cellStyle name="20% - Accent2 4 6 6 3" xfId="51288" xr:uid="{00000000-0005-0000-0000-0000400E0000}"/>
    <cellStyle name="20% - Accent2 4 6 7" xfId="10066" xr:uid="{00000000-0005-0000-0000-0000410E0000}"/>
    <cellStyle name="20% - Accent2 4 6 7 2" xfId="39124" xr:uid="{00000000-0005-0000-0000-0000420E0000}"/>
    <cellStyle name="20% - Accent2 4 6 8" xfId="32540" xr:uid="{00000000-0005-0000-0000-0000430E0000}"/>
    <cellStyle name="20% - Accent2 4 7" xfId="2452" xr:uid="{00000000-0005-0000-0000-0000440E0000}"/>
    <cellStyle name="20% - Accent2 4 7 2" xfId="5810" xr:uid="{00000000-0005-0000-0000-0000450E0000}"/>
    <cellStyle name="20% - Accent2 4 7 2 2" xfId="19092" xr:uid="{00000000-0005-0000-0000-0000460E0000}"/>
    <cellStyle name="20% - Accent2 4 7 2 2 2" xfId="27046" xr:uid="{00000000-0005-0000-0000-0000470E0000}"/>
    <cellStyle name="20% - Accent2 4 7 2 2 2 2" xfId="56005" xr:uid="{00000000-0005-0000-0000-0000480E0000}"/>
    <cellStyle name="20% - Accent2 4 7 2 2 3" xfId="48064" xr:uid="{00000000-0005-0000-0000-0000490E0000}"/>
    <cellStyle name="20% - Accent2 4 7 2 3" xfId="12422" xr:uid="{00000000-0005-0000-0000-00004A0E0000}"/>
    <cellStyle name="20% - Accent2 4 7 2 3 2" xfId="41480" xr:uid="{00000000-0005-0000-0000-00004B0E0000}"/>
    <cellStyle name="20% - Accent2 4 7 2 4" xfId="34896" xr:uid="{00000000-0005-0000-0000-00004C0E0000}"/>
    <cellStyle name="20% - Accent2 4 7 3" xfId="15916" xr:uid="{00000000-0005-0000-0000-00004D0E0000}"/>
    <cellStyle name="20% - Accent2 4 7 3 2" xfId="23905" xr:uid="{00000000-0005-0000-0000-00004E0E0000}"/>
    <cellStyle name="20% - Accent2 4 7 3 2 2" xfId="52864" xr:uid="{00000000-0005-0000-0000-00004F0E0000}"/>
    <cellStyle name="20% - Accent2 4 7 3 3" xfId="44923" xr:uid="{00000000-0005-0000-0000-0000500E0000}"/>
    <cellStyle name="20% - Accent2 4 7 4" xfId="9130" xr:uid="{00000000-0005-0000-0000-0000510E0000}"/>
    <cellStyle name="20% - Accent2 4 7 4 2" xfId="38188" xr:uid="{00000000-0005-0000-0000-0000520E0000}"/>
    <cellStyle name="20% - Accent2 4 7 5" xfId="31604" xr:uid="{00000000-0005-0000-0000-0000530E0000}"/>
    <cellStyle name="20% - Accent2 4 8" xfId="3650" xr:uid="{00000000-0005-0000-0000-0000540E0000}"/>
    <cellStyle name="20% - Accent2 4 8 2" xfId="16944" xr:uid="{00000000-0005-0000-0000-0000550E0000}"/>
    <cellStyle name="20% - Accent2 4 8 2 2" xfId="24898" xr:uid="{00000000-0005-0000-0000-0000560E0000}"/>
    <cellStyle name="20% - Accent2 4 8 2 2 2" xfId="53857" xr:uid="{00000000-0005-0000-0000-0000570E0000}"/>
    <cellStyle name="20% - Accent2 4 8 2 3" xfId="45916" xr:uid="{00000000-0005-0000-0000-0000580E0000}"/>
    <cellStyle name="20% - Accent2 4 8 3" xfId="10274" xr:uid="{00000000-0005-0000-0000-0000590E0000}"/>
    <cellStyle name="20% - Accent2 4 8 3 2" xfId="39332" xr:uid="{00000000-0005-0000-0000-00005A0E0000}"/>
    <cellStyle name="20% - Accent2 4 8 4" xfId="32748" xr:uid="{00000000-0005-0000-0000-00005B0E0000}"/>
    <cellStyle name="20% - Accent2 4 9" xfId="4806" xr:uid="{00000000-0005-0000-0000-00005C0E0000}"/>
    <cellStyle name="20% - Accent2 4 9 2" xfId="18088" xr:uid="{00000000-0005-0000-0000-00005D0E0000}"/>
    <cellStyle name="20% - Accent2 4 9 2 2" xfId="26042" xr:uid="{00000000-0005-0000-0000-00005E0E0000}"/>
    <cellStyle name="20% - Accent2 4 9 2 2 2" xfId="55001" xr:uid="{00000000-0005-0000-0000-00005F0E0000}"/>
    <cellStyle name="20% - Accent2 4 9 2 3" xfId="47060" xr:uid="{00000000-0005-0000-0000-0000600E0000}"/>
    <cellStyle name="20% - Accent2 4 9 3" xfId="11418" xr:uid="{00000000-0005-0000-0000-0000610E0000}"/>
    <cellStyle name="20% - Accent2 4 9 3 2" xfId="40476" xr:uid="{00000000-0005-0000-0000-0000620E0000}"/>
    <cellStyle name="20% - Accent2 4 9 4" xfId="33892" xr:uid="{00000000-0005-0000-0000-0000630E0000}"/>
    <cellStyle name="20% - Accent2 5" xfId="1425" xr:uid="{00000000-0005-0000-0000-0000640E0000}"/>
    <cellStyle name="20% - Accent2 5 10" xfId="21407" xr:uid="{00000000-0005-0000-0000-0000650E0000}"/>
    <cellStyle name="20% - Accent2 5 10 2" xfId="29355" xr:uid="{00000000-0005-0000-0000-0000660E0000}"/>
    <cellStyle name="20% - Accent2 5 10 2 2" xfId="58314" xr:uid="{00000000-0005-0000-0000-0000670E0000}"/>
    <cellStyle name="20% - Accent2 5 10 3" xfId="50373" xr:uid="{00000000-0005-0000-0000-0000680E0000}"/>
    <cellStyle name="20% - Accent2 5 11" xfId="8147" xr:uid="{00000000-0005-0000-0000-0000690E0000}"/>
    <cellStyle name="20% - Accent2 5 11 2" xfId="37205" xr:uid="{00000000-0005-0000-0000-00006A0E0000}"/>
    <cellStyle name="20% - Accent2 5 12" xfId="30621" xr:uid="{00000000-0005-0000-0000-00006B0E0000}"/>
    <cellStyle name="20% - Accent2 5 2" xfId="1645" xr:uid="{00000000-0005-0000-0000-00006C0E0000}"/>
    <cellStyle name="20% - Accent2 5 2 10" xfId="30834" xr:uid="{00000000-0005-0000-0000-00006D0E0000}"/>
    <cellStyle name="20% - Accent2 5 2 2" xfId="2270" xr:uid="{00000000-0005-0000-0000-00006E0E0000}"/>
    <cellStyle name="20% - Accent2 5 2 2 2" xfId="3278" xr:uid="{00000000-0005-0000-0000-00006F0E0000}"/>
    <cellStyle name="20% - Accent2 5 2 2 2 2" xfId="6636" xr:uid="{00000000-0005-0000-0000-0000700E0000}"/>
    <cellStyle name="20% - Accent2 5 2 2 2 2 2" xfId="19918" xr:uid="{00000000-0005-0000-0000-0000710E0000}"/>
    <cellStyle name="20% - Accent2 5 2 2 2 2 2 2" xfId="27872" xr:uid="{00000000-0005-0000-0000-0000720E0000}"/>
    <cellStyle name="20% - Accent2 5 2 2 2 2 2 2 2" xfId="56831" xr:uid="{00000000-0005-0000-0000-0000730E0000}"/>
    <cellStyle name="20% - Accent2 5 2 2 2 2 2 3" xfId="48890" xr:uid="{00000000-0005-0000-0000-0000740E0000}"/>
    <cellStyle name="20% - Accent2 5 2 2 2 2 3" xfId="13248" xr:uid="{00000000-0005-0000-0000-0000750E0000}"/>
    <cellStyle name="20% - Accent2 5 2 2 2 2 3 2" xfId="42306" xr:uid="{00000000-0005-0000-0000-0000760E0000}"/>
    <cellStyle name="20% - Accent2 5 2 2 2 2 4" xfId="35722" xr:uid="{00000000-0005-0000-0000-0000770E0000}"/>
    <cellStyle name="20% - Accent2 5 2 2 2 3" xfId="16766" xr:uid="{00000000-0005-0000-0000-0000780E0000}"/>
    <cellStyle name="20% - Accent2 5 2 2 2 3 2" xfId="24720" xr:uid="{00000000-0005-0000-0000-0000790E0000}"/>
    <cellStyle name="20% - Accent2 5 2 2 2 3 2 2" xfId="53679" xr:uid="{00000000-0005-0000-0000-00007A0E0000}"/>
    <cellStyle name="20% - Accent2 5 2 2 2 3 3" xfId="45738" xr:uid="{00000000-0005-0000-0000-00007B0E0000}"/>
    <cellStyle name="20% - Accent2 5 2 2 2 4" xfId="9956" xr:uid="{00000000-0005-0000-0000-00007C0E0000}"/>
    <cellStyle name="20% - Accent2 5 2 2 2 4 2" xfId="39014" xr:uid="{00000000-0005-0000-0000-00007D0E0000}"/>
    <cellStyle name="20% - Accent2 5 2 2 2 5" xfId="32430" xr:uid="{00000000-0005-0000-0000-00007E0E0000}"/>
    <cellStyle name="20% - Accent2 5 2 2 3" xfId="4476" xr:uid="{00000000-0005-0000-0000-00007F0E0000}"/>
    <cellStyle name="20% - Accent2 5 2 2 3 2" xfId="17770" xr:uid="{00000000-0005-0000-0000-0000800E0000}"/>
    <cellStyle name="20% - Accent2 5 2 2 3 2 2" xfId="25724" xr:uid="{00000000-0005-0000-0000-0000810E0000}"/>
    <cellStyle name="20% - Accent2 5 2 2 3 2 2 2" xfId="54683" xr:uid="{00000000-0005-0000-0000-0000820E0000}"/>
    <cellStyle name="20% - Accent2 5 2 2 3 2 3" xfId="46742" xr:uid="{00000000-0005-0000-0000-0000830E0000}"/>
    <cellStyle name="20% - Accent2 5 2 2 3 3" xfId="11100" xr:uid="{00000000-0005-0000-0000-0000840E0000}"/>
    <cellStyle name="20% - Accent2 5 2 2 3 3 2" xfId="40158" xr:uid="{00000000-0005-0000-0000-0000850E0000}"/>
    <cellStyle name="20% - Accent2 5 2 2 3 4" xfId="33574" xr:uid="{00000000-0005-0000-0000-0000860E0000}"/>
    <cellStyle name="20% - Accent2 5 2 2 4" xfId="5632" xr:uid="{00000000-0005-0000-0000-0000870E0000}"/>
    <cellStyle name="20% - Accent2 5 2 2 4 2" xfId="18914" xr:uid="{00000000-0005-0000-0000-0000880E0000}"/>
    <cellStyle name="20% - Accent2 5 2 2 4 2 2" xfId="26868" xr:uid="{00000000-0005-0000-0000-0000890E0000}"/>
    <cellStyle name="20% - Accent2 5 2 2 4 2 2 2" xfId="55827" xr:uid="{00000000-0005-0000-0000-00008A0E0000}"/>
    <cellStyle name="20% - Accent2 5 2 2 4 2 3" xfId="47886" xr:uid="{00000000-0005-0000-0000-00008B0E0000}"/>
    <cellStyle name="20% - Accent2 5 2 2 4 3" xfId="12244" xr:uid="{00000000-0005-0000-0000-00008C0E0000}"/>
    <cellStyle name="20% - Accent2 5 2 2 4 3 2" xfId="41302" xr:uid="{00000000-0005-0000-0000-00008D0E0000}"/>
    <cellStyle name="20% - Accent2 5 2 2 4 4" xfId="34718" xr:uid="{00000000-0005-0000-0000-00008E0E0000}"/>
    <cellStyle name="20% - Accent2 5 2 2 5" xfId="7801" xr:uid="{00000000-0005-0000-0000-00008F0E0000}"/>
    <cellStyle name="20% - Accent2 5 2 2 5 2" xfId="21062" xr:uid="{00000000-0005-0000-0000-0000900E0000}"/>
    <cellStyle name="20% - Accent2 5 2 2 5 2 2" xfId="29016" xr:uid="{00000000-0005-0000-0000-0000910E0000}"/>
    <cellStyle name="20% - Accent2 5 2 2 5 2 2 2" xfId="57975" xr:uid="{00000000-0005-0000-0000-0000920E0000}"/>
    <cellStyle name="20% - Accent2 5 2 2 5 2 3" xfId="50034" xr:uid="{00000000-0005-0000-0000-0000930E0000}"/>
    <cellStyle name="20% - Accent2 5 2 2 5 3" xfId="14392" xr:uid="{00000000-0005-0000-0000-0000940E0000}"/>
    <cellStyle name="20% - Accent2 5 2 2 5 3 2" xfId="43450" xr:uid="{00000000-0005-0000-0000-0000950E0000}"/>
    <cellStyle name="20% - Accent2 5 2 2 5 4" xfId="36866" xr:uid="{00000000-0005-0000-0000-0000960E0000}"/>
    <cellStyle name="20% - Accent2 5 2 2 6" xfId="15671" xr:uid="{00000000-0005-0000-0000-0000970E0000}"/>
    <cellStyle name="20% - Accent2 5 2 2 6 2" xfId="23661" xr:uid="{00000000-0005-0000-0000-0000980E0000}"/>
    <cellStyle name="20% - Accent2 5 2 2 6 2 2" xfId="52620" xr:uid="{00000000-0005-0000-0000-0000990E0000}"/>
    <cellStyle name="20% - Accent2 5 2 2 6 3" xfId="44679" xr:uid="{00000000-0005-0000-0000-00009A0E0000}"/>
    <cellStyle name="20% - Accent2 5 2 2 7" xfId="22212" xr:uid="{00000000-0005-0000-0000-00009B0E0000}"/>
    <cellStyle name="20% - Accent2 5 2 2 7 2" xfId="30160" xr:uid="{00000000-0005-0000-0000-00009C0E0000}"/>
    <cellStyle name="20% - Accent2 5 2 2 7 2 2" xfId="59119" xr:uid="{00000000-0005-0000-0000-00009D0E0000}"/>
    <cellStyle name="20% - Accent2 5 2 2 7 3" xfId="51178" xr:uid="{00000000-0005-0000-0000-00009E0E0000}"/>
    <cellStyle name="20% - Accent2 5 2 2 8" xfId="8952" xr:uid="{00000000-0005-0000-0000-00009F0E0000}"/>
    <cellStyle name="20% - Accent2 5 2 2 8 2" xfId="38010" xr:uid="{00000000-0005-0000-0000-0000A00E0000}"/>
    <cellStyle name="20% - Accent2 5 2 2 9" xfId="31426" xr:uid="{00000000-0005-0000-0000-0000A10E0000}"/>
    <cellStyle name="20% - Accent2 5 2 3" xfId="2686" xr:uid="{00000000-0005-0000-0000-0000A20E0000}"/>
    <cellStyle name="20% - Accent2 5 2 3 2" xfId="6044" xr:uid="{00000000-0005-0000-0000-0000A30E0000}"/>
    <cellStyle name="20% - Accent2 5 2 3 2 2" xfId="19326" xr:uid="{00000000-0005-0000-0000-0000A40E0000}"/>
    <cellStyle name="20% - Accent2 5 2 3 2 2 2" xfId="27280" xr:uid="{00000000-0005-0000-0000-0000A50E0000}"/>
    <cellStyle name="20% - Accent2 5 2 3 2 2 2 2" xfId="56239" xr:uid="{00000000-0005-0000-0000-0000A60E0000}"/>
    <cellStyle name="20% - Accent2 5 2 3 2 2 3" xfId="48298" xr:uid="{00000000-0005-0000-0000-0000A70E0000}"/>
    <cellStyle name="20% - Accent2 5 2 3 2 3" xfId="12656" xr:uid="{00000000-0005-0000-0000-0000A80E0000}"/>
    <cellStyle name="20% - Accent2 5 2 3 2 3 2" xfId="41714" xr:uid="{00000000-0005-0000-0000-0000A90E0000}"/>
    <cellStyle name="20% - Accent2 5 2 3 2 4" xfId="35130" xr:uid="{00000000-0005-0000-0000-0000AA0E0000}"/>
    <cellStyle name="20% - Accent2 5 2 3 3" xfId="16174" xr:uid="{00000000-0005-0000-0000-0000AB0E0000}"/>
    <cellStyle name="20% - Accent2 5 2 3 3 2" xfId="24128" xr:uid="{00000000-0005-0000-0000-0000AC0E0000}"/>
    <cellStyle name="20% - Accent2 5 2 3 3 2 2" xfId="53087" xr:uid="{00000000-0005-0000-0000-0000AD0E0000}"/>
    <cellStyle name="20% - Accent2 5 2 3 3 3" xfId="45146" xr:uid="{00000000-0005-0000-0000-0000AE0E0000}"/>
    <cellStyle name="20% - Accent2 5 2 3 4" xfId="9364" xr:uid="{00000000-0005-0000-0000-0000AF0E0000}"/>
    <cellStyle name="20% - Accent2 5 2 3 4 2" xfId="38422" xr:uid="{00000000-0005-0000-0000-0000B00E0000}"/>
    <cellStyle name="20% - Accent2 5 2 3 5" xfId="31838" xr:uid="{00000000-0005-0000-0000-0000B10E0000}"/>
    <cellStyle name="20% - Accent2 5 2 4" xfId="3884" xr:uid="{00000000-0005-0000-0000-0000B20E0000}"/>
    <cellStyle name="20% - Accent2 5 2 4 2" xfId="17178" xr:uid="{00000000-0005-0000-0000-0000B30E0000}"/>
    <cellStyle name="20% - Accent2 5 2 4 2 2" xfId="25132" xr:uid="{00000000-0005-0000-0000-0000B40E0000}"/>
    <cellStyle name="20% - Accent2 5 2 4 2 2 2" xfId="54091" xr:uid="{00000000-0005-0000-0000-0000B50E0000}"/>
    <cellStyle name="20% - Accent2 5 2 4 2 3" xfId="46150" xr:uid="{00000000-0005-0000-0000-0000B60E0000}"/>
    <cellStyle name="20% - Accent2 5 2 4 3" xfId="10508" xr:uid="{00000000-0005-0000-0000-0000B70E0000}"/>
    <cellStyle name="20% - Accent2 5 2 4 3 2" xfId="39566" xr:uid="{00000000-0005-0000-0000-0000B80E0000}"/>
    <cellStyle name="20% - Accent2 5 2 4 4" xfId="32982" xr:uid="{00000000-0005-0000-0000-0000B90E0000}"/>
    <cellStyle name="20% - Accent2 5 2 5" xfId="5040" xr:uid="{00000000-0005-0000-0000-0000BA0E0000}"/>
    <cellStyle name="20% - Accent2 5 2 5 2" xfId="18322" xr:uid="{00000000-0005-0000-0000-0000BB0E0000}"/>
    <cellStyle name="20% - Accent2 5 2 5 2 2" xfId="26276" xr:uid="{00000000-0005-0000-0000-0000BC0E0000}"/>
    <cellStyle name="20% - Accent2 5 2 5 2 2 2" xfId="55235" xr:uid="{00000000-0005-0000-0000-0000BD0E0000}"/>
    <cellStyle name="20% - Accent2 5 2 5 2 3" xfId="47294" xr:uid="{00000000-0005-0000-0000-0000BE0E0000}"/>
    <cellStyle name="20% - Accent2 5 2 5 3" xfId="11652" xr:uid="{00000000-0005-0000-0000-0000BF0E0000}"/>
    <cellStyle name="20% - Accent2 5 2 5 3 2" xfId="40710" xr:uid="{00000000-0005-0000-0000-0000C00E0000}"/>
    <cellStyle name="20% - Accent2 5 2 5 4" xfId="34126" xr:uid="{00000000-0005-0000-0000-0000C10E0000}"/>
    <cellStyle name="20% - Accent2 5 2 6" xfId="7209" xr:uid="{00000000-0005-0000-0000-0000C20E0000}"/>
    <cellStyle name="20% - Accent2 5 2 6 2" xfId="20470" xr:uid="{00000000-0005-0000-0000-0000C30E0000}"/>
    <cellStyle name="20% - Accent2 5 2 6 2 2" xfId="28424" xr:uid="{00000000-0005-0000-0000-0000C40E0000}"/>
    <cellStyle name="20% - Accent2 5 2 6 2 2 2" xfId="57383" xr:uid="{00000000-0005-0000-0000-0000C50E0000}"/>
    <cellStyle name="20% - Accent2 5 2 6 2 3" xfId="49442" xr:uid="{00000000-0005-0000-0000-0000C60E0000}"/>
    <cellStyle name="20% - Accent2 5 2 6 3" xfId="13800" xr:uid="{00000000-0005-0000-0000-0000C70E0000}"/>
    <cellStyle name="20% - Accent2 5 2 6 3 2" xfId="42858" xr:uid="{00000000-0005-0000-0000-0000C80E0000}"/>
    <cellStyle name="20% - Accent2 5 2 6 4" xfId="36274" xr:uid="{00000000-0005-0000-0000-0000C90E0000}"/>
    <cellStyle name="20% - Accent2 5 2 7" xfId="15078" xr:uid="{00000000-0005-0000-0000-0000CA0E0000}"/>
    <cellStyle name="20% - Accent2 5 2 7 2" xfId="23068" xr:uid="{00000000-0005-0000-0000-0000CB0E0000}"/>
    <cellStyle name="20% - Accent2 5 2 7 2 2" xfId="52027" xr:uid="{00000000-0005-0000-0000-0000CC0E0000}"/>
    <cellStyle name="20% - Accent2 5 2 7 3" xfId="44086" xr:uid="{00000000-0005-0000-0000-0000CD0E0000}"/>
    <cellStyle name="20% - Accent2 5 2 8" xfId="21620" xr:uid="{00000000-0005-0000-0000-0000CE0E0000}"/>
    <cellStyle name="20% - Accent2 5 2 8 2" xfId="29568" xr:uid="{00000000-0005-0000-0000-0000CF0E0000}"/>
    <cellStyle name="20% - Accent2 5 2 8 2 2" xfId="58527" xr:uid="{00000000-0005-0000-0000-0000D00E0000}"/>
    <cellStyle name="20% - Accent2 5 2 8 3" xfId="50586" xr:uid="{00000000-0005-0000-0000-0000D10E0000}"/>
    <cellStyle name="20% - Accent2 5 2 9" xfId="8360" xr:uid="{00000000-0005-0000-0000-0000D20E0000}"/>
    <cellStyle name="20% - Accent2 5 2 9 2" xfId="37418" xr:uid="{00000000-0005-0000-0000-0000D30E0000}"/>
    <cellStyle name="20% - Accent2 5 3" xfId="2057" xr:uid="{00000000-0005-0000-0000-0000D40E0000}"/>
    <cellStyle name="20% - Accent2 5 3 2" xfId="3065" xr:uid="{00000000-0005-0000-0000-0000D50E0000}"/>
    <cellStyle name="20% - Accent2 5 3 2 2" xfId="6423" xr:uid="{00000000-0005-0000-0000-0000D60E0000}"/>
    <cellStyle name="20% - Accent2 5 3 2 2 2" xfId="19705" xr:uid="{00000000-0005-0000-0000-0000D70E0000}"/>
    <cellStyle name="20% - Accent2 5 3 2 2 2 2" xfId="27659" xr:uid="{00000000-0005-0000-0000-0000D80E0000}"/>
    <cellStyle name="20% - Accent2 5 3 2 2 2 2 2" xfId="56618" xr:uid="{00000000-0005-0000-0000-0000D90E0000}"/>
    <cellStyle name="20% - Accent2 5 3 2 2 2 3" xfId="48677" xr:uid="{00000000-0005-0000-0000-0000DA0E0000}"/>
    <cellStyle name="20% - Accent2 5 3 2 2 3" xfId="13035" xr:uid="{00000000-0005-0000-0000-0000DB0E0000}"/>
    <cellStyle name="20% - Accent2 5 3 2 2 3 2" xfId="42093" xr:uid="{00000000-0005-0000-0000-0000DC0E0000}"/>
    <cellStyle name="20% - Accent2 5 3 2 2 4" xfId="35509" xr:uid="{00000000-0005-0000-0000-0000DD0E0000}"/>
    <cellStyle name="20% - Accent2 5 3 2 3" xfId="16553" xr:uid="{00000000-0005-0000-0000-0000DE0E0000}"/>
    <cellStyle name="20% - Accent2 5 3 2 3 2" xfId="24507" xr:uid="{00000000-0005-0000-0000-0000DF0E0000}"/>
    <cellStyle name="20% - Accent2 5 3 2 3 2 2" xfId="53466" xr:uid="{00000000-0005-0000-0000-0000E00E0000}"/>
    <cellStyle name="20% - Accent2 5 3 2 3 3" xfId="45525" xr:uid="{00000000-0005-0000-0000-0000E10E0000}"/>
    <cellStyle name="20% - Accent2 5 3 2 4" xfId="9743" xr:uid="{00000000-0005-0000-0000-0000E20E0000}"/>
    <cellStyle name="20% - Accent2 5 3 2 4 2" xfId="38801" xr:uid="{00000000-0005-0000-0000-0000E30E0000}"/>
    <cellStyle name="20% - Accent2 5 3 2 5" xfId="32217" xr:uid="{00000000-0005-0000-0000-0000E40E0000}"/>
    <cellStyle name="20% - Accent2 5 3 3" xfId="4263" xr:uid="{00000000-0005-0000-0000-0000E50E0000}"/>
    <cellStyle name="20% - Accent2 5 3 3 2" xfId="17557" xr:uid="{00000000-0005-0000-0000-0000E60E0000}"/>
    <cellStyle name="20% - Accent2 5 3 3 2 2" xfId="25511" xr:uid="{00000000-0005-0000-0000-0000E70E0000}"/>
    <cellStyle name="20% - Accent2 5 3 3 2 2 2" xfId="54470" xr:uid="{00000000-0005-0000-0000-0000E80E0000}"/>
    <cellStyle name="20% - Accent2 5 3 3 2 3" xfId="46529" xr:uid="{00000000-0005-0000-0000-0000E90E0000}"/>
    <cellStyle name="20% - Accent2 5 3 3 3" xfId="10887" xr:uid="{00000000-0005-0000-0000-0000EA0E0000}"/>
    <cellStyle name="20% - Accent2 5 3 3 3 2" xfId="39945" xr:uid="{00000000-0005-0000-0000-0000EB0E0000}"/>
    <cellStyle name="20% - Accent2 5 3 3 4" xfId="33361" xr:uid="{00000000-0005-0000-0000-0000EC0E0000}"/>
    <cellStyle name="20% - Accent2 5 3 4" xfId="5419" xr:uid="{00000000-0005-0000-0000-0000ED0E0000}"/>
    <cellStyle name="20% - Accent2 5 3 4 2" xfId="18701" xr:uid="{00000000-0005-0000-0000-0000EE0E0000}"/>
    <cellStyle name="20% - Accent2 5 3 4 2 2" xfId="26655" xr:uid="{00000000-0005-0000-0000-0000EF0E0000}"/>
    <cellStyle name="20% - Accent2 5 3 4 2 2 2" xfId="55614" xr:uid="{00000000-0005-0000-0000-0000F00E0000}"/>
    <cellStyle name="20% - Accent2 5 3 4 2 3" xfId="47673" xr:uid="{00000000-0005-0000-0000-0000F10E0000}"/>
    <cellStyle name="20% - Accent2 5 3 4 3" xfId="12031" xr:uid="{00000000-0005-0000-0000-0000F20E0000}"/>
    <cellStyle name="20% - Accent2 5 3 4 3 2" xfId="41089" xr:uid="{00000000-0005-0000-0000-0000F30E0000}"/>
    <cellStyle name="20% - Accent2 5 3 4 4" xfId="34505" xr:uid="{00000000-0005-0000-0000-0000F40E0000}"/>
    <cellStyle name="20% - Accent2 5 3 5" xfId="7588" xr:uid="{00000000-0005-0000-0000-0000F50E0000}"/>
    <cellStyle name="20% - Accent2 5 3 5 2" xfId="20849" xr:uid="{00000000-0005-0000-0000-0000F60E0000}"/>
    <cellStyle name="20% - Accent2 5 3 5 2 2" xfId="28803" xr:uid="{00000000-0005-0000-0000-0000F70E0000}"/>
    <cellStyle name="20% - Accent2 5 3 5 2 2 2" xfId="57762" xr:uid="{00000000-0005-0000-0000-0000F80E0000}"/>
    <cellStyle name="20% - Accent2 5 3 5 2 3" xfId="49821" xr:uid="{00000000-0005-0000-0000-0000F90E0000}"/>
    <cellStyle name="20% - Accent2 5 3 5 3" xfId="14179" xr:uid="{00000000-0005-0000-0000-0000FA0E0000}"/>
    <cellStyle name="20% - Accent2 5 3 5 3 2" xfId="43237" xr:uid="{00000000-0005-0000-0000-0000FB0E0000}"/>
    <cellStyle name="20% - Accent2 5 3 5 4" xfId="36653" xr:uid="{00000000-0005-0000-0000-0000FC0E0000}"/>
    <cellStyle name="20% - Accent2 5 3 6" xfId="15458" xr:uid="{00000000-0005-0000-0000-0000FD0E0000}"/>
    <cellStyle name="20% - Accent2 5 3 6 2" xfId="23448" xr:uid="{00000000-0005-0000-0000-0000FE0E0000}"/>
    <cellStyle name="20% - Accent2 5 3 6 2 2" xfId="52407" xr:uid="{00000000-0005-0000-0000-0000FF0E0000}"/>
    <cellStyle name="20% - Accent2 5 3 6 3" xfId="44466" xr:uid="{00000000-0005-0000-0000-0000000F0000}"/>
    <cellStyle name="20% - Accent2 5 3 7" xfId="21999" xr:uid="{00000000-0005-0000-0000-0000010F0000}"/>
    <cellStyle name="20% - Accent2 5 3 7 2" xfId="29947" xr:uid="{00000000-0005-0000-0000-0000020F0000}"/>
    <cellStyle name="20% - Accent2 5 3 7 2 2" xfId="58906" xr:uid="{00000000-0005-0000-0000-0000030F0000}"/>
    <cellStyle name="20% - Accent2 5 3 7 3" xfId="50965" xr:uid="{00000000-0005-0000-0000-0000040F0000}"/>
    <cellStyle name="20% - Accent2 5 3 8" xfId="8739" xr:uid="{00000000-0005-0000-0000-0000050F0000}"/>
    <cellStyle name="20% - Accent2 5 3 8 2" xfId="37797" xr:uid="{00000000-0005-0000-0000-0000060F0000}"/>
    <cellStyle name="20% - Accent2 5 3 9" xfId="31213" xr:uid="{00000000-0005-0000-0000-0000070F0000}"/>
    <cellStyle name="20% - Accent2 5 4" xfId="1875" xr:uid="{00000000-0005-0000-0000-0000080F0000}"/>
    <cellStyle name="20% - Accent2 5 4 2" xfId="2885" xr:uid="{00000000-0005-0000-0000-0000090F0000}"/>
    <cellStyle name="20% - Accent2 5 4 2 2" xfId="6243" xr:uid="{00000000-0005-0000-0000-00000A0F0000}"/>
    <cellStyle name="20% - Accent2 5 4 2 2 2" xfId="19525" xr:uid="{00000000-0005-0000-0000-00000B0F0000}"/>
    <cellStyle name="20% - Accent2 5 4 2 2 2 2" xfId="27479" xr:uid="{00000000-0005-0000-0000-00000C0F0000}"/>
    <cellStyle name="20% - Accent2 5 4 2 2 2 2 2" xfId="56438" xr:uid="{00000000-0005-0000-0000-00000D0F0000}"/>
    <cellStyle name="20% - Accent2 5 4 2 2 2 3" xfId="48497" xr:uid="{00000000-0005-0000-0000-00000E0F0000}"/>
    <cellStyle name="20% - Accent2 5 4 2 2 3" xfId="12855" xr:uid="{00000000-0005-0000-0000-00000F0F0000}"/>
    <cellStyle name="20% - Accent2 5 4 2 2 3 2" xfId="41913" xr:uid="{00000000-0005-0000-0000-0000100F0000}"/>
    <cellStyle name="20% - Accent2 5 4 2 2 4" xfId="35329" xr:uid="{00000000-0005-0000-0000-0000110F0000}"/>
    <cellStyle name="20% - Accent2 5 4 2 3" xfId="16373" xr:uid="{00000000-0005-0000-0000-0000120F0000}"/>
    <cellStyle name="20% - Accent2 5 4 2 3 2" xfId="24327" xr:uid="{00000000-0005-0000-0000-0000130F0000}"/>
    <cellStyle name="20% - Accent2 5 4 2 3 2 2" xfId="53286" xr:uid="{00000000-0005-0000-0000-0000140F0000}"/>
    <cellStyle name="20% - Accent2 5 4 2 3 3" xfId="45345" xr:uid="{00000000-0005-0000-0000-0000150F0000}"/>
    <cellStyle name="20% - Accent2 5 4 2 4" xfId="9563" xr:uid="{00000000-0005-0000-0000-0000160F0000}"/>
    <cellStyle name="20% - Accent2 5 4 2 4 2" xfId="38621" xr:uid="{00000000-0005-0000-0000-0000170F0000}"/>
    <cellStyle name="20% - Accent2 5 4 2 5" xfId="32037" xr:uid="{00000000-0005-0000-0000-0000180F0000}"/>
    <cellStyle name="20% - Accent2 5 4 3" xfId="4083" xr:uid="{00000000-0005-0000-0000-0000190F0000}"/>
    <cellStyle name="20% - Accent2 5 4 3 2" xfId="17377" xr:uid="{00000000-0005-0000-0000-00001A0F0000}"/>
    <cellStyle name="20% - Accent2 5 4 3 2 2" xfId="25331" xr:uid="{00000000-0005-0000-0000-00001B0F0000}"/>
    <cellStyle name="20% - Accent2 5 4 3 2 2 2" xfId="54290" xr:uid="{00000000-0005-0000-0000-00001C0F0000}"/>
    <cellStyle name="20% - Accent2 5 4 3 2 3" xfId="46349" xr:uid="{00000000-0005-0000-0000-00001D0F0000}"/>
    <cellStyle name="20% - Accent2 5 4 3 3" xfId="10707" xr:uid="{00000000-0005-0000-0000-00001E0F0000}"/>
    <cellStyle name="20% - Accent2 5 4 3 3 2" xfId="39765" xr:uid="{00000000-0005-0000-0000-00001F0F0000}"/>
    <cellStyle name="20% - Accent2 5 4 3 4" xfId="33181" xr:uid="{00000000-0005-0000-0000-0000200F0000}"/>
    <cellStyle name="20% - Accent2 5 4 4" xfId="5239" xr:uid="{00000000-0005-0000-0000-0000210F0000}"/>
    <cellStyle name="20% - Accent2 5 4 4 2" xfId="18521" xr:uid="{00000000-0005-0000-0000-0000220F0000}"/>
    <cellStyle name="20% - Accent2 5 4 4 2 2" xfId="26475" xr:uid="{00000000-0005-0000-0000-0000230F0000}"/>
    <cellStyle name="20% - Accent2 5 4 4 2 2 2" xfId="55434" xr:uid="{00000000-0005-0000-0000-0000240F0000}"/>
    <cellStyle name="20% - Accent2 5 4 4 2 3" xfId="47493" xr:uid="{00000000-0005-0000-0000-0000250F0000}"/>
    <cellStyle name="20% - Accent2 5 4 4 3" xfId="11851" xr:uid="{00000000-0005-0000-0000-0000260F0000}"/>
    <cellStyle name="20% - Accent2 5 4 4 3 2" xfId="40909" xr:uid="{00000000-0005-0000-0000-0000270F0000}"/>
    <cellStyle name="20% - Accent2 5 4 4 4" xfId="34325" xr:uid="{00000000-0005-0000-0000-0000280F0000}"/>
    <cellStyle name="20% - Accent2 5 4 5" xfId="7408" xr:uid="{00000000-0005-0000-0000-0000290F0000}"/>
    <cellStyle name="20% - Accent2 5 4 5 2" xfId="20669" xr:uid="{00000000-0005-0000-0000-00002A0F0000}"/>
    <cellStyle name="20% - Accent2 5 4 5 2 2" xfId="28623" xr:uid="{00000000-0005-0000-0000-00002B0F0000}"/>
    <cellStyle name="20% - Accent2 5 4 5 2 2 2" xfId="57582" xr:uid="{00000000-0005-0000-0000-00002C0F0000}"/>
    <cellStyle name="20% - Accent2 5 4 5 2 3" xfId="49641" xr:uid="{00000000-0005-0000-0000-00002D0F0000}"/>
    <cellStyle name="20% - Accent2 5 4 5 3" xfId="13999" xr:uid="{00000000-0005-0000-0000-00002E0F0000}"/>
    <cellStyle name="20% - Accent2 5 4 5 3 2" xfId="43057" xr:uid="{00000000-0005-0000-0000-00002F0F0000}"/>
    <cellStyle name="20% - Accent2 5 4 5 4" xfId="36473" xr:uid="{00000000-0005-0000-0000-0000300F0000}"/>
    <cellStyle name="20% - Accent2 5 4 6" xfId="15278" xr:uid="{00000000-0005-0000-0000-0000310F0000}"/>
    <cellStyle name="20% - Accent2 5 4 6 2" xfId="23268" xr:uid="{00000000-0005-0000-0000-0000320F0000}"/>
    <cellStyle name="20% - Accent2 5 4 6 2 2" xfId="52227" xr:uid="{00000000-0005-0000-0000-0000330F0000}"/>
    <cellStyle name="20% - Accent2 5 4 6 3" xfId="44286" xr:uid="{00000000-0005-0000-0000-0000340F0000}"/>
    <cellStyle name="20% - Accent2 5 4 7" xfId="21819" xr:uid="{00000000-0005-0000-0000-0000350F0000}"/>
    <cellStyle name="20% - Accent2 5 4 7 2" xfId="29767" xr:uid="{00000000-0005-0000-0000-0000360F0000}"/>
    <cellStyle name="20% - Accent2 5 4 7 2 2" xfId="58726" xr:uid="{00000000-0005-0000-0000-0000370F0000}"/>
    <cellStyle name="20% - Accent2 5 4 7 3" xfId="50785" xr:uid="{00000000-0005-0000-0000-0000380F0000}"/>
    <cellStyle name="20% - Accent2 5 4 8" xfId="8559" xr:uid="{00000000-0005-0000-0000-0000390F0000}"/>
    <cellStyle name="20% - Accent2 5 4 8 2" xfId="37617" xr:uid="{00000000-0005-0000-0000-00003A0F0000}"/>
    <cellStyle name="20% - Accent2 5 4 9" xfId="31033" xr:uid="{00000000-0005-0000-0000-00003B0F0000}"/>
    <cellStyle name="20% - Accent2 5 5" xfId="2473" xr:uid="{00000000-0005-0000-0000-00003C0F0000}"/>
    <cellStyle name="20% - Accent2 5 5 2" xfId="5831" xr:uid="{00000000-0005-0000-0000-00003D0F0000}"/>
    <cellStyle name="20% - Accent2 5 5 2 2" xfId="19113" xr:uid="{00000000-0005-0000-0000-00003E0F0000}"/>
    <cellStyle name="20% - Accent2 5 5 2 2 2" xfId="27067" xr:uid="{00000000-0005-0000-0000-00003F0F0000}"/>
    <cellStyle name="20% - Accent2 5 5 2 2 2 2" xfId="56026" xr:uid="{00000000-0005-0000-0000-0000400F0000}"/>
    <cellStyle name="20% - Accent2 5 5 2 2 3" xfId="48085" xr:uid="{00000000-0005-0000-0000-0000410F0000}"/>
    <cellStyle name="20% - Accent2 5 5 2 3" xfId="12443" xr:uid="{00000000-0005-0000-0000-0000420F0000}"/>
    <cellStyle name="20% - Accent2 5 5 2 3 2" xfId="41501" xr:uid="{00000000-0005-0000-0000-0000430F0000}"/>
    <cellStyle name="20% - Accent2 5 5 2 4" xfId="34917" xr:uid="{00000000-0005-0000-0000-0000440F0000}"/>
    <cellStyle name="20% - Accent2 5 5 3" xfId="14811" xr:uid="{00000000-0005-0000-0000-0000450F0000}"/>
    <cellStyle name="20% - Accent2 5 5 3 2" xfId="22810" xr:uid="{00000000-0005-0000-0000-0000460F0000}"/>
    <cellStyle name="20% - Accent2 5 5 3 2 2" xfId="51769" xr:uid="{00000000-0005-0000-0000-0000470F0000}"/>
    <cellStyle name="20% - Accent2 5 5 3 3" xfId="43828" xr:uid="{00000000-0005-0000-0000-0000480F0000}"/>
    <cellStyle name="20% - Accent2 5 5 4" xfId="9151" xr:uid="{00000000-0005-0000-0000-0000490F0000}"/>
    <cellStyle name="20% - Accent2 5 5 4 2" xfId="38209" xr:uid="{00000000-0005-0000-0000-00004A0F0000}"/>
    <cellStyle name="20% - Accent2 5 5 5" xfId="31625" xr:uid="{00000000-0005-0000-0000-00004B0F0000}"/>
    <cellStyle name="20% - Accent2 5 6" xfId="3671" xr:uid="{00000000-0005-0000-0000-00004C0F0000}"/>
    <cellStyle name="20% - Accent2 5 6 2" xfId="16965" xr:uid="{00000000-0005-0000-0000-00004D0F0000}"/>
    <cellStyle name="20% - Accent2 5 6 2 2" xfId="24919" xr:uid="{00000000-0005-0000-0000-00004E0F0000}"/>
    <cellStyle name="20% - Accent2 5 6 2 2 2" xfId="53878" xr:uid="{00000000-0005-0000-0000-00004F0F0000}"/>
    <cellStyle name="20% - Accent2 5 6 2 3" xfId="45937" xr:uid="{00000000-0005-0000-0000-0000500F0000}"/>
    <cellStyle name="20% - Accent2 5 6 3" xfId="10295" xr:uid="{00000000-0005-0000-0000-0000510F0000}"/>
    <cellStyle name="20% - Accent2 5 6 3 2" xfId="39353" xr:uid="{00000000-0005-0000-0000-0000520F0000}"/>
    <cellStyle name="20% - Accent2 5 6 4" xfId="32769" xr:uid="{00000000-0005-0000-0000-0000530F0000}"/>
    <cellStyle name="20% - Accent2 5 7" xfId="4827" xr:uid="{00000000-0005-0000-0000-0000540F0000}"/>
    <cellStyle name="20% - Accent2 5 7 2" xfId="18109" xr:uid="{00000000-0005-0000-0000-0000550F0000}"/>
    <cellStyle name="20% - Accent2 5 7 2 2" xfId="26063" xr:uid="{00000000-0005-0000-0000-0000560F0000}"/>
    <cellStyle name="20% - Accent2 5 7 2 2 2" xfId="55022" xr:uid="{00000000-0005-0000-0000-0000570F0000}"/>
    <cellStyle name="20% - Accent2 5 7 2 3" xfId="47081" xr:uid="{00000000-0005-0000-0000-0000580F0000}"/>
    <cellStyle name="20% - Accent2 5 7 3" xfId="11439" xr:uid="{00000000-0005-0000-0000-0000590F0000}"/>
    <cellStyle name="20% - Accent2 5 7 3 2" xfId="40497" xr:uid="{00000000-0005-0000-0000-00005A0F0000}"/>
    <cellStyle name="20% - Accent2 5 7 4" xfId="33913" xr:uid="{00000000-0005-0000-0000-00005B0F0000}"/>
    <cellStyle name="20% - Accent2 5 8" xfId="6996" xr:uid="{00000000-0005-0000-0000-00005C0F0000}"/>
    <cellStyle name="20% - Accent2 5 8 2" xfId="20257" xr:uid="{00000000-0005-0000-0000-00005D0F0000}"/>
    <cellStyle name="20% - Accent2 5 8 2 2" xfId="28211" xr:uid="{00000000-0005-0000-0000-00005E0F0000}"/>
    <cellStyle name="20% - Accent2 5 8 2 2 2" xfId="57170" xr:uid="{00000000-0005-0000-0000-00005F0F0000}"/>
    <cellStyle name="20% - Accent2 5 8 2 3" xfId="49229" xr:uid="{00000000-0005-0000-0000-0000600F0000}"/>
    <cellStyle name="20% - Accent2 5 8 3" xfId="13587" xr:uid="{00000000-0005-0000-0000-0000610F0000}"/>
    <cellStyle name="20% - Accent2 5 8 3 2" xfId="42645" xr:uid="{00000000-0005-0000-0000-0000620F0000}"/>
    <cellStyle name="20% - Accent2 5 8 4" xfId="36061" xr:uid="{00000000-0005-0000-0000-0000630F0000}"/>
    <cellStyle name="20% - Accent2 5 9" xfId="14865" xr:uid="{00000000-0005-0000-0000-0000640F0000}"/>
    <cellStyle name="20% - Accent2 5 9 2" xfId="22855" xr:uid="{00000000-0005-0000-0000-0000650F0000}"/>
    <cellStyle name="20% - Accent2 5 9 2 2" xfId="51814" xr:uid="{00000000-0005-0000-0000-0000660F0000}"/>
    <cellStyle name="20% - Accent2 5 9 3" xfId="43873" xr:uid="{00000000-0005-0000-0000-0000670F0000}"/>
    <cellStyle name="20% - Accent2 6" xfId="1511" xr:uid="{00000000-0005-0000-0000-0000680F0000}"/>
    <cellStyle name="20% - Accent2 6 10" xfId="30707" xr:uid="{00000000-0005-0000-0000-0000690F0000}"/>
    <cellStyle name="20% - Accent2 6 2" xfId="2143" xr:uid="{00000000-0005-0000-0000-00006A0F0000}"/>
    <cellStyle name="20% - Accent2 6 2 2" xfId="3151" xr:uid="{00000000-0005-0000-0000-00006B0F0000}"/>
    <cellStyle name="20% - Accent2 6 2 2 2" xfId="6509" xr:uid="{00000000-0005-0000-0000-00006C0F0000}"/>
    <cellStyle name="20% - Accent2 6 2 2 2 2" xfId="19791" xr:uid="{00000000-0005-0000-0000-00006D0F0000}"/>
    <cellStyle name="20% - Accent2 6 2 2 2 2 2" xfId="27745" xr:uid="{00000000-0005-0000-0000-00006E0F0000}"/>
    <cellStyle name="20% - Accent2 6 2 2 2 2 2 2" xfId="56704" xr:uid="{00000000-0005-0000-0000-00006F0F0000}"/>
    <cellStyle name="20% - Accent2 6 2 2 2 2 3" xfId="48763" xr:uid="{00000000-0005-0000-0000-0000700F0000}"/>
    <cellStyle name="20% - Accent2 6 2 2 2 3" xfId="13121" xr:uid="{00000000-0005-0000-0000-0000710F0000}"/>
    <cellStyle name="20% - Accent2 6 2 2 2 3 2" xfId="42179" xr:uid="{00000000-0005-0000-0000-0000720F0000}"/>
    <cellStyle name="20% - Accent2 6 2 2 2 4" xfId="35595" xr:uid="{00000000-0005-0000-0000-0000730F0000}"/>
    <cellStyle name="20% - Accent2 6 2 2 3" xfId="16639" xr:uid="{00000000-0005-0000-0000-0000740F0000}"/>
    <cellStyle name="20% - Accent2 6 2 2 3 2" xfId="24593" xr:uid="{00000000-0005-0000-0000-0000750F0000}"/>
    <cellStyle name="20% - Accent2 6 2 2 3 2 2" xfId="53552" xr:uid="{00000000-0005-0000-0000-0000760F0000}"/>
    <cellStyle name="20% - Accent2 6 2 2 3 3" xfId="45611" xr:uid="{00000000-0005-0000-0000-0000770F0000}"/>
    <cellStyle name="20% - Accent2 6 2 2 4" xfId="9829" xr:uid="{00000000-0005-0000-0000-0000780F0000}"/>
    <cellStyle name="20% - Accent2 6 2 2 4 2" xfId="38887" xr:uid="{00000000-0005-0000-0000-0000790F0000}"/>
    <cellStyle name="20% - Accent2 6 2 2 5" xfId="32303" xr:uid="{00000000-0005-0000-0000-00007A0F0000}"/>
    <cellStyle name="20% - Accent2 6 2 3" xfId="4349" xr:uid="{00000000-0005-0000-0000-00007B0F0000}"/>
    <cellStyle name="20% - Accent2 6 2 3 2" xfId="17643" xr:uid="{00000000-0005-0000-0000-00007C0F0000}"/>
    <cellStyle name="20% - Accent2 6 2 3 2 2" xfId="25597" xr:uid="{00000000-0005-0000-0000-00007D0F0000}"/>
    <cellStyle name="20% - Accent2 6 2 3 2 2 2" xfId="54556" xr:uid="{00000000-0005-0000-0000-00007E0F0000}"/>
    <cellStyle name="20% - Accent2 6 2 3 2 3" xfId="46615" xr:uid="{00000000-0005-0000-0000-00007F0F0000}"/>
    <cellStyle name="20% - Accent2 6 2 3 3" xfId="10973" xr:uid="{00000000-0005-0000-0000-0000800F0000}"/>
    <cellStyle name="20% - Accent2 6 2 3 3 2" xfId="40031" xr:uid="{00000000-0005-0000-0000-0000810F0000}"/>
    <cellStyle name="20% - Accent2 6 2 3 4" xfId="33447" xr:uid="{00000000-0005-0000-0000-0000820F0000}"/>
    <cellStyle name="20% - Accent2 6 2 4" xfId="5505" xr:uid="{00000000-0005-0000-0000-0000830F0000}"/>
    <cellStyle name="20% - Accent2 6 2 4 2" xfId="18787" xr:uid="{00000000-0005-0000-0000-0000840F0000}"/>
    <cellStyle name="20% - Accent2 6 2 4 2 2" xfId="26741" xr:uid="{00000000-0005-0000-0000-0000850F0000}"/>
    <cellStyle name="20% - Accent2 6 2 4 2 2 2" xfId="55700" xr:uid="{00000000-0005-0000-0000-0000860F0000}"/>
    <cellStyle name="20% - Accent2 6 2 4 2 3" xfId="47759" xr:uid="{00000000-0005-0000-0000-0000870F0000}"/>
    <cellStyle name="20% - Accent2 6 2 4 3" xfId="12117" xr:uid="{00000000-0005-0000-0000-0000880F0000}"/>
    <cellStyle name="20% - Accent2 6 2 4 3 2" xfId="41175" xr:uid="{00000000-0005-0000-0000-0000890F0000}"/>
    <cellStyle name="20% - Accent2 6 2 4 4" xfId="34591" xr:uid="{00000000-0005-0000-0000-00008A0F0000}"/>
    <cellStyle name="20% - Accent2 6 2 5" xfId="7674" xr:uid="{00000000-0005-0000-0000-00008B0F0000}"/>
    <cellStyle name="20% - Accent2 6 2 5 2" xfId="20935" xr:uid="{00000000-0005-0000-0000-00008C0F0000}"/>
    <cellStyle name="20% - Accent2 6 2 5 2 2" xfId="28889" xr:uid="{00000000-0005-0000-0000-00008D0F0000}"/>
    <cellStyle name="20% - Accent2 6 2 5 2 2 2" xfId="57848" xr:uid="{00000000-0005-0000-0000-00008E0F0000}"/>
    <cellStyle name="20% - Accent2 6 2 5 2 3" xfId="49907" xr:uid="{00000000-0005-0000-0000-00008F0F0000}"/>
    <cellStyle name="20% - Accent2 6 2 5 3" xfId="14265" xr:uid="{00000000-0005-0000-0000-0000900F0000}"/>
    <cellStyle name="20% - Accent2 6 2 5 3 2" xfId="43323" xr:uid="{00000000-0005-0000-0000-0000910F0000}"/>
    <cellStyle name="20% - Accent2 6 2 5 4" xfId="36739" xr:uid="{00000000-0005-0000-0000-0000920F0000}"/>
    <cellStyle name="20% - Accent2 6 2 6" xfId="15544" xr:uid="{00000000-0005-0000-0000-0000930F0000}"/>
    <cellStyle name="20% - Accent2 6 2 6 2" xfId="23534" xr:uid="{00000000-0005-0000-0000-0000940F0000}"/>
    <cellStyle name="20% - Accent2 6 2 6 2 2" xfId="52493" xr:uid="{00000000-0005-0000-0000-0000950F0000}"/>
    <cellStyle name="20% - Accent2 6 2 6 3" xfId="44552" xr:uid="{00000000-0005-0000-0000-0000960F0000}"/>
    <cellStyle name="20% - Accent2 6 2 7" xfId="22085" xr:uid="{00000000-0005-0000-0000-0000970F0000}"/>
    <cellStyle name="20% - Accent2 6 2 7 2" xfId="30033" xr:uid="{00000000-0005-0000-0000-0000980F0000}"/>
    <cellStyle name="20% - Accent2 6 2 7 2 2" xfId="58992" xr:uid="{00000000-0005-0000-0000-0000990F0000}"/>
    <cellStyle name="20% - Accent2 6 2 7 3" xfId="51051" xr:uid="{00000000-0005-0000-0000-00009A0F0000}"/>
    <cellStyle name="20% - Accent2 6 2 8" xfId="8825" xr:uid="{00000000-0005-0000-0000-00009B0F0000}"/>
    <cellStyle name="20% - Accent2 6 2 8 2" xfId="37883" xr:uid="{00000000-0005-0000-0000-00009C0F0000}"/>
    <cellStyle name="20% - Accent2 6 2 9" xfId="31299" xr:uid="{00000000-0005-0000-0000-00009D0F0000}"/>
    <cellStyle name="20% - Accent2 6 3" xfId="2559" xr:uid="{00000000-0005-0000-0000-00009E0F0000}"/>
    <cellStyle name="20% - Accent2 6 3 2" xfId="5917" xr:uid="{00000000-0005-0000-0000-00009F0F0000}"/>
    <cellStyle name="20% - Accent2 6 3 2 2" xfId="19199" xr:uid="{00000000-0005-0000-0000-0000A00F0000}"/>
    <cellStyle name="20% - Accent2 6 3 2 2 2" xfId="27153" xr:uid="{00000000-0005-0000-0000-0000A10F0000}"/>
    <cellStyle name="20% - Accent2 6 3 2 2 2 2" xfId="56112" xr:uid="{00000000-0005-0000-0000-0000A20F0000}"/>
    <cellStyle name="20% - Accent2 6 3 2 2 3" xfId="48171" xr:uid="{00000000-0005-0000-0000-0000A30F0000}"/>
    <cellStyle name="20% - Accent2 6 3 2 3" xfId="12529" xr:uid="{00000000-0005-0000-0000-0000A40F0000}"/>
    <cellStyle name="20% - Accent2 6 3 2 3 2" xfId="41587" xr:uid="{00000000-0005-0000-0000-0000A50F0000}"/>
    <cellStyle name="20% - Accent2 6 3 2 4" xfId="35003" xr:uid="{00000000-0005-0000-0000-0000A60F0000}"/>
    <cellStyle name="20% - Accent2 6 3 3" xfId="16047" xr:uid="{00000000-0005-0000-0000-0000A70F0000}"/>
    <cellStyle name="20% - Accent2 6 3 3 2" xfId="24001" xr:uid="{00000000-0005-0000-0000-0000A80F0000}"/>
    <cellStyle name="20% - Accent2 6 3 3 2 2" xfId="52960" xr:uid="{00000000-0005-0000-0000-0000A90F0000}"/>
    <cellStyle name="20% - Accent2 6 3 3 3" xfId="45019" xr:uid="{00000000-0005-0000-0000-0000AA0F0000}"/>
    <cellStyle name="20% - Accent2 6 3 4" xfId="9237" xr:uid="{00000000-0005-0000-0000-0000AB0F0000}"/>
    <cellStyle name="20% - Accent2 6 3 4 2" xfId="38295" xr:uid="{00000000-0005-0000-0000-0000AC0F0000}"/>
    <cellStyle name="20% - Accent2 6 3 5" xfId="31711" xr:uid="{00000000-0005-0000-0000-0000AD0F0000}"/>
    <cellStyle name="20% - Accent2 6 4" xfId="3757" xr:uid="{00000000-0005-0000-0000-0000AE0F0000}"/>
    <cellStyle name="20% - Accent2 6 4 2" xfId="17051" xr:uid="{00000000-0005-0000-0000-0000AF0F0000}"/>
    <cellStyle name="20% - Accent2 6 4 2 2" xfId="25005" xr:uid="{00000000-0005-0000-0000-0000B00F0000}"/>
    <cellStyle name="20% - Accent2 6 4 2 2 2" xfId="53964" xr:uid="{00000000-0005-0000-0000-0000B10F0000}"/>
    <cellStyle name="20% - Accent2 6 4 2 3" xfId="46023" xr:uid="{00000000-0005-0000-0000-0000B20F0000}"/>
    <cellStyle name="20% - Accent2 6 4 3" xfId="10381" xr:uid="{00000000-0005-0000-0000-0000B30F0000}"/>
    <cellStyle name="20% - Accent2 6 4 3 2" xfId="39439" xr:uid="{00000000-0005-0000-0000-0000B40F0000}"/>
    <cellStyle name="20% - Accent2 6 4 4" xfId="32855" xr:uid="{00000000-0005-0000-0000-0000B50F0000}"/>
    <cellStyle name="20% - Accent2 6 5" xfId="4913" xr:uid="{00000000-0005-0000-0000-0000B60F0000}"/>
    <cellStyle name="20% - Accent2 6 5 2" xfId="18195" xr:uid="{00000000-0005-0000-0000-0000B70F0000}"/>
    <cellStyle name="20% - Accent2 6 5 2 2" xfId="26149" xr:uid="{00000000-0005-0000-0000-0000B80F0000}"/>
    <cellStyle name="20% - Accent2 6 5 2 2 2" xfId="55108" xr:uid="{00000000-0005-0000-0000-0000B90F0000}"/>
    <cellStyle name="20% - Accent2 6 5 2 3" xfId="47167" xr:uid="{00000000-0005-0000-0000-0000BA0F0000}"/>
    <cellStyle name="20% - Accent2 6 5 3" xfId="11525" xr:uid="{00000000-0005-0000-0000-0000BB0F0000}"/>
    <cellStyle name="20% - Accent2 6 5 3 2" xfId="40583" xr:uid="{00000000-0005-0000-0000-0000BC0F0000}"/>
    <cellStyle name="20% - Accent2 6 5 4" xfId="33999" xr:uid="{00000000-0005-0000-0000-0000BD0F0000}"/>
    <cellStyle name="20% - Accent2 6 6" xfId="7082" xr:uid="{00000000-0005-0000-0000-0000BE0F0000}"/>
    <cellStyle name="20% - Accent2 6 6 2" xfId="20343" xr:uid="{00000000-0005-0000-0000-0000BF0F0000}"/>
    <cellStyle name="20% - Accent2 6 6 2 2" xfId="28297" xr:uid="{00000000-0005-0000-0000-0000C00F0000}"/>
    <cellStyle name="20% - Accent2 6 6 2 2 2" xfId="57256" xr:uid="{00000000-0005-0000-0000-0000C10F0000}"/>
    <cellStyle name="20% - Accent2 6 6 2 3" xfId="49315" xr:uid="{00000000-0005-0000-0000-0000C20F0000}"/>
    <cellStyle name="20% - Accent2 6 6 3" xfId="13673" xr:uid="{00000000-0005-0000-0000-0000C30F0000}"/>
    <cellStyle name="20% - Accent2 6 6 3 2" xfId="42731" xr:uid="{00000000-0005-0000-0000-0000C40F0000}"/>
    <cellStyle name="20% - Accent2 6 6 4" xfId="36147" xr:uid="{00000000-0005-0000-0000-0000C50F0000}"/>
    <cellStyle name="20% - Accent2 6 7" xfId="14951" xr:uid="{00000000-0005-0000-0000-0000C60F0000}"/>
    <cellStyle name="20% - Accent2 6 7 2" xfId="22941" xr:uid="{00000000-0005-0000-0000-0000C70F0000}"/>
    <cellStyle name="20% - Accent2 6 7 2 2" xfId="51900" xr:uid="{00000000-0005-0000-0000-0000C80F0000}"/>
    <cellStyle name="20% - Accent2 6 7 3" xfId="43959" xr:uid="{00000000-0005-0000-0000-0000C90F0000}"/>
    <cellStyle name="20% - Accent2 6 8" xfId="21493" xr:uid="{00000000-0005-0000-0000-0000CA0F0000}"/>
    <cellStyle name="20% - Accent2 6 8 2" xfId="29441" xr:uid="{00000000-0005-0000-0000-0000CB0F0000}"/>
    <cellStyle name="20% - Accent2 6 8 2 2" xfId="58400" xr:uid="{00000000-0005-0000-0000-0000CC0F0000}"/>
    <cellStyle name="20% - Accent2 6 8 3" xfId="50459" xr:uid="{00000000-0005-0000-0000-0000CD0F0000}"/>
    <cellStyle name="20% - Accent2 6 9" xfId="8233" xr:uid="{00000000-0005-0000-0000-0000CE0F0000}"/>
    <cellStyle name="20% - Accent2 6 9 2" xfId="37291" xr:uid="{00000000-0005-0000-0000-0000CF0F0000}"/>
    <cellStyle name="20% - Accent2 7" xfId="1967" xr:uid="{00000000-0005-0000-0000-0000D00F0000}"/>
    <cellStyle name="20% - Accent2 7 2" xfId="2975" xr:uid="{00000000-0005-0000-0000-0000D10F0000}"/>
    <cellStyle name="20% - Accent2 7 2 2" xfId="6333" xr:uid="{00000000-0005-0000-0000-0000D20F0000}"/>
    <cellStyle name="20% - Accent2 7 2 2 2" xfId="19615" xr:uid="{00000000-0005-0000-0000-0000D30F0000}"/>
    <cellStyle name="20% - Accent2 7 2 2 2 2" xfId="27569" xr:uid="{00000000-0005-0000-0000-0000D40F0000}"/>
    <cellStyle name="20% - Accent2 7 2 2 2 2 2" xfId="56528" xr:uid="{00000000-0005-0000-0000-0000D50F0000}"/>
    <cellStyle name="20% - Accent2 7 2 2 2 3" xfId="48587" xr:uid="{00000000-0005-0000-0000-0000D60F0000}"/>
    <cellStyle name="20% - Accent2 7 2 2 3" xfId="12945" xr:uid="{00000000-0005-0000-0000-0000D70F0000}"/>
    <cellStyle name="20% - Accent2 7 2 2 3 2" xfId="42003" xr:uid="{00000000-0005-0000-0000-0000D80F0000}"/>
    <cellStyle name="20% - Accent2 7 2 2 4" xfId="35419" xr:uid="{00000000-0005-0000-0000-0000D90F0000}"/>
    <cellStyle name="20% - Accent2 7 2 3" xfId="16463" xr:uid="{00000000-0005-0000-0000-0000DA0F0000}"/>
    <cellStyle name="20% - Accent2 7 2 3 2" xfId="24417" xr:uid="{00000000-0005-0000-0000-0000DB0F0000}"/>
    <cellStyle name="20% - Accent2 7 2 3 2 2" xfId="53376" xr:uid="{00000000-0005-0000-0000-0000DC0F0000}"/>
    <cellStyle name="20% - Accent2 7 2 3 3" xfId="45435" xr:uid="{00000000-0005-0000-0000-0000DD0F0000}"/>
    <cellStyle name="20% - Accent2 7 2 4" xfId="9653" xr:uid="{00000000-0005-0000-0000-0000DE0F0000}"/>
    <cellStyle name="20% - Accent2 7 2 4 2" xfId="38711" xr:uid="{00000000-0005-0000-0000-0000DF0F0000}"/>
    <cellStyle name="20% - Accent2 7 2 5" xfId="32127" xr:uid="{00000000-0005-0000-0000-0000E00F0000}"/>
    <cellStyle name="20% - Accent2 7 3" xfId="4173" xr:uid="{00000000-0005-0000-0000-0000E10F0000}"/>
    <cellStyle name="20% - Accent2 7 3 2" xfId="17467" xr:uid="{00000000-0005-0000-0000-0000E20F0000}"/>
    <cellStyle name="20% - Accent2 7 3 2 2" xfId="25421" xr:uid="{00000000-0005-0000-0000-0000E30F0000}"/>
    <cellStyle name="20% - Accent2 7 3 2 2 2" xfId="54380" xr:uid="{00000000-0005-0000-0000-0000E40F0000}"/>
    <cellStyle name="20% - Accent2 7 3 2 3" xfId="46439" xr:uid="{00000000-0005-0000-0000-0000E50F0000}"/>
    <cellStyle name="20% - Accent2 7 3 3" xfId="10797" xr:uid="{00000000-0005-0000-0000-0000E60F0000}"/>
    <cellStyle name="20% - Accent2 7 3 3 2" xfId="39855" xr:uid="{00000000-0005-0000-0000-0000E70F0000}"/>
    <cellStyle name="20% - Accent2 7 3 4" xfId="33271" xr:uid="{00000000-0005-0000-0000-0000E80F0000}"/>
    <cellStyle name="20% - Accent2 7 4" xfId="5329" xr:uid="{00000000-0005-0000-0000-0000E90F0000}"/>
    <cellStyle name="20% - Accent2 7 4 2" xfId="18611" xr:uid="{00000000-0005-0000-0000-0000EA0F0000}"/>
    <cellStyle name="20% - Accent2 7 4 2 2" xfId="26565" xr:uid="{00000000-0005-0000-0000-0000EB0F0000}"/>
    <cellStyle name="20% - Accent2 7 4 2 2 2" xfId="55524" xr:uid="{00000000-0005-0000-0000-0000EC0F0000}"/>
    <cellStyle name="20% - Accent2 7 4 2 3" xfId="47583" xr:uid="{00000000-0005-0000-0000-0000ED0F0000}"/>
    <cellStyle name="20% - Accent2 7 4 3" xfId="11941" xr:uid="{00000000-0005-0000-0000-0000EE0F0000}"/>
    <cellStyle name="20% - Accent2 7 4 3 2" xfId="40999" xr:uid="{00000000-0005-0000-0000-0000EF0F0000}"/>
    <cellStyle name="20% - Accent2 7 4 4" xfId="34415" xr:uid="{00000000-0005-0000-0000-0000F00F0000}"/>
    <cellStyle name="20% - Accent2 7 5" xfId="7498" xr:uid="{00000000-0005-0000-0000-0000F10F0000}"/>
    <cellStyle name="20% - Accent2 7 5 2" xfId="20759" xr:uid="{00000000-0005-0000-0000-0000F20F0000}"/>
    <cellStyle name="20% - Accent2 7 5 2 2" xfId="28713" xr:uid="{00000000-0005-0000-0000-0000F30F0000}"/>
    <cellStyle name="20% - Accent2 7 5 2 2 2" xfId="57672" xr:uid="{00000000-0005-0000-0000-0000F40F0000}"/>
    <cellStyle name="20% - Accent2 7 5 2 3" xfId="49731" xr:uid="{00000000-0005-0000-0000-0000F50F0000}"/>
    <cellStyle name="20% - Accent2 7 5 3" xfId="14089" xr:uid="{00000000-0005-0000-0000-0000F60F0000}"/>
    <cellStyle name="20% - Accent2 7 5 3 2" xfId="43147" xr:uid="{00000000-0005-0000-0000-0000F70F0000}"/>
    <cellStyle name="20% - Accent2 7 5 4" xfId="36563" xr:uid="{00000000-0005-0000-0000-0000F80F0000}"/>
    <cellStyle name="20% - Accent2 7 6" xfId="15368" xr:uid="{00000000-0005-0000-0000-0000F90F0000}"/>
    <cellStyle name="20% - Accent2 7 6 2" xfId="23358" xr:uid="{00000000-0005-0000-0000-0000FA0F0000}"/>
    <cellStyle name="20% - Accent2 7 6 2 2" xfId="52317" xr:uid="{00000000-0005-0000-0000-0000FB0F0000}"/>
    <cellStyle name="20% - Accent2 7 6 3" xfId="44376" xr:uid="{00000000-0005-0000-0000-0000FC0F0000}"/>
    <cellStyle name="20% - Accent2 7 7" xfId="21909" xr:uid="{00000000-0005-0000-0000-0000FD0F0000}"/>
    <cellStyle name="20% - Accent2 7 7 2" xfId="29857" xr:uid="{00000000-0005-0000-0000-0000FE0F0000}"/>
    <cellStyle name="20% - Accent2 7 7 2 2" xfId="58816" xr:uid="{00000000-0005-0000-0000-0000FF0F0000}"/>
    <cellStyle name="20% - Accent2 7 7 3" xfId="50875" xr:uid="{00000000-0005-0000-0000-000000100000}"/>
    <cellStyle name="20% - Accent2 7 8" xfId="8649" xr:uid="{00000000-0005-0000-0000-000001100000}"/>
    <cellStyle name="20% - Accent2 7 8 2" xfId="37707" xr:uid="{00000000-0005-0000-0000-000002100000}"/>
    <cellStyle name="20% - Accent2 7 9" xfId="31123" xr:uid="{00000000-0005-0000-0000-000003100000}"/>
    <cellStyle name="20% - Accent2 8" xfId="1783" xr:uid="{00000000-0005-0000-0000-000004100000}"/>
    <cellStyle name="20% - Accent2 8 2" xfId="2795" xr:uid="{00000000-0005-0000-0000-000005100000}"/>
    <cellStyle name="20% - Accent2 8 2 2" xfId="6153" xr:uid="{00000000-0005-0000-0000-000006100000}"/>
    <cellStyle name="20% - Accent2 8 2 2 2" xfId="19435" xr:uid="{00000000-0005-0000-0000-000007100000}"/>
    <cellStyle name="20% - Accent2 8 2 2 2 2" xfId="27389" xr:uid="{00000000-0005-0000-0000-000008100000}"/>
    <cellStyle name="20% - Accent2 8 2 2 2 2 2" xfId="56348" xr:uid="{00000000-0005-0000-0000-000009100000}"/>
    <cellStyle name="20% - Accent2 8 2 2 2 3" xfId="48407" xr:uid="{00000000-0005-0000-0000-00000A100000}"/>
    <cellStyle name="20% - Accent2 8 2 2 3" xfId="12765" xr:uid="{00000000-0005-0000-0000-00000B100000}"/>
    <cellStyle name="20% - Accent2 8 2 2 3 2" xfId="41823" xr:uid="{00000000-0005-0000-0000-00000C100000}"/>
    <cellStyle name="20% - Accent2 8 2 2 4" xfId="35239" xr:uid="{00000000-0005-0000-0000-00000D100000}"/>
    <cellStyle name="20% - Accent2 8 2 3" xfId="16283" xr:uid="{00000000-0005-0000-0000-00000E100000}"/>
    <cellStyle name="20% - Accent2 8 2 3 2" xfId="24237" xr:uid="{00000000-0005-0000-0000-00000F100000}"/>
    <cellStyle name="20% - Accent2 8 2 3 2 2" xfId="53196" xr:uid="{00000000-0005-0000-0000-000010100000}"/>
    <cellStyle name="20% - Accent2 8 2 3 3" xfId="45255" xr:uid="{00000000-0005-0000-0000-000011100000}"/>
    <cellStyle name="20% - Accent2 8 2 4" xfId="9473" xr:uid="{00000000-0005-0000-0000-000012100000}"/>
    <cellStyle name="20% - Accent2 8 2 4 2" xfId="38531" xr:uid="{00000000-0005-0000-0000-000013100000}"/>
    <cellStyle name="20% - Accent2 8 2 5" xfId="31947" xr:uid="{00000000-0005-0000-0000-000014100000}"/>
    <cellStyle name="20% - Accent2 8 3" xfId="3993" xr:uid="{00000000-0005-0000-0000-000015100000}"/>
    <cellStyle name="20% - Accent2 8 3 2" xfId="17287" xr:uid="{00000000-0005-0000-0000-000016100000}"/>
    <cellStyle name="20% - Accent2 8 3 2 2" xfId="25241" xr:uid="{00000000-0005-0000-0000-000017100000}"/>
    <cellStyle name="20% - Accent2 8 3 2 2 2" xfId="54200" xr:uid="{00000000-0005-0000-0000-000018100000}"/>
    <cellStyle name="20% - Accent2 8 3 2 3" xfId="46259" xr:uid="{00000000-0005-0000-0000-000019100000}"/>
    <cellStyle name="20% - Accent2 8 3 3" xfId="10617" xr:uid="{00000000-0005-0000-0000-00001A100000}"/>
    <cellStyle name="20% - Accent2 8 3 3 2" xfId="39675" xr:uid="{00000000-0005-0000-0000-00001B100000}"/>
    <cellStyle name="20% - Accent2 8 3 4" xfId="33091" xr:uid="{00000000-0005-0000-0000-00001C100000}"/>
    <cellStyle name="20% - Accent2 8 4" xfId="5149" xr:uid="{00000000-0005-0000-0000-00001D100000}"/>
    <cellStyle name="20% - Accent2 8 4 2" xfId="18431" xr:uid="{00000000-0005-0000-0000-00001E100000}"/>
    <cellStyle name="20% - Accent2 8 4 2 2" xfId="26385" xr:uid="{00000000-0005-0000-0000-00001F100000}"/>
    <cellStyle name="20% - Accent2 8 4 2 2 2" xfId="55344" xr:uid="{00000000-0005-0000-0000-000020100000}"/>
    <cellStyle name="20% - Accent2 8 4 2 3" xfId="47403" xr:uid="{00000000-0005-0000-0000-000021100000}"/>
    <cellStyle name="20% - Accent2 8 4 3" xfId="11761" xr:uid="{00000000-0005-0000-0000-000022100000}"/>
    <cellStyle name="20% - Accent2 8 4 3 2" xfId="40819" xr:uid="{00000000-0005-0000-0000-000023100000}"/>
    <cellStyle name="20% - Accent2 8 4 4" xfId="34235" xr:uid="{00000000-0005-0000-0000-000024100000}"/>
    <cellStyle name="20% - Accent2 8 5" xfId="7318" xr:uid="{00000000-0005-0000-0000-000025100000}"/>
    <cellStyle name="20% - Accent2 8 5 2" xfId="20579" xr:uid="{00000000-0005-0000-0000-000026100000}"/>
    <cellStyle name="20% - Accent2 8 5 2 2" xfId="28533" xr:uid="{00000000-0005-0000-0000-000027100000}"/>
    <cellStyle name="20% - Accent2 8 5 2 2 2" xfId="57492" xr:uid="{00000000-0005-0000-0000-000028100000}"/>
    <cellStyle name="20% - Accent2 8 5 2 3" xfId="49551" xr:uid="{00000000-0005-0000-0000-000029100000}"/>
    <cellStyle name="20% - Accent2 8 5 3" xfId="13909" xr:uid="{00000000-0005-0000-0000-00002A100000}"/>
    <cellStyle name="20% - Accent2 8 5 3 2" xfId="42967" xr:uid="{00000000-0005-0000-0000-00002B100000}"/>
    <cellStyle name="20% - Accent2 8 5 4" xfId="36383" xr:uid="{00000000-0005-0000-0000-00002C100000}"/>
    <cellStyle name="20% - Accent2 8 6" xfId="15188" xr:uid="{00000000-0005-0000-0000-00002D100000}"/>
    <cellStyle name="20% - Accent2 8 6 2" xfId="23178" xr:uid="{00000000-0005-0000-0000-00002E100000}"/>
    <cellStyle name="20% - Accent2 8 6 2 2" xfId="52137" xr:uid="{00000000-0005-0000-0000-00002F100000}"/>
    <cellStyle name="20% - Accent2 8 6 3" xfId="44196" xr:uid="{00000000-0005-0000-0000-000030100000}"/>
    <cellStyle name="20% - Accent2 8 7" xfId="21729" xr:uid="{00000000-0005-0000-0000-000031100000}"/>
    <cellStyle name="20% - Accent2 8 7 2" xfId="29677" xr:uid="{00000000-0005-0000-0000-000032100000}"/>
    <cellStyle name="20% - Accent2 8 7 2 2" xfId="58636" xr:uid="{00000000-0005-0000-0000-000033100000}"/>
    <cellStyle name="20% - Accent2 8 7 3" xfId="50695" xr:uid="{00000000-0005-0000-0000-000034100000}"/>
    <cellStyle name="20% - Accent2 8 8" xfId="8469" xr:uid="{00000000-0005-0000-0000-000035100000}"/>
    <cellStyle name="20% - Accent2 8 8 2" xfId="37527" xr:uid="{00000000-0005-0000-0000-000036100000}"/>
    <cellStyle name="20% - Accent2 8 9" xfId="30943" xr:uid="{00000000-0005-0000-0000-000037100000}"/>
    <cellStyle name="20% - Accent2 9" xfId="2382" xr:uid="{00000000-0005-0000-0000-000038100000}"/>
    <cellStyle name="20% - Accent2 9 2" xfId="5741" xr:uid="{00000000-0005-0000-0000-000039100000}"/>
    <cellStyle name="20% - Accent2 9 2 2" xfId="19023" xr:uid="{00000000-0005-0000-0000-00003A100000}"/>
    <cellStyle name="20% - Accent2 9 2 2 2" xfId="26977" xr:uid="{00000000-0005-0000-0000-00003B100000}"/>
    <cellStyle name="20% - Accent2 9 2 2 2 2" xfId="55936" xr:uid="{00000000-0005-0000-0000-00003C100000}"/>
    <cellStyle name="20% - Accent2 9 2 2 3" xfId="47995" xr:uid="{00000000-0005-0000-0000-00003D100000}"/>
    <cellStyle name="20% - Accent2 9 2 3" xfId="12353" xr:uid="{00000000-0005-0000-0000-00003E100000}"/>
    <cellStyle name="20% - Accent2 9 2 3 2" xfId="41411" xr:uid="{00000000-0005-0000-0000-00003F100000}"/>
    <cellStyle name="20% - Accent2 9 2 4" xfId="34827" xr:uid="{00000000-0005-0000-0000-000040100000}"/>
    <cellStyle name="20% - Accent2 9 3" xfId="15983" xr:uid="{00000000-0005-0000-0000-000041100000}"/>
    <cellStyle name="20% - Accent2 9 3 2" xfId="23948" xr:uid="{00000000-0005-0000-0000-000042100000}"/>
    <cellStyle name="20% - Accent2 9 3 2 2" xfId="52907" xr:uid="{00000000-0005-0000-0000-000043100000}"/>
    <cellStyle name="20% - Accent2 9 3 3" xfId="44966" xr:uid="{00000000-0005-0000-0000-000044100000}"/>
    <cellStyle name="20% - Accent2 9 4" xfId="9061" xr:uid="{00000000-0005-0000-0000-000045100000}"/>
    <cellStyle name="20% - Accent2 9 4 2" xfId="38119" xr:uid="{00000000-0005-0000-0000-000046100000}"/>
    <cellStyle name="20% - Accent2 9 5" xfId="31535" xr:uid="{00000000-0005-0000-0000-000047100000}"/>
    <cellStyle name="20% - Accent3" xfId="49" builtinId="38" customBuiltin="1"/>
    <cellStyle name="20% - Accent3 10" xfId="3583" xr:uid="{00000000-0005-0000-0000-000049100000}"/>
    <cellStyle name="20% - Accent3 10 2" xfId="16877" xr:uid="{00000000-0005-0000-0000-00004A100000}"/>
    <cellStyle name="20% - Accent3 10 2 2" xfId="24831" xr:uid="{00000000-0005-0000-0000-00004B100000}"/>
    <cellStyle name="20% - Accent3 10 2 2 2" xfId="53790" xr:uid="{00000000-0005-0000-0000-00004C100000}"/>
    <cellStyle name="20% - Accent3 10 2 3" xfId="45849" xr:uid="{00000000-0005-0000-0000-00004D100000}"/>
    <cellStyle name="20% - Accent3 10 3" xfId="10207" xr:uid="{00000000-0005-0000-0000-00004E100000}"/>
    <cellStyle name="20% - Accent3 10 3 2" xfId="39265" xr:uid="{00000000-0005-0000-0000-00004F100000}"/>
    <cellStyle name="20% - Accent3 10 4" xfId="32681" xr:uid="{00000000-0005-0000-0000-000050100000}"/>
    <cellStyle name="20% - Accent3 11" xfId="4737" xr:uid="{00000000-0005-0000-0000-000051100000}"/>
    <cellStyle name="20% - Accent3 11 2" xfId="18021" xr:uid="{00000000-0005-0000-0000-000052100000}"/>
    <cellStyle name="20% - Accent3 11 2 2" xfId="25975" xr:uid="{00000000-0005-0000-0000-000053100000}"/>
    <cellStyle name="20% - Accent3 11 2 2 2" xfId="54934" xr:uid="{00000000-0005-0000-0000-000054100000}"/>
    <cellStyle name="20% - Accent3 11 2 3" xfId="46993" xr:uid="{00000000-0005-0000-0000-000055100000}"/>
    <cellStyle name="20% - Accent3 11 3" xfId="11351" xr:uid="{00000000-0005-0000-0000-000056100000}"/>
    <cellStyle name="20% - Accent3 11 3 2" xfId="40409" xr:uid="{00000000-0005-0000-0000-000057100000}"/>
    <cellStyle name="20% - Accent3 11 4" xfId="33825" xr:uid="{00000000-0005-0000-0000-000058100000}"/>
    <cellStyle name="20% - Accent3 12" xfId="6898" xr:uid="{00000000-0005-0000-0000-000059100000}"/>
    <cellStyle name="20% - Accent3 12 2" xfId="20169" xr:uid="{00000000-0005-0000-0000-00005A100000}"/>
    <cellStyle name="20% - Accent3 12 2 2" xfId="28123" xr:uid="{00000000-0005-0000-0000-00005B100000}"/>
    <cellStyle name="20% - Accent3 12 2 2 2" xfId="57082" xr:uid="{00000000-0005-0000-0000-00005C100000}"/>
    <cellStyle name="20% - Accent3 12 2 3" xfId="49141" xr:uid="{00000000-0005-0000-0000-00005D100000}"/>
    <cellStyle name="20% - Accent3 12 3" xfId="13499" xr:uid="{00000000-0005-0000-0000-00005E100000}"/>
    <cellStyle name="20% - Accent3 12 3 2" xfId="42557" xr:uid="{00000000-0005-0000-0000-00005F100000}"/>
    <cellStyle name="20% - Accent3 12 4" xfId="35973" xr:uid="{00000000-0005-0000-0000-000060100000}"/>
    <cellStyle name="20% - Accent3 13" xfId="14650" xr:uid="{00000000-0005-0000-0000-000061100000}"/>
    <cellStyle name="20% - Accent3 13 2" xfId="22686" xr:uid="{00000000-0005-0000-0000-000062100000}"/>
    <cellStyle name="20% - Accent3 13 2 2" xfId="51645" xr:uid="{00000000-0005-0000-0000-000063100000}"/>
    <cellStyle name="20% - Accent3 13 3" xfId="43704" xr:uid="{00000000-0005-0000-0000-000064100000}"/>
    <cellStyle name="20% - Accent3 14" xfId="21315" xr:uid="{00000000-0005-0000-0000-000065100000}"/>
    <cellStyle name="20% - Accent3 14 2" xfId="29267" xr:uid="{00000000-0005-0000-0000-000066100000}"/>
    <cellStyle name="20% - Accent3 14 2 2" xfId="58226" xr:uid="{00000000-0005-0000-0000-000067100000}"/>
    <cellStyle name="20% - Accent3 14 3" xfId="50285" xr:uid="{00000000-0005-0000-0000-000068100000}"/>
    <cellStyle name="20% - Accent3 15" xfId="8057" xr:uid="{00000000-0005-0000-0000-000069100000}"/>
    <cellStyle name="20% - Accent3 15 2" xfId="37117" xr:uid="{00000000-0005-0000-0000-00006A100000}"/>
    <cellStyle name="20% - Accent3 16" xfId="30522" xr:uid="{00000000-0005-0000-0000-00006B100000}"/>
    <cellStyle name="20% - Accent3 2" xfId="843" xr:uid="{00000000-0005-0000-0000-00006C100000}"/>
    <cellStyle name="20% - Accent3 2 2" xfId="3390" xr:uid="{00000000-0005-0000-0000-00006D100000}"/>
    <cellStyle name="20% - Accent3 2 2 10" xfId="32542" xr:uid="{00000000-0005-0000-0000-00006E100000}"/>
    <cellStyle name="20% - Accent3 2 2 2" xfId="4588" xr:uid="{00000000-0005-0000-0000-00006F100000}"/>
    <cellStyle name="20% - Accent3 2 2 2 2" xfId="17882" xr:uid="{00000000-0005-0000-0000-000070100000}"/>
    <cellStyle name="20% - Accent3 2 2 2 2 2" xfId="25836" xr:uid="{00000000-0005-0000-0000-000071100000}"/>
    <cellStyle name="20% - Accent3 2 2 2 2 2 2" xfId="54795" xr:uid="{00000000-0005-0000-0000-000072100000}"/>
    <cellStyle name="20% - Accent3 2 2 2 2 3" xfId="46854" xr:uid="{00000000-0005-0000-0000-000073100000}"/>
    <cellStyle name="20% - Accent3 2 2 2 3" xfId="11212" xr:uid="{00000000-0005-0000-0000-000074100000}"/>
    <cellStyle name="20% - Accent3 2 2 2 3 2" xfId="40270" xr:uid="{00000000-0005-0000-0000-000075100000}"/>
    <cellStyle name="20% - Accent3 2 2 2 4" xfId="33686" xr:uid="{00000000-0005-0000-0000-000076100000}"/>
    <cellStyle name="20% - Accent3 2 2 3" xfId="6748" xr:uid="{00000000-0005-0000-0000-000077100000}"/>
    <cellStyle name="20% - Accent3 2 2 3 2" xfId="20030" xr:uid="{00000000-0005-0000-0000-000078100000}"/>
    <cellStyle name="20% - Accent3 2 2 3 2 2" xfId="27984" xr:uid="{00000000-0005-0000-0000-000079100000}"/>
    <cellStyle name="20% - Accent3 2 2 3 2 2 2" xfId="56943" xr:uid="{00000000-0005-0000-0000-00007A100000}"/>
    <cellStyle name="20% - Accent3 2 2 3 2 3" xfId="49002" xr:uid="{00000000-0005-0000-0000-00007B100000}"/>
    <cellStyle name="20% - Accent3 2 2 3 3" xfId="13360" xr:uid="{00000000-0005-0000-0000-00007C100000}"/>
    <cellStyle name="20% - Accent3 2 2 3 3 2" xfId="42418" xr:uid="{00000000-0005-0000-0000-00007D100000}"/>
    <cellStyle name="20% - Accent3 2 2 3 4" xfId="35834" xr:uid="{00000000-0005-0000-0000-00007E100000}"/>
    <cellStyle name="20% - Accent3 2 2 4" xfId="7913" xr:uid="{00000000-0005-0000-0000-00007F100000}"/>
    <cellStyle name="20% - Accent3 2 2 4 2" xfId="21174" xr:uid="{00000000-0005-0000-0000-000080100000}"/>
    <cellStyle name="20% - Accent3 2 2 4 2 2" xfId="29128" xr:uid="{00000000-0005-0000-0000-000081100000}"/>
    <cellStyle name="20% - Accent3 2 2 4 2 2 2" xfId="58087" xr:uid="{00000000-0005-0000-0000-000082100000}"/>
    <cellStyle name="20% - Accent3 2 2 4 2 3" xfId="50146" xr:uid="{00000000-0005-0000-0000-000083100000}"/>
    <cellStyle name="20% - Accent3 2 2 4 3" xfId="14504" xr:uid="{00000000-0005-0000-0000-000084100000}"/>
    <cellStyle name="20% - Accent3 2 2 4 3 2" xfId="43562" xr:uid="{00000000-0005-0000-0000-000085100000}"/>
    <cellStyle name="20% - Accent3 2 2 4 4" xfId="36978" xr:uid="{00000000-0005-0000-0000-000086100000}"/>
    <cellStyle name="20% - Accent3 2 2 5" xfId="15783" xr:uid="{00000000-0005-0000-0000-000087100000}"/>
    <cellStyle name="20% - Accent3 2 2 5 2" xfId="23773" xr:uid="{00000000-0005-0000-0000-000088100000}"/>
    <cellStyle name="20% - Accent3 2 2 5 2 2" xfId="52732" xr:uid="{00000000-0005-0000-0000-000089100000}"/>
    <cellStyle name="20% - Accent3 2 2 5 3" xfId="44791" xr:uid="{00000000-0005-0000-0000-00008A100000}"/>
    <cellStyle name="20% - Accent3 2 2 6" xfId="22324" xr:uid="{00000000-0005-0000-0000-00008B100000}"/>
    <cellStyle name="20% - Accent3 2 2 6 2" xfId="30272" xr:uid="{00000000-0005-0000-0000-00008C100000}"/>
    <cellStyle name="20% - Accent3 2 2 6 2 2" xfId="59231" xr:uid="{00000000-0005-0000-0000-00008D100000}"/>
    <cellStyle name="20% - Accent3 2 2 6 3" xfId="51290" xr:uid="{00000000-0005-0000-0000-00008E100000}"/>
    <cellStyle name="20% - Accent3 2 2 7" xfId="22468" xr:uid="{00000000-0005-0000-0000-00008F100000}"/>
    <cellStyle name="20% - Accent3 2 2 7 2" xfId="30412" xr:uid="{00000000-0005-0000-0000-000090100000}"/>
    <cellStyle name="20% - Accent3 2 2 7 2 2" xfId="59371" xr:uid="{00000000-0005-0000-0000-000091100000}"/>
    <cellStyle name="20% - Accent3 2 2 7 3" xfId="51430" xr:uid="{00000000-0005-0000-0000-000092100000}"/>
    <cellStyle name="20% - Accent3 2 2 8" xfId="22574" xr:uid="{00000000-0005-0000-0000-000093100000}"/>
    <cellStyle name="20% - Accent3 2 2 8 2" xfId="51536" xr:uid="{00000000-0005-0000-0000-000094100000}"/>
    <cellStyle name="20% - Accent3 2 2 9" xfId="10068" xr:uid="{00000000-0005-0000-0000-000095100000}"/>
    <cellStyle name="20% - Accent3 2 2 9 2" xfId="39126" xr:uid="{00000000-0005-0000-0000-000096100000}"/>
    <cellStyle name="20% - Accent3 2 3" xfId="3389" xr:uid="{00000000-0005-0000-0000-000097100000}"/>
    <cellStyle name="20% - Accent3 2 3 2" xfId="4587" xr:uid="{00000000-0005-0000-0000-000098100000}"/>
    <cellStyle name="20% - Accent3 2 3 2 2" xfId="17881" xr:uid="{00000000-0005-0000-0000-000099100000}"/>
    <cellStyle name="20% - Accent3 2 3 2 2 2" xfId="25835" xr:uid="{00000000-0005-0000-0000-00009A100000}"/>
    <cellStyle name="20% - Accent3 2 3 2 2 2 2" xfId="54794" xr:uid="{00000000-0005-0000-0000-00009B100000}"/>
    <cellStyle name="20% - Accent3 2 3 2 2 3" xfId="46853" xr:uid="{00000000-0005-0000-0000-00009C100000}"/>
    <cellStyle name="20% - Accent3 2 3 2 3" xfId="11211" xr:uid="{00000000-0005-0000-0000-00009D100000}"/>
    <cellStyle name="20% - Accent3 2 3 2 3 2" xfId="40269" xr:uid="{00000000-0005-0000-0000-00009E100000}"/>
    <cellStyle name="20% - Accent3 2 3 2 4" xfId="33685" xr:uid="{00000000-0005-0000-0000-00009F100000}"/>
    <cellStyle name="20% - Accent3 2 3 3" xfId="6747" xr:uid="{00000000-0005-0000-0000-0000A0100000}"/>
    <cellStyle name="20% - Accent3 2 3 3 2" xfId="20029" xr:uid="{00000000-0005-0000-0000-0000A1100000}"/>
    <cellStyle name="20% - Accent3 2 3 3 2 2" xfId="27983" xr:uid="{00000000-0005-0000-0000-0000A2100000}"/>
    <cellStyle name="20% - Accent3 2 3 3 2 2 2" xfId="56942" xr:uid="{00000000-0005-0000-0000-0000A3100000}"/>
    <cellStyle name="20% - Accent3 2 3 3 2 3" xfId="49001" xr:uid="{00000000-0005-0000-0000-0000A4100000}"/>
    <cellStyle name="20% - Accent3 2 3 3 3" xfId="13359" xr:uid="{00000000-0005-0000-0000-0000A5100000}"/>
    <cellStyle name="20% - Accent3 2 3 3 3 2" xfId="42417" xr:uid="{00000000-0005-0000-0000-0000A6100000}"/>
    <cellStyle name="20% - Accent3 2 3 3 4" xfId="35833" xr:uid="{00000000-0005-0000-0000-0000A7100000}"/>
    <cellStyle name="20% - Accent3 2 3 4" xfId="7912" xr:uid="{00000000-0005-0000-0000-0000A8100000}"/>
    <cellStyle name="20% - Accent3 2 3 4 2" xfId="21173" xr:uid="{00000000-0005-0000-0000-0000A9100000}"/>
    <cellStyle name="20% - Accent3 2 3 4 2 2" xfId="29127" xr:uid="{00000000-0005-0000-0000-0000AA100000}"/>
    <cellStyle name="20% - Accent3 2 3 4 2 2 2" xfId="58086" xr:uid="{00000000-0005-0000-0000-0000AB100000}"/>
    <cellStyle name="20% - Accent3 2 3 4 2 3" xfId="50145" xr:uid="{00000000-0005-0000-0000-0000AC100000}"/>
    <cellStyle name="20% - Accent3 2 3 4 3" xfId="14503" xr:uid="{00000000-0005-0000-0000-0000AD100000}"/>
    <cellStyle name="20% - Accent3 2 3 4 3 2" xfId="43561" xr:uid="{00000000-0005-0000-0000-0000AE100000}"/>
    <cellStyle name="20% - Accent3 2 3 4 4" xfId="36977" xr:uid="{00000000-0005-0000-0000-0000AF100000}"/>
    <cellStyle name="20% - Accent3 2 3 5" xfId="15782" xr:uid="{00000000-0005-0000-0000-0000B0100000}"/>
    <cellStyle name="20% - Accent3 2 3 5 2" xfId="23772" xr:uid="{00000000-0005-0000-0000-0000B1100000}"/>
    <cellStyle name="20% - Accent3 2 3 5 2 2" xfId="52731" xr:uid="{00000000-0005-0000-0000-0000B2100000}"/>
    <cellStyle name="20% - Accent3 2 3 5 3" xfId="44790" xr:uid="{00000000-0005-0000-0000-0000B3100000}"/>
    <cellStyle name="20% - Accent3 2 3 6" xfId="22323" xr:uid="{00000000-0005-0000-0000-0000B4100000}"/>
    <cellStyle name="20% - Accent3 2 3 6 2" xfId="30271" xr:uid="{00000000-0005-0000-0000-0000B5100000}"/>
    <cellStyle name="20% - Accent3 2 3 6 2 2" xfId="59230" xr:uid="{00000000-0005-0000-0000-0000B6100000}"/>
    <cellStyle name="20% - Accent3 2 3 6 3" xfId="51289" xr:uid="{00000000-0005-0000-0000-0000B7100000}"/>
    <cellStyle name="20% - Accent3 2 3 7" xfId="10067" xr:uid="{00000000-0005-0000-0000-0000B8100000}"/>
    <cellStyle name="20% - Accent3 2 3 7 2" xfId="39125" xr:uid="{00000000-0005-0000-0000-0000B9100000}"/>
    <cellStyle name="20% - Accent3 2 3 8" xfId="32541" xr:uid="{00000000-0005-0000-0000-0000BA100000}"/>
    <cellStyle name="20% - Accent3 2 4" xfId="22467" xr:uid="{00000000-0005-0000-0000-0000BB100000}"/>
    <cellStyle name="20% - Accent3 2 4 2" xfId="30411" xr:uid="{00000000-0005-0000-0000-0000BC100000}"/>
    <cellStyle name="20% - Accent3 2 4 2 2" xfId="59370" xr:uid="{00000000-0005-0000-0000-0000BD100000}"/>
    <cellStyle name="20% - Accent3 2 4 3" xfId="51429" xr:uid="{00000000-0005-0000-0000-0000BE100000}"/>
    <cellStyle name="20% - Accent3 2 5" xfId="22573" xr:uid="{00000000-0005-0000-0000-0000BF100000}"/>
    <cellStyle name="20% - Accent3 2 5 2" xfId="51535" xr:uid="{00000000-0005-0000-0000-0000C0100000}"/>
    <cellStyle name="20% - Accent3 3" xfId="90" xr:uid="{00000000-0005-0000-0000-0000C1100000}"/>
    <cellStyle name="20% - Accent3 3 10" xfId="6924" xr:uid="{00000000-0005-0000-0000-0000C2100000}"/>
    <cellStyle name="20% - Accent3 3 10 2" xfId="20195" xr:uid="{00000000-0005-0000-0000-0000C3100000}"/>
    <cellStyle name="20% - Accent3 3 10 2 2" xfId="28149" xr:uid="{00000000-0005-0000-0000-0000C4100000}"/>
    <cellStyle name="20% - Accent3 3 10 2 2 2" xfId="57108" xr:uid="{00000000-0005-0000-0000-0000C5100000}"/>
    <cellStyle name="20% - Accent3 3 10 2 3" xfId="49167" xr:uid="{00000000-0005-0000-0000-0000C6100000}"/>
    <cellStyle name="20% - Accent3 3 10 3" xfId="13525" xr:uid="{00000000-0005-0000-0000-0000C7100000}"/>
    <cellStyle name="20% - Accent3 3 10 3 2" xfId="42583" xr:uid="{00000000-0005-0000-0000-0000C8100000}"/>
    <cellStyle name="20% - Accent3 3 10 4" xfId="35999" xr:uid="{00000000-0005-0000-0000-0000C9100000}"/>
    <cellStyle name="20% - Accent3 3 11" xfId="14677" xr:uid="{00000000-0005-0000-0000-0000CA100000}"/>
    <cellStyle name="20% - Accent3 3 11 2" xfId="22712" xr:uid="{00000000-0005-0000-0000-0000CB100000}"/>
    <cellStyle name="20% - Accent3 3 11 2 2" xfId="51671" xr:uid="{00000000-0005-0000-0000-0000CC100000}"/>
    <cellStyle name="20% - Accent3 3 11 3" xfId="43730" xr:uid="{00000000-0005-0000-0000-0000CD100000}"/>
    <cellStyle name="20% - Accent3 3 12" xfId="21341" xr:uid="{00000000-0005-0000-0000-0000CE100000}"/>
    <cellStyle name="20% - Accent3 3 12 2" xfId="29293" xr:uid="{00000000-0005-0000-0000-0000CF100000}"/>
    <cellStyle name="20% - Accent3 3 12 2 2" xfId="58252" xr:uid="{00000000-0005-0000-0000-0000D0100000}"/>
    <cellStyle name="20% - Accent3 3 12 3" xfId="50311" xr:uid="{00000000-0005-0000-0000-0000D1100000}"/>
    <cellStyle name="20% - Accent3 3 13" xfId="22469" xr:uid="{00000000-0005-0000-0000-0000D2100000}"/>
    <cellStyle name="20% - Accent3 3 13 2" xfId="30413" xr:uid="{00000000-0005-0000-0000-0000D3100000}"/>
    <cellStyle name="20% - Accent3 3 13 2 2" xfId="59372" xr:uid="{00000000-0005-0000-0000-0000D4100000}"/>
    <cellStyle name="20% - Accent3 3 13 3" xfId="51431" xr:uid="{00000000-0005-0000-0000-0000D5100000}"/>
    <cellStyle name="20% - Accent3 3 14" xfId="22575" xr:uid="{00000000-0005-0000-0000-0000D6100000}"/>
    <cellStyle name="20% - Accent3 3 14 2" xfId="51537" xr:uid="{00000000-0005-0000-0000-0000D7100000}"/>
    <cellStyle name="20% - Accent3 3 15" xfId="8083" xr:uid="{00000000-0005-0000-0000-0000D8100000}"/>
    <cellStyle name="20% - Accent3 3 15 2" xfId="37143" xr:uid="{00000000-0005-0000-0000-0000D9100000}"/>
    <cellStyle name="20% - Accent3 3 16" xfId="30559" xr:uid="{00000000-0005-0000-0000-0000DA100000}"/>
    <cellStyle name="20% - Accent3 3 2" xfId="1453" xr:uid="{00000000-0005-0000-0000-0000DB100000}"/>
    <cellStyle name="20% - Accent3 3 2 10" xfId="21435" xr:uid="{00000000-0005-0000-0000-0000DC100000}"/>
    <cellStyle name="20% - Accent3 3 2 10 2" xfId="29383" xr:uid="{00000000-0005-0000-0000-0000DD100000}"/>
    <cellStyle name="20% - Accent3 3 2 10 2 2" xfId="58342" xr:uid="{00000000-0005-0000-0000-0000DE100000}"/>
    <cellStyle name="20% - Accent3 3 2 10 3" xfId="50401" xr:uid="{00000000-0005-0000-0000-0000DF100000}"/>
    <cellStyle name="20% - Accent3 3 2 11" xfId="8175" xr:uid="{00000000-0005-0000-0000-0000E0100000}"/>
    <cellStyle name="20% - Accent3 3 2 11 2" xfId="37233" xr:uid="{00000000-0005-0000-0000-0000E1100000}"/>
    <cellStyle name="20% - Accent3 3 2 12" xfId="30649" xr:uid="{00000000-0005-0000-0000-0000E2100000}"/>
    <cellStyle name="20% - Accent3 3 2 2" xfId="1673" xr:uid="{00000000-0005-0000-0000-0000E3100000}"/>
    <cellStyle name="20% - Accent3 3 2 2 10" xfId="30862" xr:uid="{00000000-0005-0000-0000-0000E4100000}"/>
    <cellStyle name="20% - Accent3 3 2 2 2" xfId="2298" xr:uid="{00000000-0005-0000-0000-0000E5100000}"/>
    <cellStyle name="20% - Accent3 3 2 2 2 2" xfId="3306" xr:uid="{00000000-0005-0000-0000-0000E6100000}"/>
    <cellStyle name="20% - Accent3 3 2 2 2 2 2" xfId="6664" xr:uid="{00000000-0005-0000-0000-0000E7100000}"/>
    <cellStyle name="20% - Accent3 3 2 2 2 2 2 2" xfId="19946" xr:uid="{00000000-0005-0000-0000-0000E8100000}"/>
    <cellStyle name="20% - Accent3 3 2 2 2 2 2 2 2" xfId="27900" xr:uid="{00000000-0005-0000-0000-0000E9100000}"/>
    <cellStyle name="20% - Accent3 3 2 2 2 2 2 2 2 2" xfId="56859" xr:uid="{00000000-0005-0000-0000-0000EA100000}"/>
    <cellStyle name="20% - Accent3 3 2 2 2 2 2 2 3" xfId="48918" xr:uid="{00000000-0005-0000-0000-0000EB100000}"/>
    <cellStyle name="20% - Accent3 3 2 2 2 2 2 3" xfId="13276" xr:uid="{00000000-0005-0000-0000-0000EC100000}"/>
    <cellStyle name="20% - Accent3 3 2 2 2 2 2 3 2" xfId="42334" xr:uid="{00000000-0005-0000-0000-0000ED100000}"/>
    <cellStyle name="20% - Accent3 3 2 2 2 2 2 4" xfId="35750" xr:uid="{00000000-0005-0000-0000-0000EE100000}"/>
    <cellStyle name="20% - Accent3 3 2 2 2 2 3" xfId="16794" xr:uid="{00000000-0005-0000-0000-0000EF100000}"/>
    <cellStyle name="20% - Accent3 3 2 2 2 2 3 2" xfId="24748" xr:uid="{00000000-0005-0000-0000-0000F0100000}"/>
    <cellStyle name="20% - Accent3 3 2 2 2 2 3 2 2" xfId="53707" xr:uid="{00000000-0005-0000-0000-0000F1100000}"/>
    <cellStyle name="20% - Accent3 3 2 2 2 2 3 3" xfId="45766" xr:uid="{00000000-0005-0000-0000-0000F2100000}"/>
    <cellStyle name="20% - Accent3 3 2 2 2 2 4" xfId="9984" xr:uid="{00000000-0005-0000-0000-0000F3100000}"/>
    <cellStyle name="20% - Accent3 3 2 2 2 2 4 2" xfId="39042" xr:uid="{00000000-0005-0000-0000-0000F4100000}"/>
    <cellStyle name="20% - Accent3 3 2 2 2 2 5" xfId="32458" xr:uid="{00000000-0005-0000-0000-0000F5100000}"/>
    <cellStyle name="20% - Accent3 3 2 2 2 3" xfId="4504" xr:uid="{00000000-0005-0000-0000-0000F6100000}"/>
    <cellStyle name="20% - Accent3 3 2 2 2 3 2" xfId="17798" xr:uid="{00000000-0005-0000-0000-0000F7100000}"/>
    <cellStyle name="20% - Accent3 3 2 2 2 3 2 2" xfId="25752" xr:uid="{00000000-0005-0000-0000-0000F8100000}"/>
    <cellStyle name="20% - Accent3 3 2 2 2 3 2 2 2" xfId="54711" xr:uid="{00000000-0005-0000-0000-0000F9100000}"/>
    <cellStyle name="20% - Accent3 3 2 2 2 3 2 3" xfId="46770" xr:uid="{00000000-0005-0000-0000-0000FA100000}"/>
    <cellStyle name="20% - Accent3 3 2 2 2 3 3" xfId="11128" xr:uid="{00000000-0005-0000-0000-0000FB100000}"/>
    <cellStyle name="20% - Accent3 3 2 2 2 3 3 2" xfId="40186" xr:uid="{00000000-0005-0000-0000-0000FC100000}"/>
    <cellStyle name="20% - Accent3 3 2 2 2 3 4" xfId="33602" xr:uid="{00000000-0005-0000-0000-0000FD100000}"/>
    <cellStyle name="20% - Accent3 3 2 2 2 4" xfId="5660" xr:uid="{00000000-0005-0000-0000-0000FE100000}"/>
    <cellStyle name="20% - Accent3 3 2 2 2 4 2" xfId="18942" xr:uid="{00000000-0005-0000-0000-0000FF100000}"/>
    <cellStyle name="20% - Accent3 3 2 2 2 4 2 2" xfId="26896" xr:uid="{00000000-0005-0000-0000-000000110000}"/>
    <cellStyle name="20% - Accent3 3 2 2 2 4 2 2 2" xfId="55855" xr:uid="{00000000-0005-0000-0000-000001110000}"/>
    <cellStyle name="20% - Accent3 3 2 2 2 4 2 3" xfId="47914" xr:uid="{00000000-0005-0000-0000-000002110000}"/>
    <cellStyle name="20% - Accent3 3 2 2 2 4 3" xfId="12272" xr:uid="{00000000-0005-0000-0000-000003110000}"/>
    <cellStyle name="20% - Accent3 3 2 2 2 4 3 2" xfId="41330" xr:uid="{00000000-0005-0000-0000-000004110000}"/>
    <cellStyle name="20% - Accent3 3 2 2 2 4 4" xfId="34746" xr:uid="{00000000-0005-0000-0000-000005110000}"/>
    <cellStyle name="20% - Accent3 3 2 2 2 5" xfId="7829" xr:uid="{00000000-0005-0000-0000-000006110000}"/>
    <cellStyle name="20% - Accent3 3 2 2 2 5 2" xfId="21090" xr:uid="{00000000-0005-0000-0000-000007110000}"/>
    <cellStyle name="20% - Accent3 3 2 2 2 5 2 2" xfId="29044" xr:uid="{00000000-0005-0000-0000-000008110000}"/>
    <cellStyle name="20% - Accent3 3 2 2 2 5 2 2 2" xfId="58003" xr:uid="{00000000-0005-0000-0000-000009110000}"/>
    <cellStyle name="20% - Accent3 3 2 2 2 5 2 3" xfId="50062" xr:uid="{00000000-0005-0000-0000-00000A110000}"/>
    <cellStyle name="20% - Accent3 3 2 2 2 5 3" xfId="14420" xr:uid="{00000000-0005-0000-0000-00000B110000}"/>
    <cellStyle name="20% - Accent3 3 2 2 2 5 3 2" xfId="43478" xr:uid="{00000000-0005-0000-0000-00000C110000}"/>
    <cellStyle name="20% - Accent3 3 2 2 2 5 4" xfId="36894" xr:uid="{00000000-0005-0000-0000-00000D110000}"/>
    <cellStyle name="20% - Accent3 3 2 2 2 6" xfId="15699" xr:uid="{00000000-0005-0000-0000-00000E110000}"/>
    <cellStyle name="20% - Accent3 3 2 2 2 6 2" xfId="23689" xr:uid="{00000000-0005-0000-0000-00000F110000}"/>
    <cellStyle name="20% - Accent3 3 2 2 2 6 2 2" xfId="52648" xr:uid="{00000000-0005-0000-0000-000010110000}"/>
    <cellStyle name="20% - Accent3 3 2 2 2 6 3" xfId="44707" xr:uid="{00000000-0005-0000-0000-000011110000}"/>
    <cellStyle name="20% - Accent3 3 2 2 2 7" xfId="22240" xr:uid="{00000000-0005-0000-0000-000012110000}"/>
    <cellStyle name="20% - Accent3 3 2 2 2 7 2" xfId="30188" xr:uid="{00000000-0005-0000-0000-000013110000}"/>
    <cellStyle name="20% - Accent3 3 2 2 2 7 2 2" xfId="59147" xr:uid="{00000000-0005-0000-0000-000014110000}"/>
    <cellStyle name="20% - Accent3 3 2 2 2 7 3" xfId="51206" xr:uid="{00000000-0005-0000-0000-000015110000}"/>
    <cellStyle name="20% - Accent3 3 2 2 2 8" xfId="8980" xr:uid="{00000000-0005-0000-0000-000016110000}"/>
    <cellStyle name="20% - Accent3 3 2 2 2 8 2" xfId="38038" xr:uid="{00000000-0005-0000-0000-000017110000}"/>
    <cellStyle name="20% - Accent3 3 2 2 2 9" xfId="31454" xr:uid="{00000000-0005-0000-0000-000018110000}"/>
    <cellStyle name="20% - Accent3 3 2 2 3" xfId="2714" xr:uid="{00000000-0005-0000-0000-000019110000}"/>
    <cellStyle name="20% - Accent3 3 2 2 3 2" xfId="6072" xr:uid="{00000000-0005-0000-0000-00001A110000}"/>
    <cellStyle name="20% - Accent3 3 2 2 3 2 2" xfId="19354" xr:uid="{00000000-0005-0000-0000-00001B110000}"/>
    <cellStyle name="20% - Accent3 3 2 2 3 2 2 2" xfId="27308" xr:uid="{00000000-0005-0000-0000-00001C110000}"/>
    <cellStyle name="20% - Accent3 3 2 2 3 2 2 2 2" xfId="56267" xr:uid="{00000000-0005-0000-0000-00001D110000}"/>
    <cellStyle name="20% - Accent3 3 2 2 3 2 2 3" xfId="48326" xr:uid="{00000000-0005-0000-0000-00001E110000}"/>
    <cellStyle name="20% - Accent3 3 2 2 3 2 3" xfId="12684" xr:uid="{00000000-0005-0000-0000-00001F110000}"/>
    <cellStyle name="20% - Accent3 3 2 2 3 2 3 2" xfId="41742" xr:uid="{00000000-0005-0000-0000-000020110000}"/>
    <cellStyle name="20% - Accent3 3 2 2 3 2 4" xfId="35158" xr:uid="{00000000-0005-0000-0000-000021110000}"/>
    <cellStyle name="20% - Accent3 3 2 2 3 3" xfId="16202" xr:uid="{00000000-0005-0000-0000-000022110000}"/>
    <cellStyle name="20% - Accent3 3 2 2 3 3 2" xfId="24156" xr:uid="{00000000-0005-0000-0000-000023110000}"/>
    <cellStyle name="20% - Accent3 3 2 2 3 3 2 2" xfId="53115" xr:uid="{00000000-0005-0000-0000-000024110000}"/>
    <cellStyle name="20% - Accent3 3 2 2 3 3 3" xfId="45174" xr:uid="{00000000-0005-0000-0000-000025110000}"/>
    <cellStyle name="20% - Accent3 3 2 2 3 4" xfId="9392" xr:uid="{00000000-0005-0000-0000-000026110000}"/>
    <cellStyle name="20% - Accent3 3 2 2 3 4 2" xfId="38450" xr:uid="{00000000-0005-0000-0000-000027110000}"/>
    <cellStyle name="20% - Accent3 3 2 2 3 5" xfId="31866" xr:uid="{00000000-0005-0000-0000-000028110000}"/>
    <cellStyle name="20% - Accent3 3 2 2 4" xfId="3912" xr:uid="{00000000-0005-0000-0000-000029110000}"/>
    <cellStyle name="20% - Accent3 3 2 2 4 2" xfId="17206" xr:uid="{00000000-0005-0000-0000-00002A110000}"/>
    <cellStyle name="20% - Accent3 3 2 2 4 2 2" xfId="25160" xr:uid="{00000000-0005-0000-0000-00002B110000}"/>
    <cellStyle name="20% - Accent3 3 2 2 4 2 2 2" xfId="54119" xr:uid="{00000000-0005-0000-0000-00002C110000}"/>
    <cellStyle name="20% - Accent3 3 2 2 4 2 3" xfId="46178" xr:uid="{00000000-0005-0000-0000-00002D110000}"/>
    <cellStyle name="20% - Accent3 3 2 2 4 3" xfId="10536" xr:uid="{00000000-0005-0000-0000-00002E110000}"/>
    <cellStyle name="20% - Accent3 3 2 2 4 3 2" xfId="39594" xr:uid="{00000000-0005-0000-0000-00002F110000}"/>
    <cellStyle name="20% - Accent3 3 2 2 4 4" xfId="33010" xr:uid="{00000000-0005-0000-0000-000030110000}"/>
    <cellStyle name="20% - Accent3 3 2 2 5" xfId="5068" xr:uid="{00000000-0005-0000-0000-000031110000}"/>
    <cellStyle name="20% - Accent3 3 2 2 5 2" xfId="18350" xr:uid="{00000000-0005-0000-0000-000032110000}"/>
    <cellStyle name="20% - Accent3 3 2 2 5 2 2" xfId="26304" xr:uid="{00000000-0005-0000-0000-000033110000}"/>
    <cellStyle name="20% - Accent3 3 2 2 5 2 2 2" xfId="55263" xr:uid="{00000000-0005-0000-0000-000034110000}"/>
    <cellStyle name="20% - Accent3 3 2 2 5 2 3" xfId="47322" xr:uid="{00000000-0005-0000-0000-000035110000}"/>
    <cellStyle name="20% - Accent3 3 2 2 5 3" xfId="11680" xr:uid="{00000000-0005-0000-0000-000036110000}"/>
    <cellStyle name="20% - Accent3 3 2 2 5 3 2" xfId="40738" xr:uid="{00000000-0005-0000-0000-000037110000}"/>
    <cellStyle name="20% - Accent3 3 2 2 5 4" xfId="34154" xr:uid="{00000000-0005-0000-0000-000038110000}"/>
    <cellStyle name="20% - Accent3 3 2 2 6" xfId="7237" xr:uid="{00000000-0005-0000-0000-000039110000}"/>
    <cellStyle name="20% - Accent3 3 2 2 6 2" xfId="20498" xr:uid="{00000000-0005-0000-0000-00003A110000}"/>
    <cellStyle name="20% - Accent3 3 2 2 6 2 2" xfId="28452" xr:uid="{00000000-0005-0000-0000-00003B110000}"/>
    <cellStyle name="20% - Accent3 3 2 2 6 2 2 2" xfId="57411" xr:uid="{00000000-0005-0000-0000-00003C110000}"/>
    <cellStyle name="20% - Accent3 3 2 2 6 2 3" xfId="49470" xr:uid="{00000000-0005-0000-0000-00003D110000}"/>
    <cellStyle name="20% - Accent3 3 2 2 6 3" xfId="13828" xr:uid="{00000000-0005-0000-0000-00003E110000}"/>
    <cellStyle name="20% - Accent3 3 2 2 6 3 2" xfId="42886" xr:uid="{00000000-0005-0000-0000-00003F110000}"/>
    <cellStyle name="20% - Accent3 3 2 2 6 4" xfId="36302" xr:uid="{00000000-0005-0000-0000-000040110000}"/>
    <cellStyle name="20% - Accent3 3 2 2 7" xfId="15106" xr:uid="{00000000-0005-0000-0000-000041110000}"/>
    <cellStyle name="20% - Accent3 3 2 2 7 2" xfId="23096" xr:uid="{00000000-0005-0000-0000-000042110000}"/>
    <cellStyle name="20% - Accent3 3 2 2 7 2 2" xfId="52055" xr:uid="{00000000-0005-0000-0000-000043110000}"/>
    <cellStyle name="20% - Accent3 3 2 2 7 3" xfId="44114" xr:uid="{00000000-0005-0000-0000-000044110000}"/>
    <cellStyle name="20% - Accent3 3 2 2 8" xfId="21648" xr:uid="{00000000-0005-0000-0000-000045110000}"/>
    <cellStyle name="20% - Accent3 3 2 2 8 2" xfId="29596" xr:uid="{00000000-0005-0000-0000-000046110000}"/>
    <cellStyle name="20% - Accent3 3 2 2 8 2 2" xfId="58555" xr:uid="{00000000-0005-0000-0000-000047110000}"/>
    <cellStyle name="20% - Accent3 3 2 2 8 3" xfId="50614" xr:uid="{00000000-0005-0000-0000-000048110000}"/>
    <cellStyle name="20% - Accent3 3 2 2 9" xfId="8388" xr:uid="{00000000-0005-0000-0000-000049110000}"/>
    <cellStyle name="20% - Accent3 3 2 2 9 2" xfId="37446" xr:uid="{00000000-0005-0000-0000-00004A110000}"/>
    <cellStyle name="20% - Accent3 3 2 3" xfId="2085" xr:uid="{00000000-0005-0000-0000-00004B110000}"/>
    <cellStyle name="20% - Accent3 3 2 3 2" xfId="3093" xr:uid="{00000000-0005-0000-0000-00004C110000}"/>
    <cellStyle name="20% - Accent3 3 2 3 2 2" xfId="6451" xr:uid="{00000000-0005-0000-0000-00004D110000}"/>
    <cellStyle name="20% - Accent3 3 2 3 2 2 2" xfId="19733" xr:uid="{00000000-0005-0000-0000-00004E110000}"/>
    <cellStyle name="20% - Accent3 3 2 3 2 2 2 2" xfId="27687" xr:uid="{00000000-0005-0000-0000-00004F110000}"/>
    <cellStyle name="20% - Accent3 3 2 3 2 2 2 2 2" xfId="56646" xr:uid="{00000000-0005-0000-0000-000050110000}"/>
    <cellStyle name="20% - Accent3 3 2 3 2 2 2 3" xfId="48705" xr:uid="{00000000-0005-0000-0000-000051110000}"/>
    <cellStyle name="20% - Accent3 3 2 3 2 2 3" xfId="13063" xr:uid="{00000000-0005-0000-0000-000052110000}"/>
    <cellStyle name="20% - Accent3 3 2 3 2 2 3 2" xfId="42121" xr:uid="{00000000-0005-0000-0000-000053110000}"/>
    <cellStyle name="20% - Accent3 3 2 3 2 2 4" xfId="35537" xr:uid="{00000000-0005-0000-0000-000054110000}"/>
    <cellStyle name="20% - Accent3 3 2 3 2 3" xfId="16581" xr:uid="{00000000-0005-0000-0000-000055110000}"/>
    <cellStyle name="20% - Accent3 3 2 3 2 3 2" xfId="24535" xr:uid="{00000000-0005-0000-0000-000056110000}"/>
    <cellStyle name="20% - Accent3 3 2 3 2 3 2 2" xfId="53494" xr:uid="{00000000-0005-0000-0000-000057110000}"/>
    <cellStyle name="20% - Accent3 3 2 3 2 3 3" xfId="45553" xr:uid="{00000000-0005-0000-0000-000058110000}"/>
    <cellStyle name="20% - Accent3 3 2 3 2 4" xfId="9771" xr:uid="{00000000-0005-0000-0000-000059110000}"/>
    <cellStyle name="20% - Accent3 3 2 3 2 4 2" xfId="38829" xr:uid="{00000000-0005-0000-0000-00005A110000}"/>
    <cellStyle name="20% - Accent3 3 2 3 2 5" xfId="32245" xr:uid="{00000000-0005-0000-0000-00005B110000}"/>
    <cellStyle name="20% - Accent3 3 2 3 3" xfId="4291" xr:uid="{00000000-0005-0000-0000-00005C110000}"/>
    <cellStyle name="20% - Accent3 3 2 3 3 2" xfId="17585" xr:uid="{00000000-0005-0000-0000-00005D110000}"/>
    <cellStyle name="20% - Accent3 3 2 3 3 2 2" xfId="25539" xr:uid="{00000000-0005-0000-0000-00005E110000}"/>
    <cellStyle name="20% - Accent3 3 2 3 3 2 2 2" xfId="54498" xr:uid="{00000000-0005-0000-0000-00005F110000}"/>
    <cellStyle name="20% - Accent3 3 2 3 3 2 3" xfId="46557" xr:uid="{00000000-0005-0000-0000-000060110000}"/>
    <cellStyle name="20% - Accent3 3 2 3 3 3" xfId="10915" xr:uid="{00000000-0005-0000-0000-000061110000}"/>
    <cellStyle name="20% - Accent3 3 2 3 3 3 2" xfId="39973" xr:uid="{00000000-0005-0000-0000-000062110000}"/>
    <cellStyle name="20% - Accent3 3 2 3 3 4" xfId="33389" xr:uid="{00000000-0005-0000-0000-000063110000}"/>
    <cellStyle name="20% - Accent3 3 2 3 4" xfId="5447" xr:uid="{00000000-0005-0000-0000-000064110000}"/>
    <cellStyle name="20% - Accent3 3 2 3 4 2" xfId="18729" xr:uid="{00000000-0005-0000-0000-000065110000}"/>
    <cellStyle name="20% - Accent3 3 2 3 4 2 2" xfId="26683" xr:uid="{00000000-0005-0000-0000-000066110000}"/>
    <cellStyle name="20% - Accent3 3 2 3 4 2 2 2" xfId="55642" xr:uid="{00000000-0005-0000-0000-000067110000}"/>
    <cellStyle name="20% - Accent3 3 2 3 4 2 3" xfId="47701" xr:uid="{00000000-0005-0000-0000-000068110000}"/>
    <cellStyle name="20% - Accent3 3 2 3 4 3" xfId="12059" xr:uid="{00000000-0005-0000-0000-000069110000}"/>
    <cellStyle name="20% - Accent3 3 2 3 4 3 2" xfId="41117" xr:uid="{00000000-0005-0000-0000-00006A110000}"/>
    <cellStyle name="20% - Accent3 3 2 3 4 4" xfId="34533" xr:uid="{00000000-0005-0000-0000-00006B110000}"/>
    <cellStyle name="20% - Accent3 3 2 3 5" xfId="7616" xr:uid="{00000000-0005-0000-0000-00006C110000}"/>
    <cellStyle name="20% - Accent3 3 2 3 5 2" xfId="20877" xr:uid="{00000000-0005-0000-0000-00006D110000}"/>
    <cellStyle name="20% - Accent3 3 2 3 5 2 2" xfId="28831" xr:uid="{00000000-0005-0000-0000-00006E110000}"/>
    <cellStyle name="20% - Accent3 3 2 3 5 2 2 2" xfId="57790" xr:uid="{00000000-0005-0000-0000-00006F110000}"/>
    <cellStyle name="20% - Accent3 3 2 3 5 2 3" xfId="49849" xr:uid="{00000000-0005-0000-0000-000070110000}"/>
    <cellStyle name="20% - Accent3 3 2 3 5 3" xfId="14207" xr:uid="{00000000-0005-0000-0000-000071110000}"/>
    <cellStyle name="20% - Accent3 3 2 3 5 3 2" xfId="43265" xr:uid="{00000000-0005-0000-0000-000072110000}"/>
    <cellStyle name="20% - Accent3 3 2 3 5 4" xfId="36681" xr:uid="{00000000-0005-0000-0000-000073110000}"/>
    <cellStyle name="20% - Accent3 3 2 3 6" xfId="15486" xr:uid="{00000000-0005-0000-0000-000074110000}"/>
    <cellStyle name="20% - Accent3 3 2 3 6 2" xfId="23476" xr:uid="{00000000-0005-0000-0000-000075110000}"/>
    <cellStyle name="20% - Accent3 3 2 3 6 2 2" xfId="52435" xr:uid="{00000000-0005-0000-0000-000076110000}"/>
    <cellStyle name="20% - Accent3 3 2 3 6 3" xfId="44494" xr:uid="{00000000-0005-0000-0000-000077110000}"/>
    <cellStyle name="20% - Accent3 3 2 3 7" xfId="22027" xr:uid="{00000000-0005-0000-0000-000078110000}"/>
    <cellStyle name="20% - Accent3 3 2 3 7 2" xfId="29975" xr:uid="{00000000-0005-0000-0000-000079110000}"/>
    <cellStyle name="20% - Accent3 3 2 3 7 2 2" xfId="58934" xr:uid="{00000000-0005-0000-0000-00007A110000}"/>
    <cellStyle name="20% - Accent3 3 2 3 7 3" xfId="50993" xr:uid="{00000000-0005-0000-0000-00007B110000}"/>
    <cellStyle name="20% - Accent3 3 2 3 8" xfId="8767" xr:uid="{00000000-0005-0000-0000-00007C110000}"/>
    <cellStyle name="20% - Accent3 3 2 3 8 2" xfId="37825" xr:uid="{00000000-0005-0000-0000-00007D110000}"/>
    <cellStyle name="20% - Accent3 3 2 3 9" xfId="31241" xr:uid="{00000000-0005-0000-0000-00007E110000}"/>
    <cellStyle name="20% - Accent3 3 2 4" xfId="1903" xr:uid="{00000000-0005-0000-0000-00007F110000}"/>
    <cellStyle name="20% - Accent3 3 2 4 2" xfId="2913" xr:uid="{00000000-0005-0000-0000-000080110000}"/>
    <cellStyle name="20% - Accent3 3 2 4 2 2" xfId="6271" xr:uid="{00000000-0005-0000-0000-000081110000}"/>
    <cellStyle name="20% - Accent3 3 2 4 2 2 2" xfId="19553" xr:uid="{00000000-0005-0000-0000-000082110000}"/>
    <cellStyle name="20% - Accent3 3 2 4 2 2 2 2" xfId="27507" xr:uid="{00000000-0005-0000-0000-000083110000}"/>
    <cellStyle name="20% - Accent3 3 2 4 2 2 2 2 2" xfId="56466" xr:uid="{00000000-0005-0000-0000-000084110000}"/>
    <cellStyle name="20% - Accent3 3 2 4 2 2 2 3" xfId="48525" xr:uid="{00000000-0005-0000-0000-000085110000}"/>
    <cellStyle name="20% - Accent3 3 2 4 2 2 3" xfId="12883" xr:uid="{00000000-0005-0000-0000-000086110000}"/>
    <cellStyle name="20% - Accent3 3 2 4 2 2 3 2" xfId="41941" xr:uid="{00000000-0005-0000-0000-000087110000}"/>
    <cellStyle name="20% - Accent3 3 2 4 2 2 4" xfId="35357" xr:uid="{00000000-0005-0000-0000-000088110000}"/>
    <cellStyle name="20% - Accent3 3 2 4 2 3" xfId="16401" xr:uid="{00000000-0005-0000-0000-000089110000}"/>
    <cellStyle name="20% - Accent3 3 2 4 2 3 2" xfId="24355" xr:uid="{00000000-0005-0000-0000-00008A110000}"/>
    <cellStyle name="20% - Accent3 3 2 4 2 3 2 2" xfId="53314" xr:uid="{00000000-0005-0000-0000-00008B110000}"/>
    <cellStyle name="20% - Accent3 3 2 4 2 3 3" xfId="45373" xr:uid="{00000000-0005-0000-0000-00008C110000}"/>
    <cellStyle name="20% - Accent3 3 2 4 2 4" xfId="9591" xr:uid="{00000000-0005-0000-0000-00008D110000}"/>
    <cellStyle name="20% - Accent3 3 2 4 2 4 2" xfId="38649" xr:uid="{00000000-0005-0000-0000-00008E110000}"/>
    <cellStyle name="20% - Accent3 3 2 4 2 5" xfId="32065" xr:uid="{00000000-0005-0000-0000-00008F110000}"/>
    <cellStyle name="20% - Accent3 3 2 4 3" xfId="4111" xr:uid="{00000000-0005-0000-0000-000090110000}"/>
    <cellStyle name="20% - Accent3 3 2 4 3 2" xfId="17405" xr:uid="{00000000-0005-0000-0000-000091110000}"/>
    <cellStyle name="20% - Accent3 3 2 4 3 2 2" xfId="25359" xr:uid="{00000000-0005-0000-0000-000092110000}"/>
    <cellStyle name="20% - Accent3 3 2 4 3 2 2 2" xfId="54318" xr:uid="{00000000-0005-0000-0000-000093110000}"/>
    <cellStyle name="20% - Accent3 3 2 4 3 2 3" xfId="46377" xr:uid="{00000000-0005-0000-0000-000094110000}"/>
    <cellStyle name="20% - Accent3 3 2 4 3 3" xfId="10735" xr:uid="{00000000-0005-0000-0000-000095110000}"/>
    <cellStyle name="20% - Accent3 3 2 4 3 3 2" xfId="39793" xr:uid="{00000000-0005-0000-0000-000096110000}"/>
    <cellStyle name="20% - Accent3 3 2 4 3 4" xfId="33209" xr:uid="{00000000-0005-0000-0000-000097110000}"/>
    <cellStyle name="20% - Accent3 3 2 4 4" xfId="5267" xr:uid="{00000000-0005-0000-0000-000098110000}"/>
    <cellStyle name="20% - Accent3 3 2 4 4 2" xfId="18549" xr:uid="{00000000-0005-0000-0000-000099110000}"/>
    <cellStyle name="20% - Accent3 3 2 4 4 2 2" xfId="26503" xr:uid="{00000000-0005-0000-0000-00009A110000}"/>
    <cellStyle name="20% - Accent3 3 2 4 4 2 2 2" xfId="55462" xr:uid="{00000000-0005-0000-0000-00009B110000}"/>
    <cellStyle name="20% - Accent3 3 2 4 4 2 3" xfId="47521" xr:uid="{00000000-0005-0000-0000-00009C110000}"/>
    <cellStyle name="20% - Accent3 3 2 4 4 3" xfId="11879" xr:uid="{00000000-0005-0000-0000-00009D110000}"/>
    <cellStyle name="20% - Accent3 3 2 4 4 3 2" xfId="40937" xr:uid="{00000000-0005-0000-0000-00009E110000}"/>
    <cellStyle name="20% - Accent3 3 2 4 4 4" xfId="34353" xr:uid="{00000000-0005-0000-0000-00009F110000}"/>
    <cellStyle name="20% - Accent3 3 2 4 5" xfId="7436" xr:uid="{00000000-0005-0000-0000-0000A0110000}"/>
    <cellStyle name="20% - Accent3 3 2 4 5 2" xfId="20697" xr:uid="{00000000-0005-0000-0000-0000A1110000}"/>
    <cellStyle name="20% - Accent3 3 2 4 5 2 2" xfId="28651" xr:uid="{00000000-0005-0000-0000-0000A2110000}"/>
    <cellStyle name="20% - Accent3 3 2 4 5 2 2 2" xfId="57610" xr:uid="{00000000-0005-0000-0000-0000A3110000}"/>
    <cellStyle name="20% - Accent3 3 2 4 5 2 3" xfId="49669" xr:uid="{00000000-0005-0000-0000-0000A4110000}"/>
    <cellStyle name="20% - Accent3 3 2 4 5 3" xfId="14027" xr:uid="{00000000-0005-0000-0000-0000A5110000}"/>
    <cellStyle name="20% - Accent3 3 2 4 5 3 2" xfId="43085" xr:uid="{00000000-0005-0000-0000-0000A6110000}"/>
    <cellStyle name="20% - Accent3 3 2 4 5 4" xfId="36501" xr:uid="{00000000-0005-0000-0000-0000A7110000}"/>
    <cellStyle name="20% - Accent3 3 2 4 6" xfId="15306" xr:uid="{00000000-0005-0000-0000-0000A8110000}"/>
    <cellStyle name="20% - Accent3 3 2 4 6 2" xfId="23296" xr:uid="{00000000-0005-0000-0000-0000A9110000}"/>
    <cellStyle name="20% - Accent3 3 2 4 6 2 2" xfId="52255" xr:uid="{00000000-0005-0000-0000-0000AA110000}"/>
    <cellStyle name="20% - Accent3 3 2 4 6 3" xfId="44314" xr:uid="{00000000-0005-0000-0000-0000AB110000}"/>
    <cellStyle name="20% - Accent3 3 2 4 7" xfId="21847" xr:uid="{00000000-0005-0000-0000-0000AC110000}"/>
    <cellStyle name="20% - Accent3 3 2 4 7 2" xfId="29795" xr:uid="{00000000-0005-0000-0000-0000AD110000}"/>
    <cellStyle name="20% - Accent3 3 2 4 7 2 2" xfId="58754" xr:uid="{00000000-0005-0000-0000-0000AE110000}"/>
    <cellStyle name="20% - Accent3 3 2 4 7 3" xfId="50813" xr:uid="{00000000-0005-0000-0000-0000AF110000}"/>
    <cellStyle name="20% - Accent3 3 2 4 8" xfId="8587" xr:uid="{00000000-0005-0000-0000-0000B0110000}"/>
    <cellStyle name="20% - Accent3 3 2 4 8 2" xfId="37645" xr:uid="{00000000-0005-0000-0000-0000B1110000}"/>
    <cellStyle name="20% - Accent3 3 2 4 9" xfId="31061" xr:uid="{00000000-0005-0000-0000-0000B2110000}"/>
    <cellStyle name="20% - Accent3 3 2 5" xfId="2501" xr:uid="{00000000-0005-0000-0000-0000B3110000}"/>
    <cellStyle name="20% - Accent3 3 2 5 2" xfId="5859" xr:uid="{00000000-0005-0000-0000-0000B4110000}"/>
    <cellStyle name="20% - Accent3 3 2 5 2 2" xfId="19141" xr:uid="{00000000-0005-0000-0000-0000B5110000}"/>
    <cellStyle name="20% - Accent3 3 2 5 2 2 2" xfId="27095" xr:uid="{00000000-0005-0000-0000-0000B6110000}"/>
    <cellStyle name="20% - Accent3 3 2 5 2 2 2 2" xfId="56054" xr:uid="{00000000-0005-0000-0000-0000B7110000}"/>
    <cellStyle name="20% - Accent3 3 2 5 2 2 3" xfId="48113" xr:uid="{00000000-0005-0000-0000-0000B8110000}"/>
    <cellStyle name="20% - Accent3 3 2 5 2 3" xfId="12471" xr:uid="{00000000-0005-0000-0000-0000B9110000}"/>
    <cellStyle name="20% - Accent3 3 2 5 2 3 2" xfId="41529" xr:uid="{00000000-0005-0000-0000-0000BA110000}"/>
    <cellStyle name="20% - Accent3 3 2 5 2 4" xfId="34945" xr:uid="{00000000-0005-0000-0000-0000BB110000}"/>
    <cellStyle name="20% - Accent3 3 2 5 3" xfId="14635" xr:uid="{00000000-0005-0000-0000-0000BC110000}"/>
    <cellStyle name="20% - Accent3 3 2 5 3 2" xfId="22673" xr:uid="{00000000-0005-0000-0000-0000BD110000}"/>
    <cellStyle name="20% - Accent3 3 2 5 3 2 2" xfId="51632" xr:uid="{00000000-0005-0000-0000-0000BE110000}"/>
    <cellStyle name="20% - Accent3 3 2 5 3 3" xfId="43691" xr:uid="{00000000-0005-0000-0000-0000BF110000}"/>
    <cellStyle name="20% - Accent3 3 2 5 4" xfId="9179" xr:uid="{00000000-0005-0000-0000-0000C0110000}"/>
    <cellStyle name="20% - Accent3 3 2 5 4 2" xfId="38237" xr:uid="{00000000-0005-0000-0000-0000C1110000}"/>
    <cellStyle name="20% - Accent3 3 2 5 5" xfId="31653" xr:uid="{00000000-0005-0000-0000-0000C2110000}"/>
    <cellStyle name="20% - Accent3 3 2 6" xfId="3699" xr:uid="{00000000-0005-0000-0000-0000C3110000}"/>
    <cellStyle name="20% - Accent3 3 2 6 2" xfId="16993" xr:uid="{00000000-0005-0000-0000-0000C4110000}"/>
    <cellStyle name="20% - Accent3 3 2 6 2 2" xfId="24947" xr:uid="{00000000-0005-0000-0000-0000C5110000}"/>
    <cellStyle name="20% - Accent3 3 2 6 2 2 2" xfId="53906" xr:uid="{00000000-0005-0000-0000-0000C6110000}"/>
    <cellStyle name="20% - Accent3 3 2 6 2 3" xfId="45965" xr:uid="{00000000-0005-0000-0000-0000C7110000}"/>
    <cellStyle name="20% - Accent3 3 2 6 3" xfId="10323" xr:uid="{00000000-0005-0000-0000-0000C8110000}"/>
    <cellStyle name="20% - Accent3 3 2 6 3 2" xfId="39381" xr:uid="{00000000-0005-0000-0000-0000C9110000}"/>
    <cellStyle name="20% - Accent3 3 2 6 4" xfId="32797" xr:uid="{00000000-0005-0000-0000-0000CA110000}"/>
    <cellStyle name="20% - Accent3 3 2 7" xfId="4855" xr:uid="{00000000-0005-0000-0000-0000CB110000}"/>
    <cellStyle name="20% - Accent3 3 2 7 2" xfId="18137" xr:uid="{00000000-0005-0000-0000-0000CC110000}"/>
    <cellStyle name="20% - Accent3 3 2 7 2 2" xfId="26091" xr:uid="{00000000-0005-0000-0000-0000CD110000}"/>
    <cellStyle name="20% - Accent3 3 2 7 2 2 2" xfId="55050" xr:uid="{00000000-0005-0000-0000-0000CE110000}"/>
    <cellStyle name="20% - Accent3 3 2 7 2 3" xfId="47109" xr:uid="{00000000-0005-0000-0000-0000CF110000}"/>
    <cellStyle name="20% - Accent3 3 2 7 3" xfId="11467" xr:uid="{00000000-0005-0000-0000-0000D0110000}"/>
    <cellStyle name="20% - Accent3 3 2 7 3 2" xfId="40525" xr:uid="{00000000-0005-0000-0000-0000D1110000}"/>
    <cellStyle name="20% - Accent3 3 2 7 4" xfId="33941" xr:uid="{00000000-0005-0000-0000-0000D2110000}"/>
    <cellStyle name="20% - Accent3 3 2 8" xfId="7024" xr:uid="{00000000-0005-0000-0000-0000D3110000}"/>
    <cellStyle name="20% - Accent3 3 2 8 2" xfId="20285" xr:uid="{00000000-0005-0000-0000-0000D4110000}"/>
    <cellStyle name="20% - Accent3 3 2 8 2 2" xfId="28239" xr:uid="{00000000-0005-0000-0000-0000D5110000}"/>
    <cellStyle name="20% - Accent3 3 2 8 2 2 2" xfId="57198" xr:uid="{00000000-0005-0000-0000-0000D6110000}"/>
    <cellStyle name="20% - Accent3 3 2 8 2 3" xfId="49257" xr:uid="{00000000-0005-0000-0000-0000D7110000}"/>
    <cellStyle name="20% - Accent3 3 2 8 3" xfId="13615" xr:uid="{00000000-0005-0000-0000-0000D8110000}"/>
    <cellStyle name="20% - Accent3 3 2 8 3 2" xfId="42673" xr:uid="{00000000-0005-0000-0000-0000D9110000}"/>
    <cellStyle name="20% - Accent3 3 2 8 4" xfId="36089" xr:uid="{00000000-0005-0000-0000-0000DA110000}"/>
    <cellStyle name="20% - Accent3 3 2 9" xfId="14893" xr:uid="{00000000-0005-0000-0000-0000DB110000}"/>
    <cellStyle name="20% - Accent3 3 2 9 2" xfId="22883" xr:uid="{00000000-0005-0000-0000-0000DC110000}"/>
    <cellStyle name="20% - Accent3 3 2 9 2 2" xfId="51842" xr:uid="{00000000-0005-0000-0000-0000DD110000}"/>
    <cellStyle name="20% - Accent3 3 2 9 3" xfId="43901" xr:uid="{00000000-0005-0000-0000-0000DE110000}"/>
    <cellStyle name="20% - Accent3 3 3" xfId="1553" xr:uid="{00000000-0005-0000-0000-0000DF110000}"/>
    <cellStyle name="20% - Accent3 3 3 10" xfId="30742" xr:uid="{00000000-0005-0000-0000-0000E0110000}"/>
    <cellStyle name="20% - Accent3 3 3 2" xfId="2178" xr:uid="{00000000-0005-0000-0000-0000E1110000}"/>
    <cellStyle name="20% - Accent3 3 3 2 2" xfId="3186" xr:uid="{00000000-0005-0000-0000-0000E2110000}"/>
    <cellStyle name="20% - Accent3 3 3 2 2 2" xfId="6544" xr:uid="{00000000-0005-0000-0000-0000E3110000}"/>
    <cellStyle name="20% - Accent3 3 3 2 2 2 2" xfId="19826" xr:uid="{00000000-0005-0000-0000-0000E4110000}"/>
    <cellStyle name="20% - Accent3 3 3 2 2 2 2 2" xfId="27780" xr:uid="{00000000-0005-0000-0000-0000E5110000}"/>
    <cellStyle name="20% - Accent3 3 3 2 2 2 2 2 2" xfId="56739" xr:uid="{00000000-0005-0000-0000-0000E6110000}"/>
    <cellStyle name="20% - Accent3 3 3 2 2 2 2 3" xfId="48798" xr:uid="{00000000-0005-0000-0000-0000E7110000}"/>
    <cellStyle name="20% - Accent3 3 3 2 2 2 3" xfId="13156" xr:uid="{00000000-0005-0000-0000-0000E8110000}"/>
    <cellStyle name="20% - Accent3 3 3 2 2 2 3 2" xfId="42214" xr:uid="{00000000-0005-0000-0000-0000E9110000}"/>
    <cellStyle name="20% - Accent3 3 3 2 2 2 4" xfId="35630" xr:uid="{00000000-0005-0000-0000-0000EA110000}"/>
    <cellStyle name="20% - Accent3 3 3 2 2 3" xfId="16674" xr:uid="{00000000-0005-0000-0000-0000EB110000}"/>
    <cellStyle name="20% - Accent3 3 3 2 2 3 2" xfId="24628" xr:uid="{00000000-0005-0000-0000-0000EC110000}"/>
    <cellStyle name="20% - Accent3 3 3 2 2 3 2 2" xfId="53587" xr:uid="{00000000-0005-0000-0000-0000ED110000}"/>
    <cellStyle name="20% - Accent3 3 3 2 2 3 3" xfId="45646" xr:uid="{00000000-0005-0000-0000-0000EE110000}"/>
    <cellStyle name="20% - Accent3 3 3 2 2 4" xfId="9864" xr:uid="{00000000-0005-0000-0000-0000EF110000}"/>
    <cellStyle name="20% - Accent3 3 3 2 2 4 2" xfId="38922" xr:uid="{00000000-0005-0000-0000-0000F0110000}"/>
    <cellStyle name="20% - Accent3 3 3 2 2 5" xfId="32338" xr:uid="{00000000-0005-0000-0000-0000F1110000}"/>
    <cellStyle name="20% - Accent3 3 3 2 3" xfId="4384" xr:uid="{00000000-0005-0000-0000-0000F2110000}"/>
    <cellStyle name="20% - Accent3 3 3 2 3 2" xfId="17678" xr:uid="{00000000-0005-0000-0000-0000F3110000}"/>
    <cellStyle name="20% - Accent3 3 3 2 3 2 2" xfId="25632" xr:uid="{00000000-0005-0000-0000-0000F4110000}"/>
    <cellStyle name="20% - Accent3 3 3 2 3 2 2 2" xfId="54591" xr:uid="{00000000-0005-0000-0000-0000F5110000}"/>
    <cellStyle name="20% - Accent3 3 3 2 3 2 3" xfId="46650" xr:uid="{00000000-0005-0000-0000-0000F6110000}"/>
    <cellStyle name="20% - Accent3 3 3 2 3 3" xfId="11008" xr:uid="{00000000-0005-0000-0000-0000F7110000}"/>
    <cellStyle name="20% - Accent3 3 3 2 3 3 2" xfId="40066" xr:uid="{00000000-0005-0000-0000-0000F8110000}"/>
    <cellStyle name="20% - Accent3 3 3 2 3 4" xfId="33482" xr:uid="{00000000-0005-0000-0000-0000F9110000}"/>
    <cellStyle name="20% - Accent3 3 3 2 4" xfId="5540" xr:uid="{00000000-0005-0000-0000-0000FA110000}"/>
    <cellStyle name="20% - Accent3 3 3 2 4 2" xfId="18822" xr:uid="{00000000-0005-0000-0000-0000FB110000}"/>
    <cellStyle name="20% - Accent3 3 3 2 4 2 2" xfId="26776" xr:uid="{00000000-0005-0000-0000-0000FC110000}"/>
    <cellStyle name="20% - Accent3 3 3 2 4 2 2 2" xfId="55735" xr:uid="{00000000-0005-0000-0000-0000FD110000}"/>
    <cellStyle name="20% - Accent3 3 3 2 4 2 3" xfId="47794" xr:uid="{00000000-0005-0000-0000-0000FE110000}"/>
    <cellStyle name="20% - Accent3 3 3 2 4 3" xfId="12152" xr:uid="{00000000-0005-0000-0000-0000FF110000}"/>
    <cellStyle name="20% - Accent3 3 3 2 4 3 2" xfId="41210" xr:uid="{00000000-0005-0000-0000-000000120000}"/>
    <cellStyle name="20% - Accent3 3 3 2 4 4" xfId="34626" xr:uid="{00000000-0005-0000-0000-000001120000}"/>
    <cellStyle name="20% - Accent3 3 3 2 5" xfId="7709" xr:uid="{00000000-0005-0000-0000-000002120000}"/>
    <cellStyle name="20% - Accent3 3 3 2 5 2" xfId="20970" xr:uid="{00000000-0005-0000-0000-000003120000}"/>
    <cellStyle name="20% - Accent3 3 3 2 5 2 2" xfId="28924" xr:uid="{00000000-0005-0000-0000-000004120000}"/>
    <cellStyle name="20% - Accent3 3 3 2 5 2 2 2" xfId="57883" xr:uid="{00000000-0005-0000-0000-000005120000}"/>
    <cellStyle name="20% - Accent3 3 3 2 5 2 3" xfId="49942" xr:uid="{00000000-0005-0000-0000-000006120000}"/>
    <cellStyle name="20% - Accent3 3 3 2 5 3" xfId="14300" xr:uid="{00000000-0005-0000-0000-000007120000}"/>
    <cellStyle name="20% - Accent3 3 3 2 5 3 2" xfId="43358" xr:uid="{00000000-0005-0000-0000-000008120000}"/>
    <cellStyle name="20% - Accent3 3 3 2 5 4" xfId="36774" xr:uid="{00000000-0005-0000-0000-000009120000}"/>
    <cellStyle name="20% - Accent3 3 3 2 6" xfId="15579" xr:uid="{00000000-0005-0000-0000-00000A120000}"/>
    <cellStyle name="20% - Accent3 3 3 2 6 2" xfId="23569" xr:uid="{00000000-0005-0000-0000-00000B120000}"/>
    <cellStyle name="20% - Accent3 3 3 2 6 2 2" xfId="52528" xr:uid="{00000000-0005-0000-0000-00000C120000}"/>
    <cellStyle name="20% - Accent3 3 3 2 6 3" xfId="44587" xr:uid="{00000000-0005-0000-0000-00000D120000}"/>
    <cellStyle name="20% - Accent3 3 3 2 7" xfId="22120" xr:uid="{00000000-0005-0000-0000-00000E120000}"/>
    <cellStyle name="20% - Accent3 3 3 2 7 2" xfId="30068" xr:uid="{00000000-0005-0000-0000-00000F120000}"/>
    <cellStyle name="20% - Accent3 3 3 2 7 2 2" xfId="59027" xr:uid="{00000000-0005-0000-0000-000010120000}"/>
    <cellStyle name="20% - Accent3 3 3 2 7 3" xfId="51086" xr:uid="{00000000-0005-0000-0000-000011120000}"/>
    <cellStyle name="20% - Accent3 3 3 2 8" xfId="8860" xr:uid="{00000000-0005-0000-0000-000012120000}"/>
    <cellStyle name="20% - Accent3 3 3 2 8 2" xfId="37918" xr:uid="{00000000-0005-0000-0000-000013120000}"/>
    <cellStyle name="20% - Accent3 3 3 2 9" xfId="31334" xr:uid="{00000000-0005-0000-0000-000014120000}"/>
    <cellStyle name="20% - Accent3 3 3 3" xfId="2594" xr:uid="{00000000-0005-0000-0000-000015120000}"/>
    <cellStyle name="20% - Accent3 3 3 3 2" xfId="5952" xr:uid="{00000000-0005-0000-0000-000016120000}"/>
    <cellStyle name="20% - Accent3 3 3 3 2 2" xfId="19234" xr:uid="{00000000-0005-0000-0000-000017120000}"/>
    <cellStyle name="20% - Accent3 3 3 3 2 2 2" xfId="27188" xr:uid="{00000000-0005-0000-0000-000018120000}"/>
    <cellStyle name="20% - Accent3 3 3 3 2 2 2 2" xfId="56147" xr:uid="{00000000-0005-0000-0000-000019120000}"/>
    <cellStyle name="20% - Accent3 3 3 3 2 2 3" xfId="48206" xr:uid="{00000000-0005-0000-0000-00001A120000}"/>
    <cellStyle name="20% - Accent3 3 3 3 2 3" xfId="12564" xr:uid="{00000000-0005-0000-0000-00001B120000}"/>
    <cellStyle name="20% - Accent3 3 3 3 2 3 2" xfId="41622" xr:uid="{00000000-0005-0000-0000-00001C120000}"/>
    <cellStyle name="20% - Accent3 3 3 3 2 4" xfId="35038" xr:uid="{00000000-0005-0000-0000-00001D120000}"/>
    <cellStyle name="20% - Accent3 3 3 3 3" xfId="16082" xr:uid="{00000000-0005-0000-0000-00001E120000}"/>
    <cellStyle name="20% - Accent3 3 3 3 3 2" xfId="24036" xr:uid="{00000000-0005-0000-0000-00001F120000}"/>
    <cellStyle name="20% - Accent3 3 3 3 3 2 2" xfId="52995" xr:uid="{00000000-0005-0000-0000-000020120000}"/>
    <cellStyle name="20% - Accent3 3 3 3 3 3" xfId="45054" xr:uid="{00000000-0005-0000-0000-000021120000}"/>
    <cellStyle name="20% - Accent3 3 3 3 4" xfId="9272" xr:uid="{00000000-0005-0000-0000-000022120000}"/>
    <cellStyle name="20% - Accent3 3 3 3 4 2" xfId="38330" xr:uid="{00000000-0005-0000-0000-000023120000}"/>
    <cellStyle name="20% - Accent3 3 3 3 5" xfId="31746" xr:uid="{00000000-0005-0000-0000-000024120000}"/>
    <cellStyle name="20% - Accent3 3 3 4" xfId="3792" xr:uid="{00000000-0005-0000-0000-000025120000}"/>
    <cellStyle name="20% - Accent3 3 3 4 2" xfId="17086" xr:uid="{00000000-0005-0000-0000-000026120000}"/>
    <cellStyle name="20% - Accent3 3 3 4 2 2" xfId="25040" xr:uid="{00000000-0005-0000-0000-000027120000}"/>
    <cellStyle name="20% - Accent3 3 3 4 2 2 2" xfId="53999" xr:uid="{00000000-0005-0000-0000-000028120000}"/>
    <cellStyle name="20% - Accent3 3 3 4 2 3" xfId="46058" xr:uid="{00000000-0005-0000-0000-000029120000}"/>
    <cellStyle name="20% - Accent3 3 3 4 3" xfId="10416" xr:uid="{00000000-0005-0000-0000-00002A120000}"/>
    <cellStyle name="20% - Accent3 3 3 4 3 2" xfId="39474" xr:uid="{00000000-0005-0000-0000-00002B120000}"/>
    <cellStyle name="20% - Accent3 3 3 4 4" xfId="32890" xr:uid="{00000000-0005-0000-0000-00002C120000}"/>
    <cellStyle name="20% - Accent3 3 3 5" xfId="4948" xr:uid="{00000000-0005-0000-0000-00002D120000}"/>
    <cellStyle name="20% - Accent3 3 3 5 2" xfId="18230" xr:uid="{00000000-0005-0000-0000-00002E120000}"/>
    <cellStyle name="20% - Accent3 3 3 5 2 2" xfId="26184" xr:uid="{00000000-0005-0000-0000-00002F120000}"/>
    <cellStyle name="20% - Accent3 3 3 5 2 2 2" xfId="55143" xr:uid="{00000000-0005-0000-0000-000030120000}"/>
    <cellStyle name="20% - Accent3 3 3 5 2 3" xfId="47202" xr:uid="{00000000-0005-0000-0000-000031120000}"/>
    <cellStyle name="20% - Accent3 3 3 5 3" xfId="11560" xr:uid="{00000000-0005-0000-0000-000032120000}"/>
    <cellStyle name="20% - Accent3 3 3 5 3 2" xfId="40618" xr:uid="{00000000-0005-0000-0000-000033120000}"/>
    <cellStyle name="20% - Accent3 3 3 5 4" xfId="34034" xr:uid="{00000000-0005-0000-0000-000034120000}"/>
    <cellStyle name="20% - Accent3 3 3 6" xfId="7117" xr:uid="{00000000-0005-0000-0000-000035120000}"/>
    <cellStyle name="20% - Accent3 3 3 6 2" xfId="20378" xr:uid="{00000000-0005-0000-0000-000036120000}"/>
    <cellStyle name="20% - Accent3 3 3 6 2 2" xfId="28332" xr:uid="{00000000-0005-0000-0000-000037120000}"/>
    <cellStyle name="20% - Accent3 3 3 6 2 2 2" xfId="57291" xr:uid="{00000000-0005-0000-0000-000038120000}"/>
    <cellStyle name="20% - Accent3 3 3 6 2 3" xfId="49350" xr:uid="{00000000-0005-0000-0000-000039120000}"/>
    <cellStyle name="20% - Accent3 3 3 6 3" xfId="13708" xr:uid="{00000000-0005-0000-0000-00003A120000}"/>
    <cellStyle name="20% - Accent3 3 3 6 3 2" xfId="42766" xr:uid="{00000000-0005-0000-0000-00003B120000}"/>
    <cellStyle name="20% - Accent3 3 3 6 4" xfId="36182" xr:uid="{00000000-0005-0000-0000-00003C120000}"/>
    <cellStyle name="20% - Accent3 3 3 7" xfId="14986" xr:uid="{00000000-0005-0000-0000-00003D120000}"/>
    <cellStyle name="20% - Accent3 3 3 7 2" xfId="22976" xr:uid="{00000000-0005-0000-0000-00003E120000}"/>
    <cellStyle name="20% - Accent3 3 3 7 2 2" xfId="51935" xr:uid="{00000000-0005-0000-0000-00003F120000}"/>
    <cellStyle name="20% - Accent3 3 3 7 3" xfId="43994" xr:uid="{00000000-0005-0000-0000-000040120000}"/>
    <cellStyle name="20% - Accent3 3 3 8" xfId="21528" xr:uid="{00000000-0005-0000-0000-000041120000}"/>
    <cellStyle name="20% - Accent3 3 3 8 2" xfId="29476" xr:uid="{00000000-0005-0000-0000-000042120000}"/>
    <cellStyle name="20% - Accent3 3 3 8 2 2" xfId="58435" xr:uid="{00000000-0005-0000-0000-000043120000}"/>
    <cellStyle name="20% - Accent3 3 3 8 3" xfId="50494" xr:uid="{00000000-0005-0000-0000-000044120000}"/>
    <cellStyle name="20% - Accent3 3 3 9" xfId="8268" xr:uid="{00000000-0005-0000-0000-000045120000}"/>
    <cellStyle name="20% - Accent3 3 3 9 2" xfId="37326" xr:uid="{00000000-0005-0000-0000-000046120000}"/>
    <cellStyle name="20% - Accent3 3 4" xfId="1995" xr:uid="{00000000-0005-0000-0000-000047120000}"/>
    <cellStyle name="20% - Accent3 3 4 2" xfId="3003" xr:uid="{00000000-0005-0000-0000-000048120000}"/>
    <cellStyle name="20% - Accent3 3 4 2 2" xfId="6361" xr:uid="{00000000-0005-0000-0000-000049120000}"/>
    <cellStyle name="20% - Accent3 3 4 2 2 2" xfId="19643" xr:uid="{00000000-0005-0000-0000-00004A120000}"/>
    <cellStyle name="20% - Accent3 3 4 2 2 2 2" xfId="27597" xr:uid="{00000000-0005-0000-0000-00004B120000}"/>
    <cellStyle name="20% - Accent3 3 4 2 2 2 2 2" xfId="56556" xr:uid="{00000000-0005-0000-0000-00004C120000}"/>
    <cellStyle name="20% - Accent3 3 4 2 2 2 3" xfId="48615" xr:uid="{00000000-0005-0000-0000-00004D120000}"/>
    <cellStyle name="20% - Accent3 3 4 2 2 3" xfId="12973" xr:uid="{00000000-0005-0000-0000-00004E120000}"/>
    <cellStyle name="20% - Accent3 3 4 2 2 3 2" xfId="42031" xr:uid="{00000000-0005-0000-0000-00004F120000}"/>
    <cellStyle name="20% - Accent3 3 4 2 2 4" xfId="35447" xr:uid="{00000000-0005-0000-0000-000050120000}"/>
    <cellStyle name="20% - Accent3 3 4 2 3" xfId="16491" xr:uid="{00000000-0005-0000-0000-000051120000}"/>
    <cellStyle name="20% - Accent3 3 4 2 3 2" xfId="24445" xr:uid="{00000000-0005-0000-0000-000052120000}"/>
    <cellStyle name="20% - Accent3 3 4 2 3 2 2" xfId="53404" xr:uid="{00000000-0005-0000-0000-000053120000}"/>
    <cellStyle name="20% - Accent3 3 4 2 3 3" xfId="45463" xr:uid="{00000000-0005-0000-0000-000054120000}"/>
    <cellStyle name="20% - Accent3 3 4 2 4" xfId="9681" xr:uid="{00000000-0005-0000-0000-000055120000}"/>
    <cellStyle name="20% - Accent3 3 4 2 4 2" xfId="38739" xr:uid="{00000000-0005-0000-0000-000056120000}"/>
    <cellStyle name="20% - Accent3 3 4 2 5" xfId="32155" xr:uid="{00000000-0005-0000-0000-000057120000}"/>
    <cellStyle name="20% - Accent3 3 4 3" xfId="4201" xr:uid="{00000000-0005-0000-0000-000058120000}"/>
    <cellStyle name="20% - Accent3 3 4 3 2" xfId="17495" xr:uid="{00000000-0005-0000-0000-000059120000}"/>
    <cellStyle name="20% - Accent3 3 4 3 2 2" xfId="25449" xr:uid="{00000000-0005-0000-0000-00005A120000}"/>
    <cellStyle name="20% - Accent3 3 4 3 2 2 2" xfId="54408" xr:uid="{00000000-0005-0000-0000-00005B120000}"/>
    <cellStyle name="20% - Accent3 3 4 3 2 3" xfId="46467" xr:uid="{00000000-0005-0000-0000-00005C120000}"/>
    <cellStyle name="20% - Accent3 3 4 3 3" xfId="10825" xr:uid="{00000000-0005-0000-0000-00005D120000}"/>
    <cellStyle name="20% - Accent3 3 4 3 3 2" xfId="39883" xr:uid="{00000000-0005-0000-0000-00005E120000}"/>
    <cellStyle name="20% - Accent3 3 4 3 4" xfId="33299" xr:uid="{00000000-0005-0000-0000-00005F120000}"/>
    <cellStyle name="20% - Accent3 3 4 4" xfId="5357" xr:uid="{00000000-0005-0000-0000-000060120000}"/>
    <cellStyle name="20% - Accent3 3 4 4 2" xfId="18639" xr:uid="{00000000-0005-0000-0000-000061120000}"/>
    <cellStyle name="20% - Accent3 3 4 4 2 2" xfId="26593" xr:uid="{00000000-0005-0000-0000-000062120000}"/>
    <cellStyle name="20% - Accent3 3 4 4 2 2 2" xfId="55552" xr:uid="{00000000-0005-0000-0000-000063120000}"/>
    <cellStyle name="20% - Accent3 3 4 4 2 3" xfId="47611" xr:uid="{00000000-0005-0000-0000-000064120000}"/>
    <cellStyle name="20% - Accent3 3 4 4 3" xfId="11969" xr:uid="{00000000-0005-0000-0000-000065120000}"/>
    <cellStyle name="20% - Accent3 3 4 4 3 2" xfId="41027" xr:uid="{00000000-0005-0000-0000-000066120000}"/>
    <cellStyle name="20% - Accent3 3 4 4 4" xfId="34443" xr:uid="{00000000-0005-0000-0000-000067120000}"/>
    <cellStyle name="20% - Accent3 3 4 5" xfId="7526" xr:uid="{00000000-0005-0000-0000-000068120000}"/>
    <cellStyle name="20% - Accent3 3 4 5 2" xfId="20787" xr:uid="{00000000-0005-0000-0000-000069120000}"/>
    <cellStyle name="20% - Accent3 3 4 5 2 2" xfId="28741" xr:uid="{00000000-0005-0000-0000-00006A120000}"/>
    <cellStyle name="20% - Accent3 3 4 5 2 2 2" xfId="57700" xr:uid="{00000000-0005-0000-0000-00006B120000}"/>
    <cellStyle name="20% - Accent3 3 4 5 2 3" xfId="49759" xr:uid="{00000000-0005-0000-0000-00006C120000}"/>
    <cellStyle name="20% - Accent3 3 4 5 3" xfId="14117" xr:uid="{00000000-0005-0000-0000-00006D120000}"/>
    <cellStyle name="20% - Accent3 3 4 5 3 2" xfId="43175" xr:uid="{00000000-0005-0000-0000-00006E120000}"/>
    <cellStyle name="20% - Accent3 3 4 5 4" xfId="36591" xr:uid="{00000000-0005-0000-0000-00006F120000}"/>
    <cellStyle name="20% - Accent3 3 4 6" xfId="15396" xr:uid="{00000000-0005-0000-0000-000070120000}"/>
    <cellStyle name="20% - Accent3 3 4 6 2" xfId="23386" xr:uid="{00000000-0005-0000-0000-000071120000}"/>
    <cellStyle name="20% - Accent3 3 4 6 2 2" xfId="52345" xr:uid="{00000000-0005-0000-0000-000072120000}"/>
    <cellStyle name="20% - Accent3 3 4 6 3" xfId="44404" xr:uid="{00000000-0005-0000-0000-000073120000}"/>
    <cellStyle name="20% - Accent3 3 4 7" xfId="21937" xr:uid="{00000000-0005-0000-0000-000074120000}"/>
    <cellStyle name="20% - Accent3 3 4 7 2" xfId="29885" xr:uid="{00000000-0005-0000-0000-000075120000}"/>
    <cellStyle name="20% - Accent3 3 4 7 2 2" xfId="58844" xr:uid="{00000000-0005-0000-0000-000076120000}"/>
    <cellStyle name="20% - Accent3 3 4 7 3" xfId="50903" xr:uid="{00000000-0005-0000-0000-000077120000}"/>
    <cellStyle name="20% - Accent3 3 4 8" xfId="8677" xr:uid="{00000000-0005-0000-0000-000078120000}"/>
    <cellStyle name="20% - Accent3 3 4 8 2" xfId="37735" xr:uid="{00000000-0005-0000-0000-000079120000}"/>
    <cellStyle name="20% - Accent3 3 4 9" xfId="31151" xr:uid="{00000000-0005-0000-0000-00007A120000}"/>
    <cellStyle name="20% - Accent3 3 5" xfId="1811" xr:uid="{00000000-0005-0000-0000-00007B120000}"/>
    <cellStyle name="20% - Accent3 3 5 2" xfId="2823" xr:uid="{00000000-0005-0000-0000-00007C120000}"/>
    <cellStyle name="20% - Accent3 3 5 2 2" xfId="6181" xr:uid="{00000000-0005-0000-0000-00007D120000}"/>
    <cellStyle name="20% - Accent3 3 5 2 2 2" xfId="19463" xr:uid="{00000000-0005-0000-0000-00007E120000}"/>
    <cellStyle name="20% - Accent3 3 5 2 2 2 2" xfId="27417" xr:uid="{00000000-0005-0000-0000-00007F120000}"/>
    <cellStyle name="20% - Accent3 3 5 2 2 2 2 2" xfId="56376" xr:uid="{00000000-0005-0000-0000-000080120000}"/>
    <cellStyle name="20% - Accent3 3 5 2 2 2 3" xfId="48435" xr:uid="{00000000-0005-0000-0000-000081120000}"/>
    <cellStyle name="20% - Accent3 3 5 2 2 3" xfId="12793" xr:uid="{00000000-0005-0000-0000-000082120000}"/>
    <cellStyle name="20% - Accent3 3 5 2 2 3 2" xfId="41851" xr:uid="{00000000-0005-0000-0000-000083120000}"/>
    <cellStyle name="20% - Accent3 3 5 2 2 4" xfId="35267" xr:uid="{00000000-0005-0000-0000-000084120000}"/>
    <cellStyle name="20% - Accent3 3 5 2 3" xfId="16311" xr:uid="{00000000-0005-0000-0000-000085120000}"/>
    <cellStyle name="20% - Accent3 3 5 2 3 2" xfId="24265" xr:uid="{00000000-0005-0000-0000-000086120000}"/>
    <cellStyle name="20% - Accent3 3 5 2 3 2 2" xfId="53224" xr:uid="{00000000-0005-0000-0000-000087120000}"/>
    <cellStyle name="20% - Accent3 3 5 2 3 3" xfId="45283" xr:uid="{00000000-0005-0000-0000-000088120000}"/>
    <cellStyle name="20% - Accent3 3 5 2 4" xfId="9501" xr:uid="{00000000-0005-0000-0000-000089120000}"/>
    <cellStyle name="20% - Accent3 3 5 2 4 2" xfId="38559" xr:uid="{00000000-0005-0000-0000-00008A120000}"/>
    <cellStyle name="20% - Accent3 3 5 2 5" xfId="31975" xr:uid="{00000000-0005-0000-0000-00008B120000}"/>
    <cellStyle name="20% - Accent3 3 5 3" xfId="4021" xr:uid="{00000000-0005-0000-0000-00008C120000}"/>
    <cellStyle name="20% - Accent3 3 5 3 2" xfId="17315" xr:uid="{00000000-0005-0000-0000-00008D120000}"/>
    <cellStyle name="20% - Accent3 3 5 3 2 2" xfId="25269" xr:uid="{00000000-0005-0000-0000-00008E120000}"/>
    <cellStyle name="20% - Accent3 3 5 3 2 2 2" xfId="54228" xr:uid="{00000000-0005-0000-0000-00008F120000}"/>
    <cellStyle name="20% - Accent3 3 5 3 2 3" xfId="46287" xr:uid="{00000000-0005-0000-0000-000090120000}"/>
    <cellStyle name="20% - Accent3 3 5 3 3" xfId="10645" xr:uid="{00000000-0005-0000-0000-000091120000}"/>
    <cellStyle name="20% - Accent3 3 5 3 3 2" xfId="39703" xr:uid="{00000000-0005-0000-0000-000092120000}"/>
    <cellStyle name="20% - Accent3 3 5 3 4" xfId="33119" xr:uid="{00000000-0005-0000-0000-000093120000}"/>
    <cellStyle name="20% - Accent3 3 5 4" xfId="5177" xr:uid="{00000000-0005-0000-0000-000094120000}"/>
    <cellStyle name="20% - Accent3 3 5 4 2" xfId="18459" xr:uid="{00000000-0005-0000-0000-000095120000}"/>
    <cellStyle name="20% - Accent3 3 5 4 2 2" xfId="26413" xr:uid="{00000000-0005-0000-0000-000096120000}"/>
    <cellStyle name="20% - Accent3 3 5 4 2 2 2" xfId="55372" xr:uid="{00000000-0005-0000-0000-000097120000}"/>
    <cellStyle name="20% - Accent3 3 5 4 2 3" xfId="47431" xr:uid="{00000000-0005-0000-0000-000098120000}"/>
    <cellStyle name="20% - Accent3 3 5 4 3" xfId="11789" xr:uid="{00000000-0005-0000-0000-000099120000}"/>
    <cellStyle name="20% - Accent3 3 5 4 3 2" xfId="40847" xr:uid="{00000000-0005-0000-0000-00009A120000}"/>
    <cellStyle name="20% - Accent3 3 5 4 4" xfId="34263" xr:uid="{00000000-0005-0000-0000-00009B120000}"/>
    <cellStyle name="20% - Accent3 3 5 5" xfId="7346" xr:uid="{00000000-0005-0000-0000-00009C120000}"/>
    <cellStyle name="20% - Accent3 3 5 5 2" xfId="20607" xr:uid="{00000000-0005-0000-0000-00009D120000}"/>
    <cellStyle name="20% - Accent3 3 5 5 2 2" xfId="28561" xr:uid="{00000000-0005-0000-0000-00009E120000}"/>
    <cellStyle name="20% - Accent3 3 5 5 2 2 2" xfId="57520" xr:uid="{00000000-0005-0000-0000-00009F120000}"/>
    <cellStyle name="20% - Accent3 3 5 5 2 3" xfId="49579" xr:uid="{00000000-0005-0000-0000-0000A0120000}"/>
    <cellStyle name="20% - Accent3 3 5 5 3" xfId="13937" xr:uid="{00000000-0005-0000-0000-0000A1120000}"/>
    <cellStyle name="20% - Accent3 3 5 5 3 2" xfId="42995" xr:uid="{00000000-0005-0000-0000-0000A2120000}"/>
    <cellStyle name="20% - Accent3 3 5 5 4" xfId="36411" xr:uid="{00000000-0005-0000-0000-0000A3120000}"/>
    <cellStyle name="20% - Accent3 3 5 6" xfId="15216" xr:uid="{00000000-0005-0000-0000-0000A4120000}"/>
    <cellStyle name="20% - Accent3 3 5 6 2" xfId="23206" xr:uid="{00000000-0005-0000-0000-0000A5120000}"/>
    <cellStyle name="20% - Accent3 3 5 6 2 2" xfId="52165" xr:uid="{00000000-0005-0000-0000-0000A6120000}"/>
    <cellStyle name="20% - Accent3 3 5 6 3" xfId="44224" xr:uid="{00000000-0005-0000-0000-0000A7120000}"/>
    <cellStyle name="20% - Accent3 3 5 7" xfId="21757" xr:uid="{00000000-0005-0000-0000-0000A8120000}"/>
    <cellStyle name="20% - Accent3 3 5 7 2" xfId="29705" xr:uid="{00000000-0005-0000-0000-0000A9120000}"/>
    <cellStyle name="20% - Accent3 3 5 7 2 2" xfId="58664" xr:uid="{00000000-0005-0000-0000-0000AA120000}"/>
    <cellStyle name="20% - Accent3 3 5 7 3" xfId="50723" xr:uid="{00000000-0005-0000-0000-0000AB120000}"/>
    <cellStyle name="20% - Accent3 3 5 8" xfId="8497" xr:uid="{00000000-0005-0000-0000-0000AC120000}"/>
    <cellStyle name="20% - Accent3 3 5 8 2" xfId="37555" xr:uid="{00000000-0005-0000-0000-0000AD120000}"/>
    <cellStyle name="20% - Accent3 3 5 9" xfId="30971" xr:uid="{00000000-0005-0000-0000-0000AE120000}"/>
    <cellStyle name="20% - Accent3 3 6" xfId="3391" xr:uid="{00000000-0005-0000-0000-0000AF120000}"/>
    <cellStyle name="20% - Accent3 3 6 2" xfId="4589" xr:uid="{00000000-0005-0000-0000-0000B0120000}"/>
    <cellStyle name="20% - Accent3 3 6 2 2" xfId="17883" xr:uid="{00000000-0005-0000-0000-0000B1120000}"/>
    <cellStyle name="20% - Accent3 3 6 2 2 2" xfId="25837" xr:uid="{00000000-0005-0000-0000-0000B2120000}"/>
    <cellStyle name="20% - Accent3 3 6 2 2 2 2" xfId="54796" xr:uid="{00000000-0005-0000-0000-0000B3120000}"/>
    <cellStyle name="20% - Accent3 3 6 2 2 3" xfId="46855" xr:uid="{00000000-0005-0000-0000-0000B4120000}"/>
    <cellStyle name="20% - Accent3 3 6 2 3" xfId="11213" xr:uid="{00000000-0005-0000-0000-0000B5120000}"/>
    <cellStyle name="20% - Accent3 3 6 2 3 2" xfId="40271" xr:uid="{00000000-0005-0000-0000-0000B6120000}"/>
    <cellStyle name="20% - Accent3 3 6 2 4" xfId="33687" xr:uid="{00000000-0005-0000-0000-0000B7120000}"/>
    <cellStyle name="20% - Accent3 3 6 3" xfId="6749" xr:uid="{00000000-0005-0000-0000-0000B8120000}"/>
    <cellStyle name="20% - Accent3 3 6 3 2" xfId="20031" xr:uid="{00000000-0005-0000-0000-0000B9120000}"/>
    <cellStyle name="20% - Accent3 3 6 3 2 2" xfId="27985" xr:uid="{00000000-0005-0000-0000-0000BA120000}"/>
    <cellStyle name="20% - Accent3 3 6 3 2 2 2" xfId="56944" xr:uid="{00000000-0005-0000-0000-0000BB120000}"/>
    <cellStyle name="20% - Accent3 3 6 3 2 3" xfId="49003" xr:uid="{00000000-0005-0000-0000-0000BC120000}"/>
    <cellStyle name="20% - Accent3 3 6 3 3" xfId="13361" xr:uid="{00000000-0005-0000-0000-0000BD120000}"/>
    <cellStyle name="20% - Accent3 3 6 3 3 2" xfId="42419" xr:uid="{00000000-0005-0000-0000-0000BE120000}"/>
    <cellStyle name="20% - Accent3 3 6 3 4" xfId="35835" xr:uid="{00000000-0005-0000-0000-0000BF120000}"/>
    <cellStyle name="20% - Accent3 3 6 4" xfId="7914" xr:uid="{00000000-0005-0000-0000-0000C0120000}"/>
    <cellStyle name="20% - Accent3 3 6 4 2" xfId="21175" xr:uid="{00000000-0005-0000-0000-0000C1120000}"/>
    <cellStyle name="20% - Accent3 3 6 4 2 2" xfId="29129" xr:uid="{00000000-0005-0000-0000-0000C2120000}"/>
    <cellStyle name="20% - Accent3 3 6 4 2 2 2" xfId="58088" xr:uid="{00000000-0005-0000-0000-0000C3120000}"/>
    <cellStyle name="20% - Accent3 3 6 4 2 3" xfId="50147" xr:uid="{00000000-0005-0000-0000-0000C4120000}"/>
    <cellStyle name="20% - Accent3 3 6 4 3" xfId="14505" xr:uid="{00000000-0005-0000-0000-0000C5120000}"/>
    <cellStyle name="20% - Accent3 3 6 4 3 2" xfId="43563" xr:uid="{00000000-0005-0000-0000-0000C6120000}"/>
    <cellStyle name="20% - Accent3 3 6 4 4" xfId="36979" xr:uid="{00000000-0005-0000-0000-0000C7120000}"/>
    <cellStyle name="20% - Accent3 3 6 5" xfId="15784" xr:uid="{00000000-0005-0000-0000-0000C8120000}"/>
    <cellStyle name="20% - Accent3 3 6 5 2" xfId="23774" xr:uid="{00000000-0005-0000-0000-0000C9120000}"/>
    <cellStyle name="20% - Accent3 3 6 5 2 2" xfId="52733" xr:uid="{00000000-0005-0000-0000-0000CA120000}"/>
    <cellStyle name="20% - Accent3 3 6 5 3" xfId="44792" xr:uid="{00000000-0005-0000-0000-0000CB120000}"/>
    <cellStyle name="20% - Accent3 3 6 6" xfId="22325" xr:uid="{00000000-0005-0000-0000-0000CC120000}"/>
    <cellStyle name="20% - Accent3 3 6 6 2" xfId="30273" xr:uid="{00000000-0005-0000-0000-0000CD120000}"/>
    <cellStyle name="20% - Accent3 3 6 6 2 2" xfId="59232" xr:uid="{00000000-0005-0000-0000-0000CE120000}"/>
    <cellStyle name="20% - Accent3 3 6 6 3" xfId="51291" xr:uid="{00000000-0005-0000-0000-0000CF120000}"/>
    <cellStyle name="20% - Accent3 3 6 7" xfId="10069" xr:uid="{00000000-0005-0000-0000-0000D0120000}"/>
    <cellStyle name="20% - Accent3 3 6 7 2" xfId="39127" xr:uid="{00000000-0005-0000-0000-0000D1120000}"/>
    <cellStyle name="20% - Accent3 3 6 8" xfId="32543" xr:uid="{00000000-0005-0000-0000-0000D2120000}"/>
    <cellStyle name="20% - Accent3 3 7" xfId="2410" xr:uid="{00000000-0005-0000-0000-0000D3120000}"/>
    <cellStyle name="20% - Accent3 3 7 2" xfId="5769" xr:uid="{00000000-0005-0000-0000-0000D4120000}"/>
    <cellStyle name="20% - Accent3 3 7 2 2" xfId="19051" xr:uid="{00000000-0005-0000-0000-0000D5120000}"/>
    <cellStyle name="20% - Accent3 3 7 2 2 2" xfId="27005" xr:uid="{00000000-0005-0000-0000-0000D6120000}"/>
    <cellStyle name="20% - Accent3 3 7 2 2 2 2" xfId="55964" xr:uid="{00000000-0005-0000-0000-0000D7120000}"/>
    <cellStyle name="20% - Accent3 3 7 2 2 3" xfId="48023" xr:uid="{00000000-0005-0000-0000-0000D8120000}"/>
    <cellStyle name="20% - Accent3 3 7 2 3" xfId="12381" xr:uid="{00000000-0005-0000-0000-0000D9120000}"/>
    <cellStyle name="20% - Accent3 3 7 2 3 2" xfId="41439" xr:uid="{00000000-0005-0000-0000-0000DA120000}"/>
    <cellStyle name="20% - Accent3 3 7 2 4" xfId="34855" xr:uid="{00000000-0005-0000-0000-0000DB120000}"/>
    <cellStyle name="20% - Accent3 3 7 3" xfId="14803" xr:uid="{00000000-0005-0000-0000-0000DC120000}"/>
    <cellStyle name="20% - Accent3 3 7 3 2" xfId="22805" xr:uid="{00000000-0005-0000-0000-0000DD120000}"/>
    <cellStyle name="20% - Accent3 3 7 3 2 2" xfId="51764" xr:uid="{00000000-0005-0000-0000-0000DE120000}"/>
    <cellStyle name="20% - Accent3 3 7 3 3" xfId="43823" xr:uid="{00000000-0005-0000-0000-0000DF120000}"/>
    <cellStyle name="20% - Accent3 3 7 4" xfId="9089" xr:uid="{00000000-0005-0000-0000-0000E0120000}"/>
    <cellStyle name="20% - Accent3 3 7 4 2" xfId="38147" xr:uid="{00000000-0005-0000-0000-0000E1120000}"/>
    <cellStyle name="20% - Accent3 3 7 5" xfId="31563" xr:uid="{00000000-0005-0000-0000-0000E2120000}"/>
    <cellStyle name="20% - Accent3 3 8" xfId="3609" xr:uid="{00000000-0005-0000-0000-0000E3120000}"/>
    <cellStyle name="20% - Accent3 3 8 2" xfId="16903" xr:uid="{00000000-0005-0000-0000-0000E4120000}"/>
    <cellStyle name="20% - Accent3 3 8 2 2" xfId="24857" xr:uid="{00000000-0005-0000-0000-0000E5120000}"/>
    <cellStyle name="20% - Accent3 3 8 2 2 2" xfId="53816" xr:uid="{00000000-0005-0000-0000-0000E6120000}"/>
    <cellStyle name="20% - Accent3 3 8 2 3" xfId="45875" xr:uid="{00000000-0005-0000-0000-0000E7120000}"/>
    <cellStyle name="20% - Accent3 3 8 3" xfId="10233" xr:uid="{00000000-0005-0000-0000-0000E8120000}"/>
    <cellStyle name="20% - Accent3 3 8 3 2" xfId="39291" xr:uid="{00000000-0005-0000-0000-0000E9120000}"/>
    <cellStyle name="20% - Accent3 3 8 4" xfId="32707" xr:uid="{00000000-0005-0000-0000-0000EA120000}"/>
    <cellStyle name="20% - Accent3 3 9" xfId="4763" xr:uid="{00000000-0005-0000-0000-0000EB120000}"/>
    <cellStyle name="20% - Accent3 3 9 2" xfId="18047" xr:uid="{00000000-0005-0000-0000-0000EC120000}"/>
    <cellStyle name="20% - Accent3 3 9 2 2" xfId="26001" xr:uid="{00000000-0005-0000-0000-0000ED120000}"/>
    <cellStyle name="20% - Accent3 3 9 2 2 2" xfId="54960" xr:uid="{00000000-0005-0000-0000-0000EE120000}"/>
    <cellStyle name="20% - Accent3 3 9 2 3" xfId="47019" xr:uid="{00000000-0005-0000-0000-0000EF120000}"/>
    <cellStyle name="20% - Accent3 3 9 3" xfId="11377" xr:uid="{00000000-0005-0000-0000-0000F0120000}"/>
    <cellStyle name="20% - Accent3 3 9 3 2" xfId="40435" xr:uid="{00000000-0005-0000-0000-0000F1120000}"/>
    <cellStyle name="20% - Accent3 3 9 4" xfId="33851" xr:uid="{00000000-0005-0000-0000-0000F2120000}"/>
    <cellStyle name="20% - Accent3 4" xfId="1404" xr:uid="{00000000-0005-0000-0000-0000F3120000}"/>
    <cellStyle name="20% - Accent3 4 10" xfId="6977" xr:uid="{00000000-0005-0000-0000-0000F4120000}"/>
    <cellStyle name="20% - Accent3 4 10 2" xfId="20238" xr:uid="{00000000-0005-0000-0000-0000F5120000}"/>
    <cellStyle name="20% - Accent3 4 10 2 2" xfId="28192" xr:uid="{00000000-0005-0000-0000-0000F6120000}"/>
    <cellStyle name="20% - Accent3 4 10 2 2 2" xfId="57151" xr:uid="{00000000-0005-0000-0000-0000F7120000}"/>
    <cellStyle name="20% - Accent3 4 10 2 3" xfId="49210" xr:uid="{00000000-0005-0000-0000-0000F8120000}"/>
    <cellStyle name="20% - Accent3 4 10 3" xfId="13568" xr:uid="{00000000-0005-0000-0000-0000F9120000}"/>
    <cellStyle name="20% - Accent3 4 10 3 2" xfId="42626" xr:uid="{00000000-0005-0000-0000-0000FA120000}"/>
    <cellStyle name="20% - Accent3 4 10 4" xfId="36042" xr:uid="{00000000-0005-0000-0000-0000FB120000}"/>
    <cellStyle name="20% - Accent3 4 11" xfId="14846" xr:uid="{00000000-0005-0000-0000-0000FC120000}"/>
    <cellStyle name="20% - Accent3 4 11 2" xfId="22836" xr:uid="{00000000-0005-0000-0000-0000FD120000}"/>
    <cellStyle name="20% - Accent3 4 11 2 2" xfId="51795" xr:uid="{00000000-0005-0000-0000-0000FE120000}"/>
    <cellStyle name="20% - Accent3 4 11 3" xfId="43854" xr:uid="{00000000-0005-0000-0000-0000FF120000}"/>
    <cellStyle name="20% - Accent3 4 12" xfId="21388" xr:uid="{00000000-0005-0000-0000-000000130000}"/>
    <cellStyle name="20% - Accent3 4 12 2" xfId="29336" xr:uid="{00000000-0005-0000-0000-000001130000}"/>
    <cellStyle name="20% - Accent3 4 12 2 2" xfId="58295" xr:uid="{00000000-0005-0000-0000-000002130000}"/>
    <cellStyle name="20% - Accent3 4 12 3" xfId="50354" xr:uid="{00000000-0005-0000-0000-000003130000}"/>
    <cellStyle name="20% - Accent3 4 13" xfId="22470" xr:uid="{00000000-0005-0000-0000-000004130000}"/>
    <cellStyle name="20% - Accent3 4 13 2" xfId="30414" xr:uid="{00000000-0005-0000-0000-000005130000}"/>
    <cellStyle name="20% - Accent3 4 13 2 2" xfId="59373" xr:uid="{00000000-0005-0000-0000-000006130000}"/>
    <cellStyle name="20% - Accent3 4 13 3" xfId="51432" xr:uid="{00000000-0005-0000-0000-000007130000}"/>
    <cellStyle name="20% - Accent3 4 14" xfId="22576" xr:uid="{00000000-0005-0000-0000-000008130000}"/>
    <cellStyle name="20% - Accent3 4 14 2" xfId="51538" xr:uid="{00000000-0005-0000-0000-000009130000}"/>
    <cellStyle name="20% - Accent3 4 15" xfId="8128" xr:uid="{00000000-0005-0000-0000-00000A130000}"/>
    <cellStyle name="20% - Accent3 4 15 2" xfId="37186" xr:uid="{00000000-0005-0000-0000-00000B130000}"/>
    <cellStyle name="20% - Accent3 4 16" xfId="30602" xr:uid="{00000000-0005-0000-0000-00000C130000}"/>
    <cellStyle name="20% - Accent3 4 2" xfId="1496" xr:uid="{00000000-0005-0000-0000-00000D130000}"/>
    <cellStyle name="20% - Accent3 4 2 10" xfId="21478" xr:uid="{00000000-0005-0000-0000-00000E130000}"/>
    <cellStyle name="20% - Accent3 4 2 10 2" xfId="29426" xr:uid="{00000000-0005-0000-0000-00000F130000}"/>
    <cellStyle name="20% - Accent3 4 2 10 2 2" xfId="58385" xr:uid="{00000000-0005-0000-0000-000010130000}"/>
    <cellStyle name="20% - Accent3 4 2 10 3" xfId="50444" xr:uid="{00000000-0005-0000-0000-000011130000}"/>
    <cellStyle name="20% - Accent3 4 2 11" xfId="8218" xr:uid="{00000000-0005-0000-0000-000012130000}"/>
    <cellStyle name="20% - Accent3 4 2 11 2" xfId="37276" xr:uid="{00000000-0005-0000-0000-000013130000}"/>
    <cellStyle name="20% - Accent3 4 2 12" xfId="30692" xr:uid="{00000000-0005-0000-0000-000014130000}"/>
    <cellStyle name="20% - Accent3 4 2 2" xfId="1716" xr:uid="{00000000-0005-0000-0000-000015130000}"/>
    <cellStyle name="20% - Accent3 4 2 2 10" xfId="30905" xr:uid="{00000000-0005-0000-0000-000016130000}"/>
    <cellStyle name="20% - Accent3 4 2 2 2" xfId="2341" xr:uid="{00000000-0005-0000-0000-000017130000}"/>
    <cellStyle name="20% - Accent3 4 2 2 2 2" xfId="3349" xr:uid="{00000000-0005-0000-0000-000018130000}"/>
    <cellStyle name="20% - Accent3 4 2 2 2 2 2" xfId="6707" xr:uid="{00000000-0005-0000-0000-000019130000}"/>
    <cellStyle name="20% - Accent3 4 2 2 2 2 2 2" xfId="19989" xr:uid="{00000000-0005-0000-0000-00001A130000}"/>
    <cellStyle name="20% - Accent3 4 2 2 2 2 2 2 2" xfId="27943" xr:uid="{00000000-0005-0000-0000-00001B130000}"/>
    <cellStyle name="20% - Accent3 4 2 2 2 2 2 2 2 2" xfId="56902" xr:uid="{00000000-0005-0000-0000-00001C130000}"/>
    <cellStyle name="20% - Accent3 4 2 2 2 2 2 2 3" xfId="48961" xr:uid="{00000000-0005-0000-0000-00001D130000}"/>
    <cellStyle name="20% - Accent3 4 2 2 2 2 2 3" xfId="13319" xr:uid="{00000000-0005-0000-0000-00001E130000}"/>
    <cellStyle name="20% - Accent3 4 2 2 2 2 2 3 2" xfId="42377" xr:uid="{00000000-0005-0000-0000-00001F130000}"/>
    <cellStyle name="20% - Accent3 4 2 2 2 2 2 4" xfId="35793" xr:uid="{00000000-0005-0000-0000-000020130000}"/>
    <cellStyle name="20% - Accent3 4 2 2 2 2 3" xfId="16837" xr:uid="{00000000-0005-0000-0000-000021130000}"/>
    <cellStyle name="20% - Accent3 4 2 2 2 2 3 2" xfId="24791" xr:uid="{00000000-0005-0000-0000-000022130000}"/>
    <cellStyle name="20% - Accent3 4 2 2 2 2 3 2 2" xfId="53750" xr:uid="{00000000-0005-0000-0000-000023130000}"/>
    <cellStyle name="20% - Accent3 4 2 2 2 2 3 3" xfId="45809" xr:uid="{00000000-0005-0000-0000-000024130000}"/>
    <cellStyle name="20% - Accent3 4 2 2 2 2 4" xfId="10027" xr:uid="{00000000-0005-0000-0000-000025130000}"/>
    <cellStyle name="20% - Accent3 4 2 2 2 2 4 2" xfId="39085" xr:uid="{00000000-0005-0000-0000-000026130000}"/>
    <cellStyle name="20% - Accent3 4 2 2 2 2 5" xfId="32501" xr:uid="{00000000-0005-0000-0000-000027130000}"/>
    <cellStyle name="20% - Accent3 4 2 2 2 3" xfId="4547" xr:uid="{00000000-0005-0000-0000-000028130000}"/>
    <cellStyle name="20% - Accent3 4 2 2 2 3 2" xfId="17841" xr:uid="{00000000-0005-0000-0000-000029130000}"/>
    <cellStyle name="20% - Accent3 4 2 2 2 3 2 2" xfId="25795" xr:uid="{00000000-0005-0000-0000-00002A130000}"/>
    <cellStyle name="20% - Accent3 4 2 2 2 3 2 2 2" xfId="54754" xr:uid="{00000000-0005-0000-0000-00002B130000}"/>
    <cellStyle name="20% - Accent3 4 2 2 2 3 2 3" xfId="46813" xr:uid="{00000000-0005-0000-0000-00002C130000}"/>
    <cellStyle name="20% - Accent3 4 2 2 2 3 3" xfId="11171" xr:uid="{00000000-0005-0000-0000-00002D130000}"/>
    <cellStyle name="20% - Accent3 4 2 2 2 3 3 2" xfId="40229" xr:uid="{00000000-0005-0000-0000-00002E130000}"/>
    <cellStyle name="20% - Accent3 4 2 2 2 3 4" xfId="33645" xr:uid="{00000000-0005-0000-0000-00002F130000}"/>
    <cellStyle name="20% - Accent3 4 2 2 2 4" xfId="5703" xr:uid="{00000000-0005-0000-0000-000030130000}"/>
    <cellStyle name="20% - Accent3 4 2 2 2 4 2" xfId="18985" xr:uid="{00000000-0005-0000-0000-000031130000}"/>
    <cellStyle name="20% - Accent3 4 2 2 2 4 2 2" xfId="26939" xr:uid="{00000000-0005-0000-0000-000032130000}"/>
    <cellStyle name="20% - Accent3 4 2 2 2 4 2 2 2" xfId="55898" xr:uid="{00000000-0005-0000-0000-000033130000}"/>
    <cellStyle name="20% - Accent3 4 2 2 2 4 2 3" xfId="47957" xr:uid="{00000000-0005-0000-0000-000034130000}"/>
    <cellStyle name="20% - Accent3 4 2 2 2 4 3" xfId="12315" xr:uid="{00000000-0005-0000-0000-000035130000}"/>
    <cellStyle name="20% - Accent3 4 2 2 2 4 3 2" xfId="41373" xr:uid="{00000000-0005-0000-0000-000036130000}"/>
    <cellStyle name="20% - Accent3 4 2 2 2 4 4" xfId="34789" xr:uid="{00000000-0005-0000-0000-000037130000}"/>
    <cellStyle name="20% - Accent3 4 2 2 2 5" xfId="7872" xr:uid="{00000000-0005-0000-0000-000038130000}"/>
    <cellStyle name="20% - Accent3 4 2 2 2 5 2" xfId="21133" xr:uid="{00000000-0005-0000-0000-000039130000}"/>
    <cellStyle name="20% - Accent3 4 2 2 2 5 2 2" xfId="29087" xr:uid="{00000000-0005-0000-0000-00003A130000}"/>
    <cellStyle name="20% - Accent3 4 2 2 2 5 2 2 2" xfId="58046" xr:uid="{00000000-0005-0000-0000-00003B130000}"/>
    <cellStyle name="20% - Accent3 4 2 2 2 5 2 3" xfId="50105" xr:uid="{00000000-0005-0000-0000-00003C130000}"/>
    <cellStyle name="20% - Accent3 4 2 2 2 5 3" xfId="14463" xr:uid="{00000000-0005-0000-0000-00003D130000}"/>
    <cellStyle name="20% - Accent3 4 2 2 2 5 3 2" xfId="43521" xr:uid="{00000000-0005-0000-0000-00003E130000}"/>
    <cellStyle name="20% - Accent3 4 2 2 2 5 4" xfId="36937" xr:uid="{00000000-0005-0000-0000-00003F130000}"/>
    <cellStyle name="20% - Accent3 4 2 2 2 6" xfId="15742" xr:uid="{00000000-0005-0000-0000-000040130000}"/>
    <cellStyle name="20% - Accent3 4 2 2 2 6 2" xfId="23732" xr:uid="{00000000-0005-0000-0000-000041130000}"/>
    <cellStyle name="20% - Accent3 4 2 2 2 6 2 2" xfId="52691" xr:uid="{00000000-0005-0000-0000-000042130000}"/>
    <cellStyle name="20% - Accent3 4 2 2 2 6 3" xfId="44750" xr:uid="{00000000-0005-0000-0000-000043130000}"/>
    <cellStyle name="20% - Accent3 4 2 2 2 7" xfId="22283" xr:uid="{00000000-0005-0000-0000-000044130000}"/>
    <cellStyle name="20% - Accent3 4 2 2 2 7 2" xfId="30231" xr:uid="{00000000-0005-0000-0000-000045130000}"/>
    <cellStyle name="20% - Accent3 4 2 2 2 7 2 2" xfId="59190" xr:uid="{00000000-0005-0000-0000-000046130000}"/>
    <cellStyle name="20% - Accent3 4 2 2 2 7 3" xfId="51249" xr:uid="{00000000-0005-0000-0000-000047130000}"/>
    <cellStyle name="20% - Accent3 4 2 2 2 8" xfId="9023" xr:uid="{00000000-0005-0000-0000-000048130000}"/>
    <cellStyle name="20% - Accent3 4 2 2 2 8 2" xfId="38081" xr:uid="{00000000-0005-0000-0000-000049130000}"/>
    <cellStyle name="20% - Accent3 4 2 2 2 9" xfId="31497" xr:uid="{00000000-0005-0000-0000-00004A130000}"/>
    <cellStyle name="20% - Accent3 4 2 2 3" xfId="2757" xr:uid="{00000000-0005-0000-0000-00004B130000}"/>
    <cellStyle name="20% - Accent3 4 2 2 3 2" xfId="6115" xr:uid="{00000000-0005-0000-0000-00004C130000}"/>
    <cellStyle name="20% - Accent3 4 2 2 3 2 2" xfId="19397" xr:uid="{00000000-0005-0000-0000-00004D130000}"/>
    <cellStyle name="20% - Accent3 4 2 2 3 2 2 2" xfId="27351" xr:uid="{00000000-0005-0000-0000-00004E130000}"/>
    <cellStyle name="20% - Accent3 4 2 2 3 2 2 2 2" xfId="56310" xr:uid="{00000000-0005-0000-0000-00004F130000}"/>
    <cellStyle name="20% - Accent3 4 2 2 3 2 2 3" xfId="48369" xr:uid="{00000000-0005-0000-0000-000050130000}"/>
    <cellStyle name="20% - Accent3 4 2 2 3 2 3" xfId="12727" xr:uid="{00000000-0005-0000-0000-000051130000}"/>
    <cellStyle name="20% - Accent3 4 2 2 3 2 3 2" xfId="41785" xr:uid="{00000000-0005-0000-0000-000052130000}"/>
    <cellStyle name="20% - Accent3 4 2 2 3 2 4" xfId="35201" xr:uid="{00000000-0005-0000-0000-000053130000}"/>
    <cellStyle name="20% - Accent3 4 2 2 3 3" xfId="16245" xr:uid="{00000000-0005-0000-0000-000054130000}"/>
    <cellStyle name="20% - Accent3 4 2 2 3 3 2" xfId="24199" xr:uid="{00000000-0005-0000-0000-000055130000}"/>
    <cellStyle name="20% - Accent3 4 2 2 3 3 2 2" xfId="53158" xr:uid="{00000000-0005-0000-0000-000056130000}"/>
    <cellStyle name="20% - Accent3 4 2 2 3 3 3" xfId="45217" xr:uid="{00000000-0005-0000-0000-000057130000}"/>
    <cellStyle name="20% - Accent3 4 2 2 3 4" xfId="9435" xr:uid="{00000000-0005-0000-0000-000058130000}"/>
    <cellStyle name="20% - Accent3 4 2 2 3 4 2" xfId="38493" xr:uid="{00000000-0005-0000-0000-000059130000}"/>
    <cellStyle name="20% - Accent3 4 2 2 3 5" xfId="31909" xr:uid="{00000000-0005-0000-0000-00005A130000}"/>
    <cellStyle name="20% - Accent3 4 2 2 4" xfId="3955" xr:uid="{00000000-0005-0000-0000-00005B130000}"/>
    <cellStyle name="20% - Accent3 4 2 2 4 2" xfId="17249" xr:uid="{00000000-0005-0000-0000-00005C130000}"/>
    <cellStyle name="20% - Accent3 4 2 2 4 2 2" xfId="25203" xr:uid="{00000000-0005-0000-0000-00005D130000}"/>
    <cellStyle name="20% - Accent3 4 2 2 4 2 2 2" xfId="54162" xr:uid="{00000000-0005-0000-0000-00005E130000}"/>
    <cellStyle name="20% - Accent3 4 2 2 4 2 3" xfId="46221" xr:uid="{00000000-0005-0000-0000-00005F130000}"/>
    <cellStyle name="20% - Accent3 4 2 2 4 3" xfId="10579" xr:uid="{00000000-0005-0000-0000-000060130000}"/>
    <cellStyle name="20% - Accent3 4 2 2 4 3 2" xfId="39637" xr:uid="{00000000-0005-0000-0000-000061130000}"/>
    <cellStyle name="20% - Accent3 4 2 2 4 4" xfId="33053" xr:uid="{00000000-0005-0000-0000-000062130000}"/>
    <cellStyle name="20% - Accent3 4 2 2 5" xfId="5111" xr:uid="{00000000-0005-0000-0000-000063130000}"/>
    <cellStyle name="20% - Accent3 4 2 2 5 2" xfId="18393" xr:uid="{00000000-0005-0000-0000-000064130000}"/>
    <cellStyle name="20% - Accent3 4 2 2 5 2 2" xfId="26347" xr:uid="{00000000-0005-0000-0000-000065130000}"/>
    <cellStyle name="20% - Accent3 4 2 2 5 2 2 2" xfId="55306" xr:uid="{00000000-0005-0000-0000-000066130000}"/>
    <cellStyle name="20% - Accent3 4 2 2 5 2 3" xfId="47365" xr:uid="{00000000-0005-0000-0000-000067130000}"/>
    <cellStyle name="20% - Accent3 4 2 2 5 3" xfId="11723" xr:uid="{00000000-0005-0000-0000-000068130000}"/>
    <cellStyle name="20% - Accent3 4 2 2 5 3 2" xfId="40781" xr:uid="{00000000-0005-0000-0000-000069130000}"/>
    <cellStyle name="20% - Accent3 4 2 2 5 4" xfId="34197" xr:uid="{00000000-0005-0000-0000-00006A130000}"/>
    <cellStyle name="20% - Accent3 4 2 2 6" xfId="7280" xr:uid="{00000000-0005-0000-0000-00006B130000}"/>
    <cellStyle name="20% - Accent3 4 2 2 6 2" xfId="20541" xr:uid="{00000000-0005-0000-0000-00006C130000}"/>
    <cellStyle name="20% - Accent3 4 2 2 6 2 2" xfId="28495" xr:uid="{00000000-0005-0000-0000-00006D130000}"/>
    <cellStyle name="20% - Accent3 4 2 2 6 2 2 2" xfId="57454" xr:uid="{00000000-0005-0000-0000-00006E130000}"/>
    <cellStyle name="20% - Accent3 4 2 2 6 2 3" xfId="49513" xr:uid="{00000000-0005-0000-0000-00006F130000}"/>
    <cellStyle name="20% - Accent3 4 2 2 6 3" xfId="13871" xr:uid="{00000000-0005-0000-0000-000070130000}"/>
    <cellStyle name="20% - Accent3 4 2 2 6 3 2" xfId="42929" xr:uid="{00000000-0005-0000-0000-000071130000}"/>
    <cellStyle name="20% - Accent3 4 2 2 6 4" xfId="36345" xr:uid="{00000000-0005-0000-0000-000072130000}"/>
    <cellStyle name="20% - Accent3 4 2 2 7" xfId="15149" xr:uid="{00000000-0005-0000-0000-000073130000}"/>
    <cellStyle name="20% - Accent3 4 2 2 7 2" xfId="23139" xr:uid="{00000000-0005-0000-0000-000074130000}"/>
    <cellStyle name="20% - Accent3 4 2 2 7 2 2" xfId="52098" xr:uid="{00000000-0005-0000-0000-000075130000}"/>
    <cellStyle name="20% - Accent3 4 2 2 7 3" xfId="44157" xr:uid="{00000000-0005-0000-0000-000076130000}"/>
    <cellStyle name="20% - Accent3 4 2 2 8" xfId="21691" xr:uid="{00000000-0005-0000-0000-000077130000}"/>
    <cellStyle name="20% - Accent3 4 2 2 8 2" xfId="29639" xr:uid="{00000000-0005-0000-0000-000078130000}"/>
    <cellStyle name="20% - Accent3 4 2 2 8 2 2" xfId="58598" xr:uid="{00000000-0005-0000-0000-000079130000}"/>
    <cellStyle name="20% - Accent3 4 2 2 8 3" xfId="50657" xr:uid="{00000000-0005-0000-0000-00007A130000}"/>
    <cellStyle name="20% - Accent3 4 2 2 9" xfId="8431" xr:uid="{00000000-0005-0000-0000-00007B130000}"/>
    <cellStyle name="20% - Accent3 4 2 2 9 2" xfId="37489" xr:uid="{00000000-0005-0000-0000-00007C130000}"/>
    <cellStyle name="20% - Accent3 4 2 3" xfId="2128" xr:uid="{00000000-0005-0000-0000-00007D130000}"/>
    <cellStyle name="20% - Accent3 4 2 3 2" xfId="3136" xr:uid="{00000000-0005-0000-0000-00007E130000}"/>
    <cellStyle name="20% - Accent3 4 2 3 2 2" xfId="6494" xr:uid="{00000000-0005-0000-0000-00007F130000}"/>
    <cellStyle name="20% - Accent3 4 2 3 2 2 2" xfId="19776" xr:uid="{00000000-0005-0000-0000-000080130000}"/>
    <cellStyle name="20% - Accent3 4 2 3 2 2 2 2" xfId="27730" xr:uid="{00000000-0005-0000-0000-000081130000}"/>
    <cellStyle name="20% - Accent3 4 2 3 2 2 2 2 2" xfId="56689" xr:uid="{00000000-0005-0000-0000-000082130000}"/>
    <cellStyle name="20% - Accent3 4 2 3 2 2 2 3" xfId="48748" xr:uid="{00000000-0005-0000-0000-000083130000}"/>
    <cellStyle name="20% - Accent3 4 2 3 2 2 3" xfId="13106" xr:uid="{00000000-0005-0000-0000-000084130000}"/>
    <cellStyle name="20% - Accent3 4 2 3 2 2 3 2" xfId="42164" xr:uid="{00000000-0005-0000-0000-000085130000}"/>
    <cellStyle name="20% - Accent3 4 2 3 2 2 4" xfId="35580" xr:uid="{00000000-0005-0000-0000-000086130000}"/>
    <cellStyle name="20% - Accent3 4 2 3 2 3" xfId="16624" xr:uid="{00000000-0005-0000-0000-000087130000}"/>
    <cellStyle name="20% - Accent3 4 2 3 2 3 2" xfId="24578" xr:uid="{00000000-0005-0000-0000-000088130000}"/>
    <cellStyle name="20% - Accent3 4 2 3 2 3 2 2" xfId="53537" xr:uid="{00000000-0005-0000-0000-000089130000}"/>
    <cellStyle name="20% - Accent3 4 2 3 2 3 3" xfId="45596" xr:uid="{00000000-0005-0000-0000-00008A130000}"/>
    <cellStyle name="20% - Accent3 4 2 3 2 4" xfId="9814" xr:uid="{00000000-0005-0000-0000-00008B130000}"/>
    <cellStyle name="20% - Accent3 4 2 3 2 4 2" xfId="38872" xr:uid="{00000000-0005-0000-0000-00008C130000}"/>
    <cellStyle name="20% - Accent3 4 2 3 2 5" xfId="32288" xr:uid="{00000000-0005-0000-0000-00008D130000}"/>
    <cellStyle name="20% - Accent3 4 2 3 3" xfId="4334" xr:uid="{00000000-0005-0000-0000-00008E130000}"/>
    <cellStyle name="20% - Accent3 4 2 3 3 2" xfId="17628" xr:uid="{00000000-0005-0000-0000-00008F130000}"/>
    <cellStyle name="20% - Accent3 4 2 3 3 2 2" xfId="25582" xr:uid="{00000000-0005-0000-0000-000090130000}"/>
    <cellStyle name="20% - Accent3 4 2 3 3 2 2 2" xfId="54541" xr:uid="{00000000-0005-0000-0000-000091130000}"/>
    <cellStyle name="20% - Accent3 4 2 3 3 2 3" xfId="46600" xr:uid="{00000000-0005-0000-0000-000092130000}"/>
    <cellStyle name="20% - Accent3 4 2 3 3 3" xfId="10958" xr:uid="{00000000-0005-0000-0000-000093130000}"/>
    <cellStyle name="20% - Accent3 4 2 3 3 3 2" xfId="40016" xr:uid="{00000000-0005-0000-0000-000094130000}"/>
    <cellStyle name="20% - Accent3 4 2 3 3 4" xfId="33432" xr:uid="{00000000-0005-0000-0000-000095130000}"/>
    <cellStyle name="20% - Accent3 4 2 3 4" xfId="5490" xr:uid="{00000000-0005-0000-0000-000096130000}"/>
    <cellStyle name="20% - Accent3 4 2 3 4 2" xfId="18772" xr:uid="{00000000-0005-0000-0000-000097130000}"/>
    <cellStyle name="20% - Accent3 4 2 3 4 2 2" xfId="26726" xr:uid="{00000000-0005-0000-0000-000098130000}"/>
    <cellStyle name="20% - Accent3 4 2 3 4 2 2 2" xfId="55685" xr:uid="{00000000-0005-0000-0000-000099130000}"/>
    <cellStyle name="20% - Accent3 4 2 3 4 2 3" xfId="47744" xr:uid="{00000000-0005-0000-0000-00009A130000}"/>
    <cellStyle name="20% - Accent3 4 2 3 4 3" xfId="12102" xr:uid="{00000000-0005-0000-0000-00009B130000}"/>
    <cellStyle name="20% - Accent3 4 2 3 4 3 2" xfId="41160" xr:uid="{00000000-0005-0000-0000-00009C130000}"/>
    <cellStyle name="20% - Accent3 4 2 3 4 4" xfId="34576" xr:uid="{00000000-0005-0000-0000-00009D130000}"/>
    <cellStyle name="20% - Accent3 4 2 3 5" xfId="7659" xr:uid="{00000000-0005-0000-0000-00009E130000}"/>
    <cellStyle name="20% - Accent3 4 2 3 5 2" xfId="20920" xr:uid="{00000000-0005-0000-0000-00009F130000}"/>
    <cellStyle name="20% - Accent3 4 2 3 5 2 2" xfId="28874" xr:uid="{00000000-0005-0000-0000-0000A0130000}"/>
    <cellStyle name="20% - Accent3 4 2 3 5 2 2 2" xfId="57833" xr:uid="{00000000-0005-0000-0000-0000A1130000}"/>
    <cellStyle name="20% - Accent3 4 2 3 5 2 3" xfId="49892" xr:uid="{00000000-0005-0000-0000-0000A2130000}"/>
    <cellStyle name="20% - Accent3 4 2 3 5 3" xfId="14250" xr:uid="{00000000-0005-0000-0000-0000A3130000}"/>
    <cellStyle name="20% - Accent3 4 2 3 5 3 2" xfId="43308" xr:uid="{00000000-0005-0000-0000-0000A4130000}"/>
    <cellStyle name="20% - Accent3 4 2 3 5 4" xfId="36724" xr:uid="{00000000-0005-0000-0000-0000A5130000}"/>
    <cellStyle name="20% - Accent3 4 2 3 6" xfId="15529" xr:uid="{00000000-0005-0000-0000-0000A6130000}"/>
    <cellStyle name="20% - Accent3 4 2 3 6 2" xfId="23519" xr:uid="{00000000-0005-0000-0000-0000A7130000}"/>
    <cellStyle name="20% - Accent3 4 2 3 6 2 2" xfId="52478" xr:uid="{00000000-0005-0000-0000-0000A8130000}"/>
    <cellStyle name="20% - Accent3 4 2 3 6 3" xfId="44537" xr:uid="{00000000-0005-0000-0000-0000A9130000}"/>
    <cellStyle name="20% - Accent3 4 2 3 7" xfId="22070" xr:uid="{00000000-0005-0000-0000-0000AA130000}"/>
    <cellStyle name="20% - Accent3 4 2 3 7 2" xfId="30018" xr:uid="{00000000-0005-0000-0000-0000AB130000}"/>
    <cellStyle name="20% - Accent3 4 2 3 7 2 2" xfId="58977" xr:uid="{00000000-0005-0000-0000-0000AC130000}"/>
    <cellStyle name="20% - Accent3 4 2 3 7 3" xfId="51036" xr:uid="{00000000-0005-0000-0000-0000AD130000}"/>
    <cellStyle name="20% - Accent3 4 2 3 8" xfId="8810" xr:uid="{00000000-0005-0000-0000-0000AE130000}"/>
    <cellStyle name="20% - Accent3 4 2 3 8 2" xfId="37868" xr:uid="{00000000-0005-0000-0000-0000AF130000}"/>
    <cellStyle name="20% - Accent3 4 2 3 9" xfId="31284" xr:uid="{00000000-0005-0000-0000-0000B0130000}"/>
    <cellStyle name="20% - Accent3 4 2 4" xfId="1946" xr:uid="{00000000-0005-0000-0000-0000B1130000}"/>
    <cellStyle name="20% - Accent3 4 2 4 2" xfId="2956" xr:uid="{00000000-0005-0000-0000-0000B2130000}"/>
    <cellStyle name="20% - Accent3 4 2 4 2 2" xfId="6314" xr:uid="{00000000-0005-0000-0000-0000B3130000}"/>
    <cellStyle name="20% - Accent3 4 2 4 2 2 2" xfId="19596" xr:uid="{00000000-0005-0000-0000-0000B4130000}"/>
    <cellStyle name="20% - Accent3 4 2 4 2 2 2 2" xfId="27550" xr:uid="{00000000-0005-0000-0000-0000B5130000}"/>
    <cellStyle name="20% - Accent3 4 2 4 2 2 2 2 2" xfId="56509" xr:uid="{00000000-0005-0000-0000-0000B6130000}"/>
    <cellStyle name="20% - Accent3 4 2 4 2 2 2 3" xfId="48568" xr:uid="{00000000-0005-0000-0000-0000B7130000}"/>
    <cellStyle name="20% - Accent3 4 2 4 2 2 3" xfId="12926" xr:uid="{00000000-0005-0000-0000-0000B8130000}"/>
    <cellStyle name="20% - Accent3 4 2 4 2 2 3 2" xfId="41984" xr:uid="{00000000-0005-0000-0000-0000B9130000}"/>
    <cellStyle name="20% - Accent3 4 2 4 2 2 4" xfId="35400" xr:uid="{00000000-0005-0000-0000-0000BA130000}"/>
    <cellStyle name="20% - Accent3 4 2 4 2 3" xfId="16444" xr:uid="{00000000-0005-0000-0000-0000BB130000}"/>
    <cellStyle name="20% - Accent3 4 2 4 2 3 2" xfId="24398" xr:uid="{00000000-0005-0000-0000-0000BC130000}"/>
    <cellStyle name="20% - Accent3 4 2 4 2 3 2 2" xfId="53357" xr:uid="{00000000-0005-0000-0000-0000BD130000}"/>
    <cellStyle name="20% - Accent3 4 2 4 2 3 3" xfId="45416" xr:uid="{00000000-0005-0000-0000-0000BE130000}"/>
    <cellStyle name="20% - Accent3 4 2 4 2 4" xfId="9634" xr:uid="{00000000-0005-0000-0000-0000BF130000}"/>
    <cellStyle name="20% - Accent3 4 2 4 2 4 2" xfId="38692" xr:uid="{00000000-0005-0000-0000-0000C0130000}"/>
    <cellStyle name="20% - Accent3 4 2 4 2 5" xfId="32108" xr:uid="{00000000-0005-0000-0000-0000C1130000}"/>
    <cellStyle name="20% - Accent3 4 2 4 3" xfId="4154" xr:uid="{00000000-0005-0000-0000-0000C2130000}"/>
    <cellStyle name="20% - Accent3 4 2 4 3 2" xfId="17448" xr:uid="{00000000-0005-0000-0000-0000C3130000}"/>
    <cellStyle name="20% - Accent3 4 2 4 3 2 2" xfId="25402" xr:uid="{00000000-0005-0000-0000-0000C4130000}"/>
    <cellStyle name="20% - Accent3 4 2 4 3 2 2 2" xfId="54361" xr:uid="{00000000-0005-0000-0000-0000C5130000}"/>
    <cellStyle name="20% - Accent3 4 2 4 3 2 3" xfId="46420" xr:uid="{00000000-0005-0000-0000-0000C6130000}"/>
    <cellStyle name="20% - Accent3 4 2 4 3 3" xfId="10778" xr:uid="{00000000-0005-0000-0000-0000C7130000}"/>
    <cellStyle name="20% - Accent3 4 2 4 3 3 2" xfId="39836" xr:uid="{00000000-0005-0000-0000-0000C8130000}"/>
    <cellStyle name="20% - Accent3 4 2 4 3 4" xfId="33252" xr:uid="{00000000-0005-0000-0000-0000C9130000}"/>
    <cellStyle name="20% - Accent3 4 2 4 4" xfId="5310" xr:uid="{00000000-0005-0000-0000-0000CA130000}"/>
    <cellStyle name="20% - Accent3 4 2 4 4 2" xfId="18592" xr:uid="{00000000-0005-0000-0000-0000CB130000}"/>
    <cellStyle name="20% - Accent3 4 2 4 4 2 2" xfId="26546" xr:uid="{00000000-0005-0000-0000-0000CC130000}"/>
    <cellStyle name="20% - Accent3 4 2 4 4 2 2 2" xfId="55505" xr:uid="{00000000-0005-0000-0000-0000CD130000}"/>
    <cellStyle name="20% - Accent3 4 2 4 4 2 3" xfId="47564" xr:uid="{00000000-0005-0000-0000-0000CE130000}"/>
    <cellStyle name="20% - Accent3 4 2 4 4 3" xfId="11922" xr:uid="{00000000-0005-0000-0000-0000CF130000}"/>
    <cellStyle name="20% - Accent3 4 2 4 4 3 2" xfId="40980" xr:uid="{00000000-0005-0000-0000-0000D0130000}"/>
    <cellStyle name="20% - Accent3 4 2 4 4 4" xfId="34396" xr:uid="{00000000-0005-0000-0000-0000D1130000}"/>
    <cellStyle name="20% - Accent3 4 2 4 5" xfId="7479" xr:uid="{00000000-0005-0000-0000-0000D2130000}"/>
    <cellStyle name="20% - Accent3 4 2 4 5 2" xfId="20740" xr:uid="{00000000-0005-0000-0000-0000D3130000}"/>
    <cellStyle name="20% - Accent3 4 2 4 5 2 2" xfId="28694" xr:uid="{00000000-0005-0000-0000-0000D4130000}"/>
    <cellStyle name="20% - Accent3 4 2 4 5 2 2 2" xfId="57653" xr:uid="{00000000-0005-0000-0000-0000D5130000}"/>
    <cellStyle name="20% - Accent3 4 2 4 5 2 3" xfId="49712" xr:uid="{00000000-0005-0000-0000-0000D6130000}"/>
    <cellStyle name="20% - Accent3 4 2 4 5 3" xfId="14070" xr:uid="{00000000-0005-0000-0000-0000D7130000}"/>
    <cellStyle name="20% - Accent3 4 2 4 5 3 2" xfId="43128" xr:uid="{00000000-0005-0000-0000-0000D8130000}"/>
    <cellStyle name="20% - Accent3 4 2 4 5 4" xfId="36544" xr:uid="{00000000-0005-0000-0000-0000D9130000}"/>
    <cellStyle name="20% - Accent3 4 2 4 6" xfId="15349" xr:uid="{00000000-0005-0000-0000-0000DA130000}"/>
    <cellStyle name="20% - Accent3 4 2 4 6 2" xfId="23339" xr:uid="{00000000-0005-0000-0000-0000DB130000}"/>
    <cellStyle name="20% - Accent3 4 2 4 6 2 2" xfId="52298" xr:uid="{00000000-0005-0000-0000-0000DC130000}"/>
    <cellStyle name="20% - Accent3 4 2 4 6 3" xfId="44357" xr:uid="{00000000-0005-0000-0000-0000DD130000}"/>
    <cellStyle name="20% - Accent3 4 2 4 7" xfId="21890" xr:uid="{00000000-0005-0000-0000-0000DE130000}"/>
    <cellStyle name="20% - Accent3 4 2 4 7 2" xfId="29838" xr:uid="{00000000-0005-0000-0000-0000DF130000}"/>
    <cellStyle name="20% - Accent3 4 2 4 7 2 2" xfId="58797" xr:uid="{00000000-0005-0000-0000-0000E0130000}"/>
    <cellStyle name="20% - Accent3 4 2 4 7 3" xfId="50856" xr:uid="{00000000-0005-0000-0000-0000E1130000}"/>
    <cellStyle name="20% - Accent3 4 2 4 8" xfId="8630" xr:uid="{00000000-0005-0000-0000-0000E2130000}"/>
    <cellStyle name="20% - Accent3 4 2 4 8 2" xfId="37688" xr:uid="{00000000-0005-0000-0000-0000E3130000}"/>
    <cellStyle name="20% - Accent3 4 2 4 9" xfId="31104" xr:uid="{00000000-0005-0000-0000-0000E4130000}"/>
    <cellStyle name="20% - Accent3 4 2 5" xfId="2544" xr:uid="{00000000-0005-0000-0000-0000E5130000}"/>
    <cellStyle name="20% - Accent3 4 2 5 2" xfId="5902" xr:uid="{00000000-0005-0000-0000-0000E6130000}"/>
    <cellStyle name="20% - Accent3 4 2 5 2 2" xfId="19184" xr:uid="{00000000-0005-0000-0000-0000E7130000}"/>
    <cellStyle name="20% - Accent3 4 2 5 2 2 2" xfId="27138" xr:uid="{00000000-0005-0000-0000-0000E8130000}"/>
    <cellStyle name="20% - Accent3 4 2 5 2 2 2 2" xfId="56097" xr:uid="{00000000-0005-0000-0000-0000E9130000}"/>
    <cellStyle name="20% - Accent3 4 2 5 2 2 3" xfId="48156" xr:uid="{00000000-0005-0000-0000-0000EA130000}"/>
    <cellStyle name="20% - Accent3 4 2 5 2 3" xfId="12514" xr:uid="{00000000-0005-0000-0000-0000EB130000}"/>
    <cellStyle name="20% - Accent3 4 2 5 2 3 2" xfId="41572" xr:uid="{00000000-0005-0000-0000-0000EC130000}"/>
    <cellStyle name="20% - Accent3 4 2 5 2 4" xfId="34988" xr:uid="{00000000-0005-0000-0000-0000ED130000}"/>
    <cellStyle name="20% - Accent3 4 2 5 3" xfId="16032" xr:uid="{00000000-0005-0000-0000-0000EE130000}"/>
    <cellStyle name="20% - Accent3 4 2 5 3 2" xfId="23986" xr:uid="{00000000-0005-0000-0000-0000EF130000}"/>
    <cellStyle name="20% - Accent3 4 2 5 3 2 2" xfId="52945" xr:uid="{00000000-0005-0000-0000-0000F0130000}"/>
    <cellStyle name="20% - Accent3 4 2 5 3 3" xfId="45004" xr:uid="{00000000-0005-0000-0000-0000F1130000}"/>
    <cellStyle name="20% - Accent3 4 2 5 4" xfId="9222" xr:uid="{00000000-0005-0000-0000-0000F2130000}"/>
    <cellStyle name="20% - Accent3 4 2 5 4 2" xfId="38280" xr:uid="{00000000-0005-0000-0000-0000F3130000}"/>
    <cellStyle name="20% - Accent3 4 2 5 5" xfId="31696" xr:uid="{00000000-0005-0000-0000-0000F4130000}"/>
    <cellStyle name="20% - Accent3 4 2 6" xfId="3742" xr:uid="{00000000-0005-0000-0000-0000F5130000}"/>
    <cellStyle name="20% - Accent3 4 2 6 2" xfId="17036" xr:uid="{00000000-0005-0000-0000-0000F6130000}"/>
    <cellStyle name="20% - Accent3 4 2 6 2 2" xfId="24990" xr:uid="{00000000-0005-0000-0000-0000F7130000}"/>
    <cellStyle name="20% - Accent3 4 2 6 2 2 2" xfId="53949" xr:uid="{00000000-0005-0000-0000-0000F8130000}"/>
    <cellStyle name="20% - Accent3 4 2 6 2 3" xfId="46008" xr:uid="{00000000-0005-0000-0000-0000F9130000}"/>
    <cellStyle name="20% - Accent3 4 2 6 3" xfId="10366" xr:uid="{00000000-0005-0000-0000-0000FA130000}"/>
    <cellStyle name="20% - Accent3 4 2 6 3 2" xfId="39424" xr:uid="{00000000-0005-0000-0000-0000FB130000}"/>
    <cellStyle name="20% - Accent3 4 2 6 4" xfId="32840" xr:uid="{00000000-0005-0000-0000-0000FC130000}"/>
    <cellStyle name="20% - Accent3 4 2 7" xfId="4898" xr:uid="{00000000-0005-0000-0000-0000FD130000}"/>
    <cellStyle name="20% - Accent3 4 2 7 2" xfId="18180" xr:uid="{00000000-0005-0000-0000-0000FE130000}"/>
    <cellStyle name="20% - Accent3 4 2 7 2 2" xfId="26134" xr:uid="{00000000-0005-0000-0000-0000FF130000}"/>
    <cellStyle name="20% - Accent3 4 2 7 2 2 2" xfId="55093" xr:uid="{00000000-0005-0000-0000-000000140000}"/>
    <cellStyle name="20% - Accent3 4 2 7 2 3" xfId="47152" xr:uid="{00000000-0005-0000-0000-000001140000}"/>
    <cellStyle name="20% - Accent3 4 2 7 3" xfId="11510" xr:uid="{00000000-0005-0000-0000-000002140000}"/>
    <cellStyle name="20% - Accent3 4 2 7 3 2" xfId="40568" xr:uid="{00000000-0005-0000-0000-000003140000}"/>
    <cellStyle name="20% - Accent3 4 2 7 4" xfId="33984" xr:uid="{00000000-0005-0000-0000-000004140000}"/>
    <cellStyle name="20% - Accent3 4 2 8" xfId="7067" xr:uid="{00000000-0005-0000-0000-000005140000}"/>
    <cellStyle name="20% - Accent3 4 2 8 2" xfId="20328" xr:uid="{00000000-0005-0000-0000-000006140000}"/>
    <cellStyle name="20% - Accent3 4 2 8 2 2" xfId="28282" xr:uid="{00000000-0005-0000-0000-000007140000}"/>
    <cellStyle name="20% - Accent3 4 2 8 2 2 2" xfId="57241" xr:uid="{00000000-0005-0000-0000-000008140000}"/>
    <cellStyle name="20% - Accent3 4 2 8 2 3" xfId="49300" xr:uid="{00000000-0005-0000-0000-000009140000}"/>
    <cellStyle name="20% - Accent3 4 2 8 3" xfId="13658" xr:uid="{00000000-0005-0000-0000-00000A140000}"/>
    <cellStyle name="20% - Accent3 4 2 8 3 2" xfId="42716" xr:uid="{00000000-0005-0000-0000-00000B140000}"/>
    <cellStyle name="20% - Accent3 4 2 8 4" xfId="36132" xr:uid="{00000000-0005-0000-0000-00000C140000}"/>
    <cellStyle name="20% - Accent3 4 2 9" xfId="14936" xr:uid="{00000000-0005-0000-0000-00000D140000}"/>
    <cellStyle name="20% - Accent3 4 2 9 2" xfId="22926" xr:uid="{00000000-0005-0000-0000-00000E140000}"/>
    <cellStyle name="20% - Accent3 4 2 9 2 2" xfId="51885" xr:uid="{00000000-0005-0000-0000-00000F140000}"/>
    <cellStyle name="20% - Accent3 4 2 9 3" xfId="43944" xr:uid="{00000000-0005-0000-0000-000010140000}"/>
    <cellStyle name="20% - Accent3 4 3" xfId="1626" xr:uid="{00000000-0005-0000-0000-000011140000}"/>
    <cellStyle name="20% - Accent3 4 3 10" xfId="30815" xr:uid="{00000000-0005-0000-0000-000012140000}"/>
    <cellStyle name="20% - Accent3 4 3 2" xfId="2251" xr:uid="{00000000-0005-0000-0000-000013140000}"/>
    <cellStyle name="20% - Accent3 4 3 2 2" xfId="3259" xr:uid="{00000000-0005-0000-0000-000014140000}"/>
    <cellStyle name="20% - Accent3 4 3 2 2 2" xfId="6617" xr:uid="{00000000-0005-0000-0000-000015140000}"/>
    <cellStyle name="20% - Accent3 4 3 2 2 2 2" xfId="19899" xr:uid="{00000000-0005-0000-0000-000016140000}"/>
    <cellStyle name="20% - Accent3 4 3 2 2 2 2 2" xfId="27853" xr:uid="{00000000-0005-0000-0000-000017140000}"/>
    <cellStyle name="20% - Accent3 4 3 2 2 2 2 2 2" xfId="56812" xr:uid="{00000000-0005-0000-0000-000018140000}"/>
    <cellStyle name="20% - Accent3 4 3 2 2 2 2 3" xfId="48871" xr:uid="{00000000-0005-0000-0000-000019140000}"/>
    <cellStyle name="20% - Accent3 4 3 2 2 2 3" xfId="13229" xr:uid="{00000000-0005-0000-0000-00001A140000}"/>
    <cellStyle name="20% - Accent3 4 3 2 2 2 3 2" xfId="42287" xr:uid="{00000000-0005-0000-0000-00001B140000}"/>
    <cellStyle name="20% - Accent3 4 3 2 2 2 4" xfId="35703" xr:uid="{00000000-0005-0000-0000-00001C140000}"/>
    <cellStyle name="20% - Accent3 4 3 2 2 3" xfId="16747" xr:uid="{00000000-0005-0000-0000-00001D140000}"/>
    <cellStyle name="20% - Accent3 4 3 2 2 3 2" xfId="24701" xr:uid="{00000000-0005-0000-0000-00001E140000}"/>
    <cellStyle name="20% - Accent3 4 3 2 2 3 2 2" xfId="53660" xr:uid="{00000000-0005-0000-0000-00001F140000}"/>
    <cellStyle name="20% - Accent3 4 3 2 2 3 3" xfId="45719" xr:uid="{00000000-0005-0000-0000-000020140000}"/>
    <cellStyle name="20% - Accent3 4 3 2 2 4" xfId="9937" xr:uid="{00000000-0005-0000-0000-000021140000}"/>
    <cellStyle name="20% - Accent3 4 3 2 2 4 2" xfId="38995" xr:uid="{00000000-0005-0000-0000-000022140000}"/>
    <cellStyle name="20% - Accent3 4 3 2 2 5" xfId="32411" xr:uid="{00000000-0005-0000-0000-000023140000}"/>
    <cellStyle name="20% - Accent3 4 3 2 3" xfId="4457" xr:uid="{00000000-0005-0000-0000-000024140000}"/>
    <cellStyle name="20% - Accent3 4 3 2 3 2" xfId="17751" xr:uid="{00000000-0005-0000-0000-000025140000}"/>
    <cellStyle name="20% - Accent3 4 3 2 3 2 2" xfId="25705" xr:uid="{00000000-0005-0000-0000-000026140000}"/>
    <cellStyle name="20% - Accent3 4 3 2 3 2 2 2" xfId="54664" xr:uid="{00000000-0005-0000-0000-000027140000}"/>
    <cellStyle name="20% - Accent3 4 3 2 3 2 3" xfId="46723" xr:uid="{00000000-0005-0000-0000-000028140000}"/>
    <cellStyle name="20% - Accent3 4 3 2 3 3" xfId="11081" xr:uid="{00000000-0005-0000-0000-000029140000}"/>
    <cellStyle name="20% - Accent3 4 3 2 3 3 2" xfId="40139" xr:uid="{00000000-0005-0000-0000-00002A140000}"/>
    <cellStyle name="20% - Accent3 4 3 2 3 4" xfId="33555" xr:uid="{00000000-0005-0000-0000-00002B140000}"/>
    <cellStyle name="20% - Accent3 4 3 2 4" xfId="5613" xr:uid="{00000000-0005-0000-0000-00002C140000}"/>
    <cellStyle name="20% - Accent3 4 3 2 4 2" xfId="18895" xr:uid="{00000000-0005-0000-0000-00002D140000}"/>
    <cellStyle name="20% - Accent3 4 3 2 4 2 2" xfId="26849" xr:uid="{00000000-0005-0000-0000-00002E140000}"/>
    <cellStyle name="20% - Accent3 4 3 2 4 2 2 2" xfId="55808" xr:uid="{00000000-0005-0000-0000-00002F140000}"/>
    <cellStyle name="20% - Accent3 4 3 2 4 2 3" xfId="47867" xr:uid="{00000000-0005-0000-0000-000030140000}"/>
    <cellStyle name="20% - Accent3 4 3 2 4 3" xfId="12225" xr:uid="{00000000-0005-0000-0000-000031140000}"/>
    <cellStyle name="20% - Accent3 4 3 2 4 3 2" xfId="41283" xr:uid="{00000000-0005-0000-0000-000032140000}"/>
    <cellStyle name="20% - Accent3 4 3 2 4 4" xfId="34699" xr:uid="{00000000-0005-0000-0000-000033140000}"/>
    <cellStyle name="20% - Accent3 4 3 2 5" xfId="7782" xr:uid="{00000000-0005-0000-0000-000034140000}"/>
    <cellStyle name="20% - Accent3 4 3 2 5 2" xfId="21043" xr:uid="{00000000-0005-0000-0000-000035140000}"/>
    <cellStyle name="20% - Accent3 4 3 2 5 2 2" xfId="28997" xr:uid="{00000000-0005-0000-0000-000036140000}"/>
    <cellStyle name="20% - Accent3 4 3 2 5 2 2 2" xfId="57956" xr:uid="{00000000-0005-0000-0000-000037140000}"/>
    <cellStyle name="20% - Accent3 4 3 2 5 2 3" xfId="50015" xr:uid="{00000000-0005-0000-0000-000038140000}"/>
    <cellStyle name="20% - Accent3 4 3 2 5 3" xfId="14373" xr:uid="{00000000-0005-0000-0000-000039140000}"/>
    <cellStyle name="20% - Accent3 4 3 2 5 3 2" xfId="43431" xr:uid="{00000000-0005-0000-0000-00003A140000}"/>
    <cellStyle name="20% - Accent3 4 3 2 5 4" xfId="36847" xr:uid="{00000000-0005-0000-0000-00003B140000}"/>
    <cellStyle name="20% - Accent3 4 3 2 6" xfId="15652" xr:uid="{00000000-0005-0000-0000-00003C140000}"/>
    <cellStyle name="20% - Accent3 4 3 2 6 2" xfId="23642" xr:uid="{00000000-0005-0000-0000-00003D140000}"/>
    <cellStyle name="20% - Accent3 4 3 2 6 2 2" xfId="52601" xr:uid="{00000000-0005-0000-0000-00003E140000}"/>
    <cellStyle name="20% - Accent3 4 3 2 6 3" xfId="44660" xr:uid="{00000000-0005-0000-0000-00003F140000}"/>
    <cellStyle name="20% - Accent3 4 3 2 7" xfId="22193" xr:uid="{00000000-0005-0000-0000-000040140000}"/>
    <cellStyle name="20% - Accent3 4 3 2 7 2" xfId="30141" xr:uid="{00000000-0005-0000-0000-000041140000}"/>
    <cellStyle name="20% - Accent3 4 3 2 7 2 2" xfId="59100" xr:uid="{00000000-0005-0000-0000-000042140000}"/>
    <cellStyle name="20% - Accent3 4 3 2 7 3" xfId="51159" xr:uid="{00000000-0005-0000-0000-000043140000}"/>
    <cellStyle name="20% - Accent3 4 3 2 8" xfId="8933" xr:uid="{00000000-0005-0000-0000-000044140000}"/>
    <cellStyle name="20% - Accent3 4 3 2 8 2" xfId="37991" xr:uid="{00000000-0005-0000-0000-000045140000}"/>
    <cellStyle name="20% - Accent3 4 3 2 9" xfId="31407" xr:uid="{00000000-0005-0000-0000-000046140000}"/>
    <cellStyle name="20% - Accent3 4 3 3" xfId="2667" xr:uid="{00000000-0005-0000-0000-000047140000}"/>
    <cellStyle name="20% - Accent3 4 3 3 2" xfId="6025" xr:uid="{00000000-0005-0000-0000-000048140000}"/>
    <cellStyle name="20% - Accent3 4 3 3 2 2" xfId="19307" xr:uid="{00000000-0005-0000-0000-000049140000}"/>
    <cellStyle name="20% - Accent3 4 3 3 2 2 2" xfId="27261" xr:uid="{00000000-0005-0000-0000-00004A140000}"/>
    <cellStyle name="20% - Accent3 4 3 3 2 2 2 2" xfId="56220" xr:uid="{00000000-0005-0000-0000-00004B140000}"/>
    <cellStyle name="20% - Accent3 4 3 3 2 2 3" xfId="48279" xr:uid="{00000000-0005-0000-0000-00004C140000}"/>
    <cellStyle name="20% - Accent3 4 3 3 2 3" xfId="12637" xr:uid="{00000000-0005-0000-0000-00004D140000}"/>
    <cellStyle name="20% - Accent3 4 3 3 2 3 2" xfId="41695" xr:uid="{00000000-0005-0000-0000-00004E140000}"/>
    <cellStyle name="20% - Accent3 4 3 3 2 4" xfId="35111" xr:uid="{00000000-0005-0000-0000-00004F140000}"/>
    <cellStyle name="20% - Accent3 4 3 3 3" xfId="16155" xr:uid="{00000000-0005-0000-0000-000050140000}"/>
    <cellStyle name="20% - Accent3 4 3 3 3 2" xfId="24109" xr:uid="{00000000-0005-0000-0000-000051140000}"/>
    <cellStyle name="20% - Accent3 4 3 3 3 2 2" xfId="53068" xr:uid="{00000000-0005-0000-0000-000052140000}"/>
    <cellStyle name="20% - Accent3 4 3 3 3 3" xfId="45127" xr:uid="{00000000-0005-0000-0000-000053140000}"/>
    <cellStyle name="20% - Accent3 4 3 3 4" xfId="9345" xr:uid="{00000000-0005-0000-0000-000054140000}"/>
    <cellStyle name="20% - Accent3 4 3 3 4 2" xfId="38403" xr:uid="{00000000-0005-0000-0000-000055140000}"/>
    <cellStyle name="20% - Accent3 4 3 3 5" xfId="31819" xr:uid="{00000000-0005-0000-0000-000056140000}"/>
    <cellStyle name="20% - Accent3 4 3 4" xfId="3865" xr:uid="{00000000-0005-0000-0000-000057140000}"/>
    <cellStyle name="20% - Accent3 4 3 4 2" xfId="17159" xr:uid="{00000000-0005-0000-0000-000058140000}"/>
    <cellStyle name="20% - Accent3 4 3 4 2 2" xfId="25113" xr:uid="{00000000-0005-0000-0000-000059140000}"/>
    <cellStyle name="20% - Accent3 4 3 4 2 2 2" xfId="54072" xr:uid="{00000000-0005-0000-0000-00005A140000}"/>
    <cellStyle name="20% - Accent3 4 3 4 2 3" xfId="46131" xr:uid="{00000000-0005-0000-0000-00005B140000}"/>
    <cellStyle name="20% - Accent3 4 3 4 3" xfId="10489" xr:uid="{00000000-0005-0000-0000-00005C140000}"/>
    <cellStyle name="20% - Accent3 4 3 4 3 2" xfId="39547" xr:uid="{00000000-0005-0000-0000-00005D140000}"/>
    <cellStyle name="20% - Accent3 4 3 4 4" xfId="32963" xr:uid="{00000000-0005-0000-0000-00005E140000}"/>
    <cellStyle name="20% - Accent3 4 3 5" xfId="5021" xr:uid="{00000000-0005-0000-0000-00005F140000}"/>
    <cellStyle name="20% - Accent3 4 3 5 2" xfId="18303" xr:uid="{00000000-0005-0000-0000-000060140000}"/>
    <cellStyle name="20% - Accent3 4 3 5 2 2" xfId="26257" xr:uid="{00000000-0005-0000-0000-000061140000}"/>
    <cellStyle name="20% - Accent3 4 3 5 2 2 2" xfId="55216" xr:uid="{00000000-0005-0000-0000-000062140000}"/>
    <cellStyle name="20% - Accent3 4 3 5 2 3" xfId="47275" xr:uid="{00000000-0005-0000-0000-000063140000}"/>
    <cellStyle name="20% - Accent3 4 3 5 3" xfId="11633" xr:uid="{00000000-0005-0000-0000-000064140000}"/>
    <cellStyle name="20% - Accent3 4 3 5 3 2" xfId="40691" xr:uid="{00000000-0005-0000-0000-000065140000}"/>
    <cellStyle name="20% - Accent3 4 3 5 4" xfId="34107" xr:uid="{00000000-0005-0000-0000-000066140000}"/>
    <cellStyle name="20% - Accent3 4 3 6" xfId="7190" xr:uid="{00000000-0005-0000-0000-000067140000}"/>
    <cellStyle name="20% - Accent3 4 3 6 2" xfId="20451" xr:uid="{00000000-0005-0000-0000-000068140000}"/>
    <cellStyle name="20% - Accent3 4 3 6 2 2" xfId="28405" xr:uid="{00000000-0005-0000-0000-000069140000}"/>
    <cellStyle name="20% - Accent3 4 3 6 2 2 2" xfId="57364" xr:uid="{00000000-0005-0000-0000-00006A140000}"/>
    <cellStyle name="20% - Accent3 4 3 6 2 3" xfId="49423" xr:uid="{00000000-0005-0000-0000-00006B140000}"/>
    <cellStyle name="20% - Accent3 4 3 6 3" xfId="13781" xr:uid="{00000000-0005-0000-0000-00006C140000}"/>
    <cellStyle name="20% - Accent3 4 3 6 3 2" xfId="42839" xr:uid="{00000000-0005-0000-0000-00006D140000}"/>
    <cellStyle name="20% - Accent3 4 3 6 4" xfId="36255" xr:uid="{00000000-0005-0000-0000-00006E140000}"/>
    <cellStyle name="20% - Accent3 4 3 7" xfId="15059" xr:uid="{00000000-0005-0000-0000-00006F140000}"/>
    <cellStyle name="20% - Accent3 4 3 7 2" xfId="23049" xr:uid="{00000000-0005-0000-0000-000070140000}"/>
    <cellStyle name="20% - Accent3 4 3 7 2 2" xfId="52008" xr:uid="{00000000-0005-0000-0000-000071140000}"/>
    <cellStyle name="20% - Accent3 4 3 7 3" xfId="44067" xr:uid="{00000000-0005-0000-0000-000072140000}"/>
    <cellStyle name="20% - Accent3 4 3 8" xfId="21601" xr:uid="{00000000-0005-0000-0000-000073140000}"/>
    <cellStyle name="20% - Accent3 4 3 8 2" xfId="29549" xr:uid="{00000000-0005-0000-0000-000074140000}"/>
    <cellStyle name="20% - Accent3 4 3 8 2 2" xfId="58508" xr:uid="{00000000-0005-0000-0000-000075140000}"/>
    <cellStyle name="20% - Accent3 4 3 8 3" xfId="50567" xr:uid="{00000000-0005-0000-0000-000076140000}"/>
    <cellStyle name="20% - Accent3 4 3 9" xfId="8341" xr:uid="{00000000-0005-0000-0000-000077140000}"/>
    <cellStyle name="20% - Accent3 4 3 9 2" xfId="37399" xr:uid="{00000000-0005-0000-0000-000078140000}"/>
    <cellStyle name="20% - Accent3 4 4" xfId="2038" xr:uid="{00000000-0005-0000-0000-000079140000}"/>
    <cellStyle name="20% - Accent3 4 4 2" xfId="3046" xr:uid="{00000000-0005-0000-0000-00007A140000}"/>
    <cellStyle name="20% - Accent3 4 4 2 2" xfId="6404" xr:uid="{00000000-0005-0000-0000-00007B140000}"/>
    <cellStyle name="20% - Accent3 4 4 2 2 2" xfId="19686" xr:uid="{00000000-0005-0000-0000-00007C140000}"/>
    <cellStyle name="20% - Accent3 4 4 2 2 2 2" xfId="27640" xr:uid="{00000000-0005-0000-0000-00007D140000}"/>
    <cellStyle name="20% - Accent3 4 4 2 2 2 2 2" xfId="56599" xr:uid="{00000000-0005-0000-0000-00007E140000}"/>
    <cellStyle name="20% - Accent3 4 4 2 2 2 3" xfId="48658" xr:uid="{00000000-0005-0000-0000-00007F140000}"/>
    <cellStyle name="20% - Accent3 4 4 2 2 3" xfId="13016" xr:uid="{00000000-0005-0000-0000-000080140000}"/>
    <cellStyle name="20% - Accent3 4 4 2 2 3 2" xfId="42074" xr:uid="{00000000-0005-0000-0000-000081140000}"/>
    <cellStyle name="20% - Accent3 4 4 2 2 4" xfId="35490" xr:uid="{00000000-0005-0000-0000-000082140000}"/>
    <cellStyle name="20% - Accent3 4 4 2 3" xfId="16534" xr:uid="{00000000-0005-0000-0000-000083140000}"/>
    <cellStyle name="20% - Accent3 4 4 2 3 2" xfId="24488" xr:uid="{00000000-0005-0000-0000-000084140000}"/>
    <cellStyle name="20% - Accent3 4 4 2 3 2 2" xfId="53447" xr:uid="{00000000-0005-0000-0000-000085140000}"/>
    <cellStyle name="20% - Accent3 4 4 2 3 3" xfId="45506" xr:uid="{00000000-0005-0000-0000-000086140000}"/>
    <cellStyle name="20% - Accent3 4 4 2 4" xfId="9724" xr:uid="{00000000-0005-0000-0000-000087140000}"/>
    <cellStyle name="20% - Accent3 4 4 2 4 2" xfId="38782" xr:uid="{00000000-0005-0000-0000-000088140000}"/>
    <cellStyle name="20% - Accent3 4 4 2 5" xfId="32198" xr:uid="{00000000-0005-0000-0000-000089140000}"/>
    <cellStyle name="20% - Accent3 4 4 3" xfId="4244" xr:uid="{00000000-0005-0000-0000-00008A140000}"/>
    <cellStyle name="20% - Accent3 4 4 3 2" xfId="17538" xr:uid="{00000000-0005-0000-0000-00008B140000}"/>
    <cellStyle name="20% - Accent3 4 4 3 2 2" xfId="25492" xr:uid="{00000000-0005-0000-0000-00008C140000}"/>
    <cellStyle name="20% - Accent3 4 4 3 2 2 2" xfId="54451" xr:uid="{00000000-0005-0000-0000-00008D140000}"/>
    <cellStyle name="20% - Accent3 4 4 3 2 3" xfId="46510" xr:uid="{00000000-0005-0000-0000-00008E140000}"/>
    <cellStyle name="20% - Accent3 4 4 3 3" xfId="10868" xr:uid="{00000000-0005-0000-0000-00008F140000}"/>
    <cellStyle name="20% - Accent3 4 4 3 3 2" xfId="39926" xr:uid="{00000000-0005-0000-0000-000090140000}"/>
    <cellStyle name="20% - Accent3 4 4 3 4" xfId="33342" xr:uid="{00000000-0005-0000-0000-000091140000}"/>
    <cellStyle name="20% - Accent3 4 4 4" xfId="5400" xr:uid="{00000000-0005-0000-0000-000092140000}"/>
    <cellStyle name="20% - Accent3 4 4 4 2" xfId="18682" xr:uid="{00000000-0005-0000-0000-000093140000}"/>
    <cellStyle name="20% - Accent3 4 4 4 2 2" xfId="26636" xr:uid="{00000000-0005-0000-0000-000094140000}"/>
    <cellStyle name="20% - Accent3 4 4 4 2 2 2" xfId="55595" xr:uid="{00000000-0005-0000-0000-000095140000}"/>
    <cellStyle name="20% - Accent3 4 4 4 2 3" xfId="47654" xr:uid="{00000000-0005-0000-0000-000096140000}"/>
    <cellStyle name="20% - Accent3 4 4 4 3" xfId="12012" xr:uid="{00000000-0005-0000-0000-000097140000}"/>
    <cellStyle name="20% - Accent3 4 4 4 3 2" xfId="41070" xr:uid="{00000000-0005-0000-0000-000098140000}"/>
    <cellStyle name="20% - Accent3 4 4 4 4" xfId="34486" xr:uid="{00000000-0005-0000-0000-000099140000}"/>
    <cellStyle name="20% - Accent3 4 4 5" xfId="7569" xr:uid="{00000000-0005-0000-0000-00009A140000}"/>
    <cellStyle name="20% - Accent3 4 4 5 2" xfId="20830" xr:uid="{00000000-0005-0000-0000-00009B140000}"/>
    <cellStyle name="20% - Accent3 4 4 5 2 2" xfId="28784" xr:uid="{00000000-0005-0000-0000-00009C140000}"/>
    <cellStyle name="20% - Accent3 4 4 5 2 2 2" xfId="57743" xr:uid="{00000000-0005-0000-0000-00009D140000}"/>
    <cellStyle name="20% - Accent3 4 4 5 2 3" xfId="49802" xr:uid="{00000000-0005-0000-0000-00009E140000}"/>
    <cellStyle name="20% - Accent3 4 4 5 3" xfId="14160" xr:uid="{00000000-0005-0000-0000-00009F140000}"/>
    <cellStyle name="20% - Accent3 4 4 5 3 2" xfId="43218" xr:uid="{00000000-0005-0000-0000-0000A0140000}"/>
    <cellStyle name="20% - Accent3 4 4 5 4" xfId="36634" xr:uid="{00000000-0005-0000-0000-0000A1140000}"/>
    <cellStyle name="20% - Accent3 4 4 6" xfId="15439" xr:uid="{00000000-0005-0000-0000-0000A2140000}"/>
    <cellStyle name="20% - Accent3 4 4 6 2" xfId="23429" xr:uid="{00000000-0005-0000-0000-0000A3140000}"/>
    <cellStyle name="20% - Accent3 4 4 6 2 2" xfId="52388" xr:uid="{00000000-0005-0000-0000-0000A4140000}"/>
    <cellStyle name="20% - Accent3 4 4 6 3" xfId="44447" xr:uid="{00000000-0005-0000-0000-0000A5140000}"/>
    <cellStyle name="20% - Accent3 4 4 7" xfId="21980" xr:uid="{00000000-0005-0000-0000-0000A6140000}"/>
    <cellStyle name="20% - Accent3 4 4 7 2" xfId="29928" xr:uid="{00000000-0005-0000-0000-0000A7140000}"/>
    <cellStyle name="20% - Accent3 4 4 7 2 2" xfId="58887" xr:uid="{00000000-0005-0000-0000-0000A8140000}"/>
    <cellStyle name="20% - Accent3 4 4 7 3" xfId="50946" xr:uid="{00000000-0005-0000-0000-0000A9140000}"/>
    <cellStyle name="20% - Accent3 4 4 8" xfId="8720" xr:uid="{00000000-0005-0000-0000-0000AA140000}"/>
    <cellStyle name="20% - Accent3 4 4 8 2" xfId="37778" xr:uid="{00000000-0005-0000-0000-0000AB140000}"/>
    <cellStyle name="20% - Accent3 4 4 9" xfId="31194" xr:uid="{00000000-0005-0000-0000-0000AC140000}"/>
    <cellStyle name="20% - Accent3 4 5" xfId="1856" xr:uid="{00000000-0005-0000-0000-0000AD140000}"/>
    <cellStyle name="20% - Accent3 4 5 2" xfId="2866" xr:uid="{00000000-0005-0000-0000-0000AE140000}"/>
    <cellStyle name="20% - Accent3 4 5 2 2" xfId="6224" xr:uid="{00000000-0005-0000-0000-0000AF140000}"/>
    <cellStyle name="20% - Accent3 4 5 2 2 2" xfId="19506" xr:uid="{00000000-0005-0000-0000-0000B0140000}"/>
    <cellStyle name="20% - Accent3 4 5 2 2 2 2" xfId="27460" xr:uid="{00000000-0005-0000-0000-0000B1140000}"/>
    <cellStyle name="20% - Accent3 4 5 2 2 2 2 2" xfId="56419" xr:uid="{00000000-0005-0000-0000-0000B2140000}"/>
    <cellStyle name="20% - Accent3 4 5 2 2 2 3" xfId="48478" xr:uid="{00000000-0005-0000-0000-0000B3140000}"/>
    <cellStyle name="20% - Accent3 4 5 2 2 3" xfId="12836" xr:uid="{00000000-0005-0000-0000-0000B4140000}"/>
    <cellStyle name="20% - Accent3 4 5 2 2 3 2" xfId="41894" xr:uid="{00000000-0005-0000-0000-0000B5140000}"/>
    <cellStyle name="20% - Accent3 4 5 2 2 4" xfId="35310" xr:uid="{00000000-0005-0000-0000-0000B6140000}"/>
    <cellStyle name="20% - Accent3 4 5 2 3" xfId="16354" xr:uid="{00000000-0005-0000-0000-0000B7140000}"/>
    <cellStyle name="20% - Accent3 4 5 2 3 2" xfId="24308" xr:uid="{00000000-0005-0000-0000-0000B8140000}"/>
    <cellStyle name="20% - Accent3 4 5 2 3 2 2" xfId="53267" xr:uid="{00000000-0005-0000-0000-0000B9140000}"/>
    <cellStyle name="20% - Accent3 4 5 2 3 3" xfId="45326" xr:uid="{00000000-0005-0000-0000-0000BA140000}"/>
    <cellStyle name="20% - Accent3 4 5 2 4" xfId="9544" xr:uid="{00000000-0005-0000-0000-0000BB140000}"/>
    <cellStyle name="20% - Accent3 4 5 2 4 2" xfId="38602" xr:uid="{00000000-0005-0000-0000-0000BC140000}"/>
    <cellStyle name="20% - Accent3 4 5 2 5" xfId="32018" xr:uid="{00000000-0005-0000-0000-0000BD140000}"/>
    <cellStyle name="20% - Accent3 4 5 3" xfId="4064" xr:uid="{00000000-0005-0000-0000-0000BE140000}"/>
    <cellStyle name="20% - Accent3 4 5 3 2" xfId="17358" xr:uid="{00000000-0005-0000-0000-0000BF140000}"/>
    <cellStyle name="20% - Accent3 4 5 3 2 2" xfId="25312" xr:uid="{00000000-0005-0000-0000-0000C0140000}"/>
    <cellStyle name="20% - Accent3 4 5 3 2 2 2" xfId="54271" xr:uid="{00000000-0005-0000-0000-0000C1140000}"/>
    <cellStyle name="20% - Accent3 4 5 3 2 3" xfId="46330" xr:uid="{00000000-0005-0000-0000-0000C2140000}"/>
    <cellStyle name="20% - Accent3 4 5 3 3" xfId="10688" xr:uid="{00000000-0005-0000-0000-0000C3140000}"/>
    <cellStyle name="20% - Accent3 4 5 3 3 2" xfId="39746" xr:uid="{00000000-0005-0000-0000-0000C4140000}"/>
    <cellStyle name="20% - Accent3 4 5 3 4" xfId="33162" xr:uid="{00000000-0005-0000-0000-0000C5140000}"/>
    <cellStyle name="20% - Accent3 4 5 4" xfId="5220" xr:uid="{00000000-0005-0000-0000-0000C6140000}"/>
    <cellStyle name="20% - Accent3 4 5 4 2" xfId="18502" xr:uid="{00000000-0005-0000-0000-0000C7140000}"/>
    <cellStyle name="20% - Accent3 4 5 4 2 2" xfId="26456" xr:uid="{00000000-0005-0000-0000-0000C8140000}"/>
    <cellStyle name="20% - Accent3 4 5 4 2 2 2" xfId="55415" xr:uid="{00000000-0005-0000-0000-0000C9140000}"/>
    <cellStyle name="20% - Accent3 4 5 4 2 3" xfId="47474" xr:uid="{00000000-0005-0000-0000-0000CA140000}"/>
    <cellStyle name="20% - Accent3 4 5 4 3" xfId="11832" xr:uid="{00000000-0005-0000-0000-0000CB140000}"/>
    <cellStyle name="20% - Accent3 4 5 4 3 2" xfId="40890" xr:uid="{00000000-0005-0000-0000-0000CC140000}"/>
    <cellStyle name="20% - Accent3 4 5 4 4" xfId="34306" xr:uid="{00000000-0005-0000-0000-0000CD140000}"/>
    <cellStyle name="20% - Accent3 4 5 5" xfId="7389" xr:uid="{00000000-0005-0000-0000-0000CE140000}"/>
    <cellStyle name="20% - Accent3 4 5 5 2" xfId="20650" xr:uid="{00000000-0005-0000-0000-0000CF140000}"/>
    <cellStyle name="20% - Accent3 4 5 5 2 2" xfId="28604" xr:uid="{00000000-0005-0000-0000-0000D0140000}"/>
    <cellStyle name="20% - Accent3 4 5 5 2 2 2" xfId="57563" xr:uid="{00000000-0005-0000-0000-0000D1140000}"/>
    <cellStyle name="20% - Accent3 4 5 5 2 3" xfId="49622" xr:uid="{00000000-0005-0000-0000-0000D2140000}"/>
    <cellStyle name="20% - Accent3 4 5 5 3" xfId="13980" xr:uid="{00000000-0005-0000-0000-0000D3140000}"/>
    <cellStyle name="20% - Accent3 4 5 5 3 2" xfId="43038" xr:uid="{00000000-0005-0000-0000-0000D4140000}"/>
    <cellStyle name="20% - Accent3 4 5 5 4" xfId="36454" xr:uid="{00000000-0005-0000-0000-0000D5140000}"/>
    <cellStyle name="20% - Accent3 4 5 6" xfId="15259" xr:uid="{00000000-0005-0000-0000-0000D6140000}"/>
    <cellStyle name="20% - Accent3 4 5 6 2" xfId="23249" xr:uid="{00000000-0005-0000-0000-0000D7140000}"/>
    <cellStyle name="20% - Accent3 4 5 6 2 2" xfId="52208" xr:uid="{00000000-0005-0000-0000-0000D8140000}"/>
    <cellStyle name="20% - Accent3 4 5 6 3" xfId="44267" xr:uid="{00000000-0005-0000-0000-0000D9140000}"/>
    <cellStyle name="20% - Accent3 4 5 7" xfId="21800" xr:uid="{00000000-0005-0000-0000-0000DA140000}"/>
    <cellStyle name="20% - Accent3 4 5 7 2" xfId="29748" xr:uid="{00000000-0005-0000-0000-0000DB140000}"/>
    <cellStyle name="20% - Accent3 4 5 7 2 2" xfId="58707" xr:uid="{00000000-0005-0000-0000-0000DC140000}"/>
    <cellStyle name="20% - Accent3 4 5 7 3" xfId="50766" xr:uid="{00000000-0005-0000-0000-0000DD140000}"/>
    <cellStyle name="20% - Accent3 4 5 8" xfId="8540" xr:uid="{00000000-0005-0000-0000-0000DE140000}"/>
    <cellStyle name="20% - Accent3 4 5 8 2" xfId="37598" xr:uid="{00000000-0005-0000-0000-0000DF140000}"/>
    <cellStyle name="20% - Accent3 4 5 9" xfId="31014" xr:uid="{00000000-0005-0000-0000-0000E0140000}"/>
    <cellStyle name="20% - Accent3 4 6" xfId="3392" xr:uid="{00000000-0005-0000-0000-0000E1140000}"/>
    <cellStyle name="20% - Accent3 4 6 2" xfId="4590" xr:uid="{00000000-0005-0000-0000-0000E2140000}"/>
    <cellStyle name="20% - Accent3 4 6 2 2" xfId="17884" xr:uid="{00000000-0005-0000-0000-0000E3140000}"/>
    <cellStyle name="20% - Accent3 4 6 2 2 2" xfId="25838" xr:uid="{00000000-0005-0000-0000-0000E4140000}"/>
    <cellStyle name="20% - Accent3 4 6 2 2 2 2" xfId="54797" xr:uid="{00000000-0005-0000-0000-0000E5140000}"/>
    <cellStyle name="20% - Accent3 4 6 2 2 3" xfId="46856" xr:uid="{00000000-0005-0000-0000-0000E6140000}"/>
    <cellStyle name="20% - Accent3 4 6 2 3" xfId="11214" xr:uid="{00000000-0005-0000-0000-0000E7140000}"/>
    <cellStyle name="20% - Accent3 4 6 2 3 2" xfId="40272" xr:uid="{00000000-0005-0000-0000-0000E8140000}"/>
    <cellStyle name="20% - Accent3 4 6 2 4" xfId="33688" xr:uid="{00000000-0005-0000-0000-0000E9140000}"/>
    <cellStyle name="20% - Accent3 4 6 3" xfId="6750" xr:uid="{00000000-0005-0000-0000-0000EA140000}"/>
    <cellStyle name="20% - Accent3 4 6 3 2" xfId="20032" xr:uid="{00000000-0005-0000-0000-0000EB140000}"/>
    <cellStyle name="20% - Accent3 4 6 3 2 2" xfId="27986" xr:uid="{00000000-0005-0000-0000-0000EC140000}"/>
    <cellStyle name="20% - Accent3 4 6 3 2 2 2" xfId="56945" xr:uid="{00000000-0005-0000-0000-0000ED140000}"/>
    <cellStyle name="20% - Accent3 4 6 3 2 3" xfId="49004" xr:uid="{00000000-0005-0000-0000-0000EE140000}"/>
    <cellStyle name="20% - Accent3 4 6 3 3" xfId="13362" xr:uid="{00000000-0005-0000-0000-0000EF140000}"/>
    <cellStyle name="20% - Accent3 4 6 3 3 2" xfId="42420" xr:uid="{00000000-0005-0000-0000-0000F0140000}"/>
    <cellStyle name="20% - Accent3 4 6 3 4" xfId="35836" xr:uid="{00000000-0005-0000-0000-0000F1140000}"/>
    <cellStyle name="20% - Accent3 4 6 4" xfId="7915" xr:uid="{00000000-0005-0000-0000-0000F2140000}"/>
    <cellStyle name="20% - Accent3 4 6 4 2" xfId="21176" xr:uid="{00000000-0005-0000-0000-0000F3140000}"/>
    <cellStyle name="20% - Accent3 4 6 4 2 2" xfId="29130" xr:uid="{00000000-0005-0000-0000-0000F4140000}"/>
    <cellStyle name="20% - Accent3 4 6 4 2 2 2" xfId="58089" xr:uid="{00000000-0005-0000-0000-0000F5140000}"/>
    <cellStyle name="20% - Accent3 4 6 4 2 3" xfId="50148" xr:uid="{00000000-0005-0000-0000-0000F6140000}"/>
    <cellStyle name="20% - Accent3 4 6 4 3" xfId="14506" xr:uid="{00000000-0005-0000-0000-0000F7140000}"/>
    <cellStyle name="20% - Accent3 4 6 4 3 2" xfId="43564" xr:uid="{00000000-0005-0000-0000-0000F8140000}"/>
    <cellStyle name="20% - Accent3 4 6 4 4" xfId="36980" xr:uid="{00000000-0005-0000-0000-0000F9140000}"/>
    <cellStyle name="20% - Accent3 4 6 5" xfId="15785" xr:uid="{00000000-0005-0000-0000-0000FA140000}"/>
    <cellStyle name="20% - Accent3 4 6 5 2" xfId="23775" xr:uid="{00000000-0005-0000-0000-0000FB140000}"/>
    <cellStyle name="20% - Accent3 4 6 5 2 2" xfId="52734" xr:uid="{00000000-0005-0000-0000-0000FC140000}"/>
    <cellStyle name="20% - Accent3 4 6 5 3" xfId="44793" xr:uid="{00000000-0005-0000-0000-0000FD140000}"/>
    <cellStyle name="20% - Accent3 4 6 6" xfId="22326" xr:uid="{00000000-0005-0000-0000-0000FE140000}"/>
    <cellStyle name="20% - Accent3 4 6 6 2" xfId="30274" xr:uid="{00000000-0005-0000-0000-0000FF140000}"/>
    <cellStyle name="20% - Accent3 4 6 6 2 2" xfId="59233" xr:uid="{00000000-0005-0000-0000-000000150000}"/>
    <cellStyle name="20% - Accent3 4 6 6 3" xfId="51292" xr:uid="{00000000-0005-0000-0000-000001150000}"/>
    <cellStyle name="20% - Accent3 4 6 7" xfId="10070" xr:uid="{00000000-0005-0000-0000-000002150000}"/>
    <cellStyle name="20% - Accent3 4 6 7 2" xfId="39128" xr:uid="{00000000-0005-0000-0000-000003150000}"/>
    <cellStyle name="20% - Accent3 4 6 8" xfId="32544" xr:uid="{00000000-0005-0000-0000-000004150000}"/>
    <cellStyle name="20% - Accent3 4 7" xfId="2454" xr:uid="{00000000-0005-0000-0000-000005150000}"/>
    <cellStyle name="20% - Accent3 4 7 2" xfId="5812" xr:uid="{00000000-0005-0000-0000-000006150000}"/>
    <cellStyle name="20% - Accent3 4 7 2 2" xfId="19094" xr:uid="{00000000-0005-0000-0000-000007150000}"/>
    <cellStyle name="20% - Accent3 4 7 2 2 2" xfId="27048" xr:uid="{00000000-0005-0000-0000-000008150000}"/>
    <cellStyle name="20% - Accent3 4 7 2 2 2 2" xfId="56007" xr:uid="{00000000-0005-0000-0000-000009150000}"/>
    <cellStyle name="20% - Accent3 4 7 2 2 3" xfId="48066" xr:uid="{00000000-0005-0000-0000-00000A150000}"/>
    <cellStyle name="20% - Accent3 4 7 2 3" xfId="12424" xr:uid="{00000000-0005-0000-0000-00000B150000}"/>
    <cellStyle name="20% - Accent3 4 7 2 3 2" xfId="41482" xr:uid="{00000000-0005-0000-0000-00000C150000}"/>
    <cellStyle name="20% - Accent3 4 7 2 4" xfId="34898" xr:uid="{00000000-0005-0000-0000-00000D150000}"/>
    <cellStyle name="20% - Accent3 4 7 3" xfId="15929" xr:uid="{00000000-0005-0000-0000-00000E150000}"/>
    <cellStyle name="20% - Accent3 4 7 3 2" xfId="23915" xr:uid="{00000000-0005-0000-0000-00000F150000}"/>
    <cellStyle name="20% - Accent3 4 7 3 2 2" xfId="52874" xr:uid="{00000000-0005-0000-0000-000010150000}"/>
    <cellStyle name="20% - Accent3 4 7 3 3" xfId="44933" xr:uid="{00000000-0005-0000-0000-000011150000}"/>
    <cellStyle name="20% - Accent3 4 7 4" xfId="9132" xr:uid="{00000000-0005-0000-0000-000012150000}"/>
    <cellStyle name="20% - Accent3 4 7 4 2" xfId="38190" xr:uid="{00000000-0005-0000-0000-000013150000}"/>
    <cellStyle name="20% - Accent3 4 7 5" xfId="31606" xr:uid="{00000000-0005-0000-0000-000014150000}"/>
    <cellStyle name="20% - Accent3 4 8" xfId="3652" xr:uid="{00000000-0005-0000-0000-000015150000}"/>
    <cellStyle name="20% - Accent3 4 8 2" xfId="16946" xr:uid="{00000000-0005-0000-0000-000016150000}"/>
    <cellStyle name="20% - Accent3 4 8 2 2" xfId="24900" xr:uid="{00000000-0005-0000-0000-000017150000}"/>
    <cellStyle name="20% - Accent3 4 8 2 2 2" xfId="53859" xr:uid="{00000000-0005-0000-0000-000018150000}"/>
    <cellStyle name="20% - Accent3 4 8 2 3" xfId="45918" xr:uid="{00000000-0005-0000-0000-000019150000}"/>
    <cellStyle name="20% - Accent3 4 8 3" xfId="10276" xr:uid="{00000000-0005-0000-0000-00001A150000}"/>
    <cellStyle name="20% - Accent3 4 8 3 2" xfId="39334" xr:uid="{00000000-0005-0000-0000-00001B150000}"/>
    <cellStyle name="20% - Accent3 4 8 4" xfId="32750" xr:uid="{00000000-0005-0000-0000-00001C150000}"/>
    <cellStyle name="20% - Accent3 4 9" xfId="4808" xr:uid="{00000000-0005-0000-0000-00001D150000}"/>
    <cellStyle name="20% - Accent3 4 9 2" xfId="18090" xr:uid="{00000000-0005-0000-0000-00001E150000}"/>
    <cellStyle name="20% - Accent3 4 9 2 2" xfId="26044" xr:uid="{00000000-0005-0000-0000-00001F150000}"/>
    <cellStyle name="20% - Accent3 4 9 2 2 2" xfId="55003" xr:uid="{00000000-0005-0000-0000-000020150000}"/>
    <cellStyle name="20% - Accent3 4 9 2 3" xfId="47062" xr:uid="{00000000-0005-0000-0000-000021150000}"/>
    <cellStyle name="20% - Accent3 4 9 3" xfId="11420" xr:uid="{00000000-0005-0000-0000-000022150000}"/>
    <cellStyle name="20% - Accent3 4 9 3 2" xfId="40478" xr:uid="{00000000-0005-0000-0000-000023150000}"/>
    <cellStyle name="20% - Accent3 4 9 4" xfId="33894" xr:uid="{00000000-0005-0000-0000-000024150000}"/>
    <cellStyle name="20% - Accent3 5" xfId="1427" xr:uid="{00000000-0005-0000-0000-000025150000}"/>
    <cellStyle name="20% - Accent3 5 10" xfId="21409" xr:uid="{00000000-0005-0000-0000-000026150000}"/>
    <cellStyle name="20% - Accent3 5 10 2" xfId="29357" xr:uid="{00000000-0005-0000-0000-000027150000}"/>
    <cellStyle name="20% - Accent3 5 10 2 2" xfId="58316" xr:uid="{00000000-0005-0000-0000-000028150000}"/>
    <cellStyle name="20% - Accent3 5 10 3" xfId="50375" xr:uid="{00000000-0005-0000-0000-000029150000}"/>
    <cellStyle name="20% - Accent3 5 11" xfId="8149" xr:uid="{00000000-0005-0000-0000-00002A150000}"/>
    <cellStyle name="20% - Accent3 5 11 2" xfId="37207" xr:uid="{00000000-0005-0000-0000-00002B150000}"/>
    <cellStyle name="20% - Accent3 5 12" xfId="30623" xr:uid="{00000000-0005-0000-0000-00002C150000}"/>
    <cellStyle name="20% - Accent3 5 2" xfId="1647" xr:uid="{00000000-0005-0000-0000-00002D150000}"/>
    <cellStyle name="20% - Accent3 5 2 10" xfId="30836" xr:uid="{00000000-0005-0000-0000-00002E150000}"/>
    <cellStyle name="20% - Accent3 5 2 2" xfId="2272" xr:uid="{00000000-0005-0000-0000-00002F150000}"/>
    <cellStyle name="20% - Accent3 5 2 2 2" xfId="3280" xr:uid="{00000000-0005-0000-0000-000030150000}"/>
    <cellStyle name="20% - Accent3 5 2 2 2 2" xfId="6638" xr:uid="{00000000-0005-0000-0000-000031150000}"/>
    <cellStyle name="20% - Accent3 5 2 2 2 2 2" xfId="19920" xr:uid="{00000000-0005-0000-0000-000032150000}"/>
    <cellStyle name="20% - Accent3 5 2 2 2 2 2 2" xfId="27874" xr:uid="{00000000-0005-0000-0000-000033150000}"/>
    <cellStyle name="20% - Accent3 5 2 2 2 2 2 2 2" xfId="56833" xr:uid="{00000000-0005-0000-0000-000034150000}"/>
    <cellStyle name="20% - Accent3 5 2 2 2 2 2 3" xfId="48892" xr:uid="{00000000-0005-0000-0000-000035150000}"/>
    <cellStyle name="20% - Accent3 5 2 2 2 2 3" xfId="13250" xr:uid="{00000000-0005-0000-0000-000036150000}"/>
    <cellStyle name="20% - Accent3 5 2 2 2 2 3 2" xfId="42308" xr:uid="{00000000-0005-0000-0000-000037150000}"/>
    <cellStyle name="20% - Accent3 5 2 2 2 2 4" xfId="35724" xr:uid="{00000000-0005-0000-0000-000038150000}"/>
    <cellStyle name="20% - Accent3 5 2 2 2 3" xfId="16768" xr:uid="{00000000-0005-0000-0000-000039150000}"/>
    <cellStyle name="20% - Accent3 5 2 2 2 3 2" xfId="24722" xr:uid="{00000000-0005-0000-0000-00003A150000}"/>
    <cellStyle name="20% - Accent3 5 2 2 2 3 2 2" xfId="53681" xr:uid="{00000000-0005-0000-0000-00003B150000}"/>
    <cellStyle name="20% - Accent3 5 2 2 2 3 3" xfId="45740" xr:uid="{00000000-0005-0000-0000-00003C150000}"/>
    <cellStyle name="20% - Accent3 5 2 2 2 4" xfId="9958" xr:uid="{00000000-0005-0000-0000-00003D150000}"/>
    <cellStyle name="20% - Accent3 5 2 2 2 4 2" xfId="39016" xr:uid="{00000000-0005-0000-0000-00003E150000}"/>
    <cellStyle name="20% - Accent3 5 2 2 2 5" xfId="32432" xr:uid="{00000000-0005-0000-0000-00003F150000}"/>
    <cellStyle name="20% - Accent3 5 2 2 3" xfId="4478" xr:uid="{00000000-0005-0000-0000-000040150000}"/>
    <cellStyle name="20% - Accent3 5 2 2 3 2" xfId="17772" xr:uid="{00000000-0005-0000-0000-000041150000}"/>
    <cellStyle name="20% - Accent3 5 2 2 3 2 2" xfId="25726" xr:uid="{00000000-0005-0000-0000-000042150000}"/>
    <cellStyle name="20% - Accent3 5 2 2 3 2 2 2" xfId="54685" xr:uid="{00000000-0005-0000-0000-000043150000}"/>
    <cellStyle name="20% - Accent3 5 2 2 3 2 3" xfId="46744" xr:uid="{00000000-0005-0000-0000-000044150000}"/>
    <cellStyle name="20% - Accent3 5 2 2 3 3" xfId="11102" xr:uid="{00000000-0005-0000-0000-000045150000}"/>
    <cellStyle name="20% - Accent3 5 2 2 3 3 2" xfId="40160" xr:uid="{00000000-0005-0000-0000-000046150000}"/>
    <cellStyle name="20% - Accent3 5 2 2 3 4" xfId="33576" xr:uid="{00000000-0005-0000-0000-000047150000}"/>
    <cellStyle name="20% - Accent3 5 2 2 4" xfId="5634" xr:uid="{00000000-0005-0000-0000-000048150000}"/>
    <cellStyle name="20% - Accent3 5 2 2 4 2" xfId="18916" xr:uid="{00000000-0005-0000-0000-000049150000}"/>
    <cellStyle name="20% - Accent3 5 2 2 4 2 2" xfId="26870" xr:uid="{00000000-0005-0000-0000-00004A150000}"/>
    <cellStyle name="20% - Accent3 5 2 2 4 2 2 2" xfId="55829" xr:uid="{00000000-0005-0000-0000-00004B150000}"/>
    <cellStyle name="20% - Accent3 5 2 2 4 2 3" xfId="47888" xr:uid="{00000000-0005-0000-0000-00004C150000}"/>
    <cellStyle name="20% - Accent3 5 2 2 4 3" xfId="12246" xr:uid="{00000000-0005-0000-0000-00004D150000}"/>
    <cellStyle name="20% - Accent3 5 2 2 4 3 2" xfId="41304" xr:uid="{00000000-0005-0000-0000-00004E150000}"/>
    <cellStyle name="20% - Accent3 5 2 2 4 4" xfId="34720" xr:uid="{00000000-0005-0000-0000-00004F150000}"/>
    <cellStyle name="20% - Accent3 5 2 2 5" xfId="7803" xr:uid="{00000000-0005-0000-0000-000050150000}"/>
    <cellStyle name="20% - Accent3 5 2 2 5 2" xfId="21064" xr:uid="{00000000-0005-0000-0000-000051150000}"/>
    <cellStyle name="20% - Accent3 5 2 2 5 2 2" xfId="29018" xr:uid="{00000000-0005-0000-0000-000052150000}"/>
    <cellStyle name="20% - Accent3 5 2 2 5 2 2 2" xfId="57977" xr:uid="{00000000-0005-0000-0000-000053150000}"/>
    <cellStyle name="20% - Accent3 5 2 2 5 2 3" xfId="50036" xr:uid="{00000000-0005-0000-0000-000054150000}"/>
    <cellStyle name="20% - Accent3 5 2 2 5 3" xfId="14394" xr:uid="{00000000-0005-0000-0000-000055150000}"/>
    <cellStyle name="20% - Accent3 5 2 2 5 3 2" xfId="43452" xr:uid="{00000000-0005-0000-0000-000056150000}"/>
    <cellStyle name="20% - Accent3 5 2 2 5 4" xfId="36868" xr:uid="{00000000-0005-0000-0000-000057150000}"/>
    <cellStyle name="20% - Accent3 5 2 2 6" xfId="15673" xr:uid="{00000000-0005-0000-0000-000058150000}"/>
    <cellStyle name="20% - Accent3 5 2 2 6 2" xfId="23663" xr:uid="{00000000-0005-0000-0000-000059150000}"/>
    <cellStyle name="20% - Accent3 5 2 2 6 2 2" xfId="52622" xr:uid="{00000000-0005-0000-0000-00005A150000}"/>
    <cellStyle name="20% - Accent3 5 2 2 6 3" xfId="44681" xr:uid="{00000000-0005-0000-0000-00005B150000}"/>
    <cellStyle name="20% - Accent3 5 2 2 7" xfId="22214" xr:uid="{00000000-0005-0000-0000-00005C150000}"/>
    <cellStyle name="20% - Accent3 5 2 2 7 2" xfId="30162" xr:uid="{00000000-0005-0000-0000-00005D150000}"/>
    <cellStyle name="20% - Accent3 5 2 2 7 2 2" xfId="59121" xr:uid="{00000000-0005-0000-0000-00005E150000}"/>
    <cellStyle name="20% - Accent3 5 2 2 7 3" xfId="51180" xr:uid="{00000000-0005-0000-0000-00005F150000}"/>
    <cellStyle name="20% - Accent3 5 2 2 8" xfId="8954" xr:uid="{00000000-0005-0000-0000-000060150000}"/>
    <cellStyle name="20% - Accent3 5 2 2 8 2" xfId="38012" xr:uid="{00000000-0005-0000-0000-000061150000}"/>
    <cellStyle name="20% - Accent3 5 2 2 9" xfId="31428" xr:uid="{00000000-0005-0000-0000-000062150000}"/>
    <cellStyle name="20% - Accent3 5 2 3" xfId="2688" xr:uid="{00000000-0005-0000-0000-000063150000}"/>
    <cellStyle name="20% - Accent3 5 2 3 2" xfId="6046" xr:uid="{00000000-0005-0000-0000-000064150000}"/>
    <cellStyle name="20% - Accent3 5 2 3 2 2" xfId="19328" xr:uid="{00000000-0005-0000-0000-000065150000}"/>
    <cellStyle name="20% - Accent3 5 2 3 2 2 2" xfId="27282" xr:uid="{00000000-0005-0000-0000-000066150000}"/>
    <cellStyle name="20% - Accent3 5 2 3 2 2 2 2" xfId="56241" xr:uid="{00000000-0005-0000-0000-000067150000}"/>
    <cellStyle name="20% - Accent3 5 2 3 2 2 3" xfId="48300" xr:uid="{00000000-0005-0000-0000-000068150000}"/>
    <cellStyle name="20% - Accent3 5 2 3 2 3" xfId="12658" xr:uid="{00000000-0005-0000-0000-000069150000}"/>
    <cellStyle name="20% - Accent3 5 2 3 2 3 2" xfId="41716" xr:uid="{00000000-0005-0000-0000-00006A150000}"/>
    <cellStyle name="20% - Accent3 5 2 3 2 4" xfId="35132" xr:uid="{00000000-0005-0000-0000-00006B150000}"/>
    <cellStyle name="20% - Accent3 5 2 3 3" xfId="16176" xr:uid="{00000000-0005-0000-0000-00006C150000}"/>
    <cellStyle name="20% - Accent3 5 2 3 3 2" xfId="24130" xr:uid="{00000000-0005-0000-0000-00006D150000}"/>
    <cellStyle name="20% - Accent3 5 2 3 3 2 2" xfId="53089" xr:uid="{00000000-0005-0000-0000-00006E150000}"/>
    <cellStyle name="20% - Accent3 5 2 3 3 3" xfId="45148" xr:uid="{00000000-0005-0000-0000-00006F150000}"/>
    <cellStyle name="20% - Accent3 5 2 3 4" xfId="9366" xr:uid="{00000000-0005-0000-0000-000070150000}"/>
    <cellStyle name="20% - Accent3 5 2 3 4 2" xfId="38424" xr:uid="{00000000-0005-0000-0000-000071150000}"/>
    <cellStyle name="20% - Accent3 5 2 3 5" xfId="31840" xr:uid="{00000000-0005-0000-0000-000072150000}"/>
    <cellStyle name="20% - Accent3 5 2 4" xfId="3886" xr:uid="{00000000-0005-0000-0000-000073150000}"/>
    <cellStyle name="20% - Accent3 5 2 4 2" xfId="17180" xr:uid="{00000000-0005-0000-0000-000074150000}"/>
    <cellStyle name="20% - Accent3 5 2 4 2 2" xfId="25134" xr:uid="{00000000-0005-0000-0000-000075150000}"/>
    <cellStyle name="20% - Accent3 5 2 4 2 2 2" xfId="54093" xr:uid="{00000000-0005-0000-0000-000076150000}"/>
    <cellStyle name="20% - Accent3 5 2 4 2 3" xfId="46152" xr:uid="{00000000-0005-0000-0000-000077150000}"/>
    <cellStyle name="20% - Accent3 5 2 4 3" xfId="10510" xr:uid="{00000000-0005-0000-0000-000078150000}"/>
    <cellStyle name="20% - Accent3 5 2 4 3 2" xfId="39568" xr:uid="{00000000-0005-0000-0000-000079150000}"/>
    <cellStyle name="20% - Accent3 5 2 4 4" xfId="32984" xr:uid="{00000000-0005-0000-0000-00007A150000}"/>
    <cellStyle name="20% - Accent3 5 2 5" xfId="5042" xr:uid="{00000000-0005-0000-0000-00007B150000}"/>
    <cellStyle name="20% - Accent3 5 2 5 2" xfId="18324" xr:uid="{00000000-0005-0000-0000-00007C150000}"/>
    <cellStyle name="20% - Accent3 5 2 5 2 2" xfId="26278" xr:uid="{00000000-0005-0000-0000-00007D150000}"/>
    <cellStyle name="20% - Accent3 5 2 5 2 2 2" xfId="55237" xr:uid="{00000000-0005-0000-0000-00007E150000}"/>
    <cellStyle name="20% - Accent3 5 2 5 2 3" xfId="47296" xr:uid="{00000000-0005-0000-0000-00007F150000}"/>
    <cellStyle name="20% - Accent3 5 2 5 3" xfId="11654" xr:uid="{00000000-0005-0000-0000-000080150000}"/>
    <cellStyle name="20% - Accent3 5 2 5 3 2" xfId="40712" xr:uid="{00000000-0005-0000-0000-000081150000}"/>
    <cellStyle name="20% - Accent3 5 2 5 4" xfId="34128" xr:uid="{00000000-0005-0000-0000-000082150000}"/>
    <cellStyle name="20% - Accent3 5 2 6" xfId="7211" xr:uid="{00000000-0005-0000-0000-000083150000}"/>
    <cellStyle name="20% - Accent3 5 2 6 2" xfId="20472" xr:uid="{00000000-0005-0000-0000-000084150000}"/>
    <cellStyle name="20% - Accent3 5 2 6 2 2" xfId="28426" xr:uid="{00000000-0005-0000-0000-000085150000}"/>
    <cellStyle name="20% - Accent3 5 2 6 2 2 2" xfId="57385" xr:uid="{00000000-0005-0000-0000-000086150000}"/>
    <cellStyle name="20% - Accent3 5 2 6 2 3" xfId="49444" xr:uid="{00000000-0005-0000-0000-000087150000}"/>
    <cellStyle name="20% - Accent3 5 2 6 3" xfId="13802" xr:uid="{00000000-0005-0000-0000-000088150000}"/>
    <cellStyle name="20% - Accent3 5 2 6 3 2" xfId="42860" xr:uid="{00000000-0005-0000-0000-000089150000}"/>
    <cellStyle name="20% - Accent3 5 2 6 4" xfId="36276" xr:uid="{00000000-0005-0000-0000-00008A150000}"/>
    <cellStyle name="20% - Accent3 5 2 7" xfId="15080" xr:uid="{00000000-0005-0000-0000-00008B150000}"/>
    <cellStyle name="20% - Accent3 5 2 7 2" xfId="23070" xr:uid="{00000000-0005-0000-0000-00008C150000}"/>
    <cellStyle name="20% - Accent3 5 2 7 2 2" xfId="52029" xr:uid="{00000000-0005-0000-0000-00008D150000}"/>
    <cellStyle name="20% - Accent3 5 2 7 3" xfId="44088" xr:uid="{00000000-0005-0000-0000-00008E150000}"/>
    <cellStyle name="20% - Accent3 5 2 8" xfId="21622" xr:uid="{00000000-0005-0000-0000-00008F150000}"/>
    <cellStyle name="20% - Accent3 5 2 8 2" xfId="29570" xr:uid="{00000000-0005-0000-0000-000090150000}"/>
    <cellStyle name="20% - Accent3 5 2 8 2 2" xfId="58529" xr:uid="{00000000-0005-0000-0000-000091150000}"/>
    <cellStyle name="20% - Accent3 5 2 8 3" xfId="50588" xr:uid="{00000000-0005-0000-0000-000092150000}"/>
    <cellStyle name="20% - Accent3 5 2 9" xfId="8362" xr:uid="{00000000-0005-0000-0000-000093150000}"/>
    <cellStyle name="20% - Accent3 5 2 9 2" xfId="37420" xr:uid="{00000000-0005-0000-0000-000094150000}"/>
    <cellStyle name="20% - Accent3 5 3" xfId="2059" xr:uid="{00000000-0005-0000-0000-000095150000}"/>
    <cellStyle name="20% - Accent3 5 3 2" xfId="3067" xr:uid="{00000000-0005-0000-0000-000096150000}"/>
    <cellStyle name="20% - Accent3 5 3 2 2" xfId="6425" xr:uid="{00000000-0005-0000-0000-000097150000}"/>
    <cellStyle name="20% - Accent3 5 3 2 2 2" xfId="19707" xr:uid="{00000000-0005-0000-0000-000098150000}"/>
    <cellStyle name="20% - Accent3 5 3 2 2 2 2" xfId="27661" xr:uid="{00000000-0005-0000-0000-000099150000}"/>
    <cellStyle name="20% - Accent3 5 3 2 2 2 2 2" xfId="56620" xr:uid="{00000000-0005-0000-0000-00009A150000}"/>
    <cellStyle name="20% - Accent3 5 3 2 2 2 3" xfId="48679" xr:uid="{00000000-0005-0000-0000-00009B150000}"/>
    <cellStyle name="20% - Accent3 5 3 2 2 3" xfId="13037" xr:uid="{00000000-0005-0000-0000-00009C150000}"/>
    <cellStyle name="20% - Accent3 5 3 2 2 3 2" xfId="42095" xr:uid="{00000000-0005-0000-0000-00009D150000}"/>
    <cellStyle name="20% - Accent3 5 3 2 2 4" xfId="35511" xr:uid="{00000000-0005-0000-0000-00009E150000}"/>
    <cellStyle name="20% - Accent3 5 3 2 3" xfId="16555" xr:uid="{00000000-0005-0000-0000-00009F150000}"/>
    <cellStyle name="20% - Accent3 5 3 2 3 2" xfId="24509" xr:uid="{00000000-0005-0000-0000-0000A0150000}"/>
    <cellStyle name="20% - Accent3 5 3 2 3 2 2" xfId="53468" xr:uid="{00000000-0005-0000-0000-0000A1150000}"/>
    <cellStyle name="20% - Accent3 5 3 2 3 3" xfId="45527" xr:uid="{00000000-0005-0000-0000-0000A2150000}"/>
    <cellStyle name="20% - Accent3 5 3 2 4" xfId="9745" xr:uid="{00000000-0005-0000-0000-0000A3150000}"/>
    <cellStyle name="20% - Accent3 5 3 2 4 2" xfId="38803" xr:uid="{00000000-0005-0000-0000-0000A4150000}"/>
    <cellStyle name="20% - Accent3 5 3 2 5" xfId="32219" xr:uid="{00000000-0005-0000-0000-0000A5150000}"/>
    <cellStyle name="20% - Accent3 5 3 3" xfId="4265" xr:uid="{00000000-0005-0000-0000-0000A6150000}"/>
    <cellStyle name="20% - Accent3 5 3 3 2" xfId="17559" xr:uid="{00000000-0005-0000-0000-0000A7150000}"/>
    <cellStyle name="20% - Accent3 5 3 3 2 2" xfId="25513" xr:uid="{00000000-0005-0000-0000-0000A8150000}"/>
    <cellStyle name="20% - Accent3 5 3 3 2 2 2" xfId="54472" xr:uid="{00000000-0005-0000-0000-0000A9150000}"/>
    <cellStyle name="20% - Accent3 5 3 3 2 3" xfId="46531" xr:uid="{00000000-0005-0000-0000-0000AA150000}"/>
    <cellStyle name="20% - Accent3 5 3 3 3" xfId="10889" xr:uid="{00000000-0005-0000-0000-0000AB150000}"/>
    <cellStyle name="20% - Accent3 5 3 3 3 2" xfId="39947" xr:uid="{00000000-0005-0000-0000-0000AC150000}"/>
    <cellStyle name="20% - Accent3 5 3 3 4" xfId="33363" xr:uid="{00000000-0005-0000-0000-0000AD150000}"/>
    <cellStyle name="20% - Accent3 5 3 4" xfId="5421" xr:uid="{00000000-0005-0000-0000-0000AE150000}"/>
    <cellStyle name="20% - Accent3 5 3 4 2" xfId="18703" xr:uid="{00000000-0005-0000-0000-0000AF150000}"/>
    <cellStyle name="20% - Accent3 5 3 4 2 2" xfId="26657" xr:uid="{00000000-0005-0000-0000-0000B0150000}"/>
    <cellStyle name="20% - Accent3 5 3 4 2 2 2" xfId="55616" xr:uid="{00000000-0005-0000-0000-0000B1150000}"/>
    <cellStyle name="20% - Accent3 5 3 4 2 3" xfId="47675" xr:uid="{00000000-0005-0000-0000-0000B2150000}"/>
    <cellStyle name="20% - Accent3 5 3 4 3" xfId="12033" xr:uid="{00000000-0005-0000-0000-0000B3150000}"/>
    <cellStyle name="20% - Accent3 5 3 4 3 2" xfId="41091" xr:uid="{00000000-0005-0000-0000-0000B4150000}"/>
    <cellStyle name="20% - Accent3 5 3 4 4" xfId="34507" xr:uid="{00000000-0005-0000-0000-0000B5150000}"/>
    <cellStyle name="20% - Accent3 5 3 5" xfId="7590" xr:uid="{00000000-0005-0000-0000-0000B6150000}"/>
    <cellStyle name="20% - Accent3 5 3 5 2" xfId="20851" xr:uid="{00000000-0005-0000-0000-0000B7150000}"/>
    <cellStyle name="20% - Accent3 5 3 5 2 2" xfId="28805" xr:uid="{00000000-0005-0000-0000-0000B8150000}"/>
    <cellStyle name="20% - Accent3 5 3 5 2 2 2" xfId="57764" xr:uid="{00000000-0005-0000-0000-0000B9150000}"/>
    <cellStyle name="20% - Accent3 5 3 5 2 3" xfId="49823" xr:uid="{00000000-0005-0000-0000-0000BA150000}"/>
    <cellStyle name="20% - Accent3 5 3 5 3" xfId="14181" xr:uid="{00000000-0005-0000-0000-0000BB150000}"/>
    <cellStyle name="20% - Accent3 5 3 5 3 2" xfId="43239" xr:uid="{00000000-0005-0000-0000-0000BC150000}"/>
    <cellStyle name="20% - Accent3 5 3 5 4" xfId="36655" xr:uid="{00000000-0005-0000-0000-0000BD150000}"/>
    <cellStyle name="20% - Accent3 5 3 6" xfId="15460" xr:uid="{00000000-0005-0000-0000-0000BE150000}"/>
    <cellStyle name="20% - Accent3 5 3 6 2" xfId="23450" xr:uid="{00000000-0005-0000-0000-0000BF150000}"/>
    <cellStyle name="20% - Accent3 5 3 6 2 2" xfId="52409" xr:uid="{00000000-0005-0000-0000-0000C0150000}"/>
    <cellStyle name="20% - Accent3 5 3 6 3" xfId="44468" xr:uid="{00000000-0005-0000-0000-0000C1150000}"/>
    <cellStyle name="20% - Accent3 5 3 7" xfId="22001" xr:uid="{00000000-0005-0000-0000-0000C2150000}"/>
    <cellStyle name="20% - Accent3 5 3 7 2" xfId="29949" xr:uid="{00000000-0005-0000-0000-0000C3150000}"/>
    <cellStyle name="20% - Accent3 5 3 7 2 2" xfId="58908" xr:uid="{00000000-0005-0000-0000-0000C4150000}"/>
    <cellStyle name="20% - Accent3 5 3 7 3" xfId="50967" xr:uid="{00000000-0005-0000-0000-0000C5150000}"/>
    <cellStyle name="20% - Accent3 5 3 8" xfId="8741" xr:uid="{00000000-0005-0000-0000-0000C6150000}"/>
    <cellStyle name="20% - Accent3 5 3 8 2" xfId="37799" xr:uid="{00000000-0005-0000-0000-0000C7150000}"/>
    <cellStyle name="20% - Accent3 5 3 9" xfId="31215" xr:uid="{00000000-0005-0000-0000-0000C8150000}"/>
    <cellStyle name="20% - Accent3 5 4" xfId="1877" xr:uid="{00000000-0005-0000-0000-0000C9150000}"/>
    <cellStyle name="20% - Accent3 5 4 2" xfId="2887" xr:uid="{00000000-0005-0000-0000-0000CA150000}"/>
    <cellStyle name="20% - Accent3 5 4 2 2" xfId="6245" xr:uid="{00000000-0005-0000-0000-0000CB150000}"/>
    <cellStyle name="20% - Accent3 5 4 2 2 2" xfId="19527" xr:uid="{00000000-0005-0000-0000-0000CC150000}"/>
    <cellStyle name="20% - Accent3 5 4 2 2 2 2" xfId="27481" xr:uid="{00000000-0005-0000-0000-0000CD150000}"/>
    <cellStyle name="20% - Accent3 5 4 2 2 2 2 2" xfId="56440" xr:uid="{00000000-0005-0000-0000-0000CE150000}"/>
    <cellStyle name="20% - Accent3 5 4 2 2 2 3" xfId="48499" xr:uid="{00000000-0005-0000-0000-0000CF150000}"/>
    <cellStyle name="20% - Accent3 5 4 2 2 3" xfId="12857" xr:uid="{00000000-0005-0000-0000-0000D0150000}"/>
    <cellStyle name="20% - Accent3 5 4 2 2 3 2" xfId="41915" xr:uid="{00000000-0005-0000-0000-0000D1150000}"/>
    <cellStyle name="20% - Accent3 5 4 2 2 4" xfId="35331" xr:uid="{00000000-0005-0000-0000-0000D2150000}"/>
    <cellStyle name="20% - Accent3 5 4 2 3" xfId="16375" xr:uid="{00000000-0005-0000-0000-0000D3150000}"/>
    <cellStyle name="20% - Accent3 5 4 2 3 2" xfId="24329" xr:uid="{00000000-0005-0000-0000-0000D4150000}"/>
    <cellStyle name="20% - Accent3 5 4 2 3 2 2" xfId="53288" xr:uid="{00000000-0005-0000-0000-0000D5150000}"/>
    <cellStyle name="20% - Accent3 5 4 2 3 3" xfId="45347" xr:uid="{00000000-0005-0000-0000-0000D6150000}"/>
    <cellStyle name="20% - Accent3 5 4 2 4" xfId="9565" xr:uid="{00000000-0005-0000-0000-0000D7150000}"/>
    <cellStyle name="20% - Accent3 5 4 2 4 2" xfId="38623" xr:uid="{00000000-0005-0000-0000-0000D8150000}"/>
    <cellStyle name="20% - Accent3 5 4 2 5" xfId="32039" xr:uid="{00000000-0005-0000-0000-0000D9150000}"/>
    <cellStyle name="20% - Accent3 5 4 3" xfId="4085" xr:uid="{00000000-0005-0000-0000-0000DA150000}"/>
    <cellStyle name="20% - Accent3 5 4 3 2" xfId="17379" xr:uid="{00000000-0005-0000-0000-0000DB150000}"/>
    <cellStyle name="20% - Accent3 5 4 3 2 2" xfId="25333" xr:uid="{00000000-0005-0000-0000-0000DC150000}"/>
    <cellStyle name="20% - Accent3 5 4 3 2 2 2" xfId="54292" xr:uid="{00000000-0005-0000-0000-0000DD150000}"/>
    <cellStyle name="20% - Accent3 5 4 3 2 3" xfId="46351" xr:uid="{00000000-0005-0000-0000-0000DE150000}"/>
    <cellStyle name="20% - Accent3 5 4 3 3" xfId="10709" xr:uid="{00000000-0005-0000-0000-0000DF150000}"/>
    <cellStyle name="20% - Accent3 5 4 3 3 2" xfId="39767" xr:uid="{00000000-0005-0000-0000-0000E0150000}"/>
    <cellStyle name="20% - Accent3 5 4 3 4" xfId="33183" xr:uid="{00000000-0005-0000-0000-0000E1150000}"/>
    <cellStyle name="20% - Accent3 5 4 4" xfId="5241" xr:uid="{00000000-0005-0000-0000-0000E2150000}"/>
    <cellStyle name="20% - Accent3 5 4 4 2" xfId="18523" xr:uid="{00000000-0005-0000-0000-0000E3150000}"/>
    <cellStyle name="20% - Accent3 5 4 4 2 2" xfId="26477" xr:uid="{00000000-0005-0000-0000-0000E4150000}"/>
    <cellStyle name="20% - Accent3 5 4 4 2 2 2" xfId="55436" xr:uid="{00000000-0005-0000-0000-0000E5150000}"/>
    <cellStyle name="20% - Accent3 5 4 4 2 3" xfId="47495" xr:uid="{00000000-0005-0000-0000-0000E6150000}"/>
    <cellStyle name="20% - Accent3 5 4 4 3" xfId="11853" xr:uid="{00000000-0005-0000-0000-0000E7150000}"/>
    <cellStyle name="20% - Accent3 5 4 4 3 2" xfId="40911" xr:uid="{00000000-0005-0000-0000-0000E8150000}"/>
    <cellStyle name="20% - Accent3 5 4 4 4" xfId="34327" xr:uid="{00000000-0005-0000-0000-0000E9150000}"/>
    <cellStyle name="20% - Accent3 5 4 5" xfId="7410" xr:uid="{00000000-0005-0000-0000-0000EA150000}"/>
    <cellStyle name="20% - Accent3 5 4 5 2" xfId="20671" xr:uid="{00000000-0005-0000-0000-0000EB150000}"/>
    <cellStyle name="20% - Accent3 5 4 5 2 2" xfId="28625" xr:uid="{00000000-0005-0000-0000-0000EC150000}"/>
    <cellStyle name="20% - Accent3 5 4 5 2 2 2" xfId="57584" xr:uid="{00000000-0005-0000-0000-0000ED150000}"/>
    <cellStyle name="20% - Accent3 5 4 5 2 3" xfId="49643" xr:uid="{00000000-0005-0000-0000-0000EE150000}"/>
    <cellStyle name="20% - Accent3 5 4 5 3" xfId="14001" xr:uid="{00000000-0005-0000-0000-0000EF150000}"/>
    <cellStyle name="20% - Accent3 5 4 5 3 2" xfId="43059" xr:uid="{00000000-0005-0000-0000-0000F0150000}"/>
    <cellStyle name="20% - Accent3 5 4 5 4" xfId="36475" xr:uid="{00000000-0005-0000-0000-0000F1150000}"/>
    <cellStyle name="20% - Accent3 5 4 6" xfId="15280" xr:uid="{00000000-0005-0000-0000-0000F2150000}"/>
    <cellStyle name="20% - Accent3 5 4 6 2" xfId="23270" xr:uid="{00000000-0005-0000-0000-0000F3150000}"/>
    <cellStyle name="20% - Accent3 5 4 6 2 2" xfId="52229" xr:uid="{00000000-0005-0000-0000-0000F4150000}"/>
    <cellStyle name="20% - Accent3 5 4 6 3" xfId="44288" xr:uid="{00000000-0005-0000-0000-0000F5150000}"/>
    <cellStyle name="20% - Accent3 5 4 7" xfId="21821" xr:uid="{00000000-0005-0000-0000-0000F6150000}"/>
    <cellStyle name="20% - Accent3 5 4 7 2" xfId="29769" xr:uid="{00000000-0005-0000-0000-0000F7150000}"/>
    <cellStyle name="20% - Accent3 5 4 7 2 2" xfId="58728" xr:uid="{00000000-0005-0000-0000-0000F8150000}"/>
    <cellStyle name="20% - Accent3 5 4 7 3" xfId="50787" xr:uid="{00000000-0005-0000-0000-0000F9150000}"/>
    <cellStyle name="20% - Accent3 5 4 8" xfId="8561" xr:uid="{00000000-0005-0000-0000-0000FA150000}"/>
    <cellStyle name="20% - Accent3 5 4 8 2" xfId="37619" xr:uid="{00000000-0005-0000-0000-0000FB150000}"/>
    <cellStyle name="20% - Accent3 5 4 9" xfId="31035" xr:uid="{00000000-0005-0000-0000-0000FC150000}"/>
    <cellStyle name="20% - Accent3 5 5" xfId="2475" xr:uid="{00000000-0005-0000-0000-0000FD150000}"/>
    <cellStyle name="20% - Accent3 5 5 2" xfId="5833" xr:uid="{00000000-0005-0000-0000-0000FE150000}"/>
    <cellStyle name="20% - Accent3 5 5 2 2" xfId="19115" xr:uid="{00000000-0005-0000-0000-0000FF150000}"/>
    <cellStyle name="20% - Accent3 5 5 2 2 2" xfId="27069" xr:uid="{00000000-0005-0000-0000-000000160000}"/>
    <cellStyle name="20% - Accent3 5 5 2 2 2 2" xfId="56028" xr:uid="{00000000-0005-0000-0000-000001160000}"/>
    <cellStyle name="20% - Accent3 5 5 2 2 3" xfId="48087" xr:uid="{00000000-0005-0000-0000-000002160000}"/>
    <cellStyle name="20% - Accent3 5 5 2 3" xfId="12445" xr:uid="{00000000-0005-0000-0000-000003160000}"/>
    <cellStyle name="20% - Accent3 5 5 2 3 2" xfId="41503" xr:uid="{00000000-0005-0000-0000-000004160000}"/>
    <cellStyle name="20% - Accent3 5 5 2 4" xfId="34919" xr:uid="{00000000-0005-0000-0000-000005160000}"/>
    <cellStyle name="20% - Accent3 5 5 3" xfId="14768" xr:uid="{00000000-0005-0000-0000-000006160000}"/>
    <cellStyle name="20% - Accent3 5 5 3 2" xfId="22780" xr:uid="{00000000-0005-0000-0000-000007160000}"/>
    <cellStyle name="20% - Accent3 5 5 3 2 2" xfId="51739" xr:uid="{00000000-0005-0000-0000-000008160000}"/>
    <cellStyle name="20% - Accent3 5 5 3 3" xfId="43798" xr:uid="{00000000-0005-0000-0000-000009160000}"/>
    <cellStyle name="20% - Accent3 5 5 4" xfId="9153" xr:uid="{00000000-0005-0000-0000-00000A160000}"/>
    <cellStyle name="20% - Accent3 5 5 4 2" xfId="38211" xr:uid="{00000000-0005-0000-0000-00000B160000}"/>
    <cellStyle name="20% - Accent3 5 5 5" xfId="31627" xr:uid="{00000000-0005-0000-0000-00000C160000}"/>
    <cellStyle name="20% - Accent3 5 6" xfId="3673" xr:uid="{00000000-0005-0000-0000-00000D160000}"/>
    <cellStyle name="20% - Accent3 5 6 2" xfId="16967" xr:uid="{00000000-0005-0000-0000-00000E160000}"/>
    <cellStyle name="20% - Accent3 5 6 2 2" xfId="24921" xr:uid="{00000000-0005-0000-0000-00000F160000}"/>
    <cellStyle name="20% - Accent3 5 6 2 2 2" xfId="53880" xr:uid="{00000000-0005-0000-0000-000010160000}"/>
    <cellStyle name="20% - Accent3 5 6 2 3" xfId="45939" xr:uid="{00000000-0005-0000-0000-000011160000}"/>
    <cellStyle name="20% - Accent3 5 6 3" xfId="10297" xr:uid="{00000000-0005-0000-0000-000012160000}"/>
    <cellStyle name="20% - Accent3 5 6 3 2" xfId="39355" xr:uid="{00000000-0005-0000-0000-000013160000}"/>
    <cellStyle name="20% - Accent3 5 6 4" xfId="32771" xr:uid="{00000000-0005-0000-0000-000014160000}"/>
    <cellStyle name="20% - Accent3 5 7" xfId="4829" xr:uid="{00000000-0005-0000-0000-000015160000}"/>
    <cellStyle name="20% - Accent3 5 7 2" xfId="18111" xr:uid="{00000000-0005-0000-0000-000016160000}"/>
    <cellStyle name="20% - Accent3 5 7 2 2" xfId="26065" xr:uid="{00000000-0005-0000-0000-000017160000}"/>
    <cellStyle name="20% - Accent3 5 7 2 2 2" xfId="55024" xr:uid="{00000000-0005-0000-0000-000018160000}"/>
    <cellStyle name="20% - Accent3 5 7 2 3" xfId="47083" xr:uid="{00000000-0005-0000-0000-000019160000}"/>
    <cellStyle name="20% - Accent3 5 7 3" xfId="11441" xr:uid="{00000000-0005-0000-0000-00001A160000}"/>
    <cellStyle name="20% - Accent3 5 7 3 2" xfId="40499" xr:uid="{00000000-0005-0000-0000-00001B160000}"/>
    <cellStyle name="20% - Accent3 5 7 4" xfId="33915" xr:uid="{00000000-0005-0000-0000-00001C160000}"/>
    <cellStyle name="20% - Accent3 5 8" xfId="6998" xr:uid="{00000000-0005-0000-0000-00001D160000}"/>
    <cellStyle name="20% - Accent3 5 8 2" xfId="20259" xr:uid="{00000000-0005-0000-0000-00001E160000}"/>
    <cellStyle name="20% - Accent3 5 8 2 2" xfId="28213" xr:uid="{00000000-0005-0000-0000-00001F160000}"/>
    <cellStyle name="20% - Accent3 5 8 2 2 2" xfId="57172" xr:uid="{00000000-0005-0000-0000-000020160000}"/>
    <cellStyle name="20% - Accent3 5 8 2 3" xfId="49231" xr:uid="{00000000-0005-0000-0000-000021160000}"/>
    <cellStyle name="20% - Accent3 5 8 3" xfId="13589" xr:uid="{00000000-0005-0000-0000-000022160000}"/>
    <cellStyle name="20% - Accent3 5 8 3 2" xfId="42647" xr:uid="{00000000-0005-0000-0000-000023160000}"/>
    <cellStyle name="20% - Accent3 5 8 4" xfId="36063" xr:uid="{00000000-0005-0000-0000-000024160000}"/>
    <cellStyle name="20% - Accent3 5 9" xfId="14867" xr:uid="{00000000-0005-0000-0000-000025160000}"/>
    <cellStyle name="20% - Accent3 5 9 2" xfId="22857" xr:uid="{00000000-0005-0000-0000-000026160000}"/>
    <cellStyle name="20% - Accent3 5 9 2 2" xfId="51816" xr:uid="{00000000-0005-0000-0000-000027160000}"/>
    <cellStyle name="20% - Accent3 5 9 3" xfId="43875" xr:uid="{00000000-0005-0000-0000-000028160000}"/>
    <cellStyle name="20% - Accent3 6" xfId="1513" xr:uid="{00000000-0005-0000-0000-000029160000}"/>
    <cellStyle name="20% - Accent3 6 10" xfId="30709" xr:uid="{00000000-0005-0000-0000-00002A160000}"/>
    <cellStyle name="20% - Accent3 6 2" xfId="2145" xr:uid="{00000000-0005-0000-0000-00002B160000}"/>
    <cellStyle name="20% - Accent3 6 2 2" xfId="3153" xr:uid="{00000000-0005-0000-0000-00002C160000}"/>
    <cellStyle name="20% - Accent3 6 2 2 2" xfId="6511" xr:uid="{00000000-0005-0000-0000-00002D160000}"/>
    <cellStyle name="20% - Accent3 6 2 2 2 2" xfId="19793" xr:uid="{00000000-0005-0000-0000-00002E160000}"/>
    <cellStyle name="20% - Accent3 6 2 2 2 2 2" xfId="27747" xr:uid="{00000000-0005-0000-0000-00002F160000}"/>
    <cellStyle name="20% - Accent3 6 2 2 2 2 2 2" xfId="56706" xr:uid="{00000000-0005-0000-0000-000030160000}"/>
    <cellStyle name="20% - Accent3 6 2 2 2 2 3" xfId="48765" xr:uid="{00000000-0005-0000-0000-000031160000}"/>
    <cellStyle name="20% - Accent3 6 2 2 2 3" xfId="13123" xr:uid="{00000000-0005-0000-0000-000032160000}"/>
    <cellStyle name="20% - Accent3 6 2 2 2 3 2" xfId="42181" xr:uid="{00000000-0005-0000-0000-000033160000}"/>
    <cellStyle name="20% - Accent3 6 2 2 2 4" xfId="35597" xr:uid="{00000000-0005-0000-0000-000034160000}"/>
    <cellStyle name="20% - Accent3 6 2 2 3" xfId="16641" xr:uid="{00000000-0005-0000-0000-000035160000}"/>
    <cellStyle name="20% - Accent3 6 2 2 3 2" xfId="24595" xr:uid="{00000000-0005-0000-0000-000036160000}"/>
    <cellStyle name="20% - Accent3 6 2 2 3 2 2" xfId="53554" xr:uid="{00000000-0005-0000-0000-000037160000}"/>
    <cellStyle name="20% - Accent3 6 2 2 3 3" xfId="45613" xr:uid="{00000000-0005-0000-0000-000038160000}"/>
    <cellStyle name="20% - Accent3 6 2 2 4" xfId="9831" xr:uid="{00000000-0005-0000-0000-000039160000}"/>
    <cellStyle name="20% - Accent3 6 2 2 4 2" xfId="38889" xr:uid="{00000000-0005-0000-0000-00003A160000}"/>
    <cellStyle name="20% - Accent3 6 2 2 5" xfId="32305" xr:uid="{00000000-0005-0000-0000-00003B160000}"/>
    <cellStyle name="20% - Accent3 6 2 3" xfId="4351" xr:uid="{00000000-0005-0000-0000-00003C160000}"/>
    <cellStyle name="20% - Accent3 6 2 3 2" xfId="17645" xr:uid="{00000000-0005-0000-0000-00003D160000}"/>
    <cellStyle name="20% - Accent3 6 2 3 2 2" xfId="25599" xr:uid="{00000000-0005-0000-0000-00003E160000}"/>
    <cellStyle name="20% - Accent3 6 2 3 2 2 2" xfId="54558" xr:uid="{00000000-0005-0000-0000-00003F160000}"/>
    <cellStyle name="20% - Accent3 6 2 3 2 3" xfId="46617" xr:uid="{00000000-0005-0000-0000-000040160000}"/>
    <cellStyle name="20% - Accent3 6 2 3 3" xfId="10975" xr:uid="{00000000-0005-0000-0000-000041160000}"/>
    <cellStyle name="20% - Accent3 6 2 3 3 2" xfId="40033" xr:uid="{00000000-0005-0000-0000-000042160000}"/>
    <cellStyle name="20% - Accent3 6 2 3 4" xfId="33449" xr:uid="{00000000-0005-0000-0000-000043160000}"/>
    <cellStyle name="20% - Accent3 6 2 4" xfId="5507" xr:uid="{00000000-0005-0000-0000-000044160000}"/>
    <cellStyle name="20% - Accent3 6 2 4 2" xfId="18789" xr:uid="{00000000-0005-0000-0000-000045160000}"/>
    <cellStyle name="20% - Accent3 6 2 4 2 2" xfId="26743" xr:uid="{00000000-0005-0000-0000-000046160000}"/>
    <cellStyle name="20% - Accent3 6 2 4 2 2 2" xfId="55702" xr:uid="{00000000-0005-0000-0000-000047160000}"/>
    <cellStyle name="20% - Accent3 6 2 4 2 3" xfId="47761" xr:uid="{00000000-0005-0000-0000-000048160000}"/>
    <cellStyle name="20% - Accent3 6 2 4 3" xfId="12119" xr:uid="{00000000-0005-0000-0000-000049160000}"/>
    <cellStyle name="20% - Accent3 6 2 4 3 2" xfId="41177" xr:uid="{00000000-0005-0000-0000-00004A160000}"/>
    <cellStyle name="20% - Accent3 6 2 4 4" xfId="34593" xr:uid="{00000000-0005-0000-0000-00004B160000}"/>
    <cellStyle name="20% - Accent3 6 2 5" xfId="7676" xr:uid="{00000000-0005-0000-0000-00004C160000}"/>
    <cellStyle name="20% - Accent3 6 2 5 2" xfId="20937" xr:uid="{00000000-0005-0000-0000-00004D160000}"/>
    <cellStyle name="20% - Accent3 6 2 5 2 2" xfId="28891" xr:uid="{00000000-0005-0000-0000-00004E160000}"/>
    <cellStyle name="20% - Accent3 6 2 5 2 2 2" xfId="57850" xr:uid="{00000000-0005-0000-0000-00004F160000}"/>
    <cellStyle name="20% - Accent3 6 2 5 2 3" xfId="49909" xr:uid="{00000000-0005-0000-0000-000050160000}"/>
    <cellStyle name="20% - Accent3 6 2 5 3" xfId="14267" xr:uid="{00000000-0005-0000-0000-000051160000}"/>
    <cellStyle name="20% - Accent3 6 2 5 3 2" xfId="43325" xr:uid="{00000000-0005-0000-0000-000052160000}"/>
    <cellStyle name="20% - Accent3 6 2 5 4" xfId="36741" xr:uid="{00000000-0005-0000-0000-000053160000}"/>
    <cellStyle name="20% - Accent3 6 2 6" xfId="15546" xr:uid="{00000000-0005-0000-0000-000054160000}"/>
    <cellStyle name="20% - Accent3 6 2 6 2" xfId="23536" xr:uid="{00000000-0005-0000-0000-000055160000}"/>
    <cellStyle name="20% - Accent3 6 2 6 2 2" xfId="52495" xr:uid="{00000000-0005-0000-0000-000056160000}"/>
    <cellStyle name="20% - Accent3 6 2 6 3" xfId="44554" xr:uid="{00000000-0005-0000-0000-000057160000}"/>
    <cellStyle name="20% - Accent3 6 2 7" xfId="22087" xr:uid="{00000000-0005-0000-0000-000058160000}"/>
    <cellStyle name="20% - Accent3 6 2 7 2" xfId="30035" xr:uid="{00000000-0005-0000-0000-000059160000}"/>
    <cellStyle name="20% - Accent3 6 2 7 2 2" xfId="58994" xr:uid="{00000000-0005-0000-0000-00005A160000}"/>
    <cellStyle name="20% - Accent3 6 2 7 3" xfId="51053" xr:uid="{00000000-0005-0000-0000-00005B160000}"/>
    <cellStyle name="20% - Accent3 6 2 8" xfId="8827" xr:uid="{00000000-0005-0000-0000-00005C160000}"/>
    <cellStyle name="20% - Accent3 6 2 8 2" xfId="37885" xr:uid="{00000000-0005-0000-0000-00005D160000}"/>
    <cellStyle name="20% - Accent3 6 2 9" xfId="31301" xr:uid="{00000000-0005-0000-0000-00005E160000}"/>
    <cellStyle name="20% - Accent3 6 3" xfId="2561" xr:uid="{00000000-0005-0000-0000-00005F160000}"/>
    <cellStyle name="20% - Accent3 6 3 2" xfId="5919" xr:uid="{00000000-0005-0000-0000-000060160000}"/>
    <cellStyle name="20% - Accent3 6 3 2 2" xfId="19201" xr:uid="{00000000-0005-0000-0000-000061160000}"/>
    <cellStyle name="20% - Accent3 6 3 2 2 2" xfId="27155" xr:uid="{00000000-0005-0000-0000-000062160000}"/>
    <cellStyle name="20% - Accent3 6 3 2 2 2 2" xfId="56114" xr:uid="{00000000-0005-0000-0000-000063160000}"/>
    <cellStyle name="20% - Accent3 6 3 2 2 3" xfId="48173" xr:uid="{00000000-0005-0000-0000-000064160000}"/>
    <cellStyle name="20% - Accent3 6 3 2 3" xfId="12531" xr:uid="{00000000-0005-0000-0000-000065160000}"/>
    <cellStyle name="20% - Accent3 6 3 2 3 2" xfId="41589" xr:uid="{00000000-0005-0000-0000-000066160000}"/>
    <cellStyle name="20% - Accent3 6 3 2 4" xfId="35005" xr:uid="{00000000-0005-0000-0000-000067160000}"/>
    <cellStyle name="20% - Accent3 6 3 3" xfId="16049" xr:uid="{00000000-0005-0000-0000-000068160000}"/>
    <cellStyle name="20% - Accent3 6 3 3 2" xfId="24003" xr:uid="{00000000-0005-0000-0000-000069160000}"/>
    <cellStyle name="20% - Accent3 6 3 3 2 2" xfId="52962" xr:uid="{00000000-0005-0000-0000-00006A160000}"/>
    <cellStyle name="20% - Accent3 6 3 3 3" xfId="45021" xr:uid="{00000000-0005-0000-0000-00006B160000}"/>
    <cellStyle name="20% - Accent3 6 3 4" xfId="9239" xr:uid="{00000000-0005-0000-0000-00006C160000}"/>
    <cellStyle name="20% - Accent3 6 3 4 2" xfId="38297" xr:uid="{00000000-0005-0000-0000-00006D160000}"/>
    <cellStyle name="20% - Accent3 6 3 5" xfId="31713" xr:uid="{00000000-0005-0000-0000-00006E160000}"/>
    <cellStyle name="20% - Accent3 6 4" xfId="3759" xr:uid="{00000000-0005-0000-0000-00006F160000}"/>
    <cellStyle name="20% - Accent3 6 4 2" xfId="17053" xr:uid="{00000000-0005-0000-0000-000070160000}"/>
    <cellStyle name="20% - Accent3 6 4 2 2" xfId="25007" xr:uid="{00000000-0005-0000-0000-000071160000}"/>
    <cellStyle name="20% - Accent3 6 4 2 2 2" xfId="53966" xr:uid="{00000000-0005-0000-0000-000072160000}"/>
    <cellStyle name="20% - Accent3 6 4 2 3" xfId="46025" xr:uid="{00000000-0005-0000-0000-000073160000}"/>
    <cellStyle name="20% - Accent3 6 4 3" xfId="10383" xr:uid="{00000000-0005-0000-0000-000074160000}"/>
    <cellStyle name="20% - Accent3 6 4 3 2" xfId="39441" xr:uid="{00000000-0005-0000-0000-000075160000}"/>
    <cellStyle name="20% - Accent3 6 4 4" xfId="32857" xr:uid="{00000000-0005-0000-0000-000076160000}"/>
    <cellStyle name="20% - Accent3 6 5" xfId="4915" xr:uid="{00000000-0005-0000-0000-000077160000}"/>
    <cellStyle name="20% - Accent3 6 5 2" xfId="18197" xr:uid="{00000000-0005-0000-0000-000078160000}"/>
    <cellStyle name="20% - Accent3 6 5 2 2" xfId="26151" xr:uid="{00000000-0005-0000-0000-000079160000}"/>
    <cellStyle name="20% - Accent3 6 5 2 2 2" xfId="55110" xr:uid="{00000000-0005-0000-0000-00007A160000}"/>
    <cellStyle name="20% - Accent3 6 5 2 3" xfId="47169" xr:uid="{00000000-0005-0000-0000-00007B160000}"/>
    <cellStyle name="20% - Accent3 6 5 3" xfId="11527" xr:uid="{00000000-0005-0000-0000-00007C160000}"/>
    <cellStyle name="20% - Accent3 6 5 3 2" xfId="40585" xr:uid="{00000000-0005-0000-0000-00007D160000}"/>
    <cellStyle name="20% - Accent3 6 5 4" xfId="34001" xr:uid="{00000000-0005-0000-0000-00007E160000}"/>
    <cellStyle name="20% - Accent3 6 6" xfId="7084" xr:uid="{00000000-0005-0000-0000-00007F160000}"/>
    <cellStyle name="20% - Accent3 6 6 2" xfId="20345" xr:uid="{00000000-0005-0000-0000-000080160000}"/>
    <cellStyle name="20% - Accent3 6 6 2 2" xfId="28299" xr:uid="{00000000-0005-0000-0000-000081160000}"/>
    <cellStyle name="20% - Accent3 6 6 2 2 2" xfId="57258" xr:uid="{00000000-0005-0000-0000-000082160000}"/>
    <cellStyle name="20% - Accent3 6 6 2 3" xfId="49317" xr:uid="{00000000-0005-0000-0000-000083160000}"/>
    <cellStyle name="20% - Accent3 6 6 3" xfId="13675" xr:uid="{00000000-0005-0000-0000-000084160000}"/>
    <cellStyle name="20% - Accent3 6 6 3 2" xfId="42733" xr:uid="{00000000-0005-0000-0000-000085160000}"/>
    <cellStyle name="20% - Accent3 6 6 4" xfId="36149" xr:uid="{00000000-0005-0000-0000-000086160000}"/>
    <cellStyle name="20% - Accent3 6 7" xfId="14953" xr:uid="{00000000-0005-0000-0000-000087160000}"/>
    <cellStyle name="20% - Accent3 6 7 2" xfId="22943" xr:uid="{00000000-0005-0000-0000-000088160000}"/>
    <cellStyle name="20% - Accent3 6 7 2 2" xfId="51902" xr:uid="{00000000-0005-0000-0000-000089160000}"/>
    <cellStyle name="20% - Accent3 6 7 3" xfId="43961" xr:uid="{00000000-0005-0000-0000-00008A160000}"/>
    <cellStyle name="20% - Accent3 6 8" xfId="21495" xr:uid="{00000000-0005-0000-0000-00008B160000}"/>
    <cellStyle name="20% - Accent3 6 8 2" xfId="29443" xr:uid="{00000000-0005-0000-0000-00008C160000}"/>
    <cellStyle name="20% - Accent3 6 8 2 2" xfId="58402" xr:uid="{00000000-0005-0000-0000-00008D160000}"/>
    <cellStyle name="20% - Accent3 6 8 3" xfId="50461" xr:uid="{00000000-0005-0000-0000-00008E160000}"/>
    <cellStyle name="20% - Accent3 6 9" xfId="8235" xr:uid="{00000000-0005-0000-0000-00008F160000}"/>
    <cellStyle name="20% - Accent3 6 9 2" xfId="37293" xr:uid="{00000000-0005-0000-0000-000090160000}"/>
    <cellStyle name="20% - Accent3 7" xfId="1969" xr:uid="{00000000-0005-0000-0000-000091160000}"/>
    <cellStyle name="20% - Accent3 7 2" xfId="2977" xr:uid="{00000000-0005-0000-0000-000092160000}"/>
    <cellStyle name="20% - Accent3 7 2 2" xfId="6335" xr:uid="{00000000-0005-0000-0000-000093160000}"/>
    <cellStyle name="20% - Accent3 7 2 2 2" xfId="19617" xr:uid="{00000000-0005-0000-0000-000094160000}"/>
    <cellStyle name="20% - Accent3 7 2 2 2 2" xfId="27571" xr:uid="{00000000-0005-0000-0000-000095160000}"/>
    <cellStyle name="20% - Accent3 7 2 2 2 2 2" xfId="56530" xr:uid="{00000000-0005-0000-0000-000096160000}"/>
    <cellStyle name="20% - Accent3 7 2 2 2 3" xfId="48589" xr:uid="{00000000-0005-0000-0000-000097160000}"/>
    <cellStyle name="20% - Accent3 7 2 2 3" xfId="12947" xr:uid="{00000000-0005-0000-0000-000098160000}"/>
    <cellStyle name="20% - Accent3 7 2 2 3 2" xfId="42005" xr:uid="{00000000-0005-0000-0000-000099160000}"/>
    <cellStyle name="20% - Accent3 7 2 2 4" xfId="35421" xr:uid="{00000000-0005-0000-0000-00009A160000}"/>
    <cellStyle name="20% - Accent3 7 2 3" xfId="16465" xr:uid="{00000000-0005-0000-0000-00009B160000}"/>
    <cellStyle name="20% - Accent3 7 2 3 2" xfId="24419" xr:uid="{00000000-0005-0000-0000-00009C160000}"/>
    <cellStyle name="20% - Accent3 7 2 3 2 2" xfId="53378" xr:uid="{00000000-0005-0000-0000-00009D160000}"/>
    <cellStyle name="20% - Accent3 7 2 3 3" xfId="45437" xr:uid="{00000000-0005-0000-0000-00009E160000}"/>
    <cellStyle name="20% - Accent3 7 2 4" xfId="9655" xr:uid="{00000000-0005-0000-0000-00009F160000}"/>
    <cellStyle name="20% - Accent3 7 2 4 2" xfId="38713" xr:uid="{00000000-0005-0000-0000-0000A0160000}"/>
    <cellStyle name="20% - Accent3 7 2 5" xfId="32129" xr:uid="{00000000-0005-0000-0000-0000A1160000}"/>
    <cellStyle name="20% - Accent3 7 3" xfId="4175" xr:uid="{00000000-0005-0000-0000-0000A2160000}"/>
    <cellStyle name="20% - Accent3 7 3 2" xfId="17469" xr:uid="{00000000-0005-0000-0000-0000A3160000}"/>
    <cellStyle name="20% - Accent3 7 3 2 2" xfId="25423" xr:uid="{00000000-0005-0000-0000-0000A4160000}"/>
    <cellStyle name="20% - Accent3 7 3 2 2 2" xfId="54382" xr:uid="{00000000-0005-0000-0000-0000A5160000}"/>
    <cellStyle name="20% - Accent3 7 3 2 3" xfId="46441" xr:uid="{00000000-0005-0000-0000-0000A6160000}"/>
    <cellStyle name="20% - Accent3 7 3 3" xfId="10799" xr:uid="{00000000-0005-0000-0000-0000A7160000}"/>
    <cellStyle name="20% - Accent3 7 3 3 2" xfId="39857" xr:uid="{00000000-0005-0000-0000-0000A8160000}"/>
    <cellStyle name="20% - Accent3 7 3 4" xfId="33273" xr:uid="{00000000-0005-0000-0000-0000A9160000}"/>
    <cellStyle name="20% - Accent3 7 4" xfId="5331" xr:uid="{00000000-0005-0000-0000-0000AA160000}"/>
    <cellStyle name="20% - Accent3 7 4 2" xfId="18613" xr:uid="{00000000-0005-0000-0000-0000AB160000}"/>
    <cellStyle name="20% - Accent3 7 4 2 2" xfId="26567" xr:uid="{00000000-0005-0000-0000-0000AC160000}"/>
    <cellStyle name="20% - Accent3 7 4 2 2 2" xfId="55526" xr:uid="{00000000-0005-0000-0000-0000AD160000}"/>
    <cellStyle name="20% - Accent3 7 4 2 3" xfId="47585" xr:uid="{00000000-0005-0000-0000-0000AE160000}"/>
    <cellStyle name="20% - Accent3 7 4 3" xfId="11943" xr:uid="{00000000-0005-0000-0000-0000AF160000}"/>
    <cellStyle name="20% - Accent3 7 4 3 2" xfId="41001" xr:uid="{00000000-0005-0000-0000-0000B0160000}"/>
    <cellStyle name="20% - Accent3 7 4 4" xfId="34417" xr:uid="{00000000-0005-0000-0000-0000B1160000}"/>
    <cellStyle name="20% - Accent3 7 5" xfId="7500" xr:uid="{00000000-0005-0000-0000-0000B2160000}"/>
    <cellStyle name="20% - Accent3 7 5 2" xfId="20761" xr:uid="{00000000-0005-0000-0000-0000B3160000}"/>
    <cellStyle name="20% - Accent3 7 5 2 2" xfId="28715" xr:uid="{00000000-0005-0000-0000-0000B4160000}"/>
    <cellStyle name="20% - Accent3 7 5 2 2 2" xfId="57674" xr:uid="{00000000-0005-0000-0000-0000B5160000}"/>
    <cellStyle name="20% - Accent3 7 5 2 3" xfId="49733" xr:uid="{00000000-0005-0000-0000-0000B6160000}"/>
    <cellStyle name="20% - Accent3 7 5 3" xfId="14091" xr:uid="{00000000-0005-0000-0000-0000B7160000}"/>
    <cellStyle name="20% - Accent3 7 5 3 2" xfId="43149" xr:uid="{00000000-0005-0000-0000-0000B8160000}"/>
    <cellStyle name="20% - Accent3 7 5 4" xfId="36565" xr:uid="{00000000-0005-0000-0000-0000B9160000}"/>
    <cellStyle name="20% - Accent3 7 6" xfId="15370" xr:uid="{00000000-0005-0000-0000-0000BA160000}"/>
    <cellStyle name="20% - Accent3 7 6 2" xfId="23360" xr:uid="{00000000-0005-0000-0000-0000BB160000}"/>
    <cellStyle name="20% - Accent3 7 6 2 2" xfId="52319" xr:uid="{00000000-0005-0000-0000-0000BC160000}"/>
    <cellStyle name="20% - Accent3 7 6 3" xfId="44378" xr:uid="{00000000-0005-0000-0000-0000BD160000}"/>
    <cellStyle name="20% - Accent3 7 7" xfId="21911" xr:uid="{00000000-0005-0000-0000-0000BE160000}"/>
    <cellStyle name="20% - Accent3 7 7 2" xfId="29859" xr:uid="{00000000-0005-0000-0000-0000BF160000}"/>
    <cellStyle name="20% - Accent3 7 7 2 2" xfId="58818" xr:uid="{00000000-0005-0000-0000-0000C0160000}"/>
    <cellStyle name="20% - Accent3 7 7 3" xfId="50877" xr:uid="{00000000-0005-0000-0000-0000C1160000}"/>
    <cellStyle name="20% - Accent3 7 8" xfId="8651" xr:uid="{00000000-0005-0000-0000-0000C2160000}"/>
    <cellStyle name="20% - Accent3 7 8 2" xfId="37709" xr:uid="{00000000-0005-0000-0000-0000C3160000}"/>
    <cellStyle name="20% - Accent3 7 9" xfId="31125" xr:uid="{00000000-0005-0000-0000-0000C4160000}"/>
    <cellStyle name="20% - Accent3 8" xfId="1785" xr:uid="{00000000-0005-0000-0000-0000C5160000}"/>
    <cellStyle name="20% - Accent3 8 2" xfId="2797" xr:uid="{00000000-0005-0000-0000-0000C6160000}"/>
    <cellStyle name="20% - Accent3 8 2 2" xfId="6155" xr:uid="{00000000-0005-0000-0000-0000C7160000}"/>
    <cellStyle name="20% - Accent3 8 2 2 2" xfId="19437" xr:uid="{00000000-0005-0000-0000-0000C8160000}"/>
    <cellStyle name="20% - Accent3 8 2 2 2 2" xfId="27391" xr:uid="{00000000-0005-0000-0000-0000C9160000}"/>
    <cellStyle name="20% - Accent3 8 2 2 2 2 2" xfId="56350" xr:uid="{00000000-0005-0000-0000-0000CA160000}"/>
    <cellStyle name="20% - Accent3 8 2 2 2 3" xfId="48409" xr:uid="{00000000-0005-0000-0000-0000CB160000}"/>
    <cellStyle name="20% - Accent3 8 2 2 3" xfId="12767" xr:uid="{00000000-0005-0000-0000-0000CC160000}"/>
    <cellStyle name="20% - Accent3 8 2 2 3 2" xfId="41825" xr:uid="{00000000-0005-0000-0000-0000CD160000}"/>
    <cellStyle name="20% - Accent3 8 2 2 4" xfId="35241" xr:uid="{00000000-0005-0000-0000-0000CE160000}"/>
    <cellStyle name="20% - Accent3 8 2 3" xfId="16285" xr:uid="{00000000-0005-0000-0000-0000CF160000}"/>
    <cellStyle name="20% - Accent3 8 2 3 2" xfId="24239" xr:uid="{00000000-0005-0000-0000-0000D0160000}"/>
    <cellStyle name="20% - Accent3 8 2 3 2 2" xfId="53198" xr:uid="{00000000-0005-0000-0000-0000D1160000}"/>
    <cellStyle name="20% - Accent3 8 2 3 3" xfId="45257" xr:uid="{00000000-0005-0000-0000-0000D2160000}"/>
    <cellStyle name="20% - Accent3 8 2 4" xfId="9475" xr:uid="{00000000-0005-0000-0000-0000D3160000}"/>
    <cellStyle name="20% - Accent3 8 2 4 2" xfId="38533" xr:uid="{00000000-0005-0000-0000-0000D4160000}"/>
    <cellStyle name="20% - Accent3 8 2 5" xfId="31949" xr:uid="{00000000-0005-0000-0000-0000D5160000}"/>
    <cellStyle name="20% - Accent3 8 3" xfId="3995" xr:uid="{00000000-0005-0000-0000-0000D6160000}"/>
    <cellStyle name="20% - Accent3 8 3 2" xfId="17289" xr:uid="{00000000-0005-0000-0000-0000D7160000}"/>
    <cellStyle name="20% - Accent3 8 3 2 2" xfId="25243" xr:uid="{00000000-0005-0000-0000-0000D8160000}"/>
    <cellStyle name="20% - Accent3 8 3 2 2 2" xfId="54202" xr:uid="{00000000-0005-0000-0000-0000D9160000}"/>
    <cellStyle name="20% - Accent3 8 3 2 3" xfId="46261" xr:uid="{00000000-0005-0000-0000-0000DA160000}"/>
    <cellStyle name="20% - Accent3 8 3 3" xfId="10619" xr:uid="{00000000-0005-0000-0000-0000DB160000}"/>
    <cellStyle name="20% - Accent3 8 3 3 2" xfId="39677" xr:uid="{00000000-0005-0000-0000-0000DC160000}"/>
    <cellStyle name="20% - Accent3 8 3 4" xfId="33093" xr:uid="{00000000-0005-0000-0000-0000DD160000}"/>
    <cellStyle name="20% - Accent3 8 4" xfId="5151" xr:uid="{00000000-0005-0000-0000-0000DE160000}"/>
    <cellStyle name="20% - Accent3 8 4 2" xfId="18433" xr:uid="{00000000-0005-0000-0000-0000DF160000}"/>
    <cellStyle name="20% - Accent3 8 4 2 2" xfId="26387" xr:uid="{00000000-0005-0000-0000-0000E0160000}"/>
    <cellStyle name="20% - Accent3 8 4 2 2 2" xfId="55346" xr:uid="{00000000-0005-0000-0000-0000E1160000}"/>
    <cellStyle name="20% - Accent3 8 4 2 3" xfId="47405" xr:uid="{00000000-0005-0000-0000-0000E2160000}"/>
    <cellStyle name="20% - Accent3 8 4 3" xfId="11763" xr:uid="{00000000-0005-0000-0000-0000E3160000}"/>
    <cellStyle name="20% - Accent3 8 4 3 2" xfId="40821" xr:uid="{00000000-0005-0000-0000-0000E4160000}"/>
    <cellStyle name="20% - Accent3 8 4 4" xfId="34237" xr:uid="{00000000-0005-0000-0000-0000E5160000}"/>
    <cellStyle name="20% - Accent3 8 5" xfId="7320" xr:uid="{00000000-0005-0000-0000-0000E6160000}"/>
    <cellStyle name="20% - Accent3 8 5 2" xfId="20581" xr:uid="{00000000-0005-0000-0000-0000E7160000}"/>
    <cellStyle name="20% - Accent3 8 5 2 2" xfId="28535" xr:uid="{00000000-0005-0000-0000-0000E8160000}"/>
    <cellStyle name="20% - Accent3 8 5 2 2 2" xfId="57494" xr:uid="{00000000-0005-0000-0000-0000E9160000}"/>
    <cellStyle name="20% - Accent3 8 5 2 3" xfId="49553" xr:uid="{00000000-0005-0000-0000-0000EA160000}"/>
    <cellStyle name="20% - Accent3 8 5 3" xfId="13911" xr:uid="{00000000-0005-0000-0000-0000EB160000}"/>
    <cellStyle name="20% - Accent3 8 5 3 2" xfId="42969" xr:uid="{00000000-0005-0000-0000-0000EC160000}"/>
    <cellStyle name="20% - Accent3 8 5 4" xfId="36385" xr:uid="{00000000-0005-0000-0000-0000ED160000}"/>
    <cellStyle name="20% - Accent3 8 6" xfId="15190" xr:uid="{00000000-0005-0000-0000-0000EE160000}"/>
    <cellStyle name="20% - Accent3 8 6 2" xfId="23180" xr:uid="{00000000-0005-0000-0000-0000EF160000}"/>
    <cellStyle name="20% - Accent3 8 6 2 2" xfId="52139" xr:uid="{00000000-0005-0000-0000-0000F0160000}"/>
    <cellStyle name="20% - Accent3 8 6 3" xfId="44198" xr:uid="{00000000-0005-0000-0000-0000F1160000}"/>
    <cellStyle name="20% - Accent3 8 7" xfId="21731" xr:uid="{00000000-0005-0000-0000-0000F2160000}"/>
    <cellStyle name="20% - Accent3 8 7 2" xfId="29679" xr:uid="{00000000-0005-0000-0000-0000F3160000}"/>
    <cellStyle name="20% - Accent3 8 7 2 2" xfId="58638" xr:uid="{00000000-0005-0000-0000-0000F4160000}"/>
    <cellStyle name="20% - Accent3 8 7 3" xfId="50697" xr:uid="{00000000-0005-0000-0000-0000F5160000}"/>
    <cellStyle name="20% - Accent3 8 8" xfId="8471" xr:uid="{00000000-0005-0000-0000-0000F6160000}"/>
    <cellStyle name="20% - Accent3 8 8 2" xfId="37529" xr:uid="{00000000-0005-0000-0000-0000F7160000}"/>
    <cellStyle name="20% - Accent3 8 9" xfId="30945" xr:uid="{00000000-0005-0000-0000-0000F8160000}"/>
    <cellStyle name="20% - Accent3 9" xfId="2384" xr:uid="{00000000-0005-0000-0000-0000F9160000}"/>
    <cellStyle name="20% - Accent3 9 2" xfId="5743" xr:uid="{00000000-0005-0000-0000-0000FA160000}"/>
    <cellStyle name="20% - Accent3 9 2 2" xfId="19025" xr:uid="{00000000-0005-0000-0000-0000FB160000}"/>
    <cellStyle name="20% - Accent3 9 2 2 2" xfId="26979" xr:uid="{00000000-0005-0000-0000-0000FC160000}"/>
    <cellStyle name="20% - Accent3 9 2 2 2 2" xfId="55938" xr:uid="{00000000-0005-0000-0000-0000FD160000}"/>
    <cellStyle name="20% - Accent3 9 2 2 3" xfId="47997" xr:uid="{00000000-0005-0000-0000-0000FE160000}"/>
    <cellStyle name="20% - Accent3 9 2 3" xfId="12355" xr:uid="{00000000-0005-0000-0000-0000FF160000}"/>
    <cellStyle name="20% - Accent3 9 2 3 2" xfId="41413" xr:uid="{00000000-0005-0000-0000-000000170000}"/>
    <cellStyle name="20% - Accent3 9 2 4" xfId="34829" xr:uid="{00000000-0005-0000-0000-000001170000}"/>
    <cellStyle name="20% - Accent3 9 3" xfId="16025" xr:uid="{00000000-0005-0000-0000-000002170000}"/>
    <cellStyle name="20% - Accent3 9 3 2" xfId="23979" xr:uid="{00000000-0005-0000-0000-000003170000}"/>
    <cellStyle name="20% - Accent3 9 3 2 2" xfId="52938" xr:uid="{00000000-0005-0000-0000-000004170000}"/>
    <cellStyle name="20% - Accent3 9 3 3" xfId="44997" xr:uid="{00000000-0005-0000-0000-000005170000}"/>
    <cellStyle name="20% - Accent3 9 4" xfId="9063" xr:uid="{00000000-0005-0000-0000-000006170000}"/>
    <cellStyle name="20% - Accent3 9 4 2" xfId="38121" xr:uid="{00000000-0005-0000-0000-000007170000}"/>
    <cellStyle name="20% - Accent3 9 5" xfId="31537" xr:uid="{00000000-0005-0000-0000-000008170000}"/>
    <cellStyle name="20% - Accent4" xfId="53" builtinId="42" customBuiltin="1"/>
    <cellStyle name="20% - Accent4 10" xfId="3585" xr:uid="{00000000-0005-0000-0000-00000A170000}"/>
    <cellStyle name="20% - Accent4 10 2" xfId="16879" xr:uid="{00000000-0005-0000-0000-00000B170000}"/>
    <cellStyle name="20% - Accent4 10 2 2" xfId="24833" xr:uid="{00000000-0005-0000-0000-00000C170000}"/>
    <cellStyle name="20% - Accent4 10 2 2 2" xfId="53792" xr:uid="{00000000-0005-0000-0000-00000D170000}"/>
    <cellStyle name="20% - Accent4 10 2 3" xfId="45851" xr:uid="{00000000-0005-0000-0000-00000E170000}"/>
    <cellStyle name="20% - Accent4 10 3" xfId="10209" xr:uid="{00000000-0005-0000-0000-00000F170000}"/>
    <cellStyle name="20% - Accent4 10 3 2" xfId="39267" xr:uid="{00000000-0005-0000-0000-000010170000}"/>
    <cellStyle name="20% - Accent4 10 4" xfId="32683" xr:uid="{00000000-0005-0000-0000-000011170000}"/>
    <cellStyle name="20% - Accent4 11" xfId="4739" xr:uid="{00000000-0005-0000-0000-000012170000}"/>
    <cellStyle name="20% - Accent4 11 2" xfId="18023" xr:uid="{00000000-0005-0000-0000-000013170000}"/>
    <cellStyle name="20% - Accent4 11 2 2" xfId="25977" xr:uid="{00000000-0005-0000-0000-000014170000}"/>
    <cellStyle name="20% - Accent4 11 2 2 2" xfId="54936" xr:uid="{00000000-0005-0000-0000-000015170000}"/>
    <cellStyle name="20% - Accent4 11 2 3" xfId="46995" xr:uid="{00000000-0005-0000-0000-000016170000}"/>
    <cellStyle name="20% - Accent4 11 3" xfId="11353" xr:uid="{00000000-0005-0000-0000-000017170000}"/>
    <cellStyle name="20% - Accent4 11 3 2" xfId="40411" xr:uid="{00000000-0005-0000-0000-000018170000}"/>
    <cellStyle name="20% - Accent4 11 4" xfId="33827" xr:uid="{00000000-0005-0000-0000-000019170000}"/>
    <cellStyle name="20% - Accent4 12" xfId="6900" xr:uid="{00000000-0005-0000-0000-00001A170000}"/>
    <cellStyle name="20% - Accent4 12 2" xfId="20171" xr:uid="{00000000-0005-0000-0000-00001B170000}"/>
    <cellStyle name="20% - Accent4 12 2 2" xfId="28125" xr:uid="{00000000-0005-0000-0000-00001C170000}"/>
    <cellStyle name="20% - Accent4 12 2 2 2" xfId="57084" xr:uid="{00000000-0005-0000-0000-00001D170000}"/>
    <cellStyle name="20% - Accent4 12 2 3" xfId="49143" xr:uid="{00000000-0005-0000-0000-00001E170000}"/>
    <cellStyle name="20% - Accent4 12 3" xfId="13501" xr:uid="{00000000-0005-0000-0000-00001F170000}"/>
    <cellStyle name="20% - Accent4 12 3 2" xfId="42559" xr:uid="{00000000-0005-0000-0000-000020170000}"/>
    <cellStyle name="20% - Accent4 12 4" xfId="35975" xr:uid="{00000000-0005-0000-0000-000021170000}"/>
    <cellStyle name="20% - Accent4 13" xfId="14652" xr:uid="{00000000-0005-0000-0000-000022170000}"/>
    <cellStyle name="20% - Accent4 13 2" xfId="22688" xr:uid="{00000000-0005-0000-0000-000023170000}"/>
    <cellStyle name="20% - Accent4 13 2 2" xfId="51647" xr:uid="{00000000-0005-0000-0000-000024170000}"/>
    <cellStyle name="20% - Accent4 13 3" xfId="43706" xr:uid="{00000000-0005-0000-0000-000025170000}"/>
    <cellStyle name="20% - Accent4 14" xfId="21317" xr:uid="{00000000-0005-0000-0000-000026170000}"/>
    <cellStyle name="20% - Accent4 14 2" xfId="29269" xr:uid="{00000000-0005-0000-0000-000027170000}"/>
    <cellStyle name="20% - Accent4 14 2 2" xfId="58228" xr:uid="{00000000-0005-0000-0000-000028170000}"/>
    <cellStyle name="20% - Accent4 14 3" xfId="50287" xr:uid="{00000000-0005-0000-0000-000029170000}"/>
    <cellStyle name="20% - Accent4 15" xfId="8059" xr:uid="{00000000-0005-0000-0000-00002A170000}"/>
    <cellStyle name="20% - Accent4 15 2" xfId="37119" xr:uid="{00000000-0005-0000-0000-00002B170000}"/>
    <cellStyle name="20% - Accent4 16" xfId="30524" xr:uid="{00000000-0005-0000-0000-00002C170000}"/>
    <cellStyle name="20% - Accent4 2" xfId="844" xr:uid="{00000000-0005-0000-0000-00002D170000}"/>
    <cellStyle name="20% - Accent4 2 2" xfId="3394" xr:uid="{00000000-0005-0000-0000-00002E170000}"/>
    <cellStyle name="20% - Accent4 2 2 10" xfId="32546" xr:uid="{00000000-0005-0000-0000-00002F170000}"/>
    <cellStyle name="20% - Accent4 2 2 2" xfId="4592" xr:uid="{00000000-0005-0000-0000-000030170000}"/>
    <cellStyle name="20% - Accent4 2 2 2 2" xfId="17886" xr:uid="{00000000-0005-0000-0000-000031170000}"/>
    <cellStyle name="20% - Accent4 2 2 2 2 2" xfId="25840" xr:uid="{00000000-0005-0000-0000-000032170000}"/>
    <cellStyle name="20% - Accent4 2 2 2 2 2 2" xfId="54799" xr:uid="{00000000-0005-0000-0000-000033170000}"/>
    <cellStyle name="20% - Accent4 2 2 2 2 3" xfId="46858" xr:uid="{00000000-0005-0000-0000-000034170000}"/>
    <cellStyle name="20% - Accent4 2 2 2 3" xfId="11216" xr:uid="{00000000-0005-0000-0000-000035170000}"/>
    <cellStyle name="20% - Accent4 2 2 2 3 2" xfId="40274" xr:uid="{00000000-0005-0000-0000-000036170000}"/>
    <cellStyle name="20% - Accent4 2 2 2 4" xfId="33690" xr:uid="{00000000-0005-0000-0000-000037170000}"/>
    <cellStyle name="20% - Accent4 2 2 3" xfId="6752" xr:uid="{00000000-0005-0000-0000-000038170000}"/>
    <cellStyle name="20% - Accent4 2 2 3 2" xfId="20034" xr:uid="{00000000-0005-0000-0000-000039170000}"/>
    <cellStyle name="20% - Accent4 2 2 3 2 2" xfId="27988" xr:uid="{00000000-0005-0000-0000-00003A170000}"/>
    <cellStyle name="20% - Accent4 2 2 3 2 2 2" xfId="56947" xr:uid="{00000000-0005-0000-0000-00003B170000}"/>
    <cellStyle name="20% - Accent4 2 2 3 2 3" xfId="49006" xr:uid="{00000000-0005-0000-0000-00003C170000}"/>
    <cellStyle name="20% - Accent4 2 2 3 3" xfId="13364" xr:uid="{00000000-0005-0000-0000-00003D170000}"/>
    <cellStyle name="20% - Accent4 2 2 3 3 2" xfId="42422" xr:uid="{00000000-0005-0000-0000-00003E170000}"/>
    <cellStyle name="20% - Accent4 2 2 3 4" xfId="35838" xr:uid="{00000000-0005-0000-0000-00003F170000}"/>
    <cellStyle name="20% - Accent4 2 2 4" xfId="7917" xr:uid="{00000000-0005-0000-0000-000040170000}"/>
    <cellStyle name="20% - Accent4 2 2 4 2" xfId="21178" xr:uid="{00000000-0005-0000-0000-000041170000}"/>
    <cellStyle name="20% - Accent4 2 2 4 2 2" xfId="29132" xr:uid="{00000000-0005-0000-0000-000042170000}"/>
    <cellStyle name="20% - Accent4 2 2 4 2 2 2" xfId="58091" xr:uid="{00000000-0005-0000-0000-000043170000}"/>
    <cellStyle name="20% - Accent4 2 2 4 2 3" xfId="50150" xr:uid="{00000000-0005-0000-0000-000044170000}"/>
    <cellStyle name="20% - Accent4 2 2 4 3" xfId="14508" xr:uid="{00000000-0005-0000-0000-000045170000}"/>
    <cellStyle name="20% - Accent4 2 2 4 3 2" xfId="43566" xr:uid="{00000000-0005-0000-0000-000046170000}"/>
    <cellStyle name="20% - Accent4 2 2 4 4" xfId="36982" xr:uid="{00000000-0005-0000-0000-000047170000}"/>
    <cellStyle name="20% - Accent4 2 2 5" xfId="15787" xr:uid="{00000000-0005-0000-0000-000048170000}"/>
    <cellStyle name="20% - Accent4 2 2 5 2" xfId="23777" xr:uid="{00000000-0005-0000-0000-000049170000}"/>
    <cellStyle name="20% - Accent4 2 2 5 2 2" xfId="52736" xr:uid="{00000000-0005-0000-0000-00004A170000}"/>
    <cellStyle name="20% - Accent4 2 2 5 3" xfId="44795" xr:uid="{00000000-0005-0000-0000-00004B170000}"/>
    <cellStyle name="20% - Accent4 2 2 6" xfId="22328" xr:uid="{00000000-0005-0000-0000-00004C170000}"/>
    <cellStyle name="20% - Accent4 2 2 6 2" xfId="30276" xr:uid="{00000000-0005-0000-0000-00004D170000}"/>
    <cellStyle name="20% - Accent4 2 2 6 2 2" xfId="59235" xr:uid="{00000000-0005-0000-0000-00004E170000}"/>
    <cellStyle name="20% - Accent4 2 2 6 3" xfId="51294" xr:uid="{00000000-0005-0000-0000-00004F170000}"/>
    <cellStyle name="20% - Accent4 2 2 7" xfId="22472" xr:uid="{00000000-0005-0000-0000-000050170000}"/>
    <cellStyle name="20% - Accent4 2 2 7 2" xfId="30416" xr:uid="{00000000-0005-0000-0000-000051170000}"/>
    <cellStyle name="20% - Accent4 2 2 7 2 2" xfId="59375" xr:uid="{00000000-0005-0000-0000-000052170000}"/>
    <cellStyle name="20% - Accent4 2 2 7 3" xfId="51434" xr:uid="{00000000-0005-0000-0000-000053170000}"/>
    <cellStyle name="20% - Accent4 2 2 8" xfId="22578" xr:uid="{00000000-0005-0000-0000-000054170000}"/>
    <cellStyle name="20% - Accent4 2 2 8 2" xfId="51540" xr:uid="{00000000-0005-0000-0000-000055170000}"/>
    <cellStyle name="20% - Accent4 2 2 9" xfId="10072" xr:uid="{00000000-0005-0000-0000-000056170000}"/>
    <cellStyle name="20% - Accent4 2 2 9 2" xfId="39130" xr:uid="{00000000-0005-0000-0000-000057170000}"/>
    <cellStyle name="20% - Accent4 2 3" xfId="3393" xr:uid="{00000000-0005-0000-0000-000058170000}"/>
    <cellStyle name="20% - Accent4 2 3 2" xfId="4591" xr:uid="{00000000-0005-0000-0000-000059170000}"/>
    <cellStyle name="20% - Accent4 2 3 2 2" xfId="17885" xr:uid="{00000000-0005-0000-0000-00005A170000}"/>
    <cellStyle name="20% - Accent4 2 3 2 2 2" xfId="25839" xr:uid="{00000000-0005-0000-0000-00005B170000}"/>
    <cellStyle name="20% - Accent4 2 3 2 2 2 2" xfId="54798" xr:uid="{00000000-0005-0000-0000-00005C170000}"/>
    <cellStyle name="20% - Accent4 2 3 2 2 3" xfId="46857" xr:uid="{00000000-0005-0000-0000-00005D170000}"/>
    <cellStyle name="20% - Accent4 2 3 2 3" xfId="11215" xr:uid="{00000000-0005-0000-0000-00005E170000}"/>
    <cellStyle name="20% - Accent4 2 3 2 3 2" xfId="40273" xr:uid="{00000000-0005-0000-0000-00005F170000}"/>
    <cellStyle name="20% - Accent4 2 3 2 4" xfId="33689" xr:uid="{00000000-0005-0000-0000-000060170000}"/>
    <cellStyle name="20% - Accent4 2 3 3" xfId="6751" xr:uid="{00000000-0005-0000-0000-000061170000}"/>
    <cellStyle name="20% - Accent4 2 3 3 2" xfId="20033" xr:uid="{00000000-0005-0000-0000-000062170000}"/>
    <cellStyle name="20% - Accent4 2 3 3 2 2" xfId="27987" xr:uid="{00000000-0005-0000-0000-000063170000}"/>
    <cellStyle name="20% - Accent4 2 3 3 2 2 2" xfId="56946" xr:uid="{00000000-0005-0000-0000-000064170000}"/>
    <cellStyle name="20% - Accent4 2 3 3 2 3" xfId="49005" xr:uid="{00000000-0005-0000-0000-000065170000}"/>
    <cellStyle name="20% - Accent4 2 3 3 3" xfId="13363" xr:uid="{00000000-0005-0000-0000-000066170000}"/>
    <cellStyle name="20% - Accent4 2 3 3 3 2" xfId="42421" xr:uid="{00000000-0005-0000-0000-000067170000}"/>
    <cellStyle name="20% - Accent4 2 3 3 4" xfId="35837" xr:uid="{00000000-0005-0000-0000-000068170000}"/>
    <cellStyle name="20% - Accent4 2 3 4" xfId="7916" xr:uid="{00000000-0005-0000-0000-000069170000}"/>
    <cellStyle name="20% - Accent4 2 3 4 2" xfId="21177" xr:uid="{00000000-0005-0000-0000-00006A170000}"/>
    <cellStyle name="20% - Accent4 2 3 4 2 2" xfId="29131" xr:uid="{00000000-0005-0000-0000-00006B170000}"/>
    <cellStyle name="20% - Accent4 2 3 4 2 2 2" xfId="58090" xr:uid="{00000000-0005-0000-0000-00006C170000}"/>
    <cellStyle name="20% - Accent4 2 3 4 2 3" xfId="50149" xr:uid="{00000000-0005-0000-0000-00006D170000}"/>
    <cellStyle name="20% - Accent4 2 3 4 3" xfId="14507" xr:uid="{00000000-0005-0000-0000-00006E170000}"/>
    <cellStyle name="20% - Accent4 2 3 4 3 2" xfId="43565" xr:uid="{00000000-0005-0000-0000-00006F170000}"/>
    <cellStyle name="20% - Accent4 2 3 4 4" xfId="36981" xr:uid="{00000000-0005-0000-0000-000070170000}"/>
    <cellStyle name="20% - Accent4 2 3 5" xfId="15786" xr:uid="{00000000-0005-0000-0000-000071170000}"/>
    <cellStyle name="20% - Accent4 2 3 5 2" xfId="23776" xr:uid="{00000000-0005-0000-0000-000072170000}"/>
    <cellStyle name="20% - Accent4 2 3 5 2 2" xfId="52735" xr:uid="{00000000-0005-0000-0000-000073170000}"/>
    <cellStyle name="20% - Accent4 2 3 5 3" xfId="44794" xr:uid="{00000000-0005-0000-0000-000074170000}"/>
    <cellStyle name="20% - Accent4 2 3 6" xfId="22327" xr:uid="{00000000-0005-0000-0000-000075170000}"/>
    <cellStyle name="20% - Accent4 2 3 6 2" xfId="30275" xr:uid="{00000000-0005-0000-0000-000076170000}"/>
    <cellStyle name="20% - Accent4 2 3 6 2 2" xfId="59234" xr:uid="{00000000-0005-0000-0000-000077170000}"/>
    <cellStyle name="20% - Accent4 2 3 6 3" xfId="51293" xr:uid="{00000000-0005-0000-0000-000078170000}"/>
    <cellStyle name="20% - Accent4 2 3 7" xfId="10071" xr:uid="{00000000-0005-0000-0000-000079170000}"/>
    <cellStyle name="20% - Accent4 2 3 7 2" xfId="39129" xr:uid="{00000000-0005-0000-0000-00007A170000}"/>
    <cellStyle name="20% - Accent4 2 3 8" xfId="32545" xr:uid="{00000000-0005-0000-0000-00007B170000}"/>
    <cellStyle name="20% - Accent4 2 4" xfId="22471" xr:uid="{00000000-0005-0000-0000-00007C170000}"/>
    <cellStyle name="20% - Accent4 2 4 2" xfId="30415" xr:uid="{00000000-0005-0000-0000-00007D170000}"/>
    <cellStyle name="20% - Accent4 2 4 2 2" xfId="59374" xr:uid="{00000000-0005-0000-0000-00007E170000}"/>
    <cellStyle name="20% - Accent4 2 4 3" xfId="51433" xr:uid="{00000000-0005-0000-0000-00007F170000}"/>
    <cellStyle name="20% - Accent4 2 5" xfId="22577" xr:uid="{00000000-0005-0000-0000-000080170000}"/>
    <cellStyle name="20% - Accent4 2 5 2" xfId="51539" xr:uid="{00000000-0005-0000-0000-000081170000}"/>
    <cellStyle name="20% - Accent4 3" xfId="92" xr:uid="{00000000-0005-0000-0000-000082170000}"/>
    <cellStyle name="20% - Accent4 3 10" xfId="6926" xr:uid="{00000000-0005-0000-0000-000083170000}"/>
    <cellStyle name="20% - Accent4 3 10 2" xfId="20197" xr:uid="{00000000-0005-0000-0000-000084170000}"/>
    <cellStyle name="20% - Accent4 3 10 2 2" xfId="28151" xr:uid="{00000000-0005-0000-0000-000085170000}"/>
    <cellStyle name="20% - Accent4 3 10 2 2 2" xfId="57110" xr:uid="{00000000-0005-0000-0000-000086170000}"/>
    <cellStyle name="20% - Accent4 3 10 2 3" xfId="49169" xr:uid="{00000000-0005-0000-0000-000087170000}"/>
    <cellStyle name="20% - Accent4 3 10 3" xfId="13527" xr:uid="{00000000-0005-0000-0000-000088170000}"/>
    <cellStyle name="20% - Accent4 3 10 3 2" xfId="42585" xr:uid="{00000000-0005-0000-0000-000089170000}"/>
    <cellStyle name="20% - Accent4 3 10 4" xfId="36001" xr:uid="{00000000-0005-0000-0000-00008A170000}"/>
    <cellStyle name="20% - Accent4 3 11" xfId="14679" xr:uid="{00000000-0005-0000-0000-00008B170000}"/>
    <cellStyle name="20% - Accent4 3 11 2" xfId="22714" xr:uid="{00000000-0005-0000-0000-00008C170000}"/>
    <cellStyle name="20% - Accent4 3 11 2 2" xfId="51673" xr:uid="{00000000-0005-0000-0000-00008D170000}"/>
    <cellStyle name="20% - Accent4 3 11 3" xfId="43732" xr:uid="{00000000-0005-0000-0000-00008E170000}"/>
    <cellStyle name="20% - Accent4 3 12" xfId="21343" xr:uid="{00000000-0005-0000-0000-00008F170000}"/>
    <cellStyle name="20% - Accent4 3 12 2" xfId="29295" xr:uid="{00000000-0005-0000-0000-000090170000}"/>
    <cellStyle name="20% - Accent4 3 12 2 2" xfId="58254" xr:uid="{00000000-0005-0000-0000-000091170000}"/>
    <cellStyle name="20% - Accent4 3 12 3" xfId="50313" xr:uid="{00000000-0005-0000-0000-000092170000}"/>
    <cellStyle name="20% - Accent4 3 13" xfId="22473" xr:uid="{00000000-0005-0000-0000-000093170000}"/>
    <cellStyle name="20% - Accent4 3 13 2" xfId="30417" xr:uid="{00000000-0005-0000-0000-000094170000}"/>
    <cellStyle name="20% - Accent4 3 13 2 2" xfId="59376" xr:uid="{00000000-0005-0000-0000-000095170000}"/>
    <cellStyle name="20% - Accent4 3 13 3" xfId="51435" xr:uid="{00000000-0005-0000-0000-000096170000}"/>
    <cellStyle name="20% - Accent4 3 14" xfId="22579" xr:uid="{00000000-0005-0000-0000-000097170000}"/>
    <cellStyle name="20% - Accent4 3 14 2" xfId="51541" xr:uid="{00000000-0005-0000-0000-000098170000}"/>
    <cellStyle name="20% - Accent4 3 15" xfId="8085" xr:uid="{00000000-0005-0000-0000-000099170000}"/>
    <cellStyle name="20% - Accent4 3 15 2" xfId="37145" xr:uid="{00000000-0005-0000-0000-00009A170000}"/>
    <cellStyle name="20% - Accent4 3 16" xfId="30561" xr:uid="{00000000-0005-0000-0000-00009B170000}"/>
    <cellStyle name="20% - Accent4 3 2" xfId="1455" xr:uid="{00000000-0005-0000-0000-00009C170000}"/>
    <cellStyle name="20% - Accent4 3 2 10" xfId="21437" xr:uid="{00000000-0005-0000-0000-00009D170000}"/>
    <cellStyle name="20% - Accent4 3 2 10 2" xfId="29385" xr:uid="{00000000-0005-0000-0000-00009E170000}"/>
    <cellStyle name="20% - Accent4 3 2 10 2 2" xfId="58344" xr:uid="{00000000-0005-0000-0000-00009F170000}"/>
    <cellStyle name="20% - Accent4 3 2 10 3" xfId="50403" xr:uid="{00000000-0005-0000-0000-0000A0170000}"/>
    <cellStyle name="20% - Accent4 3 2 11" xfId="8177" xr:uid="{00000000-0005-0000-0000-0000A1170000}"/>
    <cellStyle name="20% - Accent4 3 2 11 2" xfId="37235" xr:uid="{00000000-0005-0000-0000-0000A2170000}"/>
    <cellStyle name="20% - Accent4 3 2 12" xfId="30651" xr:uid="{00000000-0005-0000-0000-0000A3170000}"/>
    <cellStyle name="20% - Accent4 3 2 2" xfId="1675" xr:uid="{00000000-0005-0000-0000-0000A4170000}"/>
    <cellStyle name="20% - Accent4 3 2 2 10" xfId="30864" xr:uid="{00000000-0005-0000-0000-0000A5170000}"/>
    <cellStyle name="20% - Accent4 3 2 2 2" xfId="2300" xr:uid="{00000000-0005-0000-0000-0000A6170000}"/>
    <cellStyle name="20% - Accent4 3 2 2 2 2" xfId="3308" xr:uid="{00000000-0005-0000-0000-0000A7170000}"/>
    <cellStyle name="20% - Accent4 3 2 2 2 2 2" xfId="6666" xr:uid="{00000000-0005-0000-0000-0000A8170000}"/>
    <cellStyle name="20% - Accent4 3 2 2 2 2 2 2" xfId="19948" xr:uid="{00000000-0005-0000-0000-0000A9170000}"/>
    <cellStyle name="20% - Accent4 3 2 2 2 2 2 2 2" xfId="27902" xr:uid="{00000000-0005-0000-0000-0000AA170000}"/>
    <cellStyle name="20% - Accent4 3 2 2 2 2 2 2 2 2" xfId="56861" xr:uid="{00000000-0005-0000-0000-0000AB170000}"/>
    <cellStyle name="20% - Accent4 3 2 2 2 2 2 2 3" xfId="48920" xr:uid="{00000000-0005-0000-0000-0000AC170000}"/>
    <cellStyle name="20% - Accent4 3 2 2 2 2 2 3" xfId="13278" xr:uid="{00000000-0005-0000-0000-0000AD170000}"/>
    <cellStyle name="20% - Accent4 3 2 2 2 2 2 3 2" xfId="42336" xr:uid="{00000000-0005-0000-0000-0000AE170000}"/>
    <cellStyle name="20% - Accent4 3 2 2 2 2 2 4" xfId="35752" xr:uid="{00000000-0005-0000-0000-0000AF170000}"/>
    <cellStyle name="20% - Accent4 3 2 2 2 2 3" xfId="16796" xr:uid="{00000000-0005-0000-0000-0000B0170000}"/>
    <cellStyle name="20% - Accent4 3 2 2 2 2 3 2" xfId="24750" xr:uid="{00000000-0005-0000-0000-0000B1170000}"/>
    <cellStyle name="20% - Accent4 3 2 2 2 2 3 2 2" xfId="53709" xr:uid="{00000000-0005-0000-0000-0000B2170000}"/>
    <cellStyle name="20% - Accent4 3 2 2 2 2 3 3" xfId="45768" xr:uid="{00000000-0005-0000-0000-0000B3170000}"/>
    <cellStyle name="20% - Accent4 3 2 2 2 2 4" xfId="9986" xr:uid="{00000000-0005-0000-0000-0000B4170000}"/>
    <cellStyle name="20% - Accent4 3 2 2 2 2 4 2" xfId="39044" xr:uid="{00000000-0005-0000-0000-0000B5170000}"/>
    <cellStyle name="20% - Accent4 3 2 2 2 2 5" xfId="32460" xr:uid="{00000000-0005-0000-0000-0000B6170000}"/>
    <cellStyle name="20% - Accent4 3 2 2 2 3" xfId="4506" xr:uid="{00000000-0005-0000-0000-0000B7170000}"/>
    <cellStyle name="20% - Accent4 3 2 2 2 3 2" xfId="17800" xr:uid="{00000000-0005-0000-0000-0000B8170000}"/>
    <cellStyle name="20% - Accent4 3 2 2 2 3 2 2" xfId="25754" xr:uid="{00000000-0005-0000-0000-0000B9170000}"/>
    <cellStyle name="20% - Accent4 3 2 2 2 3 2 2 2" xfId="54713" xr:uid="{00000000-0005-0000-0000-0000BA170000}"/>
    <cellStyle name="20% - Accent4 3 2 2 2 3 2 3" xfId="46772" xr:uid="{00000000-0005-0000-0000-0000BB170000}"/>
    <cellStyle name="20% - Accent4 3 2 2 2 3 3" xfId="11130" xr:uid="{00000000-0005-0000-0000-0000BC170000}"/>
    <cellStyle name="20% - Accent4 3 2 2 2 3 3 2" xfId="40188" xr:uid="{00000000-0005-0000-0000-0000BD170000}"/>
    <cellStyle name="20% - Accent4 3 2 2 2 3 4" xfId="33604" xr:uid="{00000000-0005-0000-0000-0000BE170000}"/>
    <cellStyle name="20% - Accent4 3 2 2 2 4" xfId="5662" xr:uid="{00000000-0005-0000-0000-0000BF170000}"/>
    <cellStyle name="20% - Accent4 3 2 2 2 4 2" xfId="18944" xr:uid="{00000000-0005-0000-0000-0000C0170000}"/>
    <cellStyle name="20% - Accent4 3 2 2 2 4 2 2" xfId="26898" xr:uid="{00000000-0005-0000-0000-0000C1170000}"/>
    <cellStyle name="20% - Accent4 3 2 2 2 4 2 2 2" xfId="55857" xr:uid="{00000000-0005-0000-0000-0000C2170000}"/>
    <cellStyle name="20% - Accent4 3 2 2 2 4 2 3" xfId="47916" xr:uid="{00000000-0005-0000-0000-0000C3170000}"/>
    <cellStyle name="20% - Accent4 3 2 2 2 4 3" xfId="12274" xr:uid="{00000000-0005-0000-0000-0000C4170000}"/>
    <cellStyle name="20% - Accent4 3 2 2 2 4 3 2" xfId="41332" xr:uid="{00000000-0005-0000-0000-0000C5170000}"/>
    <cellStyle name="20% - Accent4 3 2 2 2 4 4" xfId="34748" xr:uid="{00000000-0005-0000-0000-0000C6170000}"/>
    <cellStyle name="20% - Accent4 3 2 2 2 5" xfId="7831" xr:uid="{00000000-0005-0000-0000-0000C7170000}"/>
    <cellStyle name="20% - Accent4 3 2 2 2 5 2" xfId="21092" xr:uid="{00000000-0005-0000-0000-0000C8170000}"/>
    <cellStyle name="20% - Accent4 3 2 2 2 5 2 2" xfId="29046" xr:uid="{00000000-0005-0000-0000-0000C9170000}"/>
    <cellStyle name="20% - Accent4 3 2 2 2 5 2 2 2" xfId="58005" xr:uid="{00000000-0005-0000-0000-0000CA170000}"/>
    <cellStyle name="20% - Accent4 3 2 2 2 5 2 3" xfId="50064" xr:uid="{00000000-0005-0000-0000-0000CB170000}"/>
    <cellStyle name="20% - Accent4 3 2 2 2 5 3" xfId="14422" xr:uid="{00000000-0005-0000-0000-0000CC170000}"/>
    <cellStyle name="20% - Accent4 3 2 2 2 5 3 2" xfId="43480" xr:uid="{00000000-0005-0000-0000-0000CD170000}"/>
    <cellStyle name="20% - Accent4 3 2 2 2 5 4" xfId="36896" xr:uid="{00000000-0005-0000-0000-0000CE170000}"/>
    <cellStyle name="20% - Accent4 3 2 2 2 6" xfId="15701" xr:uid="{00000000-0005-0000-0000-0000CF170000}"/>
    <cellStyle name="20% - Accent4 3 2 2 2 6 2" xfId="23691" xr:uid="{00000000-0005-0000-0000-0000D0170000}"/>
    <cellStyle name="20% - Accent4 3 2 2 2 6 2 2" xfId="52650" xr:uid="{00000000-0005-0000-0000-0000D1170000}"/>
    <cellStyle name="20% - Accent4 3 2 2 2 6 3" xfId="44709" xr:uid="{00000000-0005-0000-0000-0000D2170000}"/>
    <cellStyle name="20% - Accent4 3 2 2 2 7" xfId="22242" xr:uid="{00000000-0005-0000-0000-0000D3170000}"/>
    <cellStyle name="20% - Accent4 3 2 2 2 7 2" xfId="30190" xr:uid="{00000000-0005-0000-0000-0000D4170000}"/>
    <cellStyle name="20% - Accent4 3 2 2 2 7 2 2" xfId="59149" xr:uid="{00000000-0005-0000-0000-0000D5170000}"/>
    <cellStyle name="20% - Accent4 3 2 2 2 7 3" xfId="51208" xr:uid="{00000000-0005-0000-0000-0000D6170000}"/>
    <cellStyle name="20% - Accent4 3 2 2 2 8" xfId="8982" xr:uid="{00000000-0005-0000-0000-0000D7170000}"/>
    <cellStyle name="20% - Accent4 3 2 2 2 8 2" xfId="38040" xr:uid="{00000000-0005-0000-0000-0000D8170000}"/>
    <cellStyle name="20% - Accent4 3 2 2 2 9" xfId="31456" xr:uid="{00000000-0005-0000-0000-0000D9170000}"/>
    <cellStyle name="20% - Accent4 3 2 2 3" xfId="2716" xr:uid="{00000000-0005-0000-0000-0000DA170000}"/>
    <cellStyle name="20% - Accent4 3 2 2 3 2" xfId="6074" xr:uid="{00000000-0005-0000-0000-0000DB170000}"/>
    <cellStyle name="20% - Accent4 3 2 2 3 2 2" xfId="19356" xr:uid="{00000000-0005-0000-0000-0000DC170000}"/>
    <cellStyle name="20% - Accent4 3 2 2 3 2 2 2" xfId="27310" xr:uid="{00000000-0005-0000-0000-0000DD170000}"/>
    <cellStyle name="20% - Accent4 3 2 2 3 2 2 2 2" xfId="56269" xr:uid="{00000000-0005-0000-0000-0000DE170000}"/>
    <cellStyle name="20% - Accent4 3 2 2 3 2 2 3" xfId="48328" xr:uid="{00000000-0005-0000-0000-0000DF170000}"/>
    <cellStyle name="20% - Accent4 3 2 2 3 2 3" xfId="12686" xr:uid="{00000000-0005-0000-0000-0000E0170000}"/>
    <cellStyle name="20% - Accent4 3 2 2 3 2 3 2" xfId="41744" xr:uid="{00000000-0005-0000-0000-0000E1170000}"/>
    <cellStyle name="20% - Accent4 3 2 2 3 2 4" xfId="35160" xr:uid="{00000000-0005-0000-0000-0000E2170000}"/>
    <cellStyle name="20% - Accent4 3 2 2 3 3" xfId="16204" xr:uid="{00000000-0005-0000-0000-0000E3170000}"/>
    <cellStyle name="20% - Accent4 3 2 2 3 3 2" xfId="24158" xr:uid="{00000000-0005-0000-0000-0000E4170000}"/>
    <cellStyle name="20% - Accent4 3 2 2 3 3 2 2" xfId="53117" xr:uid="{00000000-0005-0000-0000-0000E5170000}"/>
    <cellStyle name="20% - Accent4 3 2 2 3 3 3" xfId="45176" xr:uid="{00000000-0005-0000-0000-0000E6170000}"/>
    <cellStyle name="20% - Accent4 3 2 2 3 4" xfId="9394" xr:uid="{00000000-0005-0000-0000-0000E7170000}"/>
    <cellStyle name="20% - Accent4 3 2 2 3 4 2" xfId="38452" xr:uid="{00000000-0005-0000-0000-0000E8170000}"/>
    <cellStyle name="20% - Accent4 3 2 2 3 5" xfId="31868" xr:uid="{00000000-0005-0000-0000-0000E9170000}"/>
    <cellStyle name="20% - Accent4 3 2 2 4" xfId="3914" xr:uid="{00000000-0005-0000-0000-0000EA170000}"/>
    <cellStyle name="20% - Accent4 3 2 2 4 2" xfId="17208" xr:uid="{00000000-0005-0000-0000-0000EB170000}"/>
    <cellStyle name="20% - Accent4 3 2 2 4 2 2" xfId="25162" xr:uid="{00000000-0005-0000-0000-0000EC170000}"/>
    <cellStyle name="20% - Accent4 3 2 2 4 2 2 2" xfId="54121" xr:uid="{00000000-0005-0000-0000-0000ED170000}"/>
    <cellStyle name="20% - Accent4 3 2 2 4 2 3" xfId="46180" xr:uid="{00000000-0005-0000-0000-0000EE170000}"/>
    <cellStyle name="20% - Accent4 3 2 2 4 3" xfId="10538" xr:uid="{00000000-0005-0000-0000-0000EF170000}"/>
    <cellStyle name="20% - Accent4 3 2 2 4 3 2" xfId="39596" xr:uid="{00000000-0005-0000-0000-0000F0170000}"/>
    <cellStyle name="20% - Accent4 3 2 2 4 4" xfId="33012" xr:uid="{00000000-0005-0000-0000-0000F1170000}"/>
    <cellStyle name="20% - Accent4 3 2 2 5" xfId="5070" xr:uid="{00000000-0005-0000-0000-0000F2170000}"/>
    <cellStyle name="20% - Accent4 3 2 2 5 2" xfId="18352" xr:uid="{00000000-0005-0000-0000-0000F3170000}"/>
    <cellStyle name="20% - Accent4 3 2 2 5 2 2" xfId="26306" xr:uid="{00000000-0005-0000-0000-0000F4170000}"/>
    <cellStyle name="20% - Accent4 3 2 2 5 2 2 2" xfId="55265" xr:uid="{00000000-0005-0000-0000-0000F5170000}"/>
    <cellStyle name="20% - Accent4 3 2 2 5 2 3" xfId="47324" xr:uid="{00000000-0005-0000-0000-0000F6170000}"/>
    <cellStyle name="20% - Accent4 3 2 2 5 3" xfId="11682" xr:uid="{00000000-0005-0000-0000-0000F7170000}"/>
    <cellStyle name="20% - Accent4 3 2 2 5 3 2" xfId="40740" xr:uid="{00000000-0005-0000-0000-0000F8170000}"/>
    <cellStyle name="20% - Accent4 3 2 2 5 4" xfId="34156" xr:uid="{00000000-0005-0000-0000-0000F9170000}"/>
    <cellStyle name="20% - Accent4 3 2 2 6" xfId="7239" xr:uid="{00000000-0005-0000-0000-0000FA170000}"/>
    <cellStyle name="20% - Accent4 3 2 2 6 2" xfId="20500" xr:uid="{00000000-0005-0000-0000-0000FB170000}"/>
    <cellStyle name="20% - Accent4 3 2 2 6 2 2" xfId="28454" xr:uid="{00000000-0005-0000-0000-0000FC170000}"/>
    <cellStyle name="20% - Accent4 3 2 2 6 2 2 2" xfId="57413" xr:uid="{00000000-0005-0000-0000-0000FD170000}"/>
    <cellStyle name="20% - Accent4 3 2 2 6 2 3" xfId="49472" xr:uid="{00000000-0005-0000-0000-0000FE170000}"/>
    <cellStyle name="20% - Accent4 3 2 2 6 3" xfId="13830" xr:uid="{00000000-0005-0000-0000-0000FF170000}"/>
    <cellStyle name="20% - Accent4 3 2 2 6 3 2" xfId="42888" xr:uid="{00000000-0005-0000-0000-000000180000}"/>
    <cellStyle name="20% - Accent4 3 2 2 6 4" xfId="36304" xr:uid="{00000000-0005-0000-0000-000001180000}"/>
    <cellStyle name="20% - Accent4 3 2 2 7" xfId="15108" xr:uid="{00000000-0005-0000-0000-000002180000}"/>
    <cellStyle name="20% - Accent4 3 2 2 7 2" xfId="23098" xr:uid="{00000000-0005-0000-0000-000003180000}"/>
    <cellStyle name="20% - Accent4 3 2 2 7 2 2" xfId="52057" xr:uid="{00000000-0005-0000-0000-000004180000}"/>
    <cellStyle name="20% - Accent4 3 2 2 7 3" xfId="44116" xr:uid="{00000000-0005-0000-0000-000005180000}"/>
    <cellStyle name="20% - Accent4 3 2 2 8" xfId="21650" xr:uid="{00000000-0005-0000-0000-000006180000}"/>
    <cellStyle name="20% - Accent4 3 2 2 8 2" xfId="29598" xr:uid="{00000000-0005-0000-0000-000007180000}"/>
    <cellStyle name="20% - Accent4 3 2 2 8 2 2" xfId="58557" xr:uid="{00000000-0005-0000-0000-000008180000}"/>
    <cellStyle name="20% - Accent4 3 2 2 8 3" xfId="50616" xr:uid="{00000000-0005-0000-0000-000009180000}"/>
    <cellStyle name="20% - Accent4 3 2 2 9" xfId="8390" xr:uid="{00000000-0005-0000-0000-00000A180000}"/>
    <cellStyle name="20% - Accent4 3 2 2 9 2" xfId="37448" xr:uid="{00000000-0005-0000-0000-00000B180000}"/>
    <cellStyle name="20% - Accent4 3 2 3" xfId="2087" xr:uid="{00000000-0005-0000-0000-00000C180000}"/>
    <cellStyle name="20% - Accent4 3 2 3 2" xfId="3095" xr:uid="{00000000-0005-0000-0000-00000D180000}"/>
    <cellStyle name="20% - Accent4 3 2 3 2 2" xfId="6453" xr:uid="{00000000-0005-0000-0000-00000E180000}"/>
    <cellStyle name="20% - Accent4 3 2 3 2 2 2" xfId="19735" xr:uid="{00000000-0005-0000-0000-00000F180000}"/>
    <cellStyle name="20% - Accent4 3 2 3 2 2 2 2" xfId="27689" xr:uid="{00000000-0005-0000-0000-000010180000}"/>
    <cellStyle name="20% - Accent4 3 2 3 2 2 2 2 2" xfId="56648" xr:uid="{00000000-0005-0000-0000-000011180000}"/>
    <cellStyle name="20% - Accent4 3 2 3 2 2 2 3" xfId="48707" xr:uid="{00000000-0005-0000-0000-000012180000}"/>
    <cellStyle name="20% - Accent4 3 2 3 2 2 3" xfId="13065" xr:uid="{00000000-0005-0000-0000-000013180000}"/>
    <cellStyle name="20% - Accent4 3 2 3 2 2 3 2" xfId="42123" xr:uid="{00000000-0005-0000-0000-000014180000}"/>
    <cellStyle name="20% - Accent4 3 2 3 2 2 4" xfId="35539" xr:uid="{00000000-0005-0000-0000-000015180000}"/>
    <cellStyle name="20% - Accent4 3 2 3 2 3" xfId="16583" xr:uid="{00000000-0005-0000-0000-000016180000}"/>
    <cellStyle name="20% - Accent4 3 2 3 2 3 2" xfId="24537" xr:uid="{00000000-0005-0000-0000-000017180000}"/>
    <cellStyle name="20% - Accent4 3 2 3 2 3 2 2" xfId="53496" xr:uid="{00000000-0005-0000-0000-000018180000}"/>
    <cellStyle name="20% - Accent4 3 2 3 2 3 3" xfId="45555" xr:uid="{00000000-0005-0000-0000-000019180000}"/>
    <cellStyle name="20% - Accent4 3 2 3 2 4" xfId="9773" xr:uid="{00000000-0005-0000-0000-00001A180000}"/>
    <cellStyle name="20% - Accent4 3 2 3 2 4 2" xfId="38831" xr:uid="{00000000-0005-0000-0000-00001B180000}"/>
    <cellStyle name="20% - Accent4 3 2 3 2 5" xfId="32247" xr:uid="{00000000-0005-0000-0000-00001C180000}"/>
    <cellStyle name="20% - Accent4 3 2 3 3" xfId="4293" xr:uid="{00000000-0005-0000-0000-00001D180000}"/>
    <cellStyle name="20% - Accent4 3 2 3 3 2" xfId="17587" xr:uid="{00000000-0005-0000-0000-00001E180000}"/>
    <cellStyle name="20% - Accent4 3 2 3 3 2 2" xfId="25541" xr:uid="{00000000-0005-0000-0000-00001F180000}"/>
    <cellStyle name="20% - Accent4 3 2 3 3 2 2 2" xfId="54500" xr:uid="{00000000-0005-0000-0000-000020180000}"/>
    <cellStyle name="20% - Accent4 3 2 3 3 2 3" xfId="46559" xr:uid="{00000000-0005-0000-0000-000021180000}"/>
    <cellStyle name="20% - Accent4 3 2 3 3 3" xfId="10917" xr:uid="{00000000-0005-0000-0000-000022180000}"/>
    <cellStyle name="20% - Accent4 3 2 3 3 3 2" xfId="39975" xr:uid="{00000000-0005-0000-0000-000023180000}"/>
    <cellStyle name="20% - Accent4 3 2 3 3 4" xfId="33391" xr:uid="{00000000-0005-0000-0000-000024180000}"/>
    <cellStyle name="20% - Accent4 3 2 3 4" xfId="5449" xr:uid="{00000000-0005-0000-0000-000025180000}"/>
    <cellStyle name="20% - Accent4 3 2 3 4 2" xfId="18731" xr:uid="{00000000-0005-0000-0000-000026180000}"/>
    <cellStyle name="20% - Accent4 3 2 3 4 2 2" xfId="26685" xr:uid="{00000000-0005-0000-0000-000027180000}"/>
    <cellStyle name="20% - Accent4 3 2 3 4 2 2 2" xfId="55644" xr:uid="{00000000-0005-0000-0000-000028180000}"/>
    <cellStyle name="20% - Accent4 3 2 3 4 2 3" xfId="47703" xr:uid="{00000000-0005-0000-0000-000029180000}"/>
    <cellStyle name="20% - Accent4 3 2 3 4 3" xfId="12061" xr:uid="{00000000-0005-0000-0000-00002A180000}"/>
    <cellStyle name="20% - Accent4 3 2 3 4 3 2" xfId="41119" xr:uid="{00000000-0005-0000-0000-00002B180000}"/>
    <cellStyle name="20% - Accent4 3 2 3 4 4" xfId="34535" xr:uid="{00000000-0005-0000-0000-00002C180000}"/>
    <cellStyle name="20% - Accent4 3 2 3 5" xfId="7618" xr:uid="{00000000-0005-0000-0000-00002D180000}"/>
    <cellStyle name="20% - Accent4 3 2 3 5 2" xfId="20879" xr:uid="{00000000-0005-0000-0000-00002E180000}"/>
    <cellStyle name="20% - Accent4 3 2 3 5 2 2" xfId="28833" xr:uid="{00000000-0005-0000-0000-00002F180000}"/>
    <cellStyle name="20% - Accent4 3 2 3 5 2 2 2" xfId="57792" xr:uid="{00000000-0005-0000-0000-000030180000}"/>
    <cellStyle name="20% - Accent4 3 2 3 5 2 3" xfId="49851" xr:uid="{00000000-0005-0000-0000-000031180000}"/>
    <cellStyle name="20% - Accent4 3 2 3 5 3" xfId="14209" xr:uid="{00000000-0005-0000-0000-000032180000}"/>
    <cellStyle name="20% - Accent4 3 2 3 5 3 2" xfId="43267" xr:uid="{00000000-0005-0000-0000-000033180000}"/>
    <cellStyle name="20% - Accent4 3 2 3 5 4" xfId="36683" xr:uid="{00000000-0005-0000-0000-000034180000}"/>
    <cellStyle name="20% - Accent4 3 2 3 6" xfId="15488" xr:uid="{00000000-0005-0000-0000-000035180000}"/>
    <cellStyle name="20% - Accent4 3 2 3 6 2" xfId="23478" xr:uid="{00000000-0005-0000-0000-000036180000}"/>
    <cellStyle name="20% - Accent4 3 2 3 6 2 2" xfId="52437" xr:uid="{00000000-0005-0000-0000-000037180000}"/>
    <cellStyle name="20% - Accent4 3 2 3 6 3" xfId="44496" xr:uid="{00000000-0005-0000-0000-000038180000}"/>
    <cellStyle name="20% - Accent4 3 2 3 7" xfId="22029" xr:uid="{00000000-0005-0000-0000-000039180000}"/>
    <cellStyle name="20% - Accent4 3 2 3 7 2" xfId="29977" xr:uid="{00000000-0005-0000-0000-00003A180000}"/>
    <cellStyle name="20% - Accent4 3 2 3 7 2 2" xfId="58936" xr:uid="{00000000-0005-0000-0000-00003B180000}"/>
    <cellStyle name="20% - Accent4 3 2 3 7 3" xfId="50995" xr:uid="{00000000-0005-0000-0000-00003C180000}"/>
    <cellStyle name="20% - Accent4 3 2 3 8" xfId="8769" xr:uid="{00000000-0005-0000-0000-00003D180000}"/>
    <cellStyle name="20% - Accent4 3 2 3 8 2" xfId="37827" xr:uid="{00000000-0005-0000-0000-00003E180000}"/>
    <cellStyle name="20% - Accent4 3 2 3 9" xfId="31243" xr:uid="{00000000-0005-0000-0000-00003F180000}"/>
    <cellStyle name="20% - Accent4 3 2 4" xfId="1905" xr:uid="{00000000-0005-0000-0000-000040180000}"/>
    <cellStyle name="20% - Accent4 3 2 4 2" xfId="2915" xr:uid="{00000000-0005-0000-0000-000041180000}"/>
    <cellStyle name="20% - Accent4 3 2 4 2 2" xfId="6273" xr:uid="{00000000-0005-0000-0000-000042180000}"/>
    <cellStyle name="20% - Accent4 3 2 4 2 2 2" xfId="19555" xr:uid="{00000000-0005-0000-0000-000043180000}"/>
    <cellStyle name="20% - Accent4 3 2 4 2 2 2 2" xfId="27509" xr:uid="{00000000-0005-0000-0000-000044180000}"/>
    <cellStyle name="20% - Accent4 3 2 4 2 2 2 2 2" xfId="56468" xr:uid="{00000000-0005-0000-0000-000045180000}"/>
    <cellStyle name="20% - Accent4 3 2 4 2 2 2 3" xfId="48527" xr:uid="{00000000-0005-0000-0000-000046180000}"/>
    <cellStyle name="20% - Accent4 3 2 4 2 2 3" xfId="12885" xr:uid="{00000000-0005-0000-0000-000047180000}"/>
    <cellStyle name="20% - Accent4 3 2 4 2 2 3 2" xfId="41943" xr:uid="{00000000-0005-0000-0000-000048180000}"/>
    <cellStyle name="20% - Accent4 3 2 4 2 2 4" xfId="35359" xr:uid="{00000000-0005-0000-0000-000049180000}"/>
    <cellStyle name="20% - Accent4 3 2 4 2 3" xfId="16403" xr:uid="{00000000-0005-0000-0000-00004A180000}"/>
    <cellStyle name="20% - Accent4 3 2 4 2 3 2" xfId="24357" xr:uid="{00000000-0005-0000-0000-00004B180000}"/>
    <cellStyle name="20% - Accent4 3 2 4 2 3 2 2" xfId="53316" xr:uid="{00000000-0005-0000-0000-00004C180000}"/>
    <cellStyle name="20% - Accent4 3 2 4 2 3 3" xfId="45375" xr:uid="{00000000-0005-0000-0000-00004D180000}"/>
    <cellStyle name="20% - Accent4 3 2 4 2 4" xfId="9593" xr:uid="{00000000-0005-0000-0000-00004E180000}"/>
    <cellStyle name="20% - Accent4 3 2 4 2 4 2" xfId="38651" xr:uid="{00000000-0005-0000-0000-00004F180000}"/>
    <cellStyle name="20% - Accent4 3 2 4 2 5" xfId="32067" xr:uid="{00000000-0005-0000-0000-000050180000}"/>
    <cellStyle name="20% - Accent4 3 2 4 3" xfId="4113" xr:uid="{00000000-0005-0000-0000-000051180000}"/>
    <cellStyle name="20% - Accent4 3 2 4 3 2" xfId="17407" xr:uid="{00000000-0005-0000-0000-000052180000}"/>
    <cellStyle name="20% - Accent4 3 2 4 3 2 2" xfId="25361" xr:uid="{00000000-0005-0000-0000-000053180000}"/>
    <cellStyle name="20% - Accent4 3 2 4 3 2 2 2" xfId="54320" xr:uid="{00000000-0005-0000-0000-000054180000}"/>
    <cellStyle name="20% - Accent4 3 2 4 3 2 3" xfId="46379" xr:uid="{00000000-0005-0000-0000-000055180000}"/>
    <cellStyle name="20% - Accent4 3 2 4 3 3" xfId="10737" xr:uid="{00000000-0005-0000-0000-000056180000}"/>
    <cellStyle name="20% - Accent4 3 2 4 3 3 2" xfId="39795" xr:uid="{00000000-0005-0000-0000-000057180000}"/>
    <cellStyle name="20% - Accent4 3 2 4 3 4" xfId="33211" xr:uid="{00000000-0005-0000-0000-000058180000}"/>
    <cellStyle name="20% - Accent4 3 2 4 4" xfId="5269" xr:uid="{00000000-0005-0000-0000-000059180000}"/>
    <cellStyle name="20% - Accent4 3 2 4 4 2" xfId="18551" xr:uid="{00000000-0005-0000-0000-00005A180000}"/>
    <cellStyle name="20% - Accent4 3 2 4 4 2 2" xfId="26505" xr:uid="{00000000-0005-0000-0000-00005B180000}"/>
    <cellStyle name="20% - Accent4 3 2 4 4 2 2 2" xfId="55464" xr:uid="{00000000-0005-0000-0000-00005C180000}"/>
    <cellStyle name="20% - Accent4 3 2 4 4 2 3" xfId="47523" xr:uid="{00000000-0005-0000-0000-00005D180000}"/>
    <cellStyle name="20% - Accent4 3 2 4 4 3" xfId="11881" xr:uid="{00000000-0005-0000-0000-00005E180000}"/>
    <cellStyle name="20% - Accent4 3 2 4 4 3 2" xfId="40939" xr:uid="{00000000-0005-0000-0000-00005F180000}"/>
    <cellStyle name="20% - Accent4 3 2 4 4 4" xfId="34355" xr:uid="{00000000-0005-0000-0000-000060180000}"/>
    <cellStyle name="20% - Accent4 3 2 4 5" xfId="7438" xr:uid="{00000000-0005-0000-0000-000061180000}"/>
    <cellStyle name="20% - Accent4 3 2 4 5 2" xfId="20699" xr:uid="{00000000-0005-0000-0000-000062180000}"/>
    <cellStyle name="20% - Accent4 3 2 4 5 2 2" xfId="28653" xr:uid="{00000000-0005-0000-0000-000063180000}"/>
    <cellStyle name="20% - Accent4 3 2 4 5 2 2 2" xfId="57612" xr:uid="{00000000-0005-0000-0000-000064180000}"/>
    <cellStyle name="20% - Accent4 3 2 4 5 2 3" xfId="49671" xr:uid="{00000000-0005-0000-0000-000065180000}"/>
    <cellStyle name="20% - Accent4 3 2 4 5 3" xfId="14029" xr:uid="{00000000-0005-0000-0000-000066180000}"/>
    <cellStyle name="20% - Accent4 3 2 4 5 3 2" xfId="43087" xr:uid="{00000000-0005-0000-0000-000067180000}"/>
    <cellStyle name="20% - Accent4 3 2 4 5 4" xfId="36503" xr:uid="{00000000-0005-0000-0000-000068180000}"/>
    <cellStyle name="20% - Accent4 3 2 4 6" xfId="15308" xr:uid="{00000000-0005-0000-0000-000069180000}"/>
    <cellStyle name="20% - Accent4 3 2 4 6 2" xfId="23298" xr:uid="{00000000-0005-0000-0000-00006A180000}"/>
    <cellStyle name="20% - Accent4 3 2 4 6 2 2" xfId="52257" xr:uid="{00000000-0005-0000-0000-00006B180000}"/>
    <cellStyle name="20% - Accent4 3 2 4 6 3" xfId="44316" xr:uid="{00000000-0005-0000-0000-00006C180000}"/>
    <cellStyle name="20% - Accent4 3 2 4 7" xfId="21849" xr:uid="{00000000-0005-0000-0000-00006D180000}"/>
    <cellStyle name="20% - Accent4 3 2 4 7 2" xfId="29797" xr:uid="{00000000-0005-0000-0000-00006E180000}"/>
    <cellStyle name="20% - Accent4 3 2 4 7 2 2" xfId="58756" xr:uid="{00000000-0005-0000-0000-00006F180000}"/>
    <cellStyle name="20% - Accent4 3 2 4 7 3" xfId="50815" xr:uid="{00000000-0005-0000-0000-000070180000}"/>
    <cellStyle name="20% - Accent4 3 2 4 8" xfId="8589" xr:uid="{00000000-0005-0000-0000-000071180000}"/>
    <cellStyle name="20% - Accent4 3 2 4 8 2" xfId="37647" xr:uid="{00000000-0005-0000-0000-000072180000}"/>
    <cellStyle name="20% - Accent4 3 2 4 9" xfId="31063" xr:uid="{00000000-0005-0000-0000-000073180000}"/>
    <cellStyle name="20% - Accent4 3 2 5" xfId="2503" xr:uid="{00000000-0005-0000-0000-000074180000}"/>
    <cellStyle name="20% - Accent4 3 2 5 2" xfId="5861" xr:uid="{00000000-0005-0000-0000-000075180000}"/>
    <cellStyle name="20% - Accent4 3 2 5 2 2" xfId="19143" xr:uid="{00000000-0005-0000-0000-000076180000}"/>
    <cellStyle name="20% - Accent4 3 2 5 2 2 2" xfId="27097" xr:uid="{00000000-0005-0000-0000-000077180000}"/>
    <cellStyle name="20% - Accent4 3 2 5 2 2 2 2" xfId="56056" xr:uid="{00000000-0005-0000-0000-000078180000}"/>
    <cellStyle name="20% - Accent4 3 2 5 2 2 3" xfId="48115" xr:uid="{00000000-0005-0000-0000-000079180000}"/>
    <cellStyle name="20% - Accent4 3 2 5 2 3" xfId="12473" xr:uid="{00000000-0005-0000-0000-00007A180000}"/>
    <cellStyle name="20% - Accent4 3 2 5 2 3 2" xfId="41531" xr:uid="{00000000-0005-0000-0000-00007B180000}"/>
    <cellStyle name="20% - Accent4 3 2 5 2 4" xfId="34947" xr:uid="{00000000-0005-0000-0000-00007C180000}"/>
    <cellStyle name="20% - Accent4 3 2 5 3" xfId="14784" xr:uid="{00000000-0005-0000-0000-00007D180000}"/>
    <cellStyle name="20% - Accent4 3 2 5 3 2" xfId="22790" xr:uid="{00000000-0005-0000-0000-00007E180000}"/>
    <cellStyle name="20% - Accent4 3 2 5 3 2 2" xfId="51749" xr:uid="{00000000-0005-0000-0000-00007F180000}"/>
    <cellStyle name="20% - Accent4 3 2 5 3 3" xfId="43808" xr:uid="{00000000-0005-0000-0000-000080180000}"/>
    <cellStyle name="20% - Accent4 3 2 5 4" xfId="9181" xr:uid="{00000000-0005-0000-0000-000081180000}"/>
    <cellStyle name="20% - Accent4 3 2 5 4 2" xfId="38239" xr:uid="{00000000-0005-0000-0000-000082180000}"/>
    <cellStyle name="20% - Accent4 3 2 5 5" xfId="31655" xr:uid="{00000000-0005-0000-0000-000083180000}"/>
    <cellStyle name="20% - Accent4 3 2 6" xfId="3701" xr:uid="{00000000-0005-0000-0000-000084180000}"/>
    <cellStyle name="20% - Accent4 3 2 6 2" xfId="16995" xr:uid="{00000000-0005-0000-0000-000085180000}"/>
    <cellStyle name="20% - Accent4 3 2 6 2 2" xfId="24949" xr:uid="{00000000-0005-0000-0000-000086180000}"/>
    <cellStyle name="20% - Accent4 3 2 6 2 2 2" xfId="53908" xr:uid="{00000000-0005-0000-0000-000087180000}"/>
    <cellStyle name="20% - Accent4 3 2 6 2 3" xfId="45967" xr:uid="{00000000-0005-0000-0000-000088180000}"/>
    <cellStyle name="20% - Accent4 3 2 6 3" xfId="10325" xr:uid="{00000000-0005-0000-0000-000089180000}"/>
    <cellStyle name="20% - Accent4 3 2 6 3 2" xfId="39383" xr:uid="{00000000-0005-0000-0000-00008A180000}"/>
    <cellStyle name="20% - Accent4 3 2 6 4" xfId="32799" xr:uid="{00000000-0005-0000-0000-00008B180000}"/>
    <cellStyle name="20% - Accent4 3 2 7" xfId="4857" xr:uid="{00000000-0005-0000-0000-00008C180000}"/>
    <cellStyle name="20% - Accent4 3 2 7 2" xfId="18139" xr:uid="{00000000-0005-0000-0000-00008D180000}"/>
    <cellStyle name="20% - Accent4 3 2 7 2 2" xfId="26093" xr:uid="{00000000-0005-0000-0000-00008E180000}"/>
    <cellStyle name="20% - Accent4 3 2 7 2 2 2" xfId="55052" xr:uid="{00000000-0005-0000-0000-00008F180000}"/>
    <cellStyle name="20% - Accent4 3 2 7 2 3" xfId="47111" xr:uid="{00000000-0005-0000-0000-000090180000}"/>
    <cellStyle name="20% - Accent4 3 2 7 3" xfId="11469" xr:uid="{00000000-0005-0000-0000-000091180000}"/>
    <cellStyle name="20% - Accent4 3 2 7 3 2" xfId="40527" xr:uid="{00000000-0005-0000-0000-000092180000}"/>
    <cellStyle name="20% - Accent4 3 2 7 4" xfId="33943" xr:uid="{00000000-0005-0000-0000-000093180000}"/>
    <cellStyle name="20% - Accent4 3 2 8" xfId="7026" xr:uid="{00000000-0005-0000-0000-000094180000}"/>
    <cellStyle name="20% - Accent4 3 2 8 2" xfId="20287" xr:uid="{00000000-0005-0000-0000-000095180000}"/>
    <cellStyle name="20% - Accent4 3 2 8 2 2" xfId="28241" xr:uid="{00000000-0005-0000-0000-000096180000}"/>
    <cellStyle name="20% - Accent4 3 2 8 2 2 2" xfId="57200" xr:uid="{00000000-0005-0000-0000-000097180000}"/>
    <cellStyle name="20% - Accent4 3 2 8 2 3" xfId="49259" xr:uid="{00000000-0005-0000-0000-000098180000}"/>
    <cellStyle name="20% - Accent4 3 2 8 3" xfId="13617" xr:uid="{00000000-0005-0000-0000-000099180000}"/>
    <cellStyle name="20% - Accent4 3 2 8 3 2" xfId="42675" xr:uid="{00000000-0005-0000-0000-00009A180000}"/>
    <cellStyle name="20% - Accent4 3 2 8 4" xfId="36091" xr:uid="{00000000-0005-0000-0000-00009B180000}"/>
    <cellStyle name="20% - Accent4 3 2 9" xfId="14895" xr:uid="{00000000-0005-0000-0000-00009C180000}"/>
    <cellStyle name="20% - Accent4 3 2 9 2" xfId="22885" xr:uid="{00000000-0005-0000-0000-00009D180000}"/>
    <cellStyle name="20% - Accent4 3 2 9 2 2" xfId="51844" xr:uid="{00000000-0005-0000-0000-00009E180000}"/>
    <cellStyle name="20% - Accent4 3 2 9 3" xfId="43903" xr:uid="{00000000-0005-0000-0000-00009F180000}"/>
    <cellStyle name="20% - Accent4 3 3" xfId="1555" xr:uid="{00000000-0005-0000-0000-0000A0180000}"/>
    <cellStyle name="20% - Accent4 3 3 10" xfId="30744" xr:uid="{00000000-0005-0000-0000-0000A1180000}"/>
    <cellStyle name="20% - Accent4 3 3 2" xfId="2180" xr:uid="{00000000-0005-0000-0000-0000A2180000}"/>
    <cellStyle name="20% - Accent4 3 3 2 2" xfId="3188" xr:uid="{00000000-0005-0000-0000-0000A3180000}"/>
    <cellStyle name="20% - Accent4 3 3 2 2 2" xfId="6546" xr:uid="{00000000-0005-0000-0000-0000A4180000}"/>
    <cellStyle name="20% - Accent4 3 3 2 2 2 2" xfId="19828" xr:uid="{00000000-0005-0000-0000-0000A5180000}"/>
    <cellStyle name="20% - Accent4 3 3 2 2 2 2 2" xfId="27782" xr:uid="{00000000-0005-0000-0000-0000A6180000}"/>
    <cellStyle name="20% - Accent4 3 3 2 2 2 2 2 2" xfId="56741" xr:uid="{00000000-0005-0000-0000-0000A7180000}"/>
    <cellStyle name="20% - Accent4 3 3 2 2 2 2 3" xfId="48800" xr:uid="{00000000-0005-0000-0000-0000A8180000}"/>
    <cellStyle name="20% - Accent4 3 3 2 2 2 3" xfId="13158" xr:uid="{00000000-0005-0000-0000-0000A9180000}"/>
    <cellStyle name="20% - Accent4 3 3 2 2 2 3 2" xfId="42216" xr:uid="{00000000-0005-0000-0000-0000AA180000}"/>
    <cellStyle name="20% - Accent4 3 3 2 2 2 4" xfId="35632" xr:uid="{00000000-0005-0000-0000-0000AB180000}"/>
    <cellStyle name="20% - Accent4 3 3 2 2 3" xfId="16676" xr:uid="{00000000-0005-0000-0000-0000AC180000}"/>
    <cellStyle name="20% - Accent4 3 3 2 2 3 2" xfId="24630" xr:uid="{00000000-0005-0000-0000-0000AD180000}"/>
    <cellStyle name="20% - Accent4 3 3 2 2 3 2 2" xfId="53589" xr:uid="{00000000-0005-0000-0000-0000AE180000}"/>
    <cellStyle name="20% - Accent4 3 3 2 2 3 3" xfId="45648" xr:uid="{00000000-0005-0000-0000-0000AF180000}"/>
    <cellStyle name="20% - Accent4 3 3 2 2 4" xfId="9866" xr:uid="{00000000-0005-0000-0000-0000B0180000}"/>
    <cellStyle name="20% - Accent4 3 3 2 2 4 2" xfId="38924" xr:uid="{00000000-0005-0000-0000-0000B1180000}"/>
    <cellStyle name="20% - Accent4 3 3 2 2 5" xfId="32340" xr:uid="{00000000-0005-0000-0000-0000B2180000}"/>
    <cellStyle name="20% - Accent4 3 3 2 3" xfId="4386" xr:uid="{00000000-0005-0000-0000-0000B3180000}"/>
    <cellStyle name="20% - Accent4 3 3 2 3 2" xfId="17680" xr:uid="{00000000-0005-0000-0000-0000B4180000}"/>
    <cellStyle name="20% - Accent4 3 3 2 3 2 2" xfId="25634" xr:uid="{00000000-0005-0000-0000-0000B5180000}"/>
    <cellStyle name="20% - Accent4 3 3 2 3 2 2 2" xfId="54593" xr:uid="{00000000-0005-0000-0000-0000B6180000}"/>
    <cellStyle name="20% - Accent4 3 3 2 3 2 3" xfId="46652" xr:uid="{00000000-0005-0000-0000-0000B7180000}"/>
    <cellStyle name="20% - Accent4 3 3 2 3 3" xfId="11010" xr:uid="{00000000-0005-0000-0000-0000B8180000}"/>
    <cellStyle name="20% - Accent4 3 3 2 3 3 2" xfId="40068" xr:uid="{00000000-0005-0000-0000-0000B9180000}"/>
    <cellStyle name="20% - Accent4 3 3 2 3 4" xfId="33484" xr:uid="{00000000-0005-0000-0000-0000BA180000}"/>
    <cellStyle name="20% - Accent4 3 3 2 4" xfId="5542" xr:uid="{00000000-0005-0000-0000-0000BB180000}"/>
    <cellStyle name="20% - Accent4 3 3 2 4 2" xfId="18824" xr:uid="{00000000-0005-0000-0000-0000BC180000}"/>
    <cellStyle name="20% - Accent4 3 3 2 4 2 2" xfId="26778" xr:uid="{00000000-0005-0000-0000-0000BD180000}"/>
    <cellStyle name="20% - Accent4 3 3 2 4 2 2 2" xfId="55737" xr:uid="{00000000-0005-0000-0000-0000BE180000}"/>
    <cellStyle name="20% - Accent4 3 3 2 4 2 3" xfId="47796" xr:uid="{00000000-0005-0000-0000-0000BF180000}"/>
    <cellStyle name="20% - Accent4 3 3 2 4 3" xfId="12154" xr:uid="{00000000-0005-0000-0000-0000C0180000}"/>
    <cellStyle name="20% - Accent4 3 3 2 4 3 2" xfId="41212" xr:uid="{00000000-0005-0000-0000-0000C1180000}"/>
    <cellStyle name="20% - Accent4 3 3 2 4 4" xfId="34628" xr:uid="{00000000-0005-0000-0000-0000C2180000}"/>
    <cellStyle name="20% - Accent4 3 3 2 5" xfId="7711" xr:uid="{00000000-0005-0000-0000-0000C3180000}"/>
    <cellStyle name="20% - Accent4 3 3 2 5 2" xfId="20972" xr:uid="{00000000-0005-0000-0000-0000C4180000}"/>
    <cellStyle name="20% - Accent4 3 3 2 5 2 2" xfId="28926" xr:uid="{00000000-0005-0000-0000-0000C5180000}"/>
    <cellStyle name="20% - Accent4 3 3 2 5 2 2 2" xfId="57885" xr:uid="{00000000-0005-0000-0000-0000C6180000}"/>
    <cellStyle name="20% - Accent4 3 3 2 5 2 3" xfId="49944" xr:uid="{00000000-0005-0000-0000-0000C7180000}"/>
    <cellStyle name="20% - Accent4 3 3 2 5 3" xfId="14302" xr:uid="{00000000-0005-0000-0000-0000C8180000}"/>
    <cellStyle name="20% - Accent4 3 3 2 5 3 2" xfId="43360" xr:uid="{00000000-0005-0000-0000-0000C9180000}"/>
    <cellStyle name="20% - Accent4 3 3 2 5 4" xfId="36776" xr:uid="{00000000-0005-0000-0000-0000CA180000}"/>
    <cellStyle name="20% - Accent4 3 3 2 6" xfId="15581" xr:uid="{00000000-0005-0000-0000-0000CB180000}"/>
    <cellStyle name="20% - Accent4 3 3 2 6 2" xfId="23571" xr:uid="{00000000-0005-0000-0000-0000CC180000}"/>
    <cellStyle name="20% - Accent4 3 3 2 6 2 2" xfId="52530" xr:uid="{00000000-0005-0000-0000-0000CD180000}"/>
    <cellStyle name="20% - Accent4 3 3 2 6 3" xfId="44589" xr:uid="{00000000-0005-0000-0000-0000CE180000}"/>
    <cellStyle name="20% - Accent4 3 3 2 7" xfId="22122" xr:uid="{00000000-0005-0000-0000-0000CF180000}"/>
    <cellStyle name="20% - Accent4 3 3 2 7 2" xfId="30070" xr:uid="{00000000-0005-0000-0000-0000D0180000}"/>
    <cellStyle name="20% - Accent4 3 3 2 7 2 2" xfId="59029" xr:uid="{00000000-0005-0000-0000-0000D1180000}"/>
    <cellStyle name="20% - Accent4 3 3 2 7 3" xfId="51088" xr:uid="{00000000-0005-0000-0000-0000D2180000}"/>
    <cellStyle name="20% - Accent4 3 3 2 8" xfId="8862" xr:uid="{00000000-0005-0000-0000-0000D3180000}"/>
    <cellStyle name="20% - Accent4 3 3 2 8 2" xfId="37920" xr:uid="{00000000-0005-0000-0000-0000D4180000}"/>
    <cellStyle name="20% - Accent4 3 3 2 9" xfId="31336" xr:uid="{00000000-0005-0000-0000-0000D5180000}"/>
    <cellStyle name="20% - Accent4 3 3 3" xfId="2596" xr:uid="{00000000-0005-0000-0000-0000D6180000}"/>
    <cellStyle name="20% - Accent4 3 3 3 2" xfId="5954" xr:uid="{00000000-0005-0000-0000-0000D7180000}"/>
    <cellStyle name="20% - Accent4 3 3 3 2 2" xfId="19236" xr:uid="{00000000-0005-0000-0000-0000D8180000}"/>
    <cellStyle name="20% - Accent4 3 3 3 2 2 2" xfId="27190" xr:uid="{00000000-0005-0000-0000-0000D9180000}"/>
    <cellStyle name="20% - Accent4 3 3 3 2 2 2 2" xfId="56149" xr:uid="{00000000-0005-0000-0000-0000DA180000}"/>
    <cellStyle name="20% - Accent4 3 3 3 2 2 3" xfId="48208" xr:uid="{00000000-0005-0000-0000-0000DB180000}"/>
    <cellStyle name="20% - Accent4 3 3 3 2 3" xfId="12566" xr:uid="{00000000-0005-0000-0000-0000DC180000}"/>
    <cellStyle name="20% - Accent4 3 3 3 2 3 2" xfId="41624" xr:uid="{00000000-0005-0000-0000-0000DD180000}"/>
    <cellStyle name="20% - Accent4 3 3 3 2 4" xfId="35040" xr:uid="{00000000-0005-0000-0000-0000DE180000}"/>
    <cellStyle name="20% - Accent4 3 3 3 3" xfId="16084" xr:uid="{00000000-0005-0000-0000-0000DF180000}"/>
    <cellStyle name="20% - Accent4 3 3 3 3 2" xfId="24038" xr:uid="{00000000-0005-0000-0000-0000E0180000}"/>
    <cellStyle name="20% - Accent4 3 3 3 3 2 2" xfId="52997" xr:uid="{00000000-0005-0000-0000-0000E1180000}"/>
    <cellStyle name="20% - Accent4 3 3 3 3 3" xfId="45056" xr:uid="{00000000-0005-0000-0000-0000E2180000}"/>
    <cellStyle name="20% - Accent4 3 3 3 4" xfId="9274" xr:uid="{00000000-0005-0000-0000-0000E3180000}"/>
    <cellStyle name="20% - Accent4 3 3 3 4 2" xfId="38332" xr:uid="{00000000-0005-0000-0000-0000E4180000}"/>
    <cellStyle name="20% - Accent4 3 3 3 5" xfId="31748" xr:uid="{00000000-0005-0000-0000-0000E5180000}"/>
    <cellStyle name="20% - Accent4 3 3 4" xfId="3794" xr:uid="{00000000-0005-0000-0000-0000E6180000}"/>
    <cellStyle name="20% - Accent4 3 3 4 2" xfId="17088" xr:uid="{00000000-0005-0000-0000-0000E7180000}"/>
    <cellStyle name="20% - Accent4 3 3 4 2 2" xfId="25042" xr:uid="{00000000-0005-0000-0000-0000E8180000}"/>
    <cellStyle name="20% - Accent4 3 3 4 2 2 2" xfId="54001" xr:uid="{00000000-0005-0000-0000-0000E9180000}"/>
    <cellStyle name="20% - Accent4 3 3 4 2 3" xfId="46060" xr:uid="{00000000-0005-0000-0000-0000EA180000}"/>
    <cellStyle name="20% - Accent4 3 3 4 3" xfId="10418" xr:uid="{00000000-0005-0000-0000-0000EB180000}"/>
    <cellStyle name="20% - Accent4 3 3 4 3 2" xfId="39476" xr:uid="{00000000-0005-0000-0000-0000EC180000}"/>
    <cellStyle name="20% - Accent4 3 3 4 4" xfId="32892" xr:uid="{00000000-0005-0000-0000-0000ED180000}"/>
    <cellStyle name="20% - Accent4 3 3 5" xfId="4950" xr:uid="{00000000-0005-0000-0000-0000EE180000}"/>
    <cellStyle name="20% - Accent4 3 3 5 2" xfId="18232" xr:uid="{00000000-0005-0000-0000-0000EF180000}"/>
    <cellStyle name="20% - Accent4 3 3 5 2 2" xfId="26186" xr:uid="{00000000-0005-0000-0000-0000F0180000}"/>
    <cellStyle name="20% - Accent4 3 3 5 2 2 2" xfId="55145" xr:uid="{00000000-0005-0000-0000-0000F1180000}"/>
    <cellStyle name="20% - Accent4 3 3 5 2 3" xfId="47204" xr:uid="{00000000-0005-0000-0000-0000F2180000}"/>
    <cellStyle name="20% - Accent4 3 3 5 3" xfId="11562" xr:uid="{00000000-0005-0000-0000-0000F3180000}"/>
    <cellStyle name="20% - Accent4 3 3 5 3 2" xfId="40620" xr:uid="{00000000-0005-0000-0000-0000F4180000}"/>
    <cellStyle name="20% - Accent4 3 3 5 4" xfId="34036" xr:uid="{00000000-0005-0000-0000-0000F5180000}"/>
    <cellStyle name="20% - Accent4 3 3 6" xfId="7119" xr:uid="{00000000-0005-0000-0000-0000F6180000}"/>
    <cellStyle name="20% - Accent4 3 3 6 2" xfId="20380" xr:uid="{00000000-0005-0000-0000-0000F7180000}"/>
    <cellStyle name="20% - Accent4 3 3 6 2 2" xfId="28334" xr:uid="{00000000-0005-0000-0000-0000F8180000}"/>
    <cellStyle name="20% - Accent4 3 3 6 2 2 2" xfId="57293" xr:uid="{00000000-0005-0000-0000-0000F9180000}"/>
    <cellStyle name="20% - Accent4 3 3 6 2 3" xfId="49352" xr:uid="{00000000-0005-0000-0000-0000FA180000}"/>
    <cellStyle name="20% - Accent4 3 3 6 3" xfId="13710" xr:uid="{00000000-0005-0000-0000-0000FB180000}"/>
    <cellStyle name="20% - Accent4 3 3 6 3 2" xfId="42768" xr:uid="{00000000-0005-0000-0000-0000FC180000}"/>
    <cellStyle name="20% - Accent4 3 3 6 4" xfId="36184" xr:uid="{00000000-0005-0000-0000-0000FD180000}"/>
    <cellStyle name="20% - Accent4 3 3 7" xfId="14988" xr:uid="{00000000-0005-0000-0000-0000FE180000}"/>
    <cellStyle name="20% - Accent4 3 3 7 2" xfId="22978" xr:uid="{00000000-0005-0000-0000-0000FF180000}"/>
    <cellStyle name="20% - Accent4 3 3 7 2 2" xfId="51937" xr:uid="{00000000-0005-0000-0000-000000190000}"/>
    <cellStyle name="20% - Accent4 3 3 7 3" xfId="43996" xr:uid="{00000000-0005-0000-0000-000001190000}"/>
    <cellStyle name="20% - Accent4 3 3 8" xfId="21530" xr:uid="{00000000-0005-0000-0000-000002190000}"/>
    <cellStyle name="20% - Accent4 3 3 8 2" xfId="29478" xr:uid="{00000000-0005-0000-0000-000003190000}"/>
    <cellStyle name="20% - Accent4 3 3 8 2 2" xfId="58437" xr:uid="{00000000-0005-0000-0000-000004190000}"/>
    <cellStyle name="20% - Accent4 3 3 8 3" xfId="50496" xr:uid="{00000000-0005-0000-0000-000005190000}"/>
    <cellStyle name="20% - Accent4 3 3 9" xfId="8270" xr:uid="{00000000-0005-0000-0000-000006190000}"/>
    <cellStyle name="20% - Accent4 3 3 9 2" xfId="37328" xr:uid="{00000000-0005-0000-0000-000007190000}"/>
    <cellStyle name="20% - Accent4 3 4" xfId="1997" xr:uid="{00000000-0005-0000-0000-000008190000}"/>
    <cellStyle name="20% - Accent4 3 4 2" xfId="3005" xr:uid="{00000000-0005-0000-0000-000009190000}"/>
    <cellStyle name="20% - Accent4 3 4 2 2" xfId="6363" xr:uid="{00000000-0005-0000-0000-00000A190000}"/>
    <cellStyle name="20% - Accent4 3 4 2 2 2" xfId="19645" xr:uid="{00000000-0005-0000-0000-00000B190000}"/>
    <cellStyle name="20% - Accent4 3 4 2 2 2 2" xfId="27599" xr:uid="{00000000-0005-0000-0000-00000C190000}"/>
    <cellStyle name="20% - Accent4 3 4 2 2 2 2 2" xfId="56558" xr:uid="{00000000-0005-0000-0000-00000D190000}"/>
    <cellStyle name="20% - Accent4 3 4 2 2 2 3" xfId="48617" xr:uid="{00000000-0005-0000-0000-00000E190000}"/>
    <cellStyle name="20% - Accent4 3 4 2 2 3" xfId="12975" xr:uid="{00000000-0005-0000-0000-00000F190000}"/>
    <cellStyle name="20% - Accent4 3 4 2 2 3 2" xfId="42033" xr:uid="{00000000-0005-0000-0000-000010190000}"/>
    <cellStyle name="20% - Accent4 3 4 2 2 4" xfId="35449" xr:uid="{00000000-0005-0000-0000-000011190000}"/>
    <cellStyle name="20% - Accent4 3 4 2 3" xfId="16493" xr:uid="{00000000-0005-0000-0000-000012190000}"/>
    <cellStyle name="20% - Accent4 3 4 2 3 2" xfId="24447" xr:uid="{00000000-0005-0000-0000-000013190000}"/>
    <cellStyle name="20% - Accent4 3 4 2 3 2 2" xfId="53406" xr:uid="{00000000-0005-0000-0000-000014190000}"/>
    <cellStyle name="20% - Accent4 3 4 2 3 3" xfId="45465" xr:uid="{00000000-0005-0000-0000-000015190000}"/>
    <cellStyle name="20% - Accent4 3 4 2 4" xfId="9683" xr:uid="{00000000-0005-0000-0000-000016190000}"/>
    <cellStyle name="20% - Accent4 3 4 2 4 2" xfId="38741" xr:uid="{00000000-0005-0000-0000-000017190000}"/>
    <cellStyle name="20% - Accent4 3 4 2 5" xfId="32157" xr:uid="{00000000-0005-0000-0000-000018190000}"/>
    <cellStyle name="20% - Accent4 3 4 3" xfId="4203" xr:uid="{00000000-0005-0000-0000-000019190000}"/>
    <cellStyle name="20% - Accent4 3 4 3 2" xfId="17497" xr:uid="{00000000-0005-0000-0000-00001A190000}"/>
    <cellStyle name="20% - Accent4 3 4 3 2 2" xfId="25451" xr:uid="{00000000-0005-0000-0000-00001B190000}"/>
    <cellStyle name="20% - Accent4 3 4 3 2 2 2" xfId="54410" xr:uid="{00000000-0005-0000-0000-00001C190000}"/>
    <cellStyle name="20% - Accent4 3 4 3 2 3" xfId="46469" xr:uid="{00000000-0005-0000-0000-00001D190000}"/>
    <cellStyle name="20% - Accent4 3 4 3 3" xfId="10827" xr:uid="{00000000-0005-0000-0000-00001E190000}"/>
    <cellStyle name="20% - Accent4 3 4 3 3 2" xfId="39885" xr:uid="{00000000-0005-0000-0000-00001F190000}"/>
    <cellStyle name="20% - Accent4 3 4 3 4" xfId="33301" xr:uid="{00000000-0005-0000-0000-000020190000}"/>
    <cellStyle name="20% - Accent4 3 4 4" xfId="5359" xr:uid="{00000000-0005-0000-0000-000021190000}"/>
    <cellStyle name="20% - Accent4 3 4 4 2" xfId="18641" xr:uid="{00000000-0005-0000-0000-000022190000}"/>
    <cellStyle name="20% - Accent4 3 4 4 2 2" xfId="26595" xr:uid="{00000000-0005-0000-0000-000023190000}"/>
    <cellStyle name="20% - Accent4 3 4 4 2 2 2" xfId="55554" xr:uid="{00000000-0005-0000-0000-000024190000}"/>
    <cellStyle name="20% - Accent4 3 4 4 2 3" xfId="47613" xr:uid="{00000000-0005-0000-0000-000025190000}"/>
    <cellStyle name="20% - Accent4 3 4 4 3" xfId="11971" xr:uid="{00000000-0005-0000-0000-000026190000}"/>
    <cellStyle name="20% - Accent4 3 4 4 3 2" xfId="41029" xr:uid="{00000000-0005-0000-0000-000027190000}"/>
    <cellStyle name="20% - Accent4 3 4 4 4" xfId="34445" xr:uid="{00000000-0005-0000-0000-000028190000}"/>
    <cellStyle name="20% - Accent4 3 4 5" xfId="7528" xr:uid="{00000000-0005-0000-0000-000029190000}"/>
    <cellStyle name="20% - Accent4 3 4 5 2" xfId="20789" xr:uid="{00000000-0005-0000-0000-00002A190000}"/>
    <cellStyle name="20% - Accent4 3 4 5 2 2" xfId="28743" xr:uid="{00000000-0005-0000-0000-00002B190000}"/>
    <cellStyle name="20% - Accent4 3 4 5 2 2 2" xfId="57702" xr:uid="{00000000-0005-0000-0000-00002C190000}"/>
    <cellStyle name="20% - Accent4 3 4 5 2 3" xfId="49761" xr:uid="{00000000-0005-0000-0000-00002D190000}"/>
    <cellStyle name="20% - Accent4 3 4 5 3" xfId="14119" xr:uid="{00000000-0005-0000-0000-00002E190000}"/>
    <cellStyle name="20% - Accent4 3 4 5 3 2" xfId="43177" xr:uid="{00000000-0005-0000-0000-00002F190000}"/>
    <cellStyle name="20% - Accent4 3 4 5 4" xfId="36593" xr:uid="{00000000-0005-0000-0000-000030190000}"/>
    <cellStyle name="20% - Accent4 3 4 6" xfId="15398" xr:uid="{00000000-0005-0000-0000-000031190000}"/>
    <cellStyle name="20% - Accent4 3 4 6 2" xfId="23388" xr:uid="{00000000-0005-0000-0000-000032190000}"/>
    <cellStyle name="20% - Accent4 3 4 6 2 2" xfId="52347" xr:uid="{00000000-0005-0000-0000-000033190000}"/>
    <cellStyle name="20% - Accent4 3 4 6 3" xfId="44406" xr:uid="{00000000-0005-0000-0000-000034190000}"/>
    <cellStyle name="20% - Accent4 3 4 7" xfId="21939" xr:uid="{00000000-0005-0000-0000-000035190000}"/>
    <cellStyle name="20% - Accent4 3 4 7 2" xfId="29887" xr:uid="{00000000-0005-0000-0000-000036190000}"/>
    <cellStyle name="20% - Accent4 3 4 7 2 2" xfId="58846" xr:uid="{00000000-0005-0000-0000-000037190000}"/>
    <cellStyle name="20% - Accent4 3 4 7 3" xfId="50905" xr:uid="{00000000-0005-0000-0000-000038190000}"/>
    <cellStyle name="20% - Accent4 3 4 8" xfId="8679" xr:uid="{00000000-0005-0000-0000-000039190000}"/>
    <cellStyle name="20% - Accent4 3 4 8 2" xfId="37737" xr:uid="{00000000-0005-0000-0000-00003A190000}"/>
    <cellStyle name="20% - Accent4 3 4 9" xfId="31153" xr:uid="{00000000-0005-0000-0000-00003B190000}"/>
    <cellStyle name="20% - Accent4 3 5" xfId="1813" xr:uid="{00000000-0005-0000-0000-00003C190000}"/>
    <cellStyle name="20% - Accent4 3 5 2" xfId="2825" xr:uid="{00000000-0005-0000-0000-00003D190000}"/>
    <cellStyle name="20% - Accent4 3 5 2 2" xfId="6183" xr:uid="{00000000-0005-0000-0000-00003E190000}"/>
    <cellStyle name="20% - Accent4 3 5 2 2 2" xfId="19465" xr:uid="{00000000-0005-0000-0000-00003F190000}"/>
    <cellStyle name="20% - Accent4 3 5 2 2 2 2" xfId="27419" xr:uid="{00000000-0005-0000-0000-000040190000}"/>
    <cellStyle name="20% - Accent4 3 5 2 2 2 2 2" xfId="56378" xr:uid="{00000000-0005-0000-0000-000041190000}"/>
    <cellStyle name="20% - Accent4 3 5 2 2 2 3" xfId="48437" xr:uid="{00000000-0005-0000-0000-000042190000}"/>
    <cellStyle name="20% - Accent4 3 5 2 2 3" xfId="12795" xr:uid="{00000000-0005-0000-0000-000043190000}"/>
    <cellStyle name="20% - Accent4 3 5 2 2 3 2" xfId="41853" xr:uid="{00000000-0005-0000-0000-000044190000}"/>
    <cellStyle name="20% - Accent4 3 5 2 2 4" xfId="35269" xr:uid="{00000000-0005-0000-0000-000045190000}"/>
    <cellStyle name="20% - Accent4 3 5 2 3" xfId="16313" xr:uid="{00000000-0005-0000-0000-000046190000}"/>
    <cellStyle name="20% - Accent4 3 5 2 3 2" xfId="24267" xr:uid="{00000000-0005-0000-0000-000047190000}"/>
    <cellStyle name="20% - Accent4 3 5 2 3 2 2" xfId="53226" xr:uid="{00000000-0005-0000-0000-000048190000}"/>
    <cellStyle name="20% - Accent4 3 5 2 3 3" xfId="45285" xr:uid="{00000000-0005-0000-0000-000049190000}"/>
    <cellStyle name="20% - Accent4 3 5 2 4" xfId="9503" xr:uid="{00000000-0005-0000-0000-00004A190000}"/>
    <cellStyle name="20% - Accent4 3 5 2 4 2" xfId="38561" xr:uid="{00000000-0005-0000-0000-00004B190000}"/>
    <cellStyle name="20% - Accent4 3 5 2 5" xfId="31977" xr:uid="{00000000-0005-0000-0000-00004C190000}"/>
    <cellStyle name="20% - Accent4 3 5 3" xfId="4023" xr:uid="{00000000-0005-0000-0000-00004D190000}"/>
    <cellStyle name="20% - Accent4 3 5 3 2" xfId="17317" xr:uid="{00000000-0005-0000-0000-00004E190000}"/>
    <cellStyle name="20% - Accent4 3 5 3 2 2" xfId="25271" xr:uid="{00000000-0005-0000-0000-00004F190000}"/>
    <cellStyle name="20% - Accent4 3 5 3 2 2 2" xfId="54230" xr:uid="{00000000-0005-0000-0000-000050190000}"/>
    <cellStyle name="20% - Accent4 3 5 3 2 3" xfId="46289" xr:uid="{00000000-0005-0000-0000-000051190000}"/>
    <cellStyle name="20% - Accent4 3 5 3 3" xfId="10647" xr:uid="{00000000-0005-0000-0000-000052190000}"/>
    <cellStyle name="20% - Accent4 3 5 3 3 2" xfId="39705" xr:uid="{00000000-0005-0000-0000-000053190000}"/>
    <cellStyle name="20% - Accent4 3 5 3 4" xfId="33121" xr:uid="{00000000-0005-0000-0000-000054190000}"/>
    <cellStyle name="20% - Accent4 3 5 4" xfId="5179" xr:uid="{00000000-0005-0000-0000-000055190000}"/>
    <cellStyle name="20% - Accent4 3 5 4 2" xfId="18461" xr:uid="{00000000-0005-0000-0000-000056190000}"/>
    <cellStyle name="20% - Accent4 3 5 4 2 2" xfId="26415" xr:uid="{00000000-0005-0000-0000-000057190000}"/>
    <cellStyle name="20% - Accent4 3 5 4 2 2 2" xfId="55374" xr:uid="{00000000-0005-0000-0000-000058190000}"/>
    <cellStyle name="20% - Accent4 3 5 4 2 3" xfId="47433" xr:uid="{00000000-0005-0000-0000-000059190000}"/>
    <cellStyle name="20% - Accent4 3 5 4 3" xfId="11791" xr:uid="{00000000-0005-0000-0000-00005A190000}"/>
    <cellStyle name="20% - Accent4 3 5 4 3 2" xfId="40849" xr:uid="{00000000-0005-0000-0000-00005B190000}"/>
    <cellStyle name="20% - Accent4 3 5 4 4" xfId="34265" xr:uid="{00000000-0005-0000-0000-00005C190000}"/>
    <cellStyle name="20% - Accent4 3 5 5" xfId="7348" xr:uid="{00000000-0005-0000-0000-00005D190000}"/>
    <cellStyle name="20% - Accent4 3 5 5 2" xfId="20609" xr:uid="{00000000-0005-0000-0000-00005E190000}"/>
    <cellStyle name="20% - Accent4 3 5 5 2 2" xfId="28563" xr:uid="{00000000-0005-0000-0000-00005F190000}"/>
    <cellStyle name="20% - Accent4 3 5 5 2 2 2" xfId="57522" xr:uid="{00000000-0005-0000-0000-000060190000}"/>
    <cellStyle name="20% - Accent4 3 5 5 2 3" xfId="49581" xr:uid="{00000000-0005-0000-0000-000061190000}"/>
    <cellStyle name="20% - Accent4 3 5 5 3" xfId="13939" xr:uid="{00000000-0005-0000-0000-000062190000}"/>
    <cellStyle name="20% - Accent4 3 5 5 3 2" xfId="42997" xr:uid="{00000000-0005-0000-0000-000063190000}"/>
    <cellStyle name="20% - Accent4 3 5 5 4" xfId="36413" xr:uid="{00000000-0005-0000-0000-000064190000}"/>
    <cellStyle name="20% - Accent4 3 5 6" xfId="15218" xr:uid="{00000000-0005-0000-0000-000065190000}"/>
    <cellStyle name="20% - Accent4 3 5 6 2" xfId="23208" xr:uid="{00000000-0005-0000-0000-000066190000}"/>
    <cellStyle name="20% - Accent4 3 5 6 2 2" xfId="52167" xr:uid="{00000000-0005-0000-0000-000067190000}"/>
    <cellStyle name="20% - Accent4 3 5 6 3" xfId="44226" xr:uid="{00000000-0005-0000-0000-000068190000}"/>
    <cellStyle name="20% - Accent4 3 5 7" xfId="21759" xr:uid="{00000000-0005-0000-0000-000069190000}"/>
    <cellStyle name="20% - Accent4 3 5 7 2" xfId="29707" xr:uid="{00000000-0005-0000-0000-00006A190000}"/>
    <cellStyle name="20% - Accent4 3 5 7 2 2" xfId="58666" xr:uid="{00000000-0005-0000-0000-00006B190000}"/>
    <cellStyle name="20% - Accent4 3 5 7 3" xfId="50725" xr:uid="{00000000-0005-0000-0000-00006C190000}"/>
    <cellStyle name="20% - Accent4 3 5 8" xfId="8499" xr:uid="{00000000-0005-0000-0000-00006D190000}"/>
    <cellStyle name="20% - Accent4 3 5 8 2" xfId="37557" xr:uid="{00000000-0005-0000-0000-00006E190000}"/>
    <cellStyle name="20% - Accent4 3 5 9" xfId="30973" xr:uid="{00000000-0005-0000-0000-00006F190000}"/>
    <cellStyle name="20% - Accent4 3 6" xfId="3395" xr:uid="{00000000-0005-0000-0000-000070190000}"/>
    <cellStyle name="20% - Accent4 3 6 2" xfId="4593" xr:uid="{00000000-0005-0000-0000-000071190000}"/>
    <cellStyle name="20% - Accent4 3 6 2 2" xfId="17887" xr:uid="{00000000-0005-0000-0000-000072190000}"/>
    <cellStyle name="20% - Accent4 3 6 2 2 2" xfId="25841" xr:uid="{00000000-0005-0000-0000-000073190000}"/>
    <cellStyle name="20% - Accent4 3 6 2 2 2 2" xfId="54800" xr:uid="{00000000-0005-0000-0000-000074190000}"/>
    <cellStyle name="20% - Accent4 3 6 2 2 3" xfId="46859" xr:uid="{00000000-0005-0000-0000-000075190000}"/>
    <cellStyle name="20% - Accent4 3 6 2 3" xfId="11217" xr:uid="{00000000-0005-0000-0000-000076190000}"/>
    <cellStyle name="20% - Accent4 3 6 2 3 2" xfId="40275" xr:uid="{00000000-0005-0000-0000-000077190000}"/>
    <cellStyle name="20% - Accent4 3 6 2 4" xfId="33691" xr:uid="{00000000-0005-0000-0000-000078190000}"/>
    <cellStyle name="20% - Accent4 3 6 3" xfId="6753" xr:uid="{00000000-0005-0000-0000-000079190000}"/>
    <cellStyle name="20% - Accent4 3 6 3 2" xfId="20035" xr:uid="{00000000-0005-0000-0000-00007A190000}"/>
    <cellStyle name="20% - Accent4 3 6 3 2 2" xfId="27989" xr:uid="{00000000-0005-0000-0000-00007B190000}"/>
    <cellStyle name="20% - Accent4 3 6 3 2 2 2" xfId="56948" xr:uid="{00000000-0005-0000-0000-00007C190000}"/>
    <cellStyle name="20% - Accent4 3 6 3 2 3" xfId="49007" xr:uid="{00000000-0005-0000-0000-00007D190000}"/>
    <cellStyle name="20% - Accent4 3 6 3 3" xfId="13365" xr:uid="{00000000-0005-0000-0000-00007E190000}"/>
    <cellStyle name="20% - Accent4 3 6 3 3 2" xfId="42423" xr:uid="{00000000-0005-0000-0000-00007F190000}"/>
    <cellStyle name="20% - Accent4 3 6 3 4" xfId="35839" xr:uid="{00000000-0005-0000-0000-000080190000}"/>
    <cellStyle name="20% - Accent4 3 6 4" xfId="7918" xr:uid="{00000000-0005-0000-0000-000081190000}"/>
    <cellStyle name="20% - Accent4 3 6 4 2" xfId="21179" xr:uid="{00000000-0005-0000-0000-000082190000}"/>
    <cellStyle name="20% - Accent4 3 6 4 2 2" xfId="29133" xr:uid="{00000000-0005-0000-0000-000083190000}"/>
    <cellStyle name="20% - Accent4 3 6 4 2 2 2" xfId="58092" xr:uid="{00000000-0005-0000-0000-000084190000}"/>
    <cellStyle name="20% - Accent4 3 6 4 2 3" xfId="50151" xr:uid="{00000000-0005-0000-0000-000085190000}"/>
    <cellStyle name="20% - Accent4 3 6 4 3" xfId="14509" xr:uid="{00000000-0005-0000-0000-000086190000}"/>
    <cellStyle name="20% - Accent4 3 6 4 3 2" xfId="43567" xr:uid="{00000000-0005-0000-0000-000087190000}"/>
    <cellStyle name="20% - Accent4 3 6 4 4" xfId="36983" xr:uid="{00000000-0005-0000-0000-000088190000}"/>
    <cellStyle name="20% - Accent4 3 6 5" xfId="15788" xr:uid="{00000000-0005-0000-0000-000089190000}"/>
    <cellStyle name="20% - Accent4 3 6 5 2" xfId="23778" xr:uid="{00000000-0005-0000-0000-00008A190000}"/>
    <cellStyle name="20% - Accent4 3 6 5 2 2" xfId="52737" xr:uid="{00000000-0005-0000-0000-00008B190000}"/>
    <cellStyle name="20% - Accent4 3 6 5 3" xfId="44796" xr:uid="{00000000-0005-0000-0000-00008C190000}"/>
    <cellStyle name="20% - Accent4 3 6 6" xfId="22329" xr:uid="{00000000-0005-0000-0000-00008D190000}"/>
    <cellStyle name="20% - Accent4 3 6 6 2" xfId="30277" xr:uid="{00000000-0005-0000-0000-00008E190000}"/>
    <cellStyle name="20% - Accent4 3 6 6 2 2" xfId="59236" xr:uid="{00000000-0005-0000-0000-00008F190000}"/>
    <cellStyle name="20% - Accent4 3 6 6 3" xfId="51295" xr:uid="{00000000-0005-0000-0000-000090190000}"/>
    <cellStyle name="20% - Accent4 3 6 7" xfId="10073" xr:uid="{00000000-0005-0000-0000-000091190000}"/>
    <cellStyle name="20% - Accent4 3 6 7 2" xfId="39131" xr:uid="{00000000-0005-0000-0000-000092190000}"/>
    <cellStyle name="20% - Accent4 3 6 8" xfId="32547" xr:uid="{00000000-0005-0000-0000-000093190000}"/>
    <cellStyle name="20% - Accent4 3 7" xfId="2412" xr:uid="{00000000-0005-0000-0000-000094190000}"/>
    <cellStyle name="20% - Accent4 3 7 2" xfId="5771" xr:uid="{00000000-0005-0000-0000-000095190000}"/>
    <cellStyle name="20% - Accent4 3 7 2 2" xfId="19053" xr:uid="{00000000-0005-0000-0000-000096190000}"/>
    <cellStyle name="20% - Accent4 3 7 2 2 2" xfId="27007" xr:uid="{00000000-0005-0000-0000-000097190000}"/>
    <cellStyle name="20% - Accent4 3 7 2 2 2 2" xfId="55966" xr:uid="{00000000-0005-0000-0000-000098190000}"/>
    <cellStyle name="20% - Accent4 3 7 2 2 3" xfId="48025" xr:uid="{00000000-0005-0000-0000-000099190000}"/>
    <cellStyle name="20% - Accent4 3 7 2 3" xfId="12383" xr:uid="{00000000-0005-0000-0000-00009A190000}"/>
    <cellStyle name="20% - Accent4 3 7 2 3 2" xfId="41441" xr:uid="{00000000-0005-0000-0000-00009B190000}"/>
    <cellStyle name="20% - Accent4 3 7 2 4" xfId="34857" xr:uid="{00000000-0005-0000-0000-00009C190000}"/>
    <cellStyle name="20% - Accent4 3 7 3" xfId="15159" xr:uid="{00000000-0005-0000-0000-00009D190000}"/>
    <cellStyle name="20% - Accent4 3 7 3 2" xfId="23149" xr:uid="{00000000-0005-0000-0000-00009E190000}"/>
    <cellStyle name="20% - Accent4 3 7 3 2 2" xfId="52108" xr:uid="{00000000-0005-0000-0000-00009F190000}"/>
    <cellStyle name="20% - Accent4 3 7 3 3" xfId="44167" xr:uid="{00000000-0005-0000-0000-0000A0190000}"/>
    <cellStyle name="20% - Accent4 3 7 4" xfId="9091" xr:uid="{00000000-0005-0000-0000-0000A1190000}"/>
    <cellStyle name="20% - Accent4 3 7 4 2" xfId="38149" xr:uid="{00000000-0005-0000-0000-0000A2190000}"/>
    <cellStyle name="20% - Accent4 3 7 5" xfId="31565" xr:uid="{00000000-0005-0000-0000-0000A3190000}"/>
    <cellStyle name="20% - Accent4 3 8" xfId="3611" xr:uid="{00000000-0005-0000-0000-0000A4190000}"/>
    <cellStyle name="20% - Accent4 3 8 2" xfId="16905" xr:uid="{00000000-0005-0000-0000-0000A5190000}"/>
    <cellStyle name="20% - Accent4 3 8 2 2" xfId="24859" xr:uid="{00000000-0005-0000-0000-0000A6190000}"/>
    <cellStyle name="20% - Accent4 3 8 2 2 2" xfId="53818" xr:uid="{00000000-0005-0000-0000-0000A7190000}"/>
    <cellStyle name="20% - Accent4 3 8 2 3" xfId="45877" xr:uid="{00000000-0005-0000-0000-0000A8190000}"/>
    <cellStyle name="20% - Accent4 3 8 3" xfId="10235" xr:uid="{00000000-0005-0000-0000-0000A9190000}"/>
    <cellStyle name="20% - Accent4 3 8 3 2" xfId="39293" xr:uid="{00000000-0005-0000-0000-0000AA190000}"/>
    <cellStyle name="20% - Accent4 3 8 4" xfId="32709" xr:uid="{00000000-0005-0000-0000-0000AB190000}"/>
    <cellStyle name="20% - Accent4 3 9" xfId="4765" xr:uid="{00000000-0005-0000-0000-0000AC190000}"/>
    <cellStyle name="20% - Accent4 3 9 2" xfId="18049" xr:uid="{00000000-0005-0000-0000-0000AD190000}"/>
    <cellStyle name="20% - Accent4 3 9 2 2" xfId="26003" xr:uid="{00000000-0005-0000-0000-0000AE190000}"/>
    <cellStyle name="20% - Accent4 3 9 2 2 2" xfId="54962" xr:uid="{00000000-0005-0000-0000-0000AF190000}"/>
    <cellStyle name="20% - Accent4 3 9 2 3" xfId="47021" xr:uid="{00000000-0005-0000-0000-0000B0190000}"/>
    <cellStyle name="20% - Accent4 3 9 3" xfId="11379" xr:uid="{00000000-0005-0000-0000-0000B1190000}"/>
    <cellStyle name="20% - Accent4 3 9 3 2" xfId="40437" xr:uid="{00000000-0005-0000-0000-0000B2190000}"/>
    <cellStyle name="20% - Accent4 3 9 4" xfId="33853" xr:uid="{00000000-0005-0000-0000-0000B3190000}"/>
    <cellStyle name="20% - Accent4 4" xfId="1407" xr:uid="{00000000-0005-0000-0000-0000B4190000}"/>
    <cellStyle name="20% - Accent4 4 10" xfId="6980" xr:uid="{00000000-0005-0000-0000-0000B5190000}"/>
    <cellStyle name="20% - Accent4 4 10 2" xfId="20241" xr:uid="{00000000-0005-0000-0000-0000B6190000}"/>
    <cellStyle name="20% - Accent4 4 10 2 2" xfId="28195" xr:uid="{00000000-0005-0000-0000-0000B7190000}"/>
    <cellStyle name="20% - Accent4 4 10 2 2 2" xfId="57154" xr:uid="{00000000-0005-0000-0000-0000B8190000}"/>
    <cellStyle name="20% - Accent4 4 10 2 3" xfId="49213" xr:uid="{00000000-0005-0000-0000-0000B9190000}"/>
    <cellStyle name="20% - Accent4 4 10 3" xfId="13571" xr:uid="{00000000-0005-0000-0000-0000BA190000}"/>
    <cellStyle name="20% - Accent4 4 10 3 2" xfId="42629" xr:uid="{00000000-0005-0000-0000-0000BB190000}"/>
    <cellStyle name="20% - Accent4 4 10 4" xfId="36045" xr:uid="{00000000-0005-0000-0000-0000BC190000}"/>
    <cellStyle name="20% - Accent4 4 11" xfId="14849" xr:uid="{00000000-0005-0000-0000-0000BD190000}"/>
    <cellStyle name="20% - Accent4 4 11 2" xfId="22839" xr:uid="{00000000-0005-0000-0000-0000BE190000}"/>
    <cellStyle name="20% - Accent4 4 11 2 2" xfId="51798" xr:uid="{00000000-0005-0000-0000-0000BF190000}"/>
    <cellStyle name="20% - Accent4 4 11 3" xfId="43857" xr:uid="{00000000-0005-0000-0000-0000C0190000}"/>
    <cellStyle name="20% - Accent4 4 12" xfId="21391" xr:uid="{00000000-0005-0000-0000-0000C1190000}"/>
    <cellStyle name="20% - Accent4 4 12 2" xfId="29339" xr:uid="{00000000-0005-0000-0000-0000C2190000}"/>
    <cellStyle name="20% - Accent4 4 12 2 2" xfId="58298" xr:uid="{00000000-0005-0000-0000-0000C3190000}"/>
    <cellStyle name="20% - Accent4 4 12 3" xfId="50357" xr:uid="{00000000-0005-0000-0000-0000C4190000}"/>
    <cellStyle name="20% - Accent4 4 13" xfId="22474" xr:uid="{00000000-0005-0000-0000-0000C5190000}"/>
    <cellStyle name="20% - Accent4 4 13 2" xfId="30418" xr:uid="{00000000-0005-0000-0000-0000C6190000}"/>
    <cellStyle name="20% - Accent4 4 13 2 2" xfId="59377" xr:uid="{00000000-0005-0000-0000-0000C7190000}"/>
    <cellStyle name="20% - Accent4 4 13 3" xfId="51436" xr:uid="{00000000-0005-0000-0000-0000C8190000}"/>
    <cellStyle name="20% - Accent4 4 14" xfId="22580" xr:uid="{00000000-0005-0000-0000-0000C9190000}"/>
    <cellStyle name="20% - Accent4 4 14 2" xfId="51542" xr:uid="{00000000-0005-0000-0000-0000CA190000}"/>
    <cellStyle name="20% - Accent4 4 15" xfId="8131" xr:uid="{00000000-0005-0000-0000-0000CB190000}"/>
    <cellStyle name="20% - Accent4 4 15 2" xfId="37189" xr:uid="{00000000-0005-0000-0000-0000CC190000}"/>
    <cellStyle name="20% - Accent4 4 16" xfId="30605" xr:uid="{00000000-0005-0000-0000-0000CD190000}"/>
    <cellStyle name="20% - Accent4 4 2" xfId="1499" xr:uid="{00000000-0005-0000-0000-0000CE190000}"/>
    <cellStyle name="20% - Accent4 4 2 10" xfId="21481" xr:uid="{00000000-0005-0000-0000-0000CF190000}"/>
    <cellStyle name="20% - Accent4 4 2 10 2" xfId="29429" xr:uid="{00000000-0005-0000-0000-0000D0190000}"/>
    <cellStyle name="20% - Accent4 4 2 10 2 2" xfId="58388" xr:uid="{00000000-0005-0000-0000-0000D1190000}"/>
    <cellStyle name="20% - Accent4 4 2 10 3" xfId="50447" xr:uid="{00000000-0005-0000-0000-0000D2190000}"/>
    <cellStyle name="20% - Accent4 4 2 11" xfId="8221" xr:uid="{00000000-0005-0000-0000-0000D3190000}"/>
    <cellStyle name="20% - Accent4 4 2 11 2" xfId="37279" xr:uid="{00000000-0005-0000-0000-0000D4190000}"/>
    <cellStyle name="20% - Accent4 4 2 12" xfId="30695" xr:uid="{00000000-0005-0000-0000-0000D5190000}"/>
    <cellStyle name="20% - Accent4 4 2 2" xfId="1719" xr:uid="{00000000-0005-0000-0000-0000D6190000}"/>
    <cellStyle name="20% - Accent4 4 2 2 10" xfId="30908" xr:uid="{00000000-0005-0000-0000-0000D7190000}"/>
    <cellStyle name="20% - Accent4 4 2 2 2" xfId="2344" xr:uid="{00000000-0005-0000-0000-0000D8190000}"/>
    <cellStyle name="20% - Accent4 4 2 2 2 2" xfId="3352" xr:uid="{00000000-0005-0000-0000-0000D9190000}"/>
    <cellStyle name="20% - Accent4 4 2 2 2 2 2" xfId="6710" xr:uid="{00000000-0005-0000-0000-0000DA190000}"/>
    <cellStyle name="20% - Accent4 4 2 2 2 2 2 2" xfId="19992" xr:uid="{00000000-0005-0000-0000-0000DB190000}"/>
    <cellStyle name="20% - Accent4 4 2 2 2 2 2 2 2" xfId="27946" xr:uid="{00000000-0005-0000-0000-0000DC190000}"/>
    <cellStyle name="20% - Accent4 4 2 2 2 2 2 2 2 2" xfId="56905" xr:uid="{00000000-0005-0000-0000-0000DD190000}"/>
    <cellStyle name="20% - Accent4 4 2 2 2 2 2 2 3" xfId="48964" xr:uid="{00000000-0005-0000-0000-0000DE190000}"/>
    <cellStyle name="20% - Accent4 4 2 2 2 2 2 3" xfId="13322" xr:uid="{00000000-0005-0000-0000-0000DF190000}"/>
    <cellStyle name="20% - Accent4 4 2 2 2 2 2 3 2" xfId="42380" xr:uid="{00000000-0005-0000-0000-0000E0190000}"/>
    <cellStyle name="20% - Accent4 4 2 2 2 2 2 4" xfId="35796" xr:uid="{00000000-0005-0000-0000-0000E1190000}"/>
    <cellStyle name="20% - Accent4 4 2 2 2 2 3" xfId="16840" xr:uid="{00000000-0005-0000-0000-0000E2190000}"/>
    <cellStyle name="20% - Accent4 4 2 2 2 2 3 2" xfId="24794" xr:uid="{00000000-0005-0000-0000-0000E3190000}"/>
    <cellStyle name="20% - Accent4 4 2 2 2 2 3 2 2" xfId="53753" xr:uid="{00000000-0005-0000-0000-0000E4190000}"/>
    <cellStyle name="20% - Accent4 4 2 2 2 2 3 3" xfId="45812" xr:uid="{00000000-0005-0000-0000-0000E5190000}"/>
    <cellStyle name="20% - Accent4 4 2 2 2 2 4" xfId="10030" xr:uid="{00000000-0005-0000-0000-0000E6190000}"/>
    <cellStyle name="20% - Accent4 4 2 2 2 2 4 2" xfId="39088" xr:uid="{00000000-0005-0000-0000-0000E7190000}"/>
    <cellStyle name="20% - Accent4 4 2 2 2 2 5" xfId="32504" xr:uid="{00000000-0005-0000-0000-0000E8190000}"/>
    <cellStyle name="20% - Accent4 4 2 2 2 3" xfId="4550" xr:uid="{00000000-0005-0000-0000-0000E9190000}"/>
    <cellStyle name="20% - Accent4 4 2 2 2 3 2" xfId="17844" xr:uid="{00000000-0005-0000-0000-0000EA190000}"/>
    <cellStyle name="20% - Accent4 4 2 2 2 3 2 2" xfId="25798" xr:uid="{00000000-0005-0000-0000-0000EB190000}"/>
    <cellStyle name="20% - Accent4 4 2 2 2 3 2 2 2" xfId="54757" xr:uid="{00000000-0005-0000-0000-0000EC190000}"/>
    <cellStyle name="20% - Accent4 4 2 2 2 3 2 3" xfId="46816" xr:uid="{00000000-0005-0000-0000-0000ED190000}"/>
    <cellStyle name="20% - Accent4 4 2 2 2 3 3" xfId="11174" xr:uid="{00000000-0005-0000-0000-0000EE190000}"/>
    <cellStyle name="20% - Accent4 4 2 2 2 3 3 2" xfId="40232" xr:uid="{00000000-0005-0000-0000-0000EF190000}"/>
    <cellStyle name="20% - Accent4 4 2 2 2 3 4" xfId="33648" xr:uid="{00000000-0005-0000-0000-0000F0190000}"/>
    <cellStyle name="20% - Accent4 4 2 2 2 4" xfId="5706" xr:uid="{00000000-0005-0000-0000-0000F1190000}"/>
    <cellStyle name="20% - Accent4 4 2 2 2 4 2" xfId="18988" xr:uid="{00000000-0005-0000-0000-0000F2190000}"/>
    <cellStyle name="20% - Accent4 4 2 2 2 4 2 2" xfId="26942" xr:uid="{00000000-0005-0000-0000-0000F3190000}"/>
    <cellStyle name="20% - Accent4 4 2 2 2 4 2 2 2" xfId="55901" xr:uid="{00000000-0005-0000-0000-0000F4190000}"/>
    <cellStyle name="20% - Accent4 4 2 2 2 4 2 3" xfId="47960" xr:uid="{00000000-0005-0000-0000-0000F5190000}"/>
    <cellStyle name="20% - Accent4 4 2 2 2 4 3" xfId="12318" xr:uid="{00000000-0005-0000-0000-0000F6190000}"/>
    <cellStyle name="20% - Accent4 4 2 2 2 4 3 2" xfId="41376" xr:uid="{00000000-0005-0000-0000-0000F7190000}"/>
    <cellStyle name="20% - Accent4 4 2 2 2 4 4" xfId="34792" xr:uid="{00000000-0005-0000-0000-0000F8190000}"/>
    <cellStyle name="20% - Accent4 4 2 2 2 5" xfId="7875" xr:uid="{00000000-0005-0000-0000-0000F9190000}"/>
    <cellStyle name="20% - Accent4 4 2 2 2 5 2" xfId="21136" xr:uid="{00000000-0005-0000-0000-0000FA190000}"/>
    <cellStyle name="20% - Accent4 4 2 2 2 5 2 2" xfId="29090" xr:uid="{00000000-0005-0000-0000-0000FB190000}"/>
    <cellStyle name="20% - Accent4 4 2 2 2 5 2 2 2" xfId="58049" xr:uid="{00000000-0005-0000-0000-0000FC190000}"/>
    <cellStyle name="20% - Accent4 4 2 2 2 5 2 3" xfId="50108" xr:uid="{00000000-0005-0000-0000-0000FD190000}"/>
    <cellStyle name="20% - Accent4 4 2 2 2 5 3" xfId="14466" xr:uid="{00000000-0005-0000-0000-0000FE190000}"/>
    <cellStyle name="20% - Accent4 4 2 2 2 5 3 2" xfId="43524" xr:uid="{00000000-0005-0000-0000-0000FF190000}"/>
    <cellStyle name="20% - Accent4 4 2 2 2 5 4" xfId="36940" xr:uid="{00000000-0005-0000-0000-0000001A0000}"/>
    <cellStyle name="20% - Accent4 4 2 2 2 6" xfId="15745" xr:uid="{00000000-0005-0000-0000-0000011A0000}"/>
    <cellStyle name="20% - Accent4 4 2 2 2 6 2" xfId="23735" xr:uid="{00000000-0005-0000-0000-0000021A0000}"/>
    <cellStyle name="20% - Accent4 4 2 2 2 6 2 2" xfId="52694" xr:uid="{00000000-0005-0000-0000-0000031A0000}"/>
    <cellStyle name="20% - Accent4 4 2 2 2 6 3" xfId="44753" xr:uid="{00000000-0005-0000-0000-0000041A0000}"/>
    <cellStyle name="20% - Accent4 4 2 2 2 7" xfId="22286" xr:uid="{00000000-0005-0000-0000-0000051A0000}"/>
    <cellStyle name="20% - Accent4 4 2 2 2 7 2" xfId="30234" xr:uid="{00000000-0005-0000-0000-0000061A0000}"/>
    <cellStyle name="20% - Accent4 4 2 2 2 7 2 2" xfId="59193" xr:uid="{00000000-0005-0000-0000-0000071A0000}"/>
    <cellStyle name="20% - Accent4 4 2 2 2 7 3" xfId="51252" xr:uid="{00000000-0005-0000-0000-0000081A0000}"/>
    <cellStyle name="20% - Accent4 4 2 2 2 8" xfId="9026" xr:uid="{00000000-0005-0000-0000-0000091A0000}"/>
    <cellStyle name="20% - Accent4 4 2 2 2 8 2" xfId="38084" xr:uid="{00000000-0005-0000-0000-00000A1A0000}"/>
    <cellStyle name="20% - Accent4 4 2 2 2 9" xfId="31500" xr:uid="{00000000-0005-0000-0000-00000B1A0000}"/>
    <cellStyle name="20% - Accent4 4 2 2 3" xfId="2760" xr:uid="{00000000-0005-0000-0000-00000C1A0000}"/>
    <cellStyle name="20% - Accent4 4 2 2 3 2" xfId="6118" xr:uid="{00000000-0005-0000-0000-00000D1A0000}"/>
    <cellStyle name="20% - Accent4 4 2 2 3 2 2" xfId="19400" xr:uid="{00000000-0005-0000-0000-00000E1A0000}"/>
    <cellStyle name="20% - Accent4 4 2 2 3 2 2 2" xfId="27354" xr:uid="{00000000-0005-0000-0000-00000F1A0000}"/>
    <cellStyle name="20% - Accent4 4 2 2 3 2 2 2 2" xfId="56313" xr:uid="{00000000-0005-0000-0000-0000101A0000}"/>
    <cellStyle name="20% - Accent4 4 2 2 3 2 2 3" xfId="48372" xr:uid="{00000000-0005-0000-0000-0000111A0000}"/>
    <cellStyle name="20% - Accent4 4 2 2 3 2 3" xfId="12730" xr:uid="{00000000-0005-0000-0000-0000121A0000}"/>
    <cellStyle name="20% - Accent4 4 2 2 3 2 3 2" xfId="41788" xr:uid="{00000000-0005-0000-0000-0000131A0000}"/>
    <cellStyle name="20% - Accent4 4 2 2 3 2 4" xfId="35204" xr:uid="{00000000-0005-0000-0000-0000141A0000}"/>
    <cellStyle name="20% - Accent4 4 2 2 3 3" xfId="16248" xr:uid="{00000000-0005-0000-0000-0000151A0000}"/>
    <cellStyle name="20% - Accent4 4 2 2 3 3 2" xfId="24202" xr:uid="{00000000-0005-0000-0000-0000161A0000}"/>
    <cellStyle name="20% - Accent4 4 2 2 3 3 2 2" xfId="53161" xr:uid="{00000000-0005-0000-0000-0000171A0000}"/>
    <cellStyle name="20% - Accent4 4 2 2 3 3 3" xfId="45220" xr:uid="{00000000-0005-0000-0000-0000181A0000}"/>
    <cellStyle name="20% - Accent4 4 2 2 3 4" xfId="9438" xr:uid="{00000000-0005-0000-0000-0000191A0000}"/>
    <cellStyle name="20% - Accent4 4 2 2 3 4 2" xfId="38496" xr:uid="{00000000-0005-0000-0000-00001A1A0000}"/>
    <cellStyle name="20% - Accent4 4 2 2 3 5" xfId="31912" xr:uid="{00000000-0005-0000-0000-00001B1A0000}"/>
    <cellStyle name="20% - Accent4 4 2 2 4" xfId="3958" xr:uid="{00000000-0005-0000-0000-00001C1A0000}"/>
    <cellStyle name="20% - Accent4 4 2 2 4 2" xfId="17252" xr:uid="{00000000-0005-0000-0000-00001D1A0000}"/>
    <cellStyle name="20% - Accent4 4 2 2 4 2 2" xfId="25206" xr:uid="{00000000-0005-0000-0000-00001E1A0000}"/>
    <cellStyle name="20% - Accent4 4 2 2 4 2 2 2" xfId="54165" xr:uid="{00000000-0005-0000-0000-00001F1A0000}"/>
    <cellStyle name="20% - Accent4 4 2 2 4 2 3" xfId="46224" xr:uid="{00000000-0005-0000-0000-0000201A0000}"/>
    <cellStyle name="20% - Accent4 4 2 2 4 3" xfId="10582" xr:uid="{00000000-0005-0000-0000-0000211A0000}"/>
    <cellStyle name="20% - Accent4 4 2 2 4 3 2" xfId="39640" xr:uid="{00000000-0005-0000-0000-0000221A0000}"/>
    <cellStyle name="20% - Accent4 4 2 2 4 4" xfId="33056" xr:uid="{00000000-0005-0000-0000-0000231A0000}"/>
    <cellStyle name="20% - Accent4 4 2 2 5" xfId="5114" xr:uid="{00000000-0005-0000-0000-0000241A0000}"/>
    <cellStyle name="20% - Accent4 4 2 2 5 2" xfId="18396" xr:uid="{00000000-0005-0000-0000-0000251A0000}"/>
    <cellStyle name="20% - Accent4 4 2 2 5 2 2" xfId="26350" xr:uid="{00000000-0005-0000-0000-0000261A0000}"/>
    <cellStyle name="20% - Accent4 4 2 2 5 2 2 2" xfId="55309" xr:uid="{00000000-0005-0000-0000-0000271A0000}"/>
    <cellStyle name="20% - Accent4 4 2 2 5 2 3" xfId="47368" xr:uid="{00000000-0005-0000-0000-0000281A0000}"/>
    <cellStyle name="20% - Accent4 4 2 2 5 3" xfId="11726" xr:uid="{00000000-0005-0000-0000-0000291A0000}"/>
    <cellStyle name="20% - Accent4 4 2 2 5 3 2" xfId="40784" xr:uid="{00000000-0005-0000-0000-00002A1A0000}"/>
    <cellStyle name="20% - Accent4 4 2 2 5 4" xfId="34200" xr:uid="{00000000-0005-0000-0000-00002B1A0000}"/>
    <cellStyle name="20% - Accent4 4 2 2 6" xfId="7283" xr:uid="{00000000-0005-0000-0000-00002C1A0000}"/>
    <cellStyle name="20% - Accent4 4 2 2 6 2" xfId="20544" xr:uid="{00000000-0005-0000-0000-00002D1A0000}"/>
    <cellStyle name="20% - Accent4 4 2 2 6 2 2" xfId="28498" xr:uid="{00000000-0005-0000-0000-00002E1A0000}"/>
    <cellStyle name="20% - Accent4 4 2 2 6 2 2 2" xfId="57457" xr:uid="{00000000-0005-0000-0000-00002F1A0000}"/>
    <cellStyle name="20% - Accent4 4 2 2 6 2 3" xfId="49516" xr:uid="{00000000-0005-0000-0000-0000301A0000}"/>
    <cellStyle name="20% - Accent4 4 2 2 6 3" xfId="13874" xr:uid="{00000000-0005-0000-0000-0000311A0000}"/>
    <cellStyle name="20% - Accent4 4 2 2 6 3 2" xfId="42932" xr:uid="{00000000-0005-0000-0000-0000321A0000}"/>
    <cellStyle name="20% - Accent4 4 2 2 6 4" xfId="36348" xr:uid="{00000000-0005-0000-0000-0000331A0000}"/>
    <cellStyle name="20% - Accent4 4 2 2 7" xfId="15152" xr:uid="{00000000-0005-0000-0000-0000341A0000}"/>
    <cellStyle name="20% - Accent4 4 2 2 7 2" xfId="23142" xr:uid="{00000000-0005-0000-0000-0000351A0000}"/>
    <cellStyle name="20% - Accent4 4 2 2 7 2 2" xfId="52101" xr:uid="{00000000-0005-0000-0000-0000361A0000}"/>
    <cellStyle name="20% - Accent4 4 2 2 7 3" xfId="44160" xr:uid="{00000000-0005-0000-0000-0000371A0000}"/>
    <cellStyle name="20% - Accent4 4 2 2 8" xfId="21694" xr:uid="{00000000-0005-0000-0000-0000381A0000}"/>
    <cellStyle name="20% - Accent4 4 2 2 8 2" xfId="29642" xr:uid="{00000000-0005-0000-0000-0000391A0000}"/>
    <cellStyle name="20% - Accent4 4 2 2 8 2 2" xfId="58601" xr:uid="{00000000-0005-0000-0000-00003A1A0000}"/>
    <cellStyle name="20% - Accent4 4 2 2 8 3" xfId="50660" xr:uid="{00000000-0005-0000-0000-00003B1A0000}"/>
    <cellStyle name="20% - Accent4 4 2 2 9" xfId="8434" xr:uid="{00000000-0005-0000-0000-00003C1A0000}"/>
    <cellStyle name="20% - Accent4 4 2 2 9 2" xfId="37492" xr:uid="{00000000-0005-0000-0000-00003D1A0000}"/>
    <cellStyle name="20% - Accent4 4 2 3" xfId="2131" xr:uid="{00000000-0005-0000-0000-00003E1A0000}"/>
    <cellStyle name="20% - Accent4 4 2 3 2" xfId="3139" xr:uid="{00000000-0005-0000-0000-00003F1A0000}"/>
    <cellStyle name="20% - Accent4 4 2 3 2 2" xfId="6497" xr:uid="{00000000-0005-0000-0000-0000401A0000}"/>
    <cellStyle name="20% - Accent4 4 2 3 2 2 2" xfId="19779" xr:uid="{00000000-0005-0000-0000-0000411A0000}"/>
    <cellStyle name="20% - Accent4 4 2 3 2 2 2 2" xfId="27733" xr:uid="{00000000-0005-0000-0000-0000421A0000}"/>
    <cellStyle name="20% - Accent4 4 2 3 2 2 2 2 2" xfId="56692" xr:uid="{00000000-0005-0000-0000-0000431A0000}"/>
    <cellStyle name="20% - Accent4 4 2 3 2 2 2 3" xfId="48751" xr:uid="{00000000-0005-0000-0000-0000441A0000}"/>
    <cellStyle name="20% - Accent4 4 2 3 2 2 3" xfId="13109" xr:uid="{00000000-0005-0000-0000-0000451A0000}"/>
    <cellStyle name="20% - Accent4 4 2 3 2 2 3 2" xfId="42167" xr:uid="{00000000-0005-0000-0000-0000461A0000}"/>
    <cellStyle name="20% - Accent4 4 2 3 2 2 4" xfId="35583" xr:uid="{00000000-0005-0000-0000-0000471A0000}"/>
    <cellStyle name="20% - Accent4 4 2 3 2 3" xfId="16627" xr:uid="{00000000-0005-0000-0000-0000481A0000}"/>
    <cellStyle name="20% - Accent4 4 2 3 2 3 2" xfId="24581" xr:uid="{00000000-0005-0000-0000-0000491A0000}"/>
    <cellStyle name="20% - Accent4 4 2 3 2 3 2 2" xfId="53540" xr:uid="{00000000-0005-0000-0000-00004A1A0000}"/>
    <cellStyle name="20% - Accent4 4 2 3 2 3 3" xfId="45599" xr:uid="{00000000-0005-0000-0000-00004B1A0000}"/>
    <cellStyle name="20% - Accent4 4 2 3 2 4" xfId="9817" xr:uid="{00000000-0005-0000-0000-00004C1A0000}"/>
    <cellStyle name="20% - Accent4 4 2 3 2 4 2" xfId="38875" xr:uid="{00000000-0005-0000-0000-00004D1A0000}"/>
    <cellStyle name="20% - Accent4 4 2 3 2 5" xfId="32291" xr:uid="{00000000-0005-0000-0000-00004E1A0000}"/>
    <cellStyle name="20% - Accent4 4 2 3 3" xfId="4337" xr:uid="{00000000-0005-0000-0000-00004F1A0000}"/>
    <cellStyle name="20% - Accent4 4 2 3 3 2" xfId="17631" xr:uid="{00000000-0005-0000-0000-0000501A0000}"/>
    <cellStyle name="20% - Accent4 4 2 3 3 2 2" xfId="25585" xr:uid="{00000000-0005-0000-0000-0000511A0000}"/>
    <cellStyle name="20% - Accent4 4 2 3 3 2 2 2" xfId="54544" xr:uid="{00000000-0005-0000-0000-0000521A0000}"/>
    <cellStyle name="20% - Accent4 4 2 3 3 2 3" xfId="46603" xr:uid="{00000000-0005-0000-0000-0000531A0000}"/>
    <cellStyle name="20% - Accent4 4 2 3 3 3" xfId="10961" xr:uid="{00000000-0005-0000-0000-0000541A0000}"/>
    <cellStyle name="20% - Accent4 4 2 3 3 3 2" xfId="40019" xr:uid="{00000000-0005-0000-0000-0000551A0000}"/>
    <cellStyle name="20% - Accent4 4 2 3 3 4" xfId="33435" xr:uid="{00000000-0005-0000-0000-0000561A0000}"/>
    <cellStyle name="20% - Accent4 4 2 3 4" xfId="5493" xr:uid="{00000000-0005-0000-0000-0000571A0000}"/>
    <cellStyle name="20% - Accent4 4 2 3 4 2" xfId="18775" xr:uid="{00000000-0005-0000-0000-0000581A0000}"/>
    <cellStyle name="20% - Accent4 4 2 3 4 2 2" xfId="26729" xr:uid="{00000000-0005-0000-0000-0000591A0000}"/>
    <cellStyle name="20% - Accent4 4 2 3 4 2 2 2" xfId="55688" xr:uid="{00000000-0005-0000-0000-00005A1A0000}"/>
    <cellStyle name="20% - Accent4 4 2 3 4 2 3" xfId="47747" xr:uid="{00000000-0005-0000-0000-00005B1A0000}"/>
    <cellStyle name="20% - Accent4 4 2 3 4 3" xfId="12105" xr:uid="{00000000-0005-0000-0000-00005C1A0000}"/>
    <cellStyle name="20% - Accent4 4 2 3 4 3 2" xfId="41163" xr:uid="{00000000-0005-0000-0000-00005D1A0000}"/>
    <cellStyle name="20% - Accent4 4 2 3 4 4" xfId="34579" xr:uid="{00000000-0005-0000-0000-00005E1A0000}"/>
    <cellStyle name="20% - Accent4 4 2 3 5" xfId="7662" xr:uid="{00000000-0005-0000-0000-00005F1A0000}"/>
    <cellStyle name="20% - Accent4 4 2 3 5 2" xfId="20923" xr:uid="{00000000-0005-0000-0000-0000601A0000}"/>
    <cellStyle name="20% - Accent4 4 2 3 5 2 2" xfId="28877" xr:uid="{00000000-0005-0000-0000-0000611A0000}"/>
    <cellStyle name="20% - Accent4 4 2 3 5 2 2 2" xfId="57836" xr:uid="{00000000-0005-0000-0000-0000621A0000}"/>
    <cellStyle name="20% - Accent4 4 2 3 5 2 3" xfId="49895" xr:uid="{00000000-0005-0000-0000-0000631A0000}"/>
    <cellStyle name="20% - Accent4 4 2 3 5 3" xfId="14253" xr:uid="{00000000-0005-0000-0000-0000641A0000}"/>
    <cellStyle name="20% - Accent4 4 2 3 5 3 2" xfId="43311" xr:uid="{00000000-0005-0000-0000-0000651A0000}"/>
    <cellStyle name="20% - Accent4 4 2 3 5 4" xfId="36727" xr:uid="{00000000-0005-0000-0000-0000661A0000}"/>
    <cellStyle name="20% - Accent4 4 2 3 6" xfId="15532" xr:uid="{00000000-0005-0000-0000-0000671A0000}"/>
    <cellStyle name="20% - Accent4 4 2 3 6 2" xfId="23522" xr:uid="{00000000-0005-0000-0000-0000681A0000}"/>
    <cellStyle name="20% - Accent4 4 2 3 6 2 2" xfId="52481" xr:uid="{00000000-0005-0000-0000-0000691A0000}"/>
    <cellStyle name="20% - Accent4 4 2 3 6 3" xfId="44540" xr:uid="{00000000-0005-0000-0000-00006A1A0000}"/>
    <cellStyle name="20% - Accent4 4 2 3 7" xfId="22073" xr:uid="{00000000-0005-0000-0000-00006B1A0000}"/>
    <cellStyle name="20% - Accent4 4 2 3 7 2" xfId="30021" xr:uid="{00000000-0005-0000-0000-00006C1A0000}"/>
    <cellStyle name="20% - Accent4 4 2 3 7 2 2" xfId="58980" xr:uid="{00000000-0005-0000-0000-00006D1A0000}"/>
    <cellStyle name="20% - Accent4 4 2 3 7 3" xfId="51039" xr:uid="{00000000-0005-0000-0000-00006E1A0000}"/>
    <cellStyle name="20% - Accent4 4 2 3 8" xfId="8813" xr:uid="{00000000-0005-0000-0000-00006F1A0000}"/>
    <cellStyle name="20% - Accent4 4 2 3 8 2" xfId="37871" xr:uid="{00000000-0005-0000-0000-0000701A0000}"/>
    <cellStyle name="20% - Accent4 4 2 3 9" xfId="31287" xr:uid="{00000000-0005-0000-0000-0000711A0000}"/>
    <cellStyle name="20% - Accent4 4 2 4" xfId="1949" xr:uid="{00000000-0005-0000-0000-0000721A0000}"/>
    <cellStyle name="20% - Accent4 4 2 4 2" xfId="2959" xr:uid="{00000000-0005-0000-0000-0000731A0000}"/>
    <cellStyle name="20% - Accent4 4 2 4 2 2" xfId="6317" xr:uid="{00000000-0005-0000-0000-0000741A0000}"/>
    <cellStyle name="20% - Accent4 4 2 4 2 2 2" xfId="19599" xr:uid="{00000000-0005-0000-0000-0000751A0000}"/>
    <cellStyle name="20% - Accent4 4 2 4 2 2 2 2" xfId="27553" xr:uid="{00000000-0005-0000-0000-0000761A0000}"/>
    <cellStyle name="20% - Accent4 4 2 4 2 2 2 2 2" xfId="56512" xr:uid="{00000000-0005-0000-0000-0000771A0000}"/>
    <cellStyle name="20% - Accent4 4 2 4 2 2 2 3" xfId="48571" xr:uid="{00000000-0005-0000-0000-0000781A0000}"/>
    <cellStyle name="20% - Accent4 4 2 4 2 2 3" xfId="12929" xr:uid="{00000000-0005-0000-0000-0000791A0000}"/>
    <cellStyle name="20% - Accent4 4 2 4 2 2 3 2" xfId="41987" xr:uid="{00000000-0005-0000-0000-00007A1A0000}"/>
    <cellStyle name="20% - Accent4 4 2 4 2 2 4" xfId="35403" xr:uid="{00000000-0005-0000-0000-00007B1A0000}"/>
    <cellStyle name="20% - Accent4 4 2 4 2 3" xfId="16447" xr:uid="{00000000-0005-0000-0000-00007C1A0000}"/>
    <cellStyle name="20% - Accent4 4 2 4 2 3 2" xfId="24401" xr:uid="{00000000-0005-0000-0000-00007D1A0000}"/>
    <cellStyle name="20% - Accent4 4 2 4 2 3 2 2" xfId="53360" xr:uid="{00000000-0005-0000-0000-00007E1A0000}"/>
    <cellStyle name="20% - Accent4 4 2 4 2 3 3" xfId="45419" xr:uid="{00000000-0005-0000-0000-00007F1A0000}"/>
    <cellStyle name="20% - Accent4 4 2 4 2 4" xfId="9637" xr:uid="{00000000-0005-0000-0000-0000801A0000}"/>
    <cellStyle name="20% - Accent4 4 2 4 2 4 2" xfId="38695" xr:uid="{00000000-0005-0000-0000-0000811A0000}"/>
    <cellStyle name="20% - Accent4 4 2 4 2 5" xfId="32111" xr:uid="{00000000-0005-0000-0000-0000821A0000}"/>
    <cellStyle name="20% - Accent4 4 2 4 3" xfId="4157" xr:uid="{00000000-0005-0000-0000-0000831A0000}"/>
    <cellStyle name="20% - Accent4 4 2 4 3 2" xfId="17451" xr:uid="{00000000-0005-0000-0000-0000841A0000}"/>
    <cellStyle name="20% - Accent4 4 2 4 3 2 2" xfId="25405" xr:uid="{00000000-0005-0000-0000-0000851A0000}"/>
    <cellStyle name="20% - Accent4 4 2 4 3 2 2 2" xfId="54364" xr:uid="{00000000-0005-0000-0000-0000861A0000}"/>
    <cellStyle name="20% - Accent4 4 2 4 3 2 3" xfId="46423" xr:uid="{00000000-0005-0000-0000-0000871A0000}"/>
    <cellStyle name="20% - Accent4 4 2 4 3 3" xfId="10781" xr:uid="{00000000-0005-0000-0000-0000881A0000}"/>
    <cellStyle name="20% - Accent4 4 2 4 3 3 2" xfId="39839" xr:uid="{00000000-0005-0000-0000-0000891A0000}"/>
    <cellStyle name="20% - Accent4 4 2 4 3 4" xfId="33255" xr:uid="{00000000-0005-0000-0000-00008A1A0000}"/>
    <cellStyle name="20% - Accent4 4 2 4 4" xfId="5313" xr:uid="{00000000-0005-0000-0000-00008B1A0000}"/>
    <cellStyle name="20% - Accent4 4 2 4 4 2" xfId="18595" xr:uid="{00000000-0005-0000-0000-00008C1A0000}"/>
    <cellStyle name="20% - Accent4 4 2 4 4 2 2" xfId="26549" xr:uid="{00000000-0005-0000-0000-00008D1A0000}"/>
    <cellStyle name="20% - Accent4 4 2 4 4 2 2 2" xfId="55508" xr:uid="{00000000-0005-0000-0000-00008E1A0000}"/>
    <cellStyle name="20% - Accent4 4 2 4 4 2 3" xfId="47567" xr:uid="{00000000-0005-0000-0000-00008F1A0000}"/>
    <cellStyle name="20% - Accent4 4 2 4 4 3" xfId="11925" xr:uid="{00000000-0005-0000-0000-0000901A0000}"/>
    <cellStyle name="20% - Accent4 4 2 4 4 3 2" xfId="40983" xr:uid="{00000000-0005-0000-0000-0000911A0000}"/>
    <cellStyle name="20% - Accent4 4 2 4 4 4" xfId="34399" xr:uid="{00000000-0005-0000-0000-0000921A0000}"/>
    <cellStyle name="20% - Accent4 4 2 4 5" xfId="7482" xr:uid="{00000000-0005-0000-0000-0000931A0000}"/>
    <cellStyle name="20% - Accent4 4 2 4 5 2" xfId="20743" xr:uid="{00000000-0005-0000-0000-0000941A0000}"/>
    <cellStyle name="20% - Accent4 4 2 4 5 2 2" xfId="28697" xr:uid="{00000000-0005-0000-0000-0000951A0000}"/>
    <cellStyle name="20% - Accent4 4 2 4 5 2 2 2" xfId="57656" xr:uid="{00000000-0005-0000-0000-0000961A0000}"/>
    <cellStyle name="20% - Accent4 4 2 4 5 2 3" xfId="49715" xr:uid="{00000000-0005-0000-0000-0000971A0000}"/>
    <cellStyle name="20% - Accent4 4 2 4 5 3" xfId="14073" xr:uid="{00000000-0005-0000-0000-0000981A0000}"/>
    <cellStyle name="20% - Accent4 4 2 4 5 3 2" xfId="43131" xr:uid="{00000000-0005-0000-0000-0000991A0000}"/>
    <cellStyle name="20% - Accent4 4 2 4 5 4" xfId="36547" xr:uid="{00000000-0005-0000-0000-00009A1A0000}"/>
    <cellStyle name="20% - Accent4 4 2 4 6" xfId="15352" xr:uid="{00000000-0005-0000-0000-00009B1A0000}"/>
    <cellStyle name="20% - Accent4 4 2 4 6 2" xfId="23342" xr:uid="{00000000-0005-0000-0000-00009C1A0000}"/>
    <cellStyle name="20% - Accent4 4 2 4 6 2 2" xfId="52301" xr:uid="{00000000-0005-0000-0000-00009D1A0000}"/>
    <cellStyle name="20% - Accent4 4 2 4 6 3" xfId="44360" xr:uid="{00000000-0005-0000-0000-00009E1A0000}"/>
    <cellStyle name="20% - Accent4 4 2 4 7" xfId="21893" xr:uid="{00000000-0005-0000-0000-00009F1A0000}"/>
    <cellStyle name="20% - Accent4 4 2 4 7 2" xfId="29841" xr:uid="{00000000-0005-0000-0000-0000A01A0000}"/>
    <cellStyle name="20% - Accent4 4 2 4 7 2 2" xfId="58800" xr:uid="{00000000-0005-0000-0000-0000A11A0000}"/>
    <cellStyle name="20% - Accent4 4 2 4 7 3" xfId="50859" xr:uid="{00000000-0005-0000-0000-0000A21A0000}"/>
    <cellStyle name="20% - Accent4 4 2 4 8" xfId="8633" xr:uid="{00000000-0005-0000-0000-0000A31A0000}"/>
    <cellStyle name="20% - Accent4 4 2 4 8 2" xfId="37691" xr:uid="{00000000-0005-0000-0000-0000A41A0000}"/>
    <cellStyle name="20% - Accent4 4 2 4 9" xfId="31107" xr:uid="{00000000-0005-0000-0000-0000A51A0000}"/>
    <cellStyle name="20% - Accent4 4 2 5" xfId="2547" xr:uid="{00000000-0005-0000-0000-0000A61A0000}"/>
    <cellStyle name="20% - Accent4 4 2 5 2" xfId="5905" xr:uid="{00000000-0005-0000-0000-0000A71A0000}"/>
    <cellStyle name="20% - Accent4 4 2 5 2 2" xfId="19187" xr:uid="{00000000-0005-0000-0000-0000A81A0000}"/>
    <cellStyle name="20% - Accent4 4 2 5 2 2 2" xfId="27141" xr:uid="{00000000-0005-0000-0000-0000A91A0000}"/>
    <cellStyle name="20% - Accent4 4 2 5 2 2 2 2" xfId="56100" xr:uid="{00000000-0005-0000-0000-0000AA1A0000}"/>
    <cellStyle name="20% - Accent4 4 2 5 2 2 3" xfId="48159" xr:uid="{00000000-0005-0000-0000-0000AB1A0000}"/>
    <cellStyle name="20% - Accent4 4 2 5 2 3" xfId="12517" xr:uid="{00000000-0005-0000-0000-0000AC1A0000}"/>
    <cellStyle name="20% - Accent4 4 2 5 2 3 2" xfId="41575" xr:uid="{00000000-0005-0000-0000-0000AD1A0000}"/>
    <cellStyle name="20% - Accent4 4 2 5 2 4" xfId="34991" xr:uid="{00000000-0005-0000-0000-0000AE1A0000}"/>
    <cellStyle name="20% - Accent4 4 2 5 3" xfId="16035" xr:uid="{00000000-0005-0000-0000-0000AF1A0000}"/>
    <cellStyle name="20% - Accent4 4 2 5 3 2" xfId="23989" xr:uid="{00000000-0005-0000-0000-0000B01A0000}"/>
    <cellStyle name="20% - Accent4 4 2 5 3 2 2" xfId="52948" xr:uid="{00000000-0005-0000-0000-0000B11A0000}"/>
    <cellStyle name="20% - Accent4 4 2 5 3 3" xfId="45007" xr:uid="{00000000-0005-0000-0000-0000B21A0000}"/>
    <cellStyle name="20% - Accent4 4 2 5 4" xfId="9225" xr:uid="{00000000-0005-0000-0000-0000B31A0000}"/>
    <cellStyle name="20% - Accent4 4 2 5 4 2" xfId="38283" xr:uid="{00000000-0005-0000-0000-0000B41A0000}"/>
    <cellStyle name="20% - Accent4 4 2 5 5" xfId="31699" xr:uid="{00000000-0005-0000-0000-0000B51A0000}"/>
    <cellStyle name="20% - Accent4 4 2 6" xfId="3745" xr:uid="{00000000-0005-0000-0000-0000B61A0000}"/>
    <cellStyle name="20% - Accent4 4 2 6 2" xfId="17039" xr:uid="{00000000-0005-0000-0000-0000B71A0000}"/>
    <cellStyle name="20% - Accent4 4 2 6 2 2" xfId="24993" xr:uid="{00000000-0005-0000-0000-0000B81A0000}"/>
    <cellStyle name="20% - Accent4 4 2 6 2 2 2" xfId="53952" xr:uid="{00000000-0005-0000-0000-0000B91A0000}"/>
    <cellStyle name="20% - Accent4 4 2 6 2 3" xfId="46011" xr:uid="{00000000-0005-0000-0000-0000BA1A0000}"/>
    <cellStyle name="20% - Accent4 4 2 6 3" xfId="10369" xr:uid="{00000000-0005-0000-0000-0000BB1A0000}"/>
    <cellStyle name="20% - Accent4 4 2 6 3 2" xfId="39427" xr:uid="{00000000-0005-0000-0000-0000BC1A0000}"/>
    <cellStyle name="20% - Accent4 4 2 6 4" xfId="32843" xr:uid="{00000000-0005-0000-0000-0000BD1A0000}"/>
    <cellStyle name="20% - Accent4 4 2 7" xfId="4901" xr:uid="{00000000-0005-0000-0000-0000BE1A0000}"/>
    <cellStyle name="20% - Accent4 4 2 7 2" xfId="18183" xr:uid="{00000000-0005-0000-0000-0000BF1A0000}"/>
    <cellStyle name="20% - Accent4 4 2 7 2 2" xfId="26137" xr:uid="{00000000-0005-0000-0000-0000C01A0000}"/>
    <cellStyle name="20% - Accent4 4 2 7 2 2 2" xfId="55096" xr:uid="{00000000-0005-0000-0000-0000C11A0000}"/>
    <cellStyle name="20% - Accent4 4 2 7 2 3" xfId="47155" xr:uid="{00000000-0005-0000-0000-0000C21A0000}"/>
    <cellStyle name="20% - Accent4 4 2 7 3" xfId="11513" xr:uid="{00000000-0005-0000-0000-0000C31A0000}"/>
    <cellStyle name="20% - Accent4 4 2 7 3 2" xfId="40571" xr:uid="{00000000-0005-0000-0000-0000C41A0000}"/>
    <cellStyle name="20% - Accent4 4 2 7 4" xfId="33987" xr:uid="{00000000-0005-0000-0000-0000C51A0000}"/>
    <cellStyle name="20% - Accent4 4 2 8" xfId="7070" xr:uid="{00000000-0005-0000-0000-0000C61A0000}"/>
    <cellStyle name="20% - Accent4 4 2 8 2" xfId="20331" xr:uid="{00000000-0005-0000-0000-0000C71A0000}"/>
    <cellStyle name="20% - Accent4 4 2 8 2 2" xfId="28285" xr:uid="{00000000-0005-0000-0000-0000C81A0000}"/>
    <cellStyle name="20% - Accent4 4 2 8 2 2 2" xfId="57244" xr:uid="{00000000-0005-0000-0000-0000C91A0000}"/>
    <cellStyle name="20% - Accent4 4 2 8 2 3" xfId="49303" xr:uid="{00000000-0005-0000-0000-0000CA1A0000}"/>
    <cellStyle name="20% - Accent4 4 2 8 3" xfId="13661" xr:uid="{00000000-0005-0000-0000-0000CB1A0000}"/>
    <cellStyle name="20% - Accent4 4 2 8 3 2" xfId="42719" xr:uid="{00000000-0005-0000-0000-0000CC1A0000}"/>
    <cellStyle name="20% - Accent4 4 2 8 4" xfId="36135" xr:uid="{00000000-0005-0000-0000-0000CD1A0000}"/>
    <cellStyle name="20% - Accent4 4 2 9" xfId="14939" xr:uid="{00000000-0005-0000-0000-0000CE1A0000}"/>
    <cellStyle name="20% - Accent4 4 2 9 2" xfId="22929" xr:uid="{00000000-0005-0000-0000-0000CF1A0000}"/>
    <cellStyle name="20% - Accent4 4 2 9 2 2" xfId="51888" xr:uid="{00000000-0005-0000-0000-0000D01A0000}"/>
    <cellStyle name="20% - Accent4 4 2 9 3" xfId="43947" xr:uid="{00000000-0005-0000-0000-0000D11A0000}"/>
    <cellStyle name="20% - Accent4 4 3" xfId="1629" xr:uid="{00000000-0005-0000-0000-0000D21A0000}"/>
    <cellStyle name="20% - Accent4 4 3 10" xfId="30818" xr:uid="{00000000-0005-0000-0000-0000D31A0000}"/>
    <cellStyle name="20% - Accent4 4 3 2" xfId="2254" xr:uid="{00000000-0005-0000-0000-0000D41A0000}"/>
    <cellStyle name="20% - Accent4 4 3 2 2" xfId="3262" xr:uid="{00000000-0005-0000-0000-0000D51A0000}"/>
    <cellStyle name="20% - Accent4 4 3 2 2 2" xfId="6620" xr:uid="{00000000-0005-0000-0000-0000D61A0000}"/>
    <cellStyle name="20% - Accent4 4 3 2 2 2 2" xfId="19902" xr:uid="{00000000-0005-0000-0000-0000D71A0000}"/>
    <cellStyle name="20% - Accent4 4 3 2 2 2 2 2" xfId="27856" xr:uid="{00000000-0005-0000-0000-0000D81A0000}"/>
    <cellStyle name="20% - Accent4 4 3 2 2 2 2 2 2" xfId="56815" xr:uid="{00000000-0005-0000-0000-0000D91A0000}"/>
    <cellStyle name="20% - Accent4 4 3 2 2 2 2 3" xfId="48874" xr:uid="{00000000-0005-0000-0000-0000DA1A0000}"/>
    <cellStyle name="20% - Accent4 4 3 2 2 2 3" xfId="13232" xr:uid="{00000000-0005-0000-0000-0000DB1A0000}"/>
    <cellStyle name="20% - Accent4 4 3 2 2 2 3 2" xfId="42290" xr:uid="{00000000-0005-0000-0000-0000DC1A0000}"/>
    <cellStyle name="20% - Accent4 4 3 2 2 2 4" xfId="35706" xr:uid="{00000000-0005-0000-0000-0000DD1A0000}"/>
    <cellStyle name="20% - Accent4 4 3 2 2 3" xfId="16750" xr:uid="{00000000-0005-0000-0000-0000DE1A0000}"/>
    <cellStyle name="20% - Accent4 4 3 2 2 3 2" xfId="24704" xr:uid="{00000000-0005-0000-0000-0000DF1A0000}"/>
    <cellStyle name="20% - Accent4 4 3 2 2 3 2 2" xfId="53663" xr:uid="{00000000-0005-0000-0000-0000E01A0000}"/>
    <cellStyle name="20% - Accent4 4 3 2 2 3 3" xfId="45722" xr:uid="{00000000-0005-0000-0000-0000E11A0000}"/>
    <cellStyle name="20% - Accent4 4 3 2 2 4" xfId="9940" xr:uid="{00000000-0005-0000-0000-0000E21A0000}"/>
    <cellStyle name="20% - Accent4 4 3 2 2 4 2" xfId="38998" xr:uid="{00000000-0005-0000-0000-0000E31A0000}"/>
    <cellStyle name="20% - Accent4 4 3 2 2 5" xfId="32414" xr:uid="{00000000-0005-0000-0000-0000E41A0000}"/>
    <cellStyle name="20% - Accent4 4 3 2 3" xfId="4460" xr:uid="{00000000-0005-0000-0000-0000E51A0000}"/>
    <cellStyle name="20% - Accent4 4 3 2 3 2" xfId="17754" xr:uid="{00000000-0005-0000-0000-0000E61A0000}"/>
    <cellStyle name="20% - Accent4 4 3 2 3 2 2" xfId="25708" xr:uid="{00000000-0005-0000-0000-0000E71A0000}"/>
    <cellStyle name="20% - Accent4 4 3 2 3 2 2 2" xfId="54667" xr:uid="{00000000-0005-0000-0000-0000E81A0000}"/>
    <cellStyle name="20% - Accent4 4 3 2 3 2 3" xfId="46726" xr:uid="{00000000-0005-0000-0000-0000E91A0000}"/>
    <cellStyle name="20% - Accent4 4 3 2 3 3" xfId="11084" xr:uid="{00000000-0005-0000-0000-0000EA1A0000}"/>
    <cellStyle name="20% - Accent4 4 3 2 3 3 2" xfId="40142" xr:uid="{00000000-0005-0000-0000-0000EB1A0000}"/>
    <cellStyle name="20% - Accent4 4 3 2 3 4" xfId="33558" xr:uid="{00000000-0005-0000-0000-0000EC1A0000}"/>
    <cellStyle name="20% - Accent4 4 3 2 4" xfId="5616" xr:uid="{00000000-0005-0000-0000-0000ED1A0000}"/>
    <cellStyle name="20% - Accent4 4 3 2 4 2" xfId="18898" xr:uid="{00000000-0005-0000-0000-0000EE1A0000}"/>
    <cellStyle name="20% - Accent4 4 3 2 4 2 2" xfId="26852" xr:uid="{00000000-0005-0000-0000-0000EF1A0000}"/>
    <cellStyle name="20% - Accent4 4 3 2 4 2 2 2" xfId="55811" xr:uid="{00000000-0005-0000-0000-0000F01A0000}"/>
    <cellStyle name="20% - Accent4 4 3 2 4 2 3" xfId="47870" xr:uid="{00000000-0005-0000-0000-0000F11A0000}"/>
    <cellStyle name="20% - Accent4 4 3 2 4 3" xfId="12228" xr:uid="{00000000-0005-0000-0000-0000F21A0000}"/>
    <cellStyle name="20% - Accent4 4 3 2 4 3 2" xfId="41286" xr:uid="{00000000-0005-0000-0000-0000F31A0000}"/>
    <cellStyle name="20% - Accent4 4 3 2 4 4" xfId="34702" xr:uid="{00000000-0005-0000-0000-0000F41A0000}"/>
    <cellStyle name="20% - Accent4 4 3 2 5" xfId="7785" xr:uid="{00000000-0005-0000-0000-0000F51A0000}"/>
    <cellStyle name="20% - Accent4 4 3 2 5 2" xfId="21046" xr:uid="{00000000-0005-0000-0000-0000F61A0000}"/>
    <cellStyle name="20% - Accent4 4 3 2 5 2 2" xfId="29000" xr:uid="{00000000-0005-0000-0000-0000F71A0000}"/>
    <cellStyle name="20% - Accent4 4 3 2 5 2 2 2" xfId="57959" xr:uid="{00000000-0005-0000-0000-0000F81A0000}"/>
    <cellStyle name="20% - Accent4 4 3 2 5 2 3" xfId="50018" xr:uid="{00000000-0005-0000-0000-0000F91A0000}"/>
    <cellStyle name="20% - Accent4 4 3 2 5 3" xfId="14376" xr:uid="{00000000-0005-0000-0000-0000FA1A0000}"/>
    <cellStyle name="20% - Accent4 4 3 2 5 3 2" xfId="43434" xr:uid="{00000000-0005-0000-0000-0000FB1A0000}"/>
    <cellStyle name="20% - Accent4 4 3 2 5 4" xfId="36850" xr:uid="{00000000-0005-0000-0000-0000FC1A0000}"/>
    <cellStyle name="20% - Accent4 4 3 2 6" xfId="15655" xr:uid="{00000000-0005-0000-0000-0000FD1A0000}"/>
    <cellStyle name="20% - Accent4 4 3 2 6 2" xfId="23645" xr:uid="{00000000-0005-0000-0000-0000FE1A0000}"/>
    <cellStyle name="20% - Accent4 4 3 2 6 2 2" xfId="52604" xr:uid="{00000000-0005-0000-0000-0000FF1A0000}"/>
    <cellStyle name="20% - Accent4 4 3 2 6 3" xfId="44663" xr:uid="{00000000-0005-0000-0000-0000001B0000}"/>
    <cellStyle name="20% - Accent4 4 3 2 7" xfId="22196" xr:uid="{00000000-0005-0000-0000-0000011B0000}"/>
    <cellStyle name="20% - Accent4 4 3 2 7 2" xfId="30144" xr:uid="{00000000-0005-0000-0000-0000021B0000}"/>
    <cellStyle name="20% - Accent4 4 3 2 7 2 2" xfId="59103" xr:uid="{00000000-0005-0000-0000-0000031B0000}"/>
    <cellStyle name="20% - Accent4 4 3 2 7 3" xfId="51162" xr:uid="{00000000-0005-0000-0000-0000041B0000}"/>
    <cellStyle name="20% - Accent4 4 3 2 8" xfId="8936" xr:uid="{00000000-0005-0000-0000-0000051B0000}"/>
    <cellStyle name="20% - Accent4 4 3 2 8 2" xfId="37994" xr:uid="{00000000-0005-0000-0000-0000061B0000}"/>
    <cellStyle name="20% - Accent4 4 3 2 9" xfId="31410" xr:uid="{00000000-0005-0000-0000-0000071B0000}"/>
    <cellStyle name="20% - Accent4 4 3 3" xfId="2670" xr:uid="{00000000-0005-0000-0000-0000081B0000}"/>
    <cellStyle name="20% - Accent4 4 3 3 2" xfId="6028" xr:uid="{00000000-0005-0000-0000-0000091B0000}"/>
    <cellStyle name="20% - Accent4 4 3 3 2 2" xfId="19310" xr:uid="{00000000-0005-0000-0000-00000A1B0000}"/>
    <cellStyle name="20% - Accent4 4 3 3 2 2 2" xfId="27264" xr:uid="{00000000-0005-0000-0000-00000B1B0000}"/>
    <cellStyle name="20% - Accent4 4 3 3 2 2 2 2" xfId="56223" xr:uid="{00000000-0005-0000-0000-00000C1B0000}"/>
    <cellStyle name="20% - Accent4 4 3 3 2 2 3" xfId="48282" xr:uid="{00000000-0005-0000-0000-00000D1B0000}"/>
    <cellStyle name="20% - Accent4 4 3 3 2 3" xfId="12640" xr:uid="{00000000-0005-0000-0000-00000E1B0000}"/>
    <cellStyle name="20% - Accent4 4 3 3 2 3 2" xfId="41698" xr:uid="{00000000-0005-0000-0000-00000F1B0000}"/>
    <cellStyle name="20% - Accent4 4 3 3 2 4" xfId="35114" xr:uid="{00000000-0005-0000-0000-0000101B0000}"/>
    <cellStyle name="20% - Accent4 4 3 3 3" xfId="16158" xr:uid="{00000000-0005-0000-0000-0000111B0000}"/>
    <cellStyle name="20% - Accent4 4 3 3 3 2" xfId="24112" xr:uid="{00000000-0005-0000-0000-0000121B0000}"/>
    <cellStyle name="20% - Accent4 4 3 3 3 2 2" xfId="53071" xr:uid="{00000000-0005-0000-0000-0000131B0000}"/>
    <cellStyle name="20% - Accent4 4 3 3 3 3" xfId="45130" xr:uid="{00000000-0005-0000-0000-0000141B0000}"/>
    <cellStyle name="20% - Accent4 4 3 3 4" xfId="9348" xr:uid="{00000000-0005-0000-0000-0000151B0000}"/>
    <cellStyle name="20% - Accent4 4 3 3 4 2" xfId="38406" xr:uid="{00000000-0005-0000-0000-0000161B0000}"/>
    <cellStyle name="20% - Accent4 4 3 3 5" xfId="31822" xr:uid="{00000000-0005-0000-0000-0000171B0000}"/>
    <cellStyle name="20% - Accent4 4 3 4" xfId="3868" xr:uid="{00000000-0005-0000-0000-0000181B0000}"/>
    <cellStyle name="20% - Accent4 4 3 4 2" xfId="17162" xr:uid="{00000000-0005-0000-0000-0000191B0000}"/>
    <cellStyle name="20% - Accent4 4 3 4 2 2" xfId="25116" xr:uid="{00000000-0005-0000-0000-00001A1B0000}"/>
    <cellStyle name="20% - Accent4 4 3 4 2 2 2" xfId="54075" xr:uid="{00000000-0005-0000-0000-00001B1B0000}"/>
    <cellStyle name="20% - Accent4 4 3 4 2 3" xfId="46134" xr:uid="{00000000-0005-0000-0000-00001C1B0000}"/>
    <cellStyle name="20% - Accent4 4 3 4 3" xfId="10492" xr:uid="{00000000-0005-0000-0000-00001D1B0000}"/>
    <cellStyle name="20% - Accent4 4 3 4 3 2" xfId="39550" xr:uid="{00000000-0005-0000-0000-00001E1B0000}"/>
    <cellStyle name="20% - Accent4 4 3 4 4" xfId="32966" xr:uid="{00000000-0005-0000-0000-00001F1B0000}"/>
    <cellStyle name="20% - Accent4 4 3 5" xfId="5024" xr:uid="{00000000-0005-0000-0000-0000201B0000}"/>
    <cellStyle name="20% - Accent4 4 3 5 2" xfId="18306" xr:uid="{00000000-0005-0000-0000-0000211B0000}"/>
    <cellStyle name="20% - Accent4 4 3 5 2 2" xfId="26260" xr:uid="{00000000-0005-0000-0000-0000221B0000}"/>
    <cellStyle name="20% - Accent4 4 3 5 2 2 2" xfId="55219" xr:uid="{00000000-0005-0000-0000-0000231B0000}"/>
    <cellStyle name="20% - Accent4 4 3 5 2 3" xfId="47278" xr:uid="{00000000-0005-0000-0000-0000241B0000}"/>
    <cellStyle name="20% - Accent4 4 3 5 3" xfId="11636" xr:uid="{00000000-0005-0000-0000-0000251B0000}"/>
    <cellStyle name="20% - Accent4 4 3 5 3 2" xfId="40694" xr:uid="{00000000-0005-0000-0000-0000261B0000}"/>
    <cellStyle name="20% - Accent4 4 3 5 4" xfId="34110" xr:uid="{00000000-0005-0000-0000-0000271B0000}"/>
    <cellStyle name="20% - Accent4 4 3 6" xfId="7193" xr:uid="{00000000-0005-0000-0000-0000281B0000}"/>
    <cellStyle name="20% - Accent4 4 3 6 2" xfId="20454" xr:uid="{00000000-0005-0000-0000-0000291B0000}"/>
    <cellStyle name="20% - Accent4 4 3 6 2 2" xfId="28408" xr:uid="{00000000-0005-0000-0000-00002A1B0000}"/>
    <cellStyle name="20% - Accent4 4 3 6 2 2 2" xfId="57367" xr:uid="{00000000-0005-0000-0000-00002B1B0000}"/>
    <cellStyle name="20% - Accent4 4 3 6 2 3" xfId="49426" xr:uid="{00000000-0005-0000-0000-00002C1B0000}"/>
    <cellStyle name="20% - Accent4 4 3 6 3" xfId="13784" xr:uid="{00000000-0005-0000-0000-00002D1B0000}"/>
    <cellStyle name="20% - Accent4 4 3 6 3 2" xfId="42842" xr:uid="{00000000-0005-0000-0000-00002E1B0000}"/>
    <cellStyle name="20% - Accent4 4 3 6 4" xfId="36258" xr:uid="{00000000-0005-0000-0000-00002F1B0000}"/>
    <cellStyle name="20% - Accent4 4 3 7" xfId="15062" xr:uid="{00000000-0005-0000-0000-0000301B0000}"/>
    <cellStyle name="20% - Accent4 4 3 7 2" xfId="23052" xr:uid="{00000000-0005-0000-0000-0000311B0000}"/>
    <cellStyle name="20% - Accent4 4 3 7 2 2" xfId="52011" xr:uid="{00000000-0005-0000-0000-0000321B0000}"/>
    <cellStyle name="20% - Accent4 4 3 7 3" xfId="44070" xr:uid="{00000000-0005-0000-0000-0000331B0000}"/>
    <cellStyle name="20% - Accent4 4 3 8" xfId="21604" xr:uid="{00000000-0005-0000-0000-0000341B0000}"/>
    <cellStyle name="20% - Accent4 4 3 8 2" xfId="29552" xr:uid="{00000000-0005-0000-0000-0000351B0000}"/>
    <cellStyle name="20% - Accent4 4 3 8 2 2" xfId="58511" xr:uid="{00000000-0005-0000-0000-0000361B0000}"/>
    <cellStyle name="20% - Accent4 4 3 8 3" xfId="50570" xr:uid="{00000000-0005-0000-0000-0000371B0000}"/>
    <cellStyle name="20% - Accent4 4 3 9" xfId="8344" xr:uid="{00000000-0005-0000-0000-0000381B0000}"/>
    <cellStyle name="20% - Accent4 4 3 9 2" xfId="37402" xr:uid="{00000000-0005-0000-0000-0000391B0000}"/>
    <cellStyle name="20% - Accent4 4 4" xfId="2041" xr:uid="{00000000-0005-0000-0000-00003A1B0000}"/>
    <cellStyle name="20% - Accent4 4 4 2" xfId="3049" xr:uid="{00000000-0005-0000-0000-00003B1B0000}"/>
    <cellStyle name="20% - Accent4 4 4 2 2" xfId="6407" xr:uid="{00000000-0005-0000-0000-00003C1B0000}"/>
    <cellStyle name="20% - Accent4 4 4 2 2 2" xfId="19689" xr:uid="{00000000-0005-0000-0000-00003D1B0000}"/>
    <cellStyle name="20% - Accent4 4 4 2 2 2 2" xfId="27643" xr:uid="{00000000-0005-0000-0000-00003E1B0000}"/>
    <cellStyle name="20% - Accent4 4 4 2 2 2 2 2" xfId="56602" xr:uid="{00000000-0005-0000-0000-00003F1B0000}"/>
    <cellStyle name="20% - Accent4 4 4 2 2 2 3" xfId="48661" xr:uid="{00000000-0005-0000-0000-0000401B0000}"/>
    <cellStyle name="20% - Accent4 4 4 2 2 3" xfId="13019" xr:uid="{00000000-0005-0000-0000-0000411B0000}"/>
    <cellStyle name="20% - Accent4 4 4 2 2 3 2" xfId="42077" xr:uid="{00000000-0005-0000-0000-0000421B0000}"/>
    <cellStyle name="20% - Accent4 4 4 2 2 4" xfId="35493" xr:uid="{00000000-0005-0000-0000-0000431B0000}"/>
    <cellStyle name="20% - Accent4 4 4 2 3" xfId="16537" xr:uid="{00000000-0005-0000-0000-0000441B0000}"/>
    <cellStyle name="20% - Accent4 4 4 2 3 2" xfId="24491" xr:uid="{00000000-0005-0000-0000-0000451B0000}"/>
    <cellStyle name="20% - Accent4 4 4 2 3 2 2" xfId="53450" xr:uid="{00000000-0005-0000-0000-0000461B0000}"/>
    <cellStyle name="20% - Accent4 4 4 2 3 3" xfId="45509" xr:uid="{00000000-0005-0000-0000-0000471B0000}"/>
    <cellStyle name="20% - Accent4 4 4 2 4" xfId="9727" xr:uid="{00000000-0005-0000-0000-0000481B0000}"/>
    <cellStyle name="20% - Accent4 4 4 2 4 2" xfId="38785" xr:uid="{00000000-0005-0000-0000-0000491B0000}"/>
    <cellStyle name="20% - Accent4 4 4 2 5" xfId="32201" xr:uid="{00000000-0005-0000-0000-00004A1B0000}"/>
    <cellStyle name="20% - Accent4 4 4 3" xfId="4247" xr:uid="{00000000-0005-0000-0000-00004B1B0000}"/>
    <cellStyle name="20% - Accent4 4 4 3 2" xfId="17541" xr:uid="{00000000-0005-0000-0000-00004C1B0000}"/>
    <cellStyle name="20% - Accent4 4 4 3 2 2" xfId="25495" xr:uid="{00000000-0005-0000-0000-00004D1B0000}"/>
    <cellStyle name="20% - Accent4 4 4 3 2 2 2" xfId="54454" xr:uid="{00000000-0005-0000-0000-00004E1B0000}"/>
    <cellStyle name="20% - Accent4 4 4 3 2 3" xfId="46513" xr:uid="{00000000-0005-0000-0000-00004F1B0000}"/>
    <cellStyle name="20% - Accent4 4 4 3 3" xfId="10871" xr:uid="{00000000-0005-0000-0000-0000501B0000}"/>
    <cellStyle name="20% - Accent4 4 4 3 3 2" xfId="39929" xr:uid="{00000000-0005-0000-0000-0000511B0000}"/>
    <cellStyle name="20% - Accent4 4 4 3 4" xfId="33345" xr:uid="{00000000-0005-0000-0000-0000521B0000}"/>
    <cellStyle name="20% - Accent4 4 4 4" xfId="5403" xr:uid="{00000000-0005-0000-0000-0000531B0000}"/>
    <cellStyle name="20% - Accent4 4 4 4 2" xfId="18685" xr:uid="{00000000-0005-0000-0000-0000541B0000}"/>
    <cellStyle name="20% - Accent4 4 4 4 2 2" xfId="26639" xr:uid="{00000000-0005-0000-0000-0000551B0000}"/>
    <cellStyle name="20% - Accent4 4 4 4 2 2 2" xfId="55598" xr:uid="{00000000-0005-0000-0000-0000561B0000}"/>
    <cellStyle name="20% - Accent4 4 4 4 2 3" xfId="47657" xr:uid="{00000000-0005-0000-0000-0000571B0000}"/>
    <cellStyle name="20% - Accent4 4 4 4 3" xfId="12015" xr:uid="{00000000-0005-0000-0000-0000581B0000}"/>
    <cellStyle name="20% - Accent4 4 4 4 3 2" xfId="41073" xr:uid="{00000000-0005-0000-0000-0000591B0000}"/>
    <cellStyle name="20% - Accent4 4 4 4 4" xfId="34489" xr:uid="{00000000-0005-0000-0000-00005A1B0000}"/>
    <cellStyle name="20% - Accent4 4 4 5" xfId="7572" xr:uid="{00000000-0005-0000-0000-00005B1B0000}"/>
    <cellStyle name="20% - Accent4 4 4 5 2" xfId="20833" xr:uid="{00000000-0005-0000-0000-00005C1B0000}"/>
    <cellStyle name="20% - Accent4 4 4 5 2 2" xfId="28787" xr:uid="{00000000-0005-0000-0000-00005D1B0000}"/>
    <cellStyle name="20% - Accent4 4 4 5 2 2 2" xfId="57746" xr:uid="{00000000-0005-0000-0000-00005E1B0000}"/>
    <cellStyle name="20% - Accent4 4 4 5 2 3" xfId="49805" xr:uid="{00000000-0005-0000-0000-00005F1B0000}"/>
    <cellStyle name="20% - Accent4 4 4 5 3" xfId="14163" xr:uid="{00000000-0005-0000-0000-0000601B0000}"/>
    <cellStyle name="20% - Accent4 4 4 5 3 2" xfId="43221" xr:uid="{00000000-0005-0000-0000-0000611B0000}"/>
    <cellStyle name="20% - Accent4 4 4 5 4" xfId="36637" xr:uid="{00000000-0005-0000-0000-0000621B0000}"/>
    <cellStyle name="20% - Accent4 4 4 6" xfId="15442" xr:uid="{00000000-0005-0000-0000-0000631B0000}"/>
    <cellStyle name="20% - Accent4 4 4 6 2" xfId="23432" xr:uid="{00000000-0005-0000-0000-0000641B0000}"/>
    <cellStyle name="20% - Accent4 4 4 6 2 2" xfId="52391" xr:uid="{00000000-0005-0000-0000-0000651B0000}"/>
    <cellStyle name="20% - Accent4 4 4 6 3" xfId="44450" xr:uid="{00000000-0005-0000-0000-0000661B0000}"/>
    <cellStyle name="20% - Accent4 4 4 7" xfId="21983" xr:uid="{00000000-0005-0000-0000-0000671B0000}"/>
    <cellStyle name="20% - Accent4 4 4 7 2" xfId="29931" xr:uid="{00000000-0005-0000-0000-0000681B0000}"/>
    <cellStyle name="20% - Accent4 4 4 7 2 2" xfId="58890" xr:uid="{00000000-0005-0000-0000-0000691B0000}"/>
    <cellStyle name="20% - Accent4 4 4 7 3" xfId="50949" xr:uid="{00000000-0005-0000-0000-00006A1B0000}"/>
    <cellStyle name="20% - Accent4 4 4 8" xfId="8723" xr:uid="{00000000-0005-0000-0000-00006B1B0000}"/>
    <cellStyle name="20% - Accent4 4 4 8 2" xfId="37781" xr:uid="{00000000-0005-0000-0000-00006C1B0000}"/>
    <cellStyle name="20% - Accent4 4 4 9" xfId="31197" xr:uid="{00000000-0005-0000-0000-00006D1B0000}"/>
    <cellStyle name="20% - Accent4 4 5" xfId="1859" xr:uid="{00000000-0005-0000-0000-00006E1B0000}"/>
    <cellStyle name="20% - Accent4 4 5 2" xfId="2869" xr:uid="{00000000-0005-0000-0000-00006F1B0000}"/>
    <cellStyle name="20% - Accent4 4 5 2 2" xfId="6227" xr:uid="{00000000-0005-0000-0000-0000701B0000}"/>
    <cellStyle name="20% - Accent4 4 5 2 2 2" xfId="19509" xr:uid="{00000000-0005-0000-0000-0000711B0000}"/>
    <cellStyle name="20% - Accent4 4 5 2 2 2 2" xfId="27463" xr:uid="{00000000-0005-0000-0000-0000721B0000}"/>
    <cellStyle name="20% - Accent4 4 5 2 2 2 2 2" xfId="56422" xr:uid="{00000000-0005-0000-0000-0000731B0000}"/>
    <cellStyle name="20% - Accent4 4 5 2 2 2 3" xfId="48481" xr:uid="{00000000-0005-0000-0000-0000741B0000}"/>
    <cellStyle name="20% - Accent4 4 5 2 2 3" xfId="12839" xr:uid="{00000000-0005-0000-0000-0000751B0000}"/>
    <cellStyle name="20% - Accent4 4 5 2 2 3 2" xfId="41897" xr:uid="{00000000-0005-0000-0000-0000761B0000}"/>
    <cellStyle name="20% - Accent4 4 5 2 2 4" xfId="35313" xr:uid="{00000000-0005-0000-0000-0000771B0000}"/>
    <cellStyle name="20% - Accent4 4 5 2 3" xfId="16357" xr:uid="{00000000-0005-0000-0000-0000781B0000}"/>
    <cellStyle name="20% - Accent4 4 5 2 3 2" xfId="24311" xr:uid="{00000000-0005-0000-0000-0000791B0000}"/>
    <cellStyle name="20% - Accent4 4 5 2 3 2 2" xfId="53270" xr:uid="{00000000-0005-0000-0000-00007A1B0000}"/>
    <cellStyle name="20% - Accent4 4 5 2 3 3" xfId="45329" xr:uid="{00000000-0005-0000-0000-00007B1B0000}"/>
    <cellStyle name="20% - Accent4 4 5 2 4" xfId="9547" xr:uid="{00000000-0005-0000-0000-00007C1B0000}"/>
    <cellStyle name="20% - Accent4 4 5 2 4 2" xfId="38605" xr:uid="{00000000-0005-0000-0000-00007D1B0000}"/>
    <cellStyle name="20% - Accent4 4 5 2 5" xfId="32021" xr:uid="{00000000-0005-0000-0000-00007E1B0000}"/>
    <cellStyle name="20% - Accent4 4 5 3" xfId="4067" xr:uid="{00000000-0005-0000-0000-00007F1B0000}"/>
    <cellStyle name="20% - Accent4 4 5 3 2" xfId="17361" xr:uid="{00000000-0005-0000-0000-0000801B0000}"/>
    <cellStyle name="20% - Accent4 4 5 3 2 2" xfId="25315" xr:uid="{00000000-0005-0000-0000-0000811B0000}"/>
    <cellStyle name="20% - Accent4 4 5 3 2 2 2" xfId="54274" xr:uid="{00000000-0005-0000-0000-0000821B0000}"/>
    <cellStyle name="20% - Accent4 4 5 3 2 3" xfId="46333" xr:uid="{00000000-0005-0000-0000-0000831B0000}"/>
    <cellStyle name="20% - Accent4 4 5 3 3" xfId="10691" xr:uid="{00000000-0005-0000-0000-0000841B0000}"/>
    <cellStyle name="20% - Accent4 4 5 3 3 2" xfId="39749" xr:uid="{00000000-0005-0000-0000-0000851B0000}"/>
    <cellStyle name="20% - Accent4 4 5 3 4" xfId="33165" xr:uid="{00000000-0005-0000-0000-0000861B0000}"/>
    <cellStyle name="20% - Accent4 4 5 4" xfId="5223" xr:uid="{00000000-0005-0000-0000-0000871B0000}"/>
    <cellStyle name="20% - Accent4 4 5 4 2" xfId="18505" xr:uid="{00000000-0005-0000-0000-0000881B0000}"/>
    <cellStyle name="20% - Accent4 4 5 4 2 2" xfId="26459" xr:uid="{00000000-0005-0000-0000-0000891B0000}"/>
    <cellStyle name="20% - Accent4 4 5 4 2 2 2" xfId="55418" xr:uid="{00000000-0005-0000-0000-00008A1B0000}"/>
    <cellStyle name="20% - Accent4 4 5 4 2 3" xfId="47477" xr:uid="{00000000-0005-0000-0000-00008B1B0000}"/>
    <cellStyle name="20% - Accent4 4 5 4 3" xfId="11835" xr:uid="{00000000-0005-0000-0000-00008C1B0000}"/>
    <cellStyle name="20% - Accent4 4 5 4 3 2" xfId="40893" xr:uid="{00000000-0005-0000-0000-00008D1B0000}"/>
    <cellStyle name="20% - Accent4 4 5 4 4" xfId="34309" xr:uid="{00000000-0005-0000-0000-00008E1B0000}"/>
    <cellStyle name="20% - Accent4 4 5 5" xfId="7392" xr:uid="{00000000-0005-0000-0000-00008F1B0000}"/>
    <cellStyle name="20% - Accent4 4 5 5 2" xfId="20653" xr:uid="{00000000-0005-0000-0000-0000901B0000}"/>
    <cellStyle name="20% - Accent4 4 5 5 2 2" xfId="28607" xr:uid="{00000000-0005-0000-0000-0000911B0000}"/>
    <cellStyle name="20% - Accent4 4 5 5 2 2 2" xfId="57566" xr:uid="{00000000-0005-0000-0000-0000921B0000}"/>
    <cellStyle name="20% - Accent4 4 5 5 2 3" xfId="49625" xr:uid="{00000000-0005-0000-0000-0000931B0000}"/>
    <cellStyle name="20% - Accent4 4 5 5 3" xfId="13983" xr:uid="{00000000-0005-0000-0000-0000941B0000}"/>
    <cellStyle name="20% - Accent4 4 5 5 3 2" xfId="43041" xr:uid="{00000000-0005-0000-0000-0000951B0000}"/>
    <cellStyle name="20% - Accent4 4 5 5 4" xfId="36457" xr:uid="{00000000-0005-0000-0000-0000961B0000}"/>
    <cellStyle name="20% - Accent4 4 5 6" xfId="15262" xr:uid="{00000000-0005-0000-0000-0000971B0000}"/>
    <cellStyle name="20% - Accent4 4 5 6 2" xfId="23252" xr:uid="{00000000-0005-0000-0000-0000981B0000}"/>
    <cellStyle name="20% - Accent4 4 5 6 2 2" xfId="52211" xr:uid="{00000000-0005-0000-0000-0000991B0000}"/>
    <cellStyle name="20% - Accent4 4 5 6 3" xfId="44270" xr:uid="{00000000-0005-0000-0000-00009A1B0000}"/>
    <cellStyle name="20% - Accent4 4 5 7" xfId="21803" xr:uid="{00000000-0005-0000-0000-00009B1B0000}"/>
    <cellStyle name="20% - Accent4 4 5 7 2" xfId="29751" xr:uid="{00000000-0005-0000-0000-00009C1B0000}"/>
    <cellStyle name="20% - Accent4 4 5 7 2 2" xfId="58710" xr:uid="{00000000-0005-0000-0000-00009D1B0000}"/>
    <cellStyle name="20% - Accent4 4 5 7 3" xfId="50769" xr:uid="{00000000-0005-0000-0000-00009E1B0000}"/>
    <cellStyle name="20% - Accent4 4 5 8" xfId="8543" xr:uid="{00000000-0005-0000-0000-00009F1B0000}"/>
    <cellStyle name="20% - Accent4 4 5 8 2" xfId="37601" xr:uid="{00000000-0005-0000-0000-0000A01B0000}"/>
    <cellStyle name="20% - Accent4 4 5 9" xfId="31017" xr:uid="{00000000-0005-0000-0000-0000A11B0000}"/>
    <cellStyle name="20% - Accent4 4 6" xfId="3396" xr:uid="{00000000-0005-0000-0000-0000A21B0000}"/>
    <cellStyle name="20% - Accent4 4 6 2" xfId="4594" xr:uid="{00000000-0005-0000-0000-0000A31B0000}"/>
    <cellStyle name="20% - Accent4 4 6 2 2" xfId="17888" xr:uid="{00000000-0005-0000-0000-0000A41B0000}"/>
    <cellStyle name="20% - Accent4 4 6 2 2 2" xfId="25842" xr:uid="{00000000-0005-0000-0000-0000A51B0000}"/>
    <cellStyle name="20% - Accent4 4 6 2 2 2 2" xfId="54801" xr:uid="{00000000-0005-0000-0000-0000A61B0000}"/>
    <cellStyle name="20% - Accent4 4 6 2 2 3" xfId="46860" xr:uid="{00000000-0005-0000-0000-0000A71B0000}"/>
    <cellStyle name="20% - Accent4 4 6 2 3" xfId="11218" xr:uid="{00000000-0005-0000-0000-0000A81B0000}"/>
    <cellStyle name="20% - Accent4 4 6 2 3 2" xfId="40276" xr:uid="{00000000-0005-0000-0000-0000A91B0000}"/>
    <cellStyle name="20% - Accent4 4 6 2 4" xfId="33692" xr:uid="{00000000-0005-0000-0000-0000AA1B0000}"/>
    <cellStyle name="20% - Accent4 4 6 3" xfId="6754" xr:uid="{00000000-0005-0000-0000-0000AB1B0000}"/>
    <cellStyle name="20% - Accent4 4 6 3 2" xfId="20036" xr:uid="{00000000-0005-0000-0000-0000AC1B0000}"/>
    <cellStyle name="20% - Accent4 4 6 3 2 2" xfId="27990" xr:uid="{00000000-0005-0000-0000-0000AD1B0000}"/>
    <cellStyle name="20% - Accent4 4 6 3 2 2 2" xfId="56949" xr:uid="{00000000-0005-0000-0000-0000AE1B0000}"/>
    <cellStyle name="20% - Accent4 4 6 3 2 3" xfId="49008" xr:uid="{00000000-0005-0000-0000-0000AF1B0000}"/>
    <cellStyle name="20% - Accent4 4 6 3 3" xfId="13366" xr:uid="{00000000-0005-0000-0000-0000B01B0000}"/>
    <cellStyle name="20% - Accent4 4 6 3 3 2" xfId="42424" xr:uid="{00000000-0005-0000-0000-0000B11B0000}"/>
    <cellStyle name="20% - Accent4 4 6 3 4" xfId="35840" xr:uid="{00000000-0005-0000-0000-0000B21B0000}"/>
    <cellStyle name="20% - Accent4 4 6 4" xfId="7919" xr:uid="{00000000-0005-0000-0000-0000B31B0000}"/>
    <cellStyle name="20% - Accent4 4 6 4 2" xfId="21180" xr:uid="{00000000-0005-0000-0000-0000B41B0000}"/>
    <cellStyle name="20% - Accent4 4 6 4 2 2" xfId="29134" xr:uid="{00000000-0005-0000-0000-0000B51B0000}"/>
    <cellStyle name="20% - Accent4 4 6 4 2 2 2" xfId="58093" xr:uid="{00000000-0005-0000-0000-0000B61B0000}"/>
    <cellStyle name="20% - Accent4 4 6 4 2 3" xfId="50152" xr:uid="{00000000-0005-0000-0000-0000B71B0000}"/>
    <cellStyle name="20% - Accent4 4 6 4 3" xfId="14510" xr:uid="{00000000-0005-0000-0000-0000B81B0000}"/>
    <cellStyle name="20% - Accent4 4 6 4 3 2" xfId="43568" xr:uid="{00000000-0005-0000-0000-0000B91B0000}"/>
    <cellStyle name="20% - Accent4 4 6 4 4" xfId="36984" xr:uid="{00000000-0005-0000-0000-0000BA1B0000}"/>
    <cellStyle name="20% - Accent4 4 6 5" xfId="15789" xr:uid="{00000000-0005-0000-0000-0000BB1B0000}"/>
    <cellStyle name="20% - Accent4 4 6 5 2" xfId="23779" xr:uid="{00000000-0005-0000-0000-0000BC1B0000}"/>
    <cellStyle name="20% - Accent4 4 6 5 2 2" xfId="52738" xr:uid="{00000000-0005-0000-0000-0000BD1B0000}"/>
    <cellStyle name="20% - Accent4 4 6 5 3" xfId="44797" xr:uid="{00000000-0005-0000-0000-0000BE1B0000}"/>
    <cellStyle name="20% - Accent4 4 6 6" xfId="22330" xr:uid="{00000000-0005-0000-0000-0000BF1B0000}"/>
    <cellStyle name="20% - Accent4 4 6 6 2" xfId="30278" xr:uid="{00000000-0005-0000-0000-0000C01B0000}"/>
    <cellStyle name="20% - Accent4 4 6 6 2 2" xfId="59237" xr:uid="{00000000-0005-0000-0000-0000C11B0000}"/>
    <cellStyle name="20% - Accent4 4 6 6 3" xfId="51296" xr:uid="{00000000-0005-0000-0000-0000C21B0000}"/>
    <cellStyle name="20% - Accent4 4 6 7" xfId="10074" xr:uid="{00000000-0005-0000-0000-0000C31B0000}"/>
    <cellStyle name="20% - Accent4 4 6 7 2" xfId="39132" xr:uid="{00000000-0005-0000-0000-0000C41B0000}"/>
    <cellStyle name="20% - Accent4 4 6 8" xfId="32548" xr:uid="{00000000-0005-0000-0000-0000C51B0000}"/>
    <cellStyle name="20% - Accent4 4 7" xfId="2457" xr:uid="{00000000-0005-0000-0000-0000C61B0000}"/>
    <cellStyle name="20% - Accent4 4 7 2" xfId="5815" xr:uid="{00000000-0005-0000-0000-0000C71B0000}"/>
    <cellStyle name="20% - Accent4 4 7 2 2" xfId="19097" xr:uid="{00000000-0005-0000-0000-0000C81B0000}"/>
    <cellStyle name="20% - Accent4 4 7 2 2 2" xfId="27051" xr:uid="{00000000-0005-0000-0000-0000C91B0000}"/>
    <cellStyle name="20% - Accent4 4 7 2 2 2 2" xfId="56010" xr:uid="{00000000-0005-0000-0000-0000CA1B0000}"/>
    <cellStyle name="20% - Accent4 4 7 2 2 3" xfId="48069" xr:uid="{00000000-0005-0000-0000-0000CB1B0000}"/>
    <cellStyle name="20% - Accent4 4 7 2 3" xfId="12427" xr:uid="{00000000-0005-0000-0000-0000CC1B0000}"/>
    <cellStyle name="20% - Accent4 4 7 2 3 2" xfId="41485" xr:uid="{00000000-0005-0000-0000-0000CD1B0000}"/>
    <cellStyle name="20% - Accent4 4 7 2 4" xfId="34901" xr:uid="{00000000-0005-0000-0000-0000CE1B0000}"/>
    <cellStyle name="20% - Accent4 4 7 3" xfId="14747" xr:uid="{00000000-0005-0000-0000-0000CF1B0000}"/>
    <cellStyle name="20% - Accent4 4 7 3 2" xfId="22767" xr:uid="{00000000-0005-0000-0000-0000D01B0000}"/>
    <cellStyle name="20% - Accent4 4 7 3 2 2" xfId="51726" xr:uid="{00000000-0005-0000-0000-0000D11B0000}"/>
    <cellStyle name="20% - Accent4 4 7 3 3" xfId="43785" xr:uid="{00000000-0005-0000-0000-0000D21B0000}"/>
    <cellStyle name="20% - Accent4 4 7 4" xfId="9135" xr:uid="{00000000-0005-0000-0000-0000D31B0000}"/>
    <cellStyle name="20% - Accent4 4 7 4 2" xfId="38193" xr:uid="{00000000-0005-0000-0000-0000D41B0000}"/>
    <cellStyle name="20% - Accent4 4 7 5" xfId="31609" xr:uid="{00000000-0005-0000-0000-0000D51B0000}"/>
    <cellStyle name="20% - Accent4 4 8" xfId="3655" xr:uid="{00000000-0005-0000-0000-0000D61B0000}"/>
    <cellStyle name="20% - Accent4 4 8 2" xfId="16949" xr:uid="{00000000-0005-0000-0000-0000D71B0000}"/>
    <cellStyle name="20% - Accent4 4 8 2 2" xfId="24903" xr:uid="{00000000-0005-0000-0000-0000D81B0000}"/>
    <cellStyle name="20% - Accent4 4 8 2 2 2" xfId="53862" xr:uid="{00000000-0005-0000-0000-0000D91B0000}"/>
    <cellStyle name="20% - Accent4 4 8 2 3" xfId="45921" xr:uid="{00000000-0005-0000-0000-0000DA1B0000}"/>
    <cellStyle name="20% - Accent4 4 8 3" xfId="10279" xr:uid="{00000000-0005-0000-0000-0000DB1B0000}"/>
    <cellStyle name="20% - Accent4 4 8 3 2" xfId="39337" xr:uid="{00000000-0005-0000-0000-0000DC1B0000}"/>
    <cellStyle name="20% - Accent4 4 8 4" xfId="32753" xr:uid="{00000000-0005-0000-0000-0000DD1B0000}"/>
    <cellStyle name="20% - Accent4 4 9" xfId="4811" xr:uid="{00000000-0005-0000-0000-0000DE1B0000}"/>
    <cellStyle name="20% - Accent4 4 9 2" xfId="18093" xr:uid="{00000000-0005-0000-0000-0000DF1B0000}"/>
    <cellStyle name="20% - Accent4 4 9 2 2" xfId="26047" xr:uid="{00000000-0005-0000-0000-0000E01B0000}"/>
    <cellStyle name="20% - Accent4 4 9 2 2 2" xfId="55006" xr:uid="{00000000-0005-0000-0000-0000E11B0000}"/>
    <cellStyle name="20% - Accent4 4 9 2 3" xfId="47065" xr:uid="{00000000-0005-0000-0000-0000E21B0000}"/>
    <cellStyle name="20% - Accent4 4 9 3" xfId="11423" xr:uid="{00000000-0005-0000-0000-0000E31B0000}"/>
    <cellStyle name="20% - Accent4 4 9 3 2" xfId="40481" xr:uid="{00000000-0005-0000-0000-0000E41B0000}"/>
    <cellStyle name="20% - Accent4 4 9 4" xfId="33897" xr:uid="{00000000-0005-0000-0000-0000E51B0000}"/>
    <cellStyle name="20% - Accent4 5" xfId="1429" xr:uid="{00000000-0005-0000-0000-0000E61B0000}"/>
    <cellStyle name="20% - Accent4 5 10" xfId="21411" xr:uid="{00000000-0005-0000-0000-0000E71B0000}"/>
    <cellStyle name="20% - Accent4 5 10 2" xfId="29359" xr:uid="{00000000-0005-0000-0000-0000E81B0000}"/>
    <cellStyle name="20% - Accent4 5 10 2 2" xfId="58318" xr:uid="{00000000-0005-0000-0000-0000E91B0000}"/>
    <cellStyle name="20% - Accent4 5 10 3" xfId="50377" xr:uid="{00000000-0005-0000-0000-0000EA1B0000}"/>
    <cellStyle name="20% - Accent4 5 11" xfId="8151" xr:uid="{00000000-0005-0000-0000-0000EB1B0000}"/>
    <cellStyle name="20% - Accent4 5 11 2" xfId="37209" xr:uid="{00000000-0005-0000-0000-0000EC1B0000}"/>
    <cellStyle name="20% - Accent4 5 12" xfId="30625" xr:uid="{00000000-0005-0000-0000-0000ED1B0000}"/>
    <cellStyle name="20% - Accent4 5 2" xfId="1649" xr:uid="{00000000-0005-0000-0000-0000EE1B0000}"/>
    <cellStyle name="20% - Accent4 5 2 10" xfId="30838" xr:uid="{00000000-0005-0000-0000-0000EF1B0000}"/>
    <cellStyle name="20% - Accent4 5 2 2" xfId="2274" xr:uid="{00000000-0005-0000-0000-0000F01B0000}"/>
    <cellStyle name="20% - Accent4 5 2 2 2" xfId="3282" xr:uid="{00000000-0005-0000-0000-0000F11B0000}"/>
    <cellStyle name="20% - Accent4 5 2 2 2 2" xfId="6640" xr:uid="{00000000-0005-0000-0000-0000F21B0000}"/>
    <cellStyle name="20% - Accent4 5 2 2 2 2 2" xfId="19922" xr:uid="{00000000-0005-0000-0000-0000F31B0000}"/>
    <cellStyle name="20% - Accent4 5 2 2 2 2 2 2" xfId="27876" xr:uid="{00000000-0005-0000-0000-0000F41B0000}"/>
    <cellStyle name="20% - Accent4 5 2 2 2 2 2 2 2" xfId="56835" xr:uid="{00000000-0005-0000-0000-0000F51B0000}"/>
    <cellStyle name="20% - Accent4 5 2 2 2 2 2 3" xfId="48894" xr:uid="{00000000-0005-0000-0000-0000F61B0000}"/>
    <cellStyle name="20% - Accent4 5 2 2 2 2 3" xfId="13252" xr:uid="{00000000-0005-0000-0000-0000F71B0000}"/>
    <cellStyle name="20% - Accent4 5 2 2 2 2 3 2" xfId="42310" xr:uid="{00000000-0005-0000-0000-0000F81B0000}"/>
    <cellStyle name="20% - Accent4 5 2 2 2 2 4" xfId="35726" xr:uid="{00000000-0005-0000-0000-0000F91B0000}"/>
    <cellStyle name="20% - Accent4 5 2 2 2 3" xfId="16770" xr:uid="{00000000-0005-0000-0000-0000FA1B0000}"/>
    <cellStyle name="20% - Accent4 5 2 2 2 3 2" xfId="24724" xr:uid="{00000000-0005-0000-0000-0000FB1B0000}"/>
    <cellStyle name="20% - Accent4 5 2 2 2 3 2 2" xfId="53683" xr:uid="{00000000-0005-0000-0000-0000FC1B0000}"/>
    <cellStyle name="20% - Accent4 5 2 2 2 3 3" xfId="45742" xr:uid="{00000000-0005-0000-0000-0000FD1B0000}"/>
    <cellStyle name="20% - Accent4 5 2 2 2 4" xfId="9960" xr:uid="{00000000-0005-0000-0000-0000FE1B0000}"/>
    <cellStyle name="20% - Accent4 5 2 2 2 4 2" xfId="39018" xr:uid="{00000000-0005-0000-0000-0000FF1B0000}"/>
    <cellStyle name="20% - Accent4 5 2 2 2 5" xfId="32434" xr:uid="{00000000-0005-0000-0000-0000001C0000}"/>
    <cellStyle name="20% - Accent4 5 2 2 3" xfId="4480" xr:uid="{00000000-0005-0000-0000-0000011C0000}"/>
    <cellStyle name="20% - Accent4 5 2 2 3 2" xfId="17774" xr:uid="{00000000-0005-0000-0000-0000021C0000}"/>
    <cellStyle name="20% - Accent4 5 2 2 3 2 2" xfId="25728" xr:uid="{00000000-0005-0000-0000-0000031C0000}"/>
    <cellStyle name="20% - Accent4 5 2 2 3 2 2 2" xfId="54687" xr:uid="{00000000-0005-0000-0000-0000041C0000}"/>
    <cellStyle name="20% - Accent4 5 2 2 3 2 3" xfId="46746" xr:uid="{00000000-0005-0000-0000-0000051C0000}"/>
    <cellStyle name="20% - Accent4 5 2 2 3 3" xfId="11104" xr:uid="{00000000-0005-0000-0000-0000061C0000}"/>
    <cellStyle name="20% - Accent4 5 2 2 3 3 2" xfId="40162" xr:uid="{00000000-0005-0000-0000-0000071C0000}"/>
    <cellStyle name="20% - Accent4 5 2 2 3 4" xfId="33578" xr:uid="{00000000-0005-0000-0000-0000081C0000}"/>
    <cellStyle name="20% - Accent4 5 2 2 4" xfId="5636" xr:uid="{00000000-0005-0000-0000-0000091C0000}"/>
    <cellStyle name="20% - Accent4 5 2 2 4 2" xfId="18918" xr:uid="{00000000-0005-0000-0000-00000A1C0000}"/>
    <cellStyle name="20% - Accent4 5 2 2 4 2 2" xfId="26872" xr:uid="{00000000-0005-0000-0000-00000B1C0000}"/>
    <cellStyle name="20% - Accent4 5 2 2 4 2 2 2" xfId="55831" xr:uid="{00000000-0005-0000-0000-00000C1C0000}"/>
    <cellStyle name="20% - Accent4 5 2 2 4 2 3" xfId="47890" xr:uid="{00000000-0005-0000-0000-00000D1C0000}"/>
    <cellStyle name="20% - Accent4 5 2 2 4 3" xfId="12248" xr:uid="{00000000-0005-0000-0000-00000E1C0000}"/>
    <cellStyle name="20% - Accent4 5 2 2 4 3 2" xfId="41306" xr:uid="{00000000-0005-0000-0000-00000F1C0000}"/>
    <cellStyle name="20% - Accent4 5 2 2 4 4" xfId="34722" xr:uid="{00000000-0005-0000-0000-0000101C0000}"/>
    <cellStyle name="20% - Accent4 5 2 2 5" xfId="7805" xr:uid="{00000000-0005-0000-0000-0000111C0000}"/>
    <cellStyle name="20% - Accent4 5 2 2 5 2" xfId="21066" xr:uid="{00000000-0005-0000-0000-0000121C0000}"/>
    <cellStyle name="20% - Accent4 5 2 2 5 2 2" xfId="29020" xr:uid="{00000000-0005-0000-0000-0000131C0000}"/>
    <cellStyle name="20% - Accent4 5 2 2 5 2 2 2" xfId="57979" xr:uid="{00000000-0005-0000-0000-0000141C0000}"/>
    <cellStyle name="20% - Accent4 5 2 2 5 2 3" xfId="50038" xr:uid="{00000000-0005-0000-0000-0000151C0000}"/>
    <cellStyle name="20% - Accent4 5 2 2 5 3" xfId="14396" xr:uid="{00000000-0005-0000-0000-0000161C0000}"/>
    <cellStyle name="20% - Accent4 5 2 2 5 3 2" xfId="43454" xr:uid="{00000000-0005-0000-0000-0000171C0000}"/>
    <cellStyle name="20% - Accent4 5 2 2 5 4" xfId="36870" xr:uid="{00000000-0005-0000-0000-0000181C0000}"/>
    <cellStyle name="20% - Accent4 5 2 2 6" xfId="15675" xr:uid="{00000000-0005-0000-0000-0000191C0000}"/>
    <cellStyle name="20% - Accent4 5 2 2 6 2" xfId="23665" xr:uid="{00000000-0005-0000-0000-00001A1C0000}"/>
    <cellStyle name="20% - Accent4 5 2 2 6 2 2" xfId="52624" xr:uid="{00000000-0005-0000-0000-00001B1C0000}"/>
    <cellStyle name="20% - Accent4 5 2 2 6 3" xfId="44683" xr:uid="{00000000-0005-0000-0000-00001C1C0000}"/>
    <cellStyle name="20% - Accent4 5 2 2 7" xfId="22216" xr:uid="{00000000-0005-0000-0000-00001D1C0000}"/>
    <cellStyle name="20% - Accent4 5 2 2 7 2" xfId="30164" xr:uid="{00000000-0005-0000-0000-00001E1C0000}"/>
    <cellStyle name="20% - Accent4 5 2 2 7 2 2" xfId="59123" xr:uid="{00000000-0005-0000-0000-00001F1C0000}"/>
    <cellStyle name="20% - Accent4 5 2 2 7 3" xfId="51182" xr:uid="{00000000-0005-0000-0000-0000201C0000}"/>
    <cellStyle name="20% - Accent4 5 2 2 8" xfId="8956" xr:uid="{00000000-0005-0000-0000-0000211C0000}"/>
    <cellStyle name="20% - Accent4 5 2 2 8 2" xfId="38014" xr:uid="{00000000-0005-0000-0000-0000221C0000}"/>
    <cellStyle name="20% - Accent4 5 2 2 9" xfId="31430" xr:uid="{00000000-0005-0000-0000-0000231C0000}"/>
    <cellStyle name="20% - Accent4 5 2 3" xfId="2690" xr:uid="{00000000-0005-0000-0000-0000241C0000}"/>
    <cellStyle name="20% - Accent4 5 2 3 2" xfId="6048" xr:uid="{00000000-0005-0000-0000-0000251C0000}"/>
    <cellStyle name="20% - Accent4 5 2 3 2 2" xfId="19330" xr:uid="{00000000-0005-0000-0000-0000261C0000}"/>
    <cellStyle name="20% - Accent4 5 2 3 2 2 2" xfId="27284" xr:uid="{00000000-0005-0000-0000-0000271C0000}"/>
    <cellStyle name="20% - Accent4 5 2 3 2 2 2 2" xfId="56243" xr:uid="{00000000-0005-0000-0000-0000281C0000}"/>
    <cellStyle name="20% - Accent4 5 2 3 2 2 3" xfId="48302" xr:uid="{00000000-0005-0000-0000-0000291C0000}"/>
    <cellStyle name="20% - Accent4 5 2 3 2 3" xfId="12660" xr:uid="{00000000-0005-0000-0000-00002A1C0000}"/>
    <cellStyle name="20% - Accent4 5 2 3 2 3 2" xfId="41718" xr:uid="{00000000-0005-0000-0000-00002B1C0000}"/>
    <cellStyle name="20% - Accent4 5 2 3 2 4" xfId="35134" xr:uid="{00000000-0005-0000-0000-00002C1C0000}"/>
    <cellStyle name="20% - Accent4 5 2 3 3" xfId="16178" xr:uid="{00000000-0005-0000-0000-00002D1C0000}"/>
    <cellStyle name="20% - Accent4 5 2 3 3 2" xfId="24132" xr:uid="{00000000-0005-0000-0000-00002E1C0000}"/>
    <cellStyle name="20% - Accent4 5 2 3 3 2 2" xfId="53091" xr:uid="{00000000-0005-0000-0000-00002F1C0000}"/>
    <cellStyle name="20% - Accent4 5 2 3 3 3" xfId="45150" xr:uid="{00000000-0005-0000-0000-0000301C0000}"/>
    <cellStyle name="20% - Accent4 5 2 3 4" xfId="9368" xr:uid="{00000000-0005-0000-0000-0000311C0000}"/>
    <cellStyle name="20% - Accent4 5 2 3 4 2" xfId="38426" xr:uid="{00000000-0005-0000-0000-0000321C0000}"/>
    <cellStyle name="20% - Accent4 5 2 3 5" xfId="31842" xr:uid="{00000000-0005-0000-0000-0000331C0000}"/>
    <cellStyle name="20% - Accent4 5 2 4" xfId="3888" xr:uid="{00000000-0005-0000-0000-0000341C0000}"/>
    <cellStyle name="20% - Accent4 5 2 4 2" xfId="17182" xr:uid="{00000000-0005-0000-0000-0000351C0000}"/>
    <cellStyle name="20% - Accent4 5 2 4 2 2" xfId="25136" xr:uid="{00000000-0005-0000-0000-0000361C0000}"/>
    <cellStyle name="20% - Accent4 5 2 4 2 2 2" xfId="54095" xr:uid="{00000000-0005-0000-0000-0000371C0000}"/>
    <cellStyle name="20% - Accent4 5 2 4 2 3" xfId="46154" xr:uid="{00000000-0005-0000-0000-0000381C0000}"/>
    <cellStyle name="20% - Accent4 5 2 4 3" xfId="10512" xr:uid="{00000000-0005-0000-0000-0000391C0000}"/>
    <cellStyle name="20% - Accent4 5 2 4 3 2" xfId="39570" xr:uid="{00000000-0005-0000-0000-00003A1C0000}"/>
    <cellStyle name="20% - Accent4 5 2 4 4" xfId="32986" xr:uid="{00000000-0005-0000-0000-00003B1C0000}"/>
    <cellStyle name="20% - Accent4 5 2 5" xfId="5044" xr:uid="{00000000-0005-0000-0000-00003C1C0000}"/>
    <cellStyle name="20% - Accent4 5 2 5 2" xfId="18326" xr:uid="{00000000-0005-0000-0000-00003D1C0000}"/>
    <cellStyle name="20% - Accent4 5 2 5 2 2" xfId="26280" xr:uid="{00000000-0005-0000-0000-00003E1C0000}"/>
    <cellStyle name="20% - Accent4 5 2 5 2 2 2" xfId="55239" xr:uid="{00000000-0005-0000-0000-00003F1C0000}"/>
    <cellStyle name="20% - Accent4 5 2 5 2 3" xfId="47298" xr:uid="{00000000-0005-0000-0000-0000401C0000}"/>
    <cellStyle name="20% - Accent4 5 2 5 3" xfId="11656" xr:uid="{00000000-0005-0000-0000-0000411C0000}"/>
    <cellStyle name="20% - Accent4 5 2 5 3 2" xfId="40714" xr:uid="{00000000-0005-0000-0000-0000421C0000}"/>
    <cellStyle name="20% - Accent4 5 2 5 4" xfId="34130" xr:uid="{00000000-0005-0000-0000-0000431C0000}"/>
    <cellStyle name="20% - Accent4 5 2 6" xfId="7213" xr:uid="{00000000-0005-0000-0000-0000441C0000}"/>
    <cellStyle name="20% - Accent4 5 2 6 2" xfId="20474" xr:uid="{00000000-0005-0000-0000-0000451C0000}"/>
    <cellStyle name="20% - Accent4 5 2 6 2 2" xfId="28428" xr:uid="{00000000-0005-0000-0000-0000461C0000}"/>
    <cellStyle name="20% - Accent4 5 2 6 2 2 2" xfId="57387" xr:uid="{00000000-0005-0000-0000-0000471C0000}"/>
    <cellStyle name="20% - Accent4 5 2 6 2 3" xfId="49446" xr:uid="{00000000-0005-0000-0000-0000481C0000}"/>
    <cellStyle name="20% - Accent4 5 2 6 3" xfId="13804" xr:uid="{00000000-0005-0000-0000-0000491C0000}"/>
    <cellStyle name="20% - Accent4 5 2 6 3 2" xfId="42862" xr:uid="{00000000-0005-0000-0000-00004A1C0000}"/>
    <cellStyle name="20% - Accent4 5 2 6 4" xfId="36278" xr:uid="{00000000-0005-0000-0000-00004B1C0000}"/>
    <cellStyle name="20% - Accent4 5 2 7" xfId="15082" xr:uid="{00000000-0005-0000-0000-00004C1C0000}"/>
    <cellStyle name="20% - Accent4 5 2 7 2" xfId="23072" xr:uid="{00000000-0005-0000-0000-00004D1C0000}"/>
    <cellStyle name="20% - Accent4 5 2 7 2 2" xfId="52031" xr:uid="{00000000-0005-0000-0000-00004E1C0000}"/>
    <cellStyle name="20% - Accent4 5 2 7 3" xfId="44090" xr:uid="{00000000-0005-0000-0000-00004F1C0000}"/>
    <cellStyle name="20% - Accent4 5 2 8" xfId="21624" xr:uid="{00000000-0005-0000-0000-0000501C0000}"/>
    <cellStyle name="20% - Accent4 5 2 8 2" xfId="29572" xr:uid="{00000000-0005-0000-0000-0000511C0000}"/>
    <cellStyle name="20% - Accent4 5 2 8 2 2" xfId="58531" xr:uid="{00000000-0005-0000-0000-0000521C0000}"/>
    <cellStyle name="20% - Accent4 5 2 8 3" xfId="50590" xr:uid="{00000000-0005-0000-0000-0000531C0000}"/>
    <cellStyle name="20% - Accent4 5 2 9" xfId="8364" xr:uid="{00000000-0005-0000-0000-0000541C0000}"/>
    <cellStyle name="20% - Accent4 5 2 9 2" xfId="37422" xr:uid="{00000000-0005-0000-0000-0000551C0000}"/>
    <cellStyle name="20% - Accent4 5 3" xfId="2061" xr:uid="{00000000-0005-0000-0000-0000561C0000}"/>
    <cellStyle name="20% - Accent4 5 3 2" xfId="3069" xr:uid="{00000000-0005-0000-0000-0000571C0000}"/>
    <cellStyle name="20% - Accent4 5 3 2 2" xfId="6427" xr:uid="{00000000-0005-0000-0000-0000581C0000}"/>
    <cellStyle name="20% - Accent4 5 3 2 2 2" xfId="19709" xr:uid="{00000000-0005-0000-0000-0000591C0000}"/>
    <cellStyle name="20% - Accent4 5 3 2 2 2 2" xfId="27663" xr:uid="{00000000-0005-0000-0000-00005A1C0000}"/>
    <cellStyle name="20% - Accent4 5 3 2 2 2 2 2" xfId="56622" xr:uid="{00000000-0005-0000-0000-00005B1C0000}"/>
    <cellStyle name="20% - Accent4 5 3 2 2 2 3" xfId="48681" xr:uid="{00000000-0005-0000-0000-00005C1C0000}"/>
    <cellStyle name="20% - Accent4 5 3 2 2 3" xfId="13039" xr:uid="{00000000-0005-0000-0000-00005D1C0000}"/>
    <cellStyle name="20% - Accent4 5 3 2 2 3 2" xfId="42097" xr:uid="{00000000-0005-0000-0000-00005E1C0000}"/>
    <cellStyle name="20% - Accent4 5 3 2 2 4" xfId="35513" xr:uid="{00000000-0005-0000-0000-00005F1C0000}"/>
    <cellStyle name="20% - Accent4 5 3 2 3" xfId="16557" xr:uid="{00000000-0005-0000-0000-0000601C0000}"/>
    <cellStyle name="20% - Accent4 5 3 2 3 2" xfId="24511" xr:uid="{00000000-0005-0000-0000-0000611C0000}"/>
    <cellStyle name="20% - Accent4 5 3 2 3 2 2" xfId="53470" xr:uid="{00000000-0005-0000-0000-0000621C0000}"/>
    <cellStyle name="20% - Accent4 5 3 2 3 3" xfId="45529" xr:uid="{00000000-0005-0000-0000-0000631C0000}"/>
    <cellStyle name="20% - Accent4 5 3 2 4" xfId="9747" xr:uid="{00000000-0005-0000-0000-0000641C0000}"/>
    <cellStyle name="20% - Accent4 5 3 2 4 2" xfId="38805" xr:uid="{00000000-0005-0000-0000-0000651C0000}"/>
    <cellStyle name="20% - Accent4 5 3 2 5" xfId="32221" xr:uid="{00000000-0005-0000-0000-0000661C0000}"/>
    <cellStyle name="20% - Accent4 5 3 3" xfId="4267" xr:uid="{00000000-0005-0000-0000-0000671C0000}"/>
    <cellStyle name="20% - Accent4 5 3 3 2" xfId="17561" xr:uid="{00000000-0005-0000-0000-0000681C0000}"/>
    <cellStyle name="20% - Accent4 5 3 3 2 2" xfId="25515" xr:uid="{00000000-0005-0000-0000-0000691C0000}"/>
    <cellStyle name="20% - Accent4 5 3 3 2 2 2" xfId="54474" xr:uid="{00000000-0005-0000-0000-00006A1C0000}"/>
    <cellStyle name="20% - Accent4 5 3 3 2 3" xfId="46533" xr:uid="{00000000-0005-0000-0000-00006B1C0000}"/>
    <cellStyle name="20% - Accent4 5 3 3 3" xfId="10891" xr:uid="{00000000-0005-0000-0000-00006C1C0000}"/>
    <cellStyle name="20% - Accent4 5 3 3 3 2" xfId="39949" xr:uid="{00000000-0005-0000-0000-00006D1C0000}"/>
    <cellStyle name="20% - Accent4 5 3 3 4" xfId="33365" xr:uid="{00000000-0005-0000-0000-00006E1C0000}"/>
    <cellStyle name="20% - Accent4 5 3 4" xfId="5423" xr:uid="{00000000-0005-0000-0000-00006F1C0000}"/>
    <cellStyle name="20% - Accent4 5 3 4 2" xfId="18705" xr:uid="{00000000-0005-0000-0000-0000701C0000}"/>
    <cellStyle name="20% - Accent4 5 3 4 2 2" xfId="26659" xr:uid="{00000000-0005-0000-0000-0000711C0000}"/>
    <cellStyle name="20% - Accent4 5 3 4 2 2 2" xfId="55618" xr:uid="{00000000-0005-0000-0000-0000721C0000}"/>
    <cellStyle name="20% - Accent4 5 3 4 2 3" xfId="47677" xr:uid="{00000000-0005-0000-0000-0000731C0000}"/>
    <cellStyle name="20% - Accent4 5 3 4 3" xfId="12035" xr:uid="{00000000-0005-0000-0000-0000741C0000}"/>
    <cellStyle name="20% - Accent4 5 3 4 3 2" xfId="41093" xr:uid="{00000000-0005-0000-0000-0000751C0000}"/>
    <cellStyle name="20% - Accent4 5 3 4 4" xfId="34509" xr:uid="{00000000-0005-0000-0000-0000761C0000}"/>
    <cellStyle name="20% - Accent4 5 3 5" xfId="7592" xr:uid="{00000000-0005-0000-0000-0000771C0000}"/>
    <cellStyle name="20% - Accent4 5 3 5 2" xfId="20853" xr:uid="{00000000-0005-0000-0000-0000781C0000}"/>
    <cellStyle name="20% - Accent4 5 3 5 2 2" xfId="28807" xr:uid="{00000000-0005-0000-0000-0000791C0000}"/>
    <cellStyle name="20% - Accent4 5 3 5 2 2 2" xfId="57766" xr:uid="{00000000-0005-0000-0000-00007A1C0000}"/>
    <cellStyle name="20% - Accent4 5 3 5 2 3" xfId="49825" xr:uid="{00000000-0005-0000-0000-00007B1C0000}"/>
    <cellStyle name="20% - Accent4 5 3 5 3" xfId="14183" xr:uid="{00000000-0005-0000-0000-00007C1C0000}"/>
    <cellStyle name="20% - Accent4 5 3 5 3 2" xfId="43241" xr:uid="{00000000-0005-0000-0000-00007D1C0000}"/>
    <cellStyle name="20% - Accent4 5 3 5 4" xfId="36657" xr:uid="{00000000-0005-0000-0000-00007E1C0000}"/>
    <cellStyle name="20% - Accent4 5 3 6" xfId="15462" xr:uid="{00000000-0005-0000-0000-00007F1C0000}"/>
    <cellStyle name="20% - Accent4 5 3 6 2" xfId="23452" xr:uid="{00000000-0005-0000-0000-0000801C0000}"/>
    <cellStyle name="20% - Accent4 5 3 6 2 2" xfId="52411" xr:uid="{00000000-0005-0000-0000-0000811C0000}"/>
    <cellStyle name="20% - Accent4 5 3 6 3" xfId="44470" xr:uid="{00000000-0005-0000-0000-0000821C0000}"/>
    <cellStyle name="20% - Accent4 5 3 7" xfId="22003" xr:uid="{00000000-0005-0000-0000-0000831C0000}"/>
    <cellStyle name="20% - Accent4 5 3 7 2" xfId="29951" xr:uid="{00000000-0005-0000-0000-0000841C0000}"/>
    <cellStyle name="20% - Accent4 5 3 7 2 2" xfId="58910" xr:uid="{00000000-0005-0000-0000-0000851C0000}"/>
    <cellStyle name="20% - Accent4 5 3 7 3" xfId="50969" xr:uid="{00000000-0005-0000-0000-0000861C0000}"/>
    <cellStyle name="20% - Accent4 5 3 8" xfId="8743" xr:uid="{00000000-0005-0000-0000-0000871C0000}"/>
    <cellStyle name="20% - Accent4 5 3 8 2" xfId="37801" xr:uid="{00000000-0005-0000-0000-0000881C0000}"/>
    <cellStyle name="20% - Accent4 5 3 9" xfId="31217" xr:uid="{00000000-0005-0000-0000-0000891C0000}"/>
    <cellStyle name="20% - Accent4 5 4" xfId="1879" xr:uid="{00000000-0005-0000-0000-00008A1C0000}"/>
    <cellStyle name="20% - Accent4 5 4 2" xfId="2889" xr:uid="{00000000-0005-0000-0000-00008B1C0000}"/>
    <cellStyle name="20% - Accent4 5 4 2 2" xfId="6247" xr:uid="{00000000-0005-0000-0000-00008C1C0000}"/>
    <cellStyle name="20% - Accent4 5 4 2 2 2" xfId="19529" xr:uid="{00000000-0005-0000-0000-00008D1C0000}"/>
    <cellStyle name="20% - Accent4 5 4 2 2 2 2" xfId="27483" xr:uid="{00000000-0005-0000-0000-00008E1C0000}"/>
    <cellStyle name="20% - Accent4 5 4 2 2 2 2 2" xfId="56442" xr:uid="{00000000-0005-0000-0000-00008F1C0000}"/>
    <cellStyle name="20% - Accent4 5 4 2 2 2 3" xfId="48501" xr:uid="{00000000-0005-0000-0000-0000901C0000}"/>
    <cellStyle name="20% - Accent4 5 4 2 2 3" xfId="12859" xr:uid="{00000000-0005-0000-0000-0000911C0000}"/>
    <cellStyle name="20% - Accent4 5 4 2 2 3 2" xfId="41917" xr:uid="{00000000-0005-0000-0000-0000921C0000}"/>
    <cellStyle name="20% - Accent4 5 4 2 2 4" xfId="35333" xr:uid="{00000000-0005-0000-0000-0000931C0000}"/>
    <cellStyle name="20% - Accent4 5 4 2 3" xfId="16377" xr:uid="{00000000-0005-0000-0000-0000941C0000}"/>
    <cellStyle name="20% - Accent4 5 4 2 3 2" xfId="24331" xr:uid="{00000000-0005-0000-0000-0000951C0000}"/>
    <cellStyle name="20% - Accent4 5 4 2 3 2 2" xfId="53290" xr:uid="{00000000-0005-0000-0000-0000961C0000}"/>
    <cellStyle name="20% - Accent4 5 4 2 3 3" xfId="45349" xr:uid="{00000000-0005-0000-0000-0000971C0000}"/>
    <cellStyle name="20% - Accent4 5 4 2 4" xfId="9567" xr:uid="{00000000-0005-0000-0000-0000981C0000}"/>
    <cellStyle name="20% - Accent4 5 4 2 4 2" xfId="38625" xr:uid="{00000000-0005-0000-0000-0000991C0000}"/>
    <cellStyle name="20% - Accent4 5 4 2 5" xfId="32041" xr:uid="{00000000-0005-0000-0000-00009A1C0000}"/>
    <cellStyle name="20% - Accent4 5 4 3" xfId="4087" xr:uid="{00000000-0005-0000-0000-00009B1C0000}"/>
    <cellStyle name="20% - Accent4 5 4 3 2" xfId="17381" xr:uid="{00000000-0005-0000-0000-00009C1C0000}"/>
    <cellStyle name="20% - Accent4 5 4 3 2 2" xfId="25335" xr:uid="{00000000-0005-0000-0000-00009D1C0000}"/>
    <cellStyle name="20% - Accent4 5 4 3 2 2 2" xfId="54294" xr:uid="{00000000-0005-0000-0000-00009E1C0000}"/>
    <cellStyle name="20% - Accent4 5 4 3 2 3" xfId="46353" xr:uid="{00000000-0005-0000-0000-00009F1C0000}"/>
    <cellStyle name="20% - Accent4 5 4 3 3" xfId="10711" xr:uid="{00000000-0005-0000-0000-0000A01C0000}"/>
    <cellStyle name="20% - Accent4 5 4 3 3 2" xfId="39769" xr:uid="{00000000-0005-0000-0000-0000A11C0000}"/>
    <cellStyle name="20% - Accent4 5 4 3 4" xfId="33185" xr:uid="{00000000-0005-0000-0000-0000A21C0000}"/>
    <cellStyle name="20% - Accent4 5 4 4" xfId="5243" xr:uid="{00000000-0005-0000-0000-0000A31C0000}"/>
    <cellStyle name="20% - Accent4 5 4 4 2" xfId="18525" xr:uid="{00000000-0005-0000-0000-0000A41C0000}"/>
    <cellStyle name="20% - Accent4 5 4 4 2 2" xfId="26479" xr:uid="{00000000-0005-0000-0000-0000A51C0000}"/>
    <cellStyle name="20% - Accent4 5 4 4 2 2 2" xfId="55438" xr:uid="{00000000-0005-0000-0000-0000A61C0000}"/>
    <cellStyle name="20% - Accent4 5 4 4 2 3" xfId="47497" xr:uid="{00000000-0005-0000-0000-0000A71C0000}"/>
    <cellStyle name="20% - Accent4 5 4 4 3" xfId="11855" xr:uid="{00000000-0005-0000-0000-0000A81C0000}"/>
    <cellStyle name="20% - Accent4 5 4 4 3 2" xfId="40913" xr:uid="{00000000-0005-0000-0000-0000A91C0000}"/>
    <cellStyle name="20% - Accent4 5 4 4 4" xfId="34329" xr:uid="{00000000-0005-0000-0000-0000AA1C0000}"/>
    <cellStyle name="20% - Accent4 5 4 5" xfId="7412" xr:uid="{00000000-0005-0000-0000-0000AB1C0000}"/>
    <cellStyle name="20% - Accent4 5 4 5 2" xfId="20673" xr:uid="{00000000-0005-0000-0000-0000AC1C0000}"/>
    <cellStyle name="20% - Accent4 5 4 5 2 2" xfId="28627" xr:uid="{00000000-0005-0000-0000-0000AD1C0000}"/>
    <cellStyle name="20% - Accent4 5 4 5 2 2 2" xfId="57586" xr:uid="{00000000-0005-0000-0000-0000AE1C0000}"/>
    <cellStyle name="20% - Accent4 5 4 5 2 3" xfId="49645" xr:uid="{00000000-0005-0000-0000-0000AF1C0000}"/>
    <cellStyle name="20% - Accent4 5 4 5 3" xfId="14003" xr:uid="{00000000-0005-0000-0000-0000B01C0000}"/>
    <cellStyle name="20% - Accent4 5 4 5 3 2" xfId="43061" xr:uid="{00000000-0005-0000-0000-0000B11C0000}"/>
    <cellStyle name="20% - Accent4 5 4 5 4" xfId="36477" xr:uid="{00000000-0005-0000-0000-0000B21C0000}"/>
    <cellStyle name="20% - Accent4 5 4 6" xfId="15282" xr:uid="{00000000-0005-0000-0000-0000B31C0000}"/>
    <cellStyle name="20% - Accent4 5 4 6 2" xfId="23272" xr:uid="{00000000-0005-0000-0000-0000B41C0000}"/>
    <cellStyle name="20% - Accent4 5 4 6 2 2" xfId="52231" xr:uid="{00000000-0005-0000-0000-0000B51C0000}"/>
    <cellStyle name="20% - Accent4 5 4 6 3" xfId="44290" xr:uid="{00000000-0005-0000-0000-0000B61C0000}"/>
    <cellStyle name="20% - Accent4 5 4 7" xfId="21823" xr:uid="{00000000-0005-0000-0000-0000B71C0000}"/>
    <cellStyle name="20% - Accent4 5 4 7 2" xfId="29771" xr:uid="{00000000-0005-0000-0000-0000B81C0000}"/>
    <cellStyle name="20% - Accent4 5 4 7 2 2" xfId="58730" xr:uid="{00000000-0005-0000-0000-0000B91C0000}"/>
    <cellStyle name="20% - Accent4 5 4 7 3" xfId="50789" xr:uid="{00000000-0005-0000-0000-0000BA1C0000}"/>
    <cellStyle name="20% - Accent4 5 4 8" xfId="8563" xr:uid="{00000000-0005-0000-0000-0000BB1C0000}"/>
    <cellStyle name="20% - Accent4 5 4 8 2" xfId="37621" xr:uid="{00000000-0005-0000-0000-0000BC1C0000}"/>
    <cellStyle name="20% - Accent4 5 4 9" xfId="31037" xr:uid="{00000000-0005-0000-0000-0000BD1C0000}"/>
    <cellStyle name="20% - Accent4 5 5" xfId="2477" xr:uid="{00000000-0005-0000-0000-0000BE1C0000}"/>
    <cellStyle name="20% - Accent4 5 5 2" xfId="5835" xr:uid="{00000000-0005-0000-0000-0000BF1C0000}"/>
    <cellStyle name="20% - Accent4 5 5 2 2" xfId="19117" xr:uid="{00000000-0005-0000-0000-0000C01C0000}"/>
    <cellStyle name="20% - Accent4 5 5 2 2 2" xfId="27071" xr:uid="{00000000-0005-0000-0000-0000C11C0000}"/>
    <cellStyle name="20% - Accent4 5 5 2 2 2 2" xfId="56030" xr:uid="{00000000-0005-0000-0000-0000C21C0000}"/>
    <cellStyle name="20% - Accent4 5 5 2 2 3" xfId="48089" xr:uid="{00000000-0005-0000-0000-0000C31C0000}"/>
    <cellStyle name="20% - Accent4 5 5 2 3" xfId="12447" xr:uid="{00000000-0005-0000-0000-0000C41C0000}"/>
    <cellStyle name="20% - Accent4 5 5 2 3 2" xfId="41505" xr:uid="{00000000-0005-0000-0000-0000C51C0000}"/>
    <cellStyle name="20% - Accent4 5 5 2 4" xfId="34921" xr:uid="{00000000-0005-0000-0000-0000C61C0000}"/>
    <cellStyle name="20% - Accent4 5 5 3" xfId="14745" xr:uid="{00000000-0005-0000-0000-0000C71C0000}"/>
    <cellStyle name="20% - Accent4 5 5 3 2" xfId="22765" xr:uid="{00000000-0005-0000-0000-0000C81C0000}"/>
    <cellStyle name="20% - Accent4 5 5 3 2 2" xfId="51724" xr:uid="{00000000-0005-0000-0000-0000C91C0000}"/>
    <cellStyle name="20% - Accent4 5 5 3 3" xfId="43783" xr:uid="{00000000-0005-0000-0000-0000CA1C0000}"/>
    <cellStyle name="20% - Accent4 5 5 4" xfId="9155" xr:uid="{00000000-0005-0000-0000-0000CB1C0000}"/>
    <cellStyle name="20% - Accent4 5 5 4 2" xfId="38213" xr:uid="{00000000-0005-0000-0000-0000CC1C0000}"/>
    <cellStyle name="20% - Accent4 5 5 5" xfId="31629" xr:uid="{00000000-0005-0000-0000-0000CD1C0000}"/>
    <cellStyle name="20% - Accent4 5 6" xfId="3675" xr:uid="{00000000-0005-0000-0000-0000CE1C0000}"/>
    <cellStyle name="20% - Accent4 5 6 2" xfId="16969" xr:uid="{00000000-0005-0000-0000-0000CF1C0000}"/>
    <cellStyle name="20% - Accent4 5 6 2 2" xfId="24923" xr:uid="{00000000-0005-0000-0000-0000D01C0000}"/>
    <cellStyle name="20% - Accent4 5 6 2 2 2" xfId="53882" xr:uid="{00000000-0005-0000-0000-0000D11C0000}"/>
    <cellStyle name="20% - Accent4 5 6 2 3" xfId="45941" xr:uid="{00000000-0005-0000-0000-0000D21C0000}"/>
    <cellStyle name="20% - Accent4 5 6 3" xfId="10299" xr:uid="{00000000-0005-0000-0000-0000D31C0000}"/>
    <cellStyle name="20% - Accent4 5 6 3 2" xfId="39357" xr:uid="{00000000-0005-0000-0000-0000D41C0000}"/>
    <cellStyle name="20% - Accent4 5 6 4" xfId="32773" xr:uid="{00000000-0005-0000-0000-0000D51C0000}"/>
    <cellStyle name="20% - Accent4 5 7" xfId="4831" xr:uid="{00000000-0005-0000-0000-0000D61C0000}"/>
    <cellStyle name="20% - Accent4 5 7 2" xfId="18113" xr:uid="{00000000-0005-0000-0000-0000D71C0000}"/>
    <cellStyle name="20% - Accent4 5 7 2 2" xfId="26067" xr:uid="{00000000-0005-0000-0000-0000D81C0000}"/>
    <cellStyle name="20% - Accent4 5 7 2 2 2" xfId="55026" xr:uid="{00000000-0005-0000-0000-0000D91C0000}"/>
    <cellStyle name="20% - Accent4 5 7 2 3" xfId="47085" xr:uid="{00000000-0005-0000-0000-0000DA1C0000}"/>
    <cellStyle name="20% - Accent4 5 7 3" xfId="11443" xr:uid="{00000000-0005-0000-0000-0000DB1C0000}"/>
    <cellStyle name="20% - Accent4 5 7 3 2" xfId="40501" xr:uid="{00000000-0005-0000-0000-0000DC1C0000}"/>
    <cellStyle name="20% - Accent4 5 7 4" xfId="33917" xr:uid="{00000000-0005-0000-0000-0000DD1C0000}"/>
    <cellStyle name="20% - Accent4 5 8" xfId="7000" xr:uid="{00000000-0005-0000-0000-0000DE1C0000}"/>
    <cellStyle name="20% - Accent4 5 8 2" xfId="20261" xr:uid="{00000000-0005-0000-0000-0000DF1C0000}"/>
    <cellStyle name="20% - Accent4 5 8 2 2" xfId="28215" xr:uid="{00000000-0005-0000-0000-0000E01C0000}"/>
    <cellStyle name="20% - Accent4 5 8 2 2 2" xfId="57174" xr:uid="{00000000-0005-0000-0000-0000E11C0000}"/>
    <cellStyle name="20% - Accent4 5 8 2 3" xfId="49233" xr:uid="{00000000-0005-0000-0000-0000E21C0000}"/>
    <cellStyle name="20% - Accent4 5 8 3" xfId="13591" xr:uid="{00000000-0005-0000-0000-0000E31C0000}"/>
    <cellStyle name="20% - Accent4 5 8 3 2" xfId="42649" xr:uid="{00000000-0005-0000-0000-0000E41C0000}"/>
    <cellStyle name="20% - Accent4 5 8 4" xfId="36065" xr:uid="{00000000-0005-0000-0000-0000E51C0000}"/>
    <cellStyle name="20% - Accent4 5 9" xfId="14869" xr:uid="{00000000-0005-0000-0000-0000E61C0000}"/>
    <cellStyle name="20% - Accent4 5 9 2" xfId="22859" xr:uid="{00000000-0005-0000-0000-0000E71C0000}"/>
    <cellStyle name="20% - Accent4 5 9 2 2" xfId="51818" xr:uid="{00000000-0005-0000-0000-0000E81C0000}"/>
    <cellStyle name="20% - Accent4 5 9 3" xfId="43877" xr:uid="{00000000-0005-0000-0000-0000E91C0000}"/>
    <cellStyle name="20% - Accent4 6" xfId="1515" xr:uid="{00000000-0005-0000-0000-0000EA1C0000}"/>
    <cellStyle name="20% - Accent4 6 10" xfId="30711" xr:uid="{00000000-0005-0000-0000-0000EB1C0000}"/>
    <cellStyle name="20% - Accent4 6 2" xfId="2147" xr:uid="{00000000-0005-0000-0000-0000EC1C0000}"/>
    <cellStyle name="20% - Accent4 6 2 2" xfId="3155" xr:uid="{00000000-0005-0000-0000-0000ED1C0000}"/>
    <cellStyle name="20% - Accent4 6 2 2 2" xfId="6513" xr:uid="{00000000-0005-0000-0000-0000EE1C0000}"/>
    <cellStyle name="20% - Accent4 6 2 2 2 2" xfId="19795" xr:uid="{00000000-0005-0000-0000-0000EF1C0000}"/>
    <cellStyle name="20% - Accent4 6 2 2 2 2 2" xfId="27749" xr:uid="{00000000-0005-0000-0000-0000F01C0000}"/>
    <cellStyle name="20% - Accent4 6 2 2 2 2 2 2" xfId="56708" xr:uid="{00000000-0005-0000-0000-0000F11C0000}"/>
    <cellStyle name="20% - Accent4 6 2 2 2 2 3" xfId="48767" xr:uid="{00000000-0005-0000-0000-0000F21C0000}"/>
    <cellStyle name="20% - Accent4 6 2 2 2 3" xfId="13125" xr:uid="{00000000-0005-0000-0000-0000F31C0000}"/>
    <cellStyle name="20% - Accent4 6 2 2 2 3 2" xfId="42183" xr:uid="{00000000-0005-0000-0000-0000F41C0000}"/>
    <cellStyle name="20% - Accent4 6 2 2 2 4" xfId="35599" xr:uid="{00000000-0005-0000-0000-0000F51C0000}"/>
    <cellStyle name="20% - Accent4 6 2 2 3" xfId="16643" xr:uid="{00000000-0005-0000-0000-0000F61C0000}"/>
    <cellStyle name="20% - Accent4 6 2 2 3 2" xfId="24597" xr:uid="{00000000-0005-0000-0000-0000F71C0000}"/>
    <cellStyle name="20% - Accent4 6 2 2 3 2 2" xfId="53556" xr:uid="{00000000-0005-0000-0000-0000F81C0000}"/>
    <cellStyle name="20% - Accent4 6 2 2 3 3" xfId="45615" xr:uid="{00000000-0005-0000-0000-0000F91C0000}"/>
    <cellStyle name="20% - Accent4 6 2 2 4" xfId="9833" xr:uid="{00000000-0005-0000-0000-0000FA1C0000}"/>
    <cellStyle name="20% - Accent4 6 2 2 4 2" xfId="38891" xr:uid="{00000000-0005-0000-0000-0000FB1C0000}"/>
    <cellStyle name="20% - Accent4 6 2 2 5" xfId="32307" xr:uid="{00000000-0005-0000-0000-0000FC1C0000}"/>
    <cellStyle name="20% - Accent4 6 2 3" xfId="4353" xr:uid="{00000000-0005-0000-0000-0000FD1C0000}"/>
    <cellStyle name="20% - Accent4 6 2 3 2" xfId="17647" xr:uid="{00000000-0005-0000-0000-0000FE1C0000}"/>
    <cellStyle name="20% - Accent4 6 2 3 2 2" xfId="25601" xr:uid="{00000000-0005-0000-0000-0000FF1C0000}"/>
    <cellStyle name="20% - Accent4 6 2 3 2 2 2" xfId="54560" xr:uid="{00000000-0005-0000-0000-0000001D0000}"/>
    <cellStyle name="20% - Accent4 6 2 3 2 3" xfId="46619" xr:uid="{00000000-0005-0000-0000-0000011D0000}"/>
    <cellStyle name="20% - Accent4 6 2 3 3" xfId="10977" xr:uid="{00000000-0005-0000-0000-0000021D0000}"/>
    <cellStyle name="20% - Accent4 6 2 3 3 2" xfId="40035" xr:uid="{00000000-0005-0000-0000-0000031D0000}"/>
    <cellStyle name="20% - Accent4 6 2 3 4" xfId="33451" xr:uid="{00000000-0005-0000-0000-0000041D0000}"/>
    <cellStyle name="20% - Accent4 6 2 4" xfId="5509" xr:uid="{00000000-0005-0000-0000-0000051D0000}"/>
    <cellStyle name="20% - Accent4 6 2 4 2" xfId="18791" xr:uid="{00000000-0005-0000-0000-0000061D0000}"/>
    <cellStyle name="20% - Accent4 6 2 4 2 2" xfId="26745" xr:uid="{00000000-0005-0000-0000-0000071D0000}"/>
    <cellStyle name="20% - Accent4 6 2 4 2 2 2" xfId="55704" xr:uid="{00000000-0005-0000-0000-0000081D0000}"/>
    <cellStyle name="20% - Accent4 6 2 4 2 3" xfId="47763" xr:uid="{00000000-0005-0000-0000-0000091D0000}"/>
    <cellStyle name="20% - Accent4 6 2 4 3" xfId="12121" xr:uid="{00000000-0005-0000-0000-00000A1D0000}"/>
    <cellStyle name="20% - Accent4 6 2 4 3 2" xfId="41179" xr:uid="{00000000-0005-0000-0000-00000B1D0000}"/>
    <cellStyle name="20% - Accent4 6 2 4 4" xfId="34595" xr:uid="{00000000-0005-0000-0000-00000C1D0000}"/>
    <cellStyle name="20% - Accent4 6 2 5" xfId="7678" xr:uid="{00000000-0005-0000-0000-00000D1D0000}"/>
    <cellStyle name="20% - Accent4 6 2 5 2" xfId="20939" xr:uid="{00000000-0005-0000-0000-00000E1D0000}"/>
    <cellStyle name="20% - Accent4 6 2 5 2 2" xfId="28893" xr:uid="{00000000-0005-0000-0000-00000F1D0000}"/>
    <cellStyle name="20% - Accent4 6 2 5 2 2 2" xfId="57852" xr:uid="{00000000-0005-0000-0000-0000101D0000}"/>
    <cellStyle name="20% - Accent4 6 2 5 2 3" xfId="49911" xr:uid="{00000000-0005-0000-0000-0000111D0000}"/>
    <cellStyle name="20% - Accent4 6 2 5 3" xfId="14269" xr:uid="{00000000-0005-0000-0000-0000121D0000}"/>
    <cellStyle name="20% - Accent4 6 2 5 3 2" xfId="43327" xr:uid="{00000000-0005-0000-0000-0000131D0000}"/>
    <cellStyle name="20% - Accent4 6 2 5 4" xfId="36743" xr:uid="{00000000-0005-0000-0000-0000141D0000}"/>
    <cellStyle name="20% - Accent4 6 2 6" xfId="15548" xr:uid="{00000000-0005-0000-0000-0000151D0000}"/>
    <cellStyle name="20% - Accent4 6 2 6 2" xfId="23538" xr:uid="{00000000-0005-0000-0000-0000161D0000}"/>
    <cellStyle name="20% - Accent4 6 2 6 2 2" xfId="52497" xr:uid="{00000000-0005-0000-0000-0000171D0000}"/>
    <cellStyle name="20% - Accent4 6 2 6 3" xfId="44556" xr:uid="{00000000-0005-0000-0000-0000181D0000}"/>
    <cellStyle name="20% - Accent4 6 2 7" xfId="22089" xr:uid="{00000000-0005-0000-0000-0000191D0000}"/>
    <cellStyle name="20% - Accent4 6 2 7 2" xfId="30037" xr:uid="{00000000-0005-0000-0000-00001A1D0000}"/>
    <cellStyle name="20% - Accent4 6 2 7 2 2" xfId="58996" xr:uid="{00000000-0005-0000-0000-00001B1D0000}"/>
    <cellStyle name="20% - Accent4 6 2 7 3" xfId="51055" xr:uid="{00000000-0005-0000-0000-00001C1D0000}"/>
    <cellStyle name="20% - Accent4 6 2 8" xfId="8829" xr:uid="{00000000-0005-0000-0000-00001D1D0000}"/>
    <cellStyle name="20% - Accent4 6 2 8 2" xfId="37887" xr:uid="{00000000-0005-0000-0000-00001E1D0000}"/>
    <cellStyle name="20% - Accent4 6 2 9" xfId="31303" xr:uid="{00000000-0005-0000-0000-00001F1D0000}"/>
    <cellStyle name="20% - Accent4 6 3" xfId="2563" xr:uid="{00000000-0005-0000-0000-0000201D0000}"/>
    <cellStyle name="20% - Accent4 6 3 2" xfId="5921" xr:uid="{00000000-0005-0000-0000-0000211D0000}"/>
    <cellStyle name="20% - Accent4 6 3 2 2" xfId="19203" xr:uid="{00000000-0005-0000-0000-0000221D0000}"/>
    <cellStyle name="20% - Accent4 6 3 2 2 2" xfId="27157" xr:uid="{00000000-0005-0000-0000-0000231D0000}"/>
    <cellStyle name="20% - Accent4 6 3 2 2 2 2" xfId="56116" xr:uid="{00000000-0005-0000-0000-0000241D0000}"/>
    <cellStyle name="20% - Accent4 6 3 2 2 3" xfId="48175" xr:uid="{00000000-0005-0000-0000-0000251D0000}"/>
    <cellStyle name="20% - Accent4 6 3 2 3" xfId="12533" xr:uid="{00000000-0005-0000-0000-0000261D0000}"/>
    <cellStyle name="20% - Accent4 6 3 2 3 2" xfId="41591" xr:uid="{00000000-0005-0000-0000-0000271D0000}"/>
    <cellStyle name="20% - Accent4 6 3 2 4" xfId="35007" xr:uid="{00000000-0005-0000-0000-0000281D0000}"/>
    <cellStyle name="20% - Accent4 6 3 3" xfId="16051" xr:uid="{00000000-0005-0000-0000-0000291D0000}"/>
    <cellStyle name="20% - Accent4 6 3 3 2" xfId="24005" xr:uid="{00000000-0005-0000-0000-00002A1D0000}"/>
    <cellStyle name="20% - Accent4 6 3 3 2 2" xfId="52964" xr:uid="{00000000-0005-0000-0000-00002B1D0000}"/>
    <cellStyle name="20% - Accent4 6 3 3 3" xfId="45023" xr:uid="{00000000-0005-0000-0000-00002C1D0000}"/>
    <cellStyle name="20% - Accent4 6 3 4" xfId="9241" xr:uid="{00000000-0005-0000-0000-00002D1D0000}"/>
    <cellStyle name="20% - Accent4 6 3 4 2" xfId="38299" xr:uid="{00000000-0005-0000-0000-00002E1D0000}"/>
    <cellStyle name="20% - Accent4 6 3 5" xfId="31715" xr:uid="{00000000-0005-0000-0000-00002F1D0000}"/>
    <cellStyle name="20% - Accent4 6 4" xfId="3761" xr:uid="{00000000-0005-0000-0000-0000301D0000}"/>
    <cellStyle name="20% - Accent4 6 4 2" xfId="17055" xr:uid="{00000000-0005-0000-0000-0000311D0000}"/>
    <cellStyle name="20% - Accent4 6 4 2 2" xfId="25009" xr:uid="{00000000-0005-0000-0000-0000321D0000}"/>
    <cellStyle name="20% - Accent4 6 4 2 2 2" xfId="53968" xr:uid="{00000000-0005-0000-0000-0000331D0000}"/>
    <cellStyle name="20% - Accent4 6 4 2 3" xfId="46027" xr:uid="{00000000-0005-0000-0000-0000341D0000}"/>
    <cellStyle name="20% - Accent4 6 4 3" xfId="10385" xr:uid="{00000000-0005-0000-0000-0000351D0000}"/>
    <cellStyle name="20% - Accent4 6 4 3 2" xfId="39443" xr:uid="{00000000-0005-0000-0000-0000361D0000}"/>
    <cellStyle name="20% - Accent4 6 4 4" xfId="32859" xr:uid="{00000000-0005-0000-0000-0000371D0000}"/>
    <cellStyle name="20% - Accent4 6 5" xfId="4917" xr:uid="{00000000-0005-0000-0000-0000381D0000}"/>
    <cellStyle name="20% - Accent4 6 5 2" xfId="18199" xr:uid="{00000000-0005-0000-0000-0000391D0000}"/>
    <cellStyle name="20% - Accent4 6 5 2 2" xfId="26153" xr:uid="{00000000-0005-0000-0000-00003A1D0000}"/>
    <cellStyle name="20% - Accent4 6 5 2 2 2" xfId="55112" xr:uid="{00000000-0005-0000-0000-00003B1D0000}"/>
    <cellStyle name="20% - Accent4 6 5 2 3" xfId="47171" xr:uid="{00000000-0005-0000-0000-00003C1D0000}"/>
    <cellStyle name="20% - Accent4 6 5 3" xfId="11529" xr:uid="{00000000-0005-0000-0000-00003D1D0000}"/>
    <cellStyle name="20% - Accent4 6 5 3 2" xfId="40587" xr:uid="{00000000-0005-0000-0000-00003E1D0000}"/>
    <cellStyle name="20% - Accent4 6 5 4" xfId="34003" xr:uid="{00000000-0005-0000-0000-00003F1D0000}"/>
    <cellStyle name="20% - Accent4 6 6" xfId="7086" xr:uid="{00000000-0005-0000-0000-0000401D0000}"/>
    <cellStyle name="20% - Accent4 6 6 2" xfId="20347" xr:uid="{00000000-0005-0000-0000-0000411D0000}"/>
    <cellStyle name="20% - Accent4 6 6 2 2" xfId="28301" xr:uid="{00000000-0005-0000-0000-0000421D0000}"/>
    <cellStyle name="20% - Accent4 6 6 2 2 2" xfId="57260" xr:uid="{00000000-0005-0000-0000-0000431D0000}"/>
    <cellStyle name="20% - Accent4 6 6 2 3" xfId="49319" xr:uid="{00000000-0005-0000-0000-0000441D0000}"/>
    <cellStyle name="20% - Accent4 6 6 3" xfId="13677" xr:uid="{00000000-0005-0000-0000-0000451D0000}"/>
    <cellStyle name="20% - Accent4 6 6 3 2" xfId="42735" xr:uid="{00000000-0005-0000-0000-0000461D0000}"/>
    <cellStyle name="20% - Accent4 6 6 4" xfId="36151" xr:uid="{00000000-0005-0000-0000-0000471D0000}"/>
    <cellStyle name="20% - Accent4 6 7" xfId="14955" xr:uid="{00000000-0005-0000-0000-0000481D0000}"/>
    <cellStyle name="20% - Accent4 6 7 2" xfId="22945" xr:uid="{00000000-0005-0000-0000-0000491D0000}"/>
    <cellStyle name="20% - Accent4 6 7 2 2" xfId="51904" xr:uid="{00000000-0005-0000-0000-00004A1D0000}"/>
    <cellStyle name="20% - Accent4 6 7 3" xfId="43963" xr:uid="{00000000-0005-0000-0000-00004B1D0000}"/>
    <cellStyle name="20% - Accent4 6 8" xfId="21497" xr:uid="{00000000-0005-0000-0000-00004C1D0000}"/>
    <cellStyle name="20% - Accent4 6 8 2" xfId="29445" xr:uid="{00000000-0005-0000-0000-00004D1D0000}"/>
    <cellStyle name="20% - Accent4 6 8 2 2" xfId="58404" xr:uid="{00000000-0005-0000-0000-00004E1D0000}"/>
    <cellStyle name="20% - Accent4 6 8 3" xfId="50463" xr:uid="{00000000-0005-0000-0000-00004F1D0000}"/>
    <cellStyle name="20% - Accent4 6 9" xfId="8237" xr:uid="{00000000-0005-0000-0000-0000501D0000}"/>
    <cellStyle name="20% - Accent4 6 9 2" xfId="37295" xr:uid="{00000000-0005-0000-0000-0000511D0000}"/>
    <cellStyle name="20% - Accent4 7" xfId="1971" xr:uid="{00000000-0005-0000-0000-0000521D0000}"/>
    <cellStyle name="20% - Accent4 7 2" xfId="2979" xr:uid="{00000000-0005-0000-0000-0000531D0000}"/>
    <cellStyle name="20% - Accent4 7 2 2" xfId="6337" xr:uid="{00000000-0005-0000-0000-0000541D0000}"/>
    <cellStyle name="20% - Accent4 7 2 2 2" xfId="19619" xr:uid="{00000000-0005-0000-0000-0000551D0000}"/>
    <cellStyle name="20% - Accent4 7 2 2 2 2" xfId="27573" xr:uid="{00000000-0005-0000-0000-0000561D0000}"/>
    <cellStyle name="20% - Accent4 7 2 2 2 2 2" xfId="56532" xr:uid="{00000000-0005-0000-0000-0000571D0000}"/>
    <cellStyle name="20% - Accent4 7 2 2 2 3" xfId="48591" xr:uid="{00000000-0005-0000-0000-0000581D0000}"/>
    <cellStyle name="20% - Accent4 7 2 2 3" xfId="12949" xr:uid="{00000000-0005-0000-0000-0000591D0000}"/>
    <cellStyle name="20% - Accent4 7 2 2 3 2" xfId="42007" xr:uid="{00000000-0005-0000-0000-00005A1D0000}"/>
    <cellStyle name="20% - Accent4 7 2 2 4" xfId="35423" xr:uid="{00000000-0005-0000-0000-00005B1D0000}"/>
    <cellStyle name="20% - Accent4 7 2 3" xfId="16467" xr:uid="{00000000-0005-0000-0000-00005C1D0000}"/>
    <cellStyle name="20% - Accent4 7 2 3 2" xfId="24421" xr:uid="{00000000-0005-0000-0000-00005D1D0000}"/>
    <cellStyle name="20% - Accent4 7 2 3 2 2" xfId="53380" xr:uid="{00000000-0005-0000-0000-00005E1D0000}"/>
    <cellStyle name="20% - Accent4 7 2 3 3" xfId="45439" xr:uid="{00000000-0005-0000-0000-00005F1D0000}"/>
    <cellStyle name="20% - Accent4 7 2 4" xfId="9657" xr:uid="{00000000-0005-0000-0000-0000601D0000}"/>
    <cellStyle name="20% - Accent4 7 2 4 2" xfId="38715" xr:uid="{00000000-0005-0000-0000-0000611D0000}"/>
    <cellStyle name="20% - Accent4 7 2 5" xfId="32131" xr:uid="{00000000-0005-0000-0000-0000621D0000}"/>
    <cellStyle name="20% - Accent4 7 3" xfId="4177" xr:uid="{00000000-0005-0000-0000-0000631D0000}"/>
    <cellStyle name="20% - Accent4 7 3 2" xfId="17471" xr:uid="{00000000-0005-0000-0000-0000641D0000}"/>
    <cellStyle name="20% - Accent4 7 3 2 2" xfId="25425" xr:uid="{00000000-0005-0000-0000-0000651D0000}"/>
    <cellStyle name="20% - Accent4 7 3 2 2 2" xfId="54384" xr:uid="{00000000-0005-0000-0000-0000661D0000}"/>
    <cellStyle name="20% - Accent4 7 3 2 3" xfId="46443" xr:uid="{00000000-0005-0000-0000-0000671D0000}"/>
    <cellStyle name="20% - Accent4 7 3 3" xfId="10801" xr:uid="{00000000-0005-0000-0000-0000681D0000}"/>
    <cellStyle name="20% - Accent4 7 3 3 2" xfId="39859" xr:uid="{00000000-0005-0000-0000-0000691D0000}"/>
    <cellStyle name="20% - Accent4 7 3 4" xfId="33275" xr:uid="{00000000-0005-0000-0000-00006A1D0000}"/>
    <cellStyle name="20% - Accent4 7 4" xfId="5333" xr:uid="{00000000-0005-0000-0000-00006B1D0000}"/>
    <cellStyle name="20% - Accent4 7 4 2" xfId="18615" xr:uid="{00000000-0005-0000-0000-00006C1D0000}"/>
    <cellStyle name="20% - Accent4 7 4 2 2" xfId="26569" xr:uid="{00000000-0005-0000-0000-00006D1D0000}"/>
    <cellStyle name="20% - Accent4 7 4 2 2 2" xfId="55528" xr:uid="{00000000-0005-0000-0000-00006E1D0000}"/>
    <cellStyle name="20% - Accent4 7 4 2 3" xfId="47587" xr:uid="{00000000-0005-0000-0000-00006F1D0000}"/>
    <cellStyle name="20% - Accent4 7 4 3" xfId="11945" xr:uid="{00000000-0005-0000-0000-0000701D0000}"/>
    <cellStyle name="20% - Accent4 7 4 3 2" xfId="41003" xr:uid="{00000000-0005-0000-0000-0000711D0000}"/>
    <cellStyle name="20% - Accent4 7 4 4" xfId="34419" xr:uid="{00000000-0005-0000-0000-0000721D0000}"/>
    <cellStyle name="20% - Accent4 7 5" xfId="7502" xr:uid="{00000000-0005-0000-0000-0000731D0000}"/>
    <cellStyle name="20% - Accent4 7 5 2" xfId="20763" xr:uid="{00000000-0005-0000-0000-0000741D0000}"/>
    <cellStyle name="20% - Accent4 7 5 2 2" xfId="28717" xr:uid="{00000000-0005-0000-0000-0000751D0000}"/>
    <cellStyle name="20% - Accent4 7 5 2 2 2" xfId="57676" xr:uid="{00000000-0005-0000-0000-0000761D0000}"/>
    <cellStyle name="20% - Accent4 7 5 2 3" xfId="49735" xr:uid="{00000000-0005-0000-0000-0000771D0000}"/>
    <cellStyle name="20% - Accent4 7 5 3" xfId="14093" xr:uid="{00000000-0005-0000-0000-0000781D0000}"/>
    <cellStyle name="20% - Accent4 7 5 3 2" xfId="43151" xr:uid="{00000000-0005-0000-0000-0000791D0000}"/>
    <cellStyle name="20% - Accent4 7 5 4" xfId="36567" xr:uid="{00000000-0005-0000-0000-00007A1D0000}"/>
    <cellStyle name="20% - Accent4 7 6" xfId="15372" xr:uid="{00000000-0005-0000-0000-00007B1D0000}"/>
    <cellStyle name="20% - Accent4 7 6 2" xfId="23362" xr:uid="{00000000-0005-0000-0000-00007C1D0000}"/>
    <cellStyle name="20% - Accent4 7 6 2 2" xfId="52321" xr:uid="{00000000-0005-0000-0000-00007D1D0000}"/>
    <cellStyle name="20% - Accent4 7 6 3" xfId="44380" xr:uid="{00000000-0005-0000-0000-00007E1D0000}"/>
    <cellStyle name="20% - Accent4 7 7" xfId="21913" xr:uid="{00000000-0005-0000-0000-00007F1D0000}"/>
    <cellStyle name="20% - Accent4 7 7 2" xfId="29861" xr:uid="{00000000-0005-0000-0000-0000801D0000}"/>
    <cellStyle name="20% - Accent4 7 7 2 2" xfId="58820" xr:uid="{00000000-0005-0000-0000-0000811D0000}"/>
    <cellStyle name="20% - Accent4 7 7 3" xfId="50879" xr:uid="{00000000-0005-0000-0000-0000821D0000}"/>
    <cellStyle name="20% - Accent4 7 8" xfId="8653" xr:uid="{00000000-0005-0000-0000-0000831D0000}"/>
    <cellStyle name="20% - Accent4 7 8 2" xfId="37711" xr:uid="{00000000-0005-0000-0000-0000841D0000}"/>
    <cellStyle name="20% - Accent4 7 9" xfId="31127" xr:uid="{00000000-0005-0000-0000-0000851D0000}"/>
    <cellStyle name="20% - Accent4 8" xfId="1787" xr:uid="{00000000-0005-0000-0000-0000861D0000}"/>
    <cellStyle name="20% - Accent4 8 2" xfId="2799" xr:uid="{00000000-0005-0000-0000-0000871D0000}"/>
    <cellStyle name="20% - Accent4 8 2 2" xfId="6157" xr:uid="{00000000-0005-0000-0000-0000881D0000}"/>
    <cellStyle name="20% - Accent4 8 2 2 2" xfId="19439" xr:uid="{00000000-0005-0000-0000-0000891D0000}"/>
    <cellStyle name="20% - Accent4 8 2 2 2 2" xfId="27393" xr:uid="{00000000-0005-0000-0000-00008A1D0000}"/>
    <cellStyle name="20% - Accent4 8 2 2 2 2 2" xfId="56352" xr:uid="{00000000-0005-0000-0000-00008B1D0000}"/>
    <cellStyle name="20% - Accent4 8 2 2 2 3" xfId="48411" xr:uid="{00000000-0005-0000-0000-00008C1D0000}"/>
    <cellStyle name="20% - Accent4 8 2 2 3" xfId="12769" xr:uid="{00000000-0005-0000-0000-00008D1D0000}"/>
    <cellStyle name="20% - Accent4 8 2 2 3 2" xfId="41827" xr:uid="{00000000-0005-0000-0000-00008E1D0000}"/>
    <cellStyle name="20% - Accent4 8 2 2 4" xfId="35243" xr:uid="{00000000-0005-0000-0000-00008F1D0000}"/>
    <cellStyle name="20% - Accent4 8 2 3" xfId="16287" xr:uid="{00000000-0005-0000-0000-0000901D0000}"/>
    <cellStyle name="20% - Accent4 8 2 3 2" xfId="24241" xr:uid="{00000000-0005-0000-0000-0000911D0000}"/>
    <cellStyle name="20% - Accent4 8 2 3 2 2" xfId="53200" xr:uid="{00000000-0005-0000-0000-0000921D0000}"/>
    <cellStyle name="20% - Accent4 8 2 3 3" xfId="45259" xr:uid="{00000000-0005-0000-0000-0000931D0000}"/>
    <cellStyle name="20% - Accent4 8 2 4" xfId="9477" xr:uid="{00000000-0005-0000-0000-0000941D0000}"/>
    <cellStyle name="20% - Accent4 8 2 4 2" xfId="38535" xr:uid="{00000000-0005-0000-0000-0000951D0000}"/>
    <cellStyle name="20% - Accent4 8 2 5" xfId="31951" xr:uid="{00000000-0005-0000-0000-0000961D0000}"/>
    <cellStyle name="20% - Accent4 8 3" xfId="3997" xr:uid="{00000000-0005-0000-0000-0000971D0000}"/>
    <cellStyle name="20% - Accent4 8 3 2" xfId="17291" xr:uid="{00000000-0005-0000-0000-0000981D0000}"/>
    <cellStyle name="20% - Accent4 8 3 2 2" xfId="25245" xr:uid="{00000000-0005-0000-0000-0000991D0000}"/>
    <cellStyle name="20% - Accent4 8 3 2 2 2" xfId="54204" xr:uid="{00000000-0005-0000-0000-00009A1D0000}"/>
    <cellStyle name="20% - Accent4 8 3 2 3" xfId="46263" xr:uid="{00000000-0005-0000-0000-00009B1D0000}"/>
    <cellStyle name="20% - Accent4 8 3 3" xfId="10621" xr:uid="{00000000-0005-0000-0000-00009C1D0000}"/>
    <cellStyle name="20% - Accent4 8 3 3 2" xfId="39679" xr:uid="{00000000-0005-0000-0000-00009D1D0000}"/>
    <cellStyle name="20% - Accent4 8 3 4" xfId="33095" xr:uid="{00000000-0005-0000-0000-00009E1D0000}"/>
    <cellStyle name="20% - Accent4 8 4" xfId="5153" xr:uid="{00000000-0005-0000-0000-00009F1D0000}"/>
    <cellStyle name="20% - Accent4 8 4 2" xfId="18435" xr:uid="{00000000-0005-0000-0000-0000A01D0000}"/>
    <cellStyle name="20% - Accent4 8 4 2 2" xfId="26389" xr:uid="{00000000-0005-0000-0000-0000A11D0000}"/>
    <cellStyle name="20% - Accent4 8 4 2 2 2" xfId="55348" xr:uid="{00000000-0005-0000-0000-0000A21D0000}"/>
    <cellStyle name="20% - Accent4 8 4 2 3" xfId="47407" xr:uid="{00000000-0005-0000-0000-0000A31D0000}"/>
    <cellStyle name="20% - Accent4 8 4 3" xfId="11765" xr:uid="{00000000-0005-0000-0000-0000A41D0000}"/>
    <cellStyle name="20% - Accent4 8 4 3 2" xfId="40823" xr:uid="{00000000-0005-0000-0000-0000A51D0000}"/>
    <cellStyle name="20% - Accent4 8 4 4" xfId="34239" xr:uid="{00000000-0005-0000-0000-0000A61D0000}"/>
    <cellStyle name="20% - Accent4 8 5" xfId="7322" xr:uid="{00000000-0005-0000-0000-0000A71D0000}"/>
    <cellStyle name="20% - Accent4 8 5 2" xfId="20583" xr:uid="{00000000-0005-0000-0000-0000A81D0000}"/>
    <cellStyle name="20% - Accent4 8 5 2 2" xfId="28537" xr:uid="{00000000-0005-0000-0000-0000A91D0000}"/>
    <cellStyle name="20% - Accent4 8 5 2 2 2" xfId="57496" xr:uid="{00000000-0005-0000-0000-0000AA1D0000}"/>
    <cellStyle name="20% - Accent4 8 5 2 3" xfId="49555" xr:uid="{00000000-0005-0000-0000-0000AB1D0000}"/>
    <cellStyle name="20% - Accent4 8 5 3" xfId="13913" xr:uid="{00000000-0005-0000-0000-0000AC1D0000}"/>
    <cellStyle name="20% - Accent4 8 5 3 2" xfId="42971" xr:uid="{00000000-0005-0000-0000-0000AD1D0000}"/>
    <cellStyle name="20% - Accent4 8 5 4" xfId="36387" xr:uid="{00000000-0005-0000-0000-0000AE1D0000}"/>
    <cellStyle name="20% - Accent4 8 6" xfId="15192" xr:uid="{00000000-0005-0000-0000-0000AF1D0000}"/>
    <cellStyle name="20% - Accent4 8 6 2" xfId="23182" xr:uid="{00000000-0005-0000-0000-0000B01D0000}"/>
    <cellStyle name="20% - Accent4 8 6 2 2" xfId="52141" xr:uid="{00000000-0005-0000-0000-0000B11D0000}"/>
    <cellStyle name="20% - Accent4 8 6 3" xfId="44200" xr:uid="{00000000-0005-0000-0000-0000B21D0000}"/>
    <cellStyle name="20% - Accent4 8 7" xfId="21733" xr:uid="{00000000-0005-0000-0000-0000B31D0000}"/>
    <cellStyle name="20% - Accent4 8 7 2" xfId="29681" xr:uid="{00000000-0005-0000-0000-0000B41D0000}"/>
    <cellStyle name="20% - Accent4 8 7 2 2" xfId="58640" xr:uid="{00000000-0005-0000-0000-0000B51D0000}"/>
    <cellStyle name="20% - Accent4 8 7 3" xfId="50699" xr:uid="{00000000-0005-0000-0000-0000B61D0000}"/>
    <cellStyle name="20% - Accent4 8 8" xfId="8473" xr:uid="{00000000-0005-0000-0000-0000B71D0000}"/>
    <cellStyle name="20% - Accent4 8 8 2" xfId="37531" xr:uid="{00000000-0005-0000-0000-0000B81D0000}"/>
    <cellStyle name="20% - Accent4 8 9" xfId="30947" xr:uid="{00000000-0005-0000-0000-0000B91D0000}"/>
    <cellStyle name="20% - Accent4 9" xfId="2386" xr:uid="{00000000-0005-0000-0000-0000BA1D0000}"/>
    <cellStyle name="20% - Accent4 9 2" xfId="5745" xr:uid="{00000000-0005-0000-0000-0000BB1D0000}"/>
    <cellStyle name="20% - Accent4 9 2 2" xfId="19027" xr:uid="{00000000-0005-0000-0000-0000BC1D0000}"/>
    <cellStyle name="20% - Accent4 9 2 2 2" xfId="26981" xr:uid="{00000000-0005-0000-0000-0000BD1D0000}"/>
    <cellStyle name="20% - Accent4 9 2 2 2 2" xfId="55940" xr:uid="{00000000-0005-0000-0000-0000BE1D0000}"/>
    <cellStyle name="20% - Accent4 9 2 2 3" xfId="47999" xr:uid="{00000000-0005-0000-0000-0000BF1D0000}"/>
    <cellStyle name="20% - Accent4 9 2 3" xfId="12357" xr:uid="{00000000-0005-0000-0000-0000C01D0000}"/>
    <cellStyle name="20% - Accent4 9 2 3 2" xfId="41415" xr:uid="{00000000-0005-0000-0000-0000C11D0000}"/>
    <cellStyle name="20% - Accent4 9 2 4" xfId="34831" xr:uid="{00000000-0005-0000-0000-0000C21D0000}"/>
    <cellStyle name="20% - Accent4 9 3" xfId="15981" xr:uid="{00000000-0005-0000-0000-0000C31D0000}"/>
    <cellStyle name="20% - Accent4 9 3 2" xfId="23947" xr:uid="{00000000-0005-0000-0000-0000C41D0000}"/>
    <cellStyle name="20% - Accent4 9 3 2 2" xfId="52906" xr:uid="{00000000-0005-0000-0000-0000C51D0000}"/>
    <cellStyle name="20% - Accent4 9 3 3" xfId="44965" xr:uid="{00000000-0005-0000-0000-0000C61D0000}"/>
    <cellStyle name="20% - Accent4 9 4" xfId="9065" xr:uid="{00000000-0005-0000-0000-0000C71D0000}"/>
    <cellStyle name="20% - Accent4 9 4 2" xfId="38123" xr:uid="{00000000-0005-0000-0000-0000C81D0000}"/>
    <cellStyle name="20% - Accent4 9 5" xfId="31539" xr:uid="{00000000-0005-0000-0000-0000C91D0000}"/>
    <cellStyle name="20% - Accent5" xfId="57" builtinId="46" customBuiltin="1"/>
    <cellStyle name="20% - Accent5 10" xfId="3587" xr:uid="{00000000-0005-0000-0000-0000CB1D0000}"/>
    <cellStyle name="20% - Accent5 10 2" xfId="16881" xr:uid="{00000000-0005-0000-0000-0000CC1D0000}"/>
    <cellStyle name="20% - Accent5 10 2 2" xfId="24835" xr:uid="{00000000-0005-0000-0000-0000CD1D0000}"/>
    <cellStyle name="20% - Accent5 10 2 2 2" xfId="53794" xr:uid="{00000000-0005-0000-0000-0000CE1D0000}"/>
    <cellStyle name="20% - Accent5 10 2 3" xfId="45853" xr:uid="{00000000-0005-0000-0000-0000CF1D0000}"/>
    <cellStyle name="20% - Accent5 10 3" xfId="10211" xr:uid="{00000000-0005-0000-0000-0000D01D0000}"/>
    <cellStyle name="20% - Accent5 10 3 2" xfId="39269" xr:uid="{00000000-0005-0000-0000-0000D11D0000}"/>
    <cellStyle name="20% - Accent5 10 4" xfId="32685" xr:uid="{00000000-0005-0000-0000-0000D21D0000}"/>
    <cellStyle name="20% - Accent5 11" xfId="4741" xr:uid="{00000000-0005-0000-0000-0000D31D0000}"/>
    <cellStyle name="20% - Accent5 11 2" xfId="18025" xr:uid="{00000000-0005-0000-0000-0000D41D0000}"/>
    <cellStyle name="20% - Accent5 11 2 2" xfId="25979" xr:uid="{00000000-0005-0000-0000-0000D51D0000}"/>
    <cellStyle name="20% - Accent5 11 2 2 2" xfId="54938" xr:uid="{00000000-0005-0000-0000-0000D61D0000}"/>
    <cellStyle name="20% - Accent5 11 2 3" xfId="46997" xr:uid="{00000000-0005-0000-0000-0000D71D0000}"/>
    <cellStyle name="20% - Accent5 11 3" xfId="11355" xr:uid="{00000000-0005-0000-0000-0000D81D0000}"/>
    <cellStyle name="20% - Accent5 11 3 2" xfId="40413" xr:uid="{00000000-0005-0000-0000-0000D91D0000}"/>
    <cellStyle name="20% - Accent5 11 4" xfId="33829" xr:uid="{00000000-0005-0000-0000-0000DA1D0000}"/>
    <cellStyle name="20% - Accent5 12" xfId="6902" xr:uid="{00000000-0005-0000-0000-0000DB1D0000}"/>
    <cellStyle name="20% - Accent5 12 2" xfId="20173" xr:uid="{00000000-0005-0000-0000-0000DC1D0000}"/>
    <cellStyle name="20% - Accent5 12 2 2" xfId="28127" xr:uid="{00000000-0005-0000-0000-0000DD1D0000}"/>
    <cellStyle name="20% - Accent5 12 2 2 2" xfId="57086" xr:uid="{00000000-0005-0000-0000-0000DE1D0000}"/>
    <cellStyle name="20% - Accent5 12 2 3" xfId="49145" xr:uid="{00000000-0005-0000-0000-0000DF1D0000}"/>
    <cellStyle name="20% - Accent5 12 3" xfId="13503" xr:uid="{00000000-0005-0000-0000-0000E01D0000}"/>
    <cellStyle name="20% - Accent5 12 3 2" xfId="42561" xr:uid="{00000000-0005-0000-0000-0000E11D0000}"/>
    <cellStyle name="20% - Accent5 12 4" xfId="35977" xr:uid="{00000000-0005-0000-0000-0000E21D0000}"/>
    <cellStyle name="20% - Accent5 13" xfId="14654" xr:uid="{00000000-0005-0000-0000-0000E31D0000}"/>
    <cellStyle name="20% - Accent5 13 2" xfId="22690" xr:uid="{00000000-0005-0000-0000-0000E41D0000}"/>
    <cellStyle name="20% - Accent5 13 2 2" xfId="51649" xr:uid="{00000000-0005-0000-0000-0000E51D0000}"/>
    <cellStyle name="20% - Accent5 13 3" xfId="43708" xr:uid="{00000000-0005-0000-0000-0000E61D0000}"/>
    <cellStyle name="20% - Accent5 14" xfId="21319" xr:uid="{00000000-0005-0000-0000-0000E71D0000}"/>
    <cellStyle name="20% - Accent5 14 2" xfId="29271" xr:uid="{00000000-0005-0000-0000-0000E81D0000}"/>
    <cellStyle name="20% - Accent5 14 2 2" xfId="58230" xr:uid="{00000000-0005-0000-0000-0000E91D0000}"/>
    <cellStyle name="20% - Accent5 14 3" xfId="50289" xr:uid="{00000000-0005-0000-0000-0000EA1D0000}"/>
    <cellStyle name="20% - Accent5 15" xfId="8061" xr:uid="{00000000-0005-0000-0000-0000EB1D0000}"/>
    <cellStyle name="20% - Accent5 15 2" xfId="37121" xr:uid="{00000000-0005-0000-0000-0000EC1D0000}"/>
    <cellStyle name="20% - Accent5 16" xfId="30526" xr:uid="{00000000-0005-0000-0000-0000ED1D0000}"/>
    <cellStyle name="20% - Accent5 2" xfId="845" xr:uid="{00000000-0005-0000-0000-0000EE1D0000}"/>
    <cellStyle name="20% - Accent5 2 2" xfId="3398" xr:uid="{00000000-0005-0000-0000-0000EF1D0000}"/>
    <cellStyle name="20% - Accent5 2 2 10" xfId="32550" xr:uid="{00000000-0005-0000-0000-0000F01D0000}"/>
    <cellStyle name="20% - Accent5 2 2 2" xfId="4596" xr:uid="{00000000-0005-0000-0000-0000F11D0000}"/>
    <cellStyle name="20% - Accent5 2 2 2 2" xfId="17890" xr:uid="{00000000-0005-0000-0000-0000F21D0000}"/>
    <cellStyle name="20% - Accent5 2 2 2 2 2" xfId="25844" xr:uid="{00000000-0005-0000-0000-0000F31D0000}"/>
    <cellStyle name="20% - Accent5 2 2 2 2 2 2" xfId="54803" xr:uid="{00000000-0005-0000-0000-0000F41D0000}"/>
    <cellStyle name="20% - Accent5 2 2 2 2 3" xfId="46862" xr:uid="{00000000-0005-0000-0000-0000F51D0000}"/>
    <cellStyle name="20% - Accent5 2 2 2 3" xfId="11220" xr:uid="{00000000-0005-0000-0000-0000F61D0000}"/>
    <cellStyle name="20% - Accent5 2 2 2 3 2" xfId="40278" xr:uid="{00000000-0005-0000-0000-0000F71D0000}"/>
    <cellStyle name="20% - Accent5 2 2 2 4" xfId="33694" xr:uid="{00000000-0005-0000-0000-0000F81D0000}"/>
    <cellStyle name="20% - Accent5 2 2 3" xfId="6756" xr:uid="{00000000-0005-0000-0000-0000F91D0000}"/>
    <cellStyle name="20% - Accent5 2 2 3 2" xfId="20038" xr:uid="{00000000-0005-0000-0000-0000FA1D0000}"/>
    <cellStyle name="20% - Accent5 2 2 3 2 2" xfId="27992" xr:uid="{00000000-0005-0000-0000-0000FB1D0000}"/>
    <cellStyle name="20% - Accent5 2 2 3 2 2 2" xfId="56951" xr:uid="{00000000-0005-0000-0000-0000FC1D0000}"/>
    <cellStyle name="20% - Accent5 2 2 3 2 3" xfId="49010" xr:uid="{00000000-0005-0000-0000-0000FD1D0000}"/>
    <cellStyle name="20% - Accent5 2 2 3 3" xfId="13368" xr:uid="{00000000-0005-0000-0000-0000FE1D0000}"/>
    <cellStyle name="20% - Accent5 2 2 3 3 2" xfId="42426" xr:uid="{00000000-0005-0000-0000-0000FF1D0000}"/>
    <cellStyle name="20% - Accent5 2 2 3 4" xfId="35842" xr:uid="{00000000-0005-0000-0000-0000001E0000}"/>
    <cellStyle name="20% - Accent5 2 2 4" xfId="7921" xr:uid="{00000000-0005-0000-0000-0000011E0000}"/>
    <cellStyle name="20% - Accent5 2 2 4 2" xfId="21182" xr:uid="{00000000-0005-0000-0000-0000021E0000}"/>
    <cellStyle name="20% - Accent5 2 2 4 2 2" xfId="29136" xr:uid="{00000000-0005-0000-0000-0000031E0000}"/>
    <cellStyle name="20% - Accent5 2 2 4 2 2 2" xfId="58095" xr:uid="{00000000-0005-0000-0000-0000041E0000}"/>
    <cellStyle name="20% - Accent5 2 2 4 2 3" xfId="50154" xr:uid="{00000000-0005-0000-0000-0000051E0000}"/>
    <cellStyle name="20% - Accent5 2 2 4 3" xfId="14512" xr:uid="{00000000-0005-0000-0000-0000061E0000}"/>
    <cellStyle name="20% - Accent5 2 2 4 3 2" xfId="43570" xr:uid="{00000000-0005-0000-0000-0000071E0000}"/>
    <cellStyle name="20% - Accent5 2 2 4 4" xfId="36986" xr:uid="{00000000-0005-0000-0000-0000081E0000}"/>
    <cellStyle name="20% - Accent5 2 2 5" xfId="15791" xr:uid="{00000000-0005-0000-0000-0000091E0000}"/>
    <cellStyle name="20% - Accent5 2 2 5 2" xfId="23781" xr:uid="{00000000-0005-0000-0000-00000A1E0000}"/>
    <cellStyle name="20% - Accent5 2 2 5 2 2" xfId="52740" xr:uid="{00000000-0005-0000-0000-00000B1E0000}"/>
    <cellStyle name="20% - Accent5 2 2 5 3" xfId="44799" xr:uid="{00000000-0005-0000-0000-00000C1E0000}"/>
    <cellStyle name="20% - Accent5 2 2 6" xfId="22332" xr:uid="{00000000-0005-0000-0000-00000D1E0000}"/>
    <cellStyle name="20% - Accent5 2 2 6 2" xfId="30280" xr:uid="{00000000-0005-0000-0000-00000E1E0000}"/>
    <cellStyle name="20% - Accent5 2 2 6 2 2" xfId="59239" xr:uid="{00000000-0005-0000-0000-00000F1E0000}"/>
    <cellStyle name="20% - Accent5 2 2 6 3" xfId="51298" xr:uid="{00000000-0005-0000-0000-0000101E0000}"/>
    <cellStyle name="20% - Accent5 2 2 7" xfId="22476" xr:uid="{00000000-0005-0000-0000-0000111E0000}"/>
    <cellStyle name="20% - Accent5 2 2 7 2" xfId="30420" xr:uid="{00000000-0005-0000-0000-0000121E0000}"/>
    <cellStyle name="20% - Accent5 2 2 7 2 2" xfId="59379" xr:uid="{00000000-0005-0000-0000-0000131E0000}"/>
    <cellStyle name="20% - Accent5 2 2 7 3" xfId="51438" xr:uid="{00000000-0005-0000-0000-0000141E0000}"/>
    <cellStyle name="20% - Accent5 2 2 8" xfId="22582" xr:uid="{00000000-0005-0000-0000-0000151E0000}"/>
    <cellStyle name="20% - Accent5 2 2 8 2" xfId="51544" xr:uid="{00000000-0005-0000-0000-0000161E0000}"/>
    <cellStyle name="20% - Accent5 2 2 9" xfId="10076" xr:uid="{00000000-0005-0000-0000-0000171E0000}"/>
    <cellStyle name="20% - Accent5 2 2 9 2" xfId="39134" xr:uid="{00000000-0005-0000-0000-0000181E0000}"/>
    <cellStyle name="20% - Accent5 2 3" xfId="3397" xr:uid="{00000000-0005-0000-0000-0000191E0000}"/>
    <cellStyle name="20% - Accent5 2 3 2" xfId="4595" xr:uid="{00000000-0005-0000-0000-00001A1E0000}"/>
    <cellStyle name="20% - Accent5 2 3 2 2" xfId="17889" xr:uid="{00000000-0005-0000-0000-00001B1E0000}"/>
    <cellStyle name="20% - Accent5 2 3 2 2 2" xfId="25843" xr:uid="{00000000-0005-0000-0000-00001C1E0000}"/>
    <cellStyle name="20% - Accent5 2 3 2 2 2 2" xfId="54802" xr:uid="{00000000-0005-0000-0000-00001D1E0000}"/>
    <cellStyle name="20% - Accent5 2 3 2 2 3" xfId="46861" xr:uid="{00000000-0005-0000-0000-00001E1E0000}"/>
    <cellStyle name="20% - Accent5 2 3 2 3" xfId="11219" xr:uid="{00000000-0005-0000-0000-00001F1E0000}"/>
    <cellStyle name="20% - Accent5 2 3 2 3 2" xfId="40277" xr:uid="{00000000-0005-0000-0000-0000201E0000}"/>
    <cellStyle name="20% - Accent5 2 3 2 4" xfId="33693" xr:uid="{00000000-0005-0000-0000-0000211E0000}"/>
    <cellStyle name="20% - Accent5 2 3 3" xfId="6755" xr:uid="{00000000-0005-0000-0000-0000221E0000}"/>
    <cellStyle name="20% - Accent5 2 3 3 2" xfId="20037" xr:uid="{00000000-0005-0000-0000-0000231E0000}"/>
    <cellStyle name="20% - Accent5 2 3 3 2 2" xfId="27991" xr:uid="{00000000-0005-0000-0000-0000241E0000}"/>
    <cellStyle name="20% - Accent5 2 3 3 2 2 2" xfId="56950" xr:uid="{00000000-0005-0000-0000-0000251E0000}"/>
    <cellStyle name="20% - Accent5 2 3 3 2 3" xfId="49009" xr:uid="{00000000-0005-0000-0000-0000261E0000}"/>
    <cellStyle name="20% - Accent5 2 3 3 3" xfId="13367" xr:uid="{00000000-0005-0000-0000-0000271E0000}"/>
    <cellStyle name="20% - Accent5 2 3 3 3 2" xfId="42425" xr:uid="{00000000-0005-0000-0000-0000281E0000}"/>
    <cellStyle name="20% - Accent5 2 3 3 4" xfId="35841" xr:uid="{00000000-0005-0000-0000-0000291E0000}"/>
    <cellStyle name="20% - Accent5 2 3 4" xfId="7920" xr:uid="{00000000-0005-0000-0000-00002A1E0000}"/>
    <cellStyle name="20% - Accent5 2 3 4 2" xfId="21181" xr:uid="{00000000-0005-0000-0000-00002B1E0000}"/>
    <cellStyle name="20% - Accent5 2 3 4 2 2" xfId="29135" xr:uid="{00000000-0005-0000-0000-00002C1E0000}"/>
    <cellStyle name="20% - Accent5 2 3 4 2 2 2" xfId="58094" xr:uid="{00000000-0005-0000-0000-00002D1E0000}"/>
    <cellStyle name="20% - Accent5 2 3 4 2 3" xfId="50153" xr:uid="{00000000-0005-0000-0000-00002E1E0000}"/>
    <cellStyle name="20% - Accent5 2 3 4 3" xfId="14511" xr:uid="{00000000-0005-0000-0000-00002F1E0000}"/>
    <cellStyle name="20% - Accent5 2 3 4 3 2" xfId="43569" xr:uid="{00000000-0005-0000-0000-0000301E0000}"/>
    <cellStyle name="20% - Accent5 2 3 4 4" xfId="36985" xr:uid="{00000000-0005-0000-0000-0000311E0000}"/>
    <cellStyle name="20% - Accent5 2 3 5" xfId="15790" xr:uid="{00000000-0005-0000-0000-0000321E0000}"/>
    <cellStyle name="20% - Accent5 2 3 5 2" xfId="23780" xr:uid="{00000000-0005-0000-0000-0000331E0000}"/>
    <cellStyle name="20% - Accent5 2 3 5 2 2" xfId="52739" xr:uid="{00000000-0005-0000-0000-0000341E0000}"/>
    <cellStyle name="20% - Accent5 2 3 5 3" xfId="44798" xr:uid="{00000000-0005-0000-0000-0000351E0000}"/>
    <cellStyle name="20% - Accent5 2 3 6" xfId="22331" xr:uid="{00000000-0005-0000-0000-0000361E0000}"/>
    <cellStyle name="20% - Accent5 2 3 6 2" xfId="30279" xr:uid="{00000000-0005-0000-0000-0000371E0000}"/>
    <cellStyle name="20% - Accent5 2 3 6 2 2" xfId="59238" xr:uid="{00000000-0005-0000-0000-0000381E0000}"/>
    <cellStyle name="20% - Accent5 2 3 6 3" xfId="51297" xr:uid="{00000000-0005-0000-0000-0000391E0000}"/>
    <cellStyle name="20% - Accent5 2 3 7" xfId="10075" xr:uid="{00000000-0005-0000-0000-00003A1E0000}"/>
    <cellStyle name="20% - Accent5 2 3 7 2" xfId="39133" xr:uid="{00000000-0005-0000-0000-00003B1E0000}"/>
    <cellStyle name="20% - Accent5 2 3 8" xfId="32549" xr:uid="{00000000-0005-0000-0000-00003C1E0000}"/>
    <cellStyle name="20% - Accent5 2 4" xfId="22475" xr:uid="{00000000-0005-0000-0000-00003D1E0000}"/>
    <cellStyle name="20% - Accent5 2 4 2" xfId="30419" xr:uid="{00000000-0005-0000-0000-00003E1E0000}"/>
    <cellStyle name="20% - Accent5 2 4 2 2" xfId="59378" xr:uid="{00000000-0005-0000-0000-00003F1E0000}"/>
    <cellStyle name="20% - Accent5 2 4 3" xfId="51437" xr:uid="{00000000-0005-0000-0000-0000401E0000}"/>
    <cellStyle name="20% - Accent5 2 5" xfId="22581" xr:uid="{00000000-0005-0000-0000-0000411E0000}"/>
    <cellStyle name="20% - Accent5 2 5 2" xfId="51543" xr:uid="{00000000-0005-0000-0000-0000421E0000}"/>
    <cellStyle name="20% - Accent5 3" xfId="94" xr:uid="{00000000-0005-0000-0000-0000431E0000}"/>
    <cellStyle name="20% - Accent5 3 10" xfId="6928" xr:uid="{00000000-0005-0000-0000-0000441E0000}"/>
    <cellStyle name="20% - Accent5 3 10 2" xfId="20199" xr:uid="{00000000-0005-0000-0000-0000451E0000}"/>
    <cellStyle name="20% - Accent5 3 10 2 2" xfId="28153" xr:uid="{00000000-0005-0000-0000-0000461E0000}"/>
    <cellStyle name="20% - Accent5 3 10 2 2 2" xfId="57112" xr:uid="{00000000-0005-0000-0000-0000471E0000}"/>
    <cellStyle name="20% - Accent5 3 10 2 3" xfId="49171" xr:uid="{00000000-0005-0000-0000-0000481E0000}"/>
    <cellStyle name="20% - Accent5 3 10 3" xfId="13529" xr:uid="{00000000-0005-0000-0000-0000491E0000}"/>
    <cellStyle name="20% - Accent5 3 10 3 2" xfId="42587" xr:uid="{00000000-0005-0000-0000-00004A1E0000}"/>
    <cellStyle name="20% - Accent5 3 10 4" xfId="36003" xr:uid="{00000000-0005-0000-0000-00004B1E0000}"/>
    <cellStyle name="20% - Accent5 3 11" xfId="14681" xr:uid="{00000000-0005-0000-0000-00004C1E0000}"/>
    <cellStyle name="20% - Accent5 3 11 2" xfId="22716" xr:uid="{00000000-0005-0000-0000-00004D1E0000}"/>
    <cellStyle name="20% - Accent5 3 11 2 2" xfId="51675" xr:uid="{00000000-0005-0000-0000-00004E1E0000}"/>
    <cellStyle name="20% - Accent5 3 11 3" xfId="43734" xr:uid="{00000000-0005-0000-0000-00004F1E0000}"/>
    <cellStyle name="20% - Accent5 3 12" xfId="21345" xr:uid="{00000000-0005-0000-0000-0000501E0000}"/>
    <cellStyle name="20% - Accent5 3 12 2" xfId="29297" xr:uid="{00000000-0005-0000-0000-0000511E0000}"/>
    <cellStyle name="20% - Accent5 3 12 2 2" xfId="58256" xr:uid="{00000000-0005-0000-0000-0000521E0000}"/>
    <cellStyle name="20% - Accent5 3 12 3" xfId="50315" xr:uid="{00000000-0005-0000-0000-0000531E0000}"/>
    <cellStyle name="20% - Accent5 3 13" xfId="22477" xr:uid="{00000000-0005-0000-0000-0000541E0000}"/>
    <cellStyle name="20% - Accent5 3 13 2" xfId="30421" xr:uid="{00000000-0005-0000-0000-0000551E0000}"/>
    <cellStyle name="20% - Accent5 3 13 2 2" xfId="59380" xr:uid="{00000000-0005-0000-0000-0000561E0000}"/>
    <cellStyle name="20% - Accent5 3 13 3" xfId="51439" xr:uid="{00000000-0005-0000-0000-0000571E0000}"/>
    <cellStyle name="20% - Accent5 3 14" xfId="22583" xr:uid="{00000000-0005-0000-0000-0000581E0000}"/>
    <cellStyle name="20% - Accent5 3 14 2" xfId="51545" xr:uid="{00000000-0005-0000-0000-0000591E0000}"/>
    <cellStyle name="20% - Accent5 3 15" xfId="8087" xr:uid="{00000000-0005-0000-0000-00005A1E0000}"/>
    <cellStyle name="20% - Accent5 3 15 2" xfId="37147" xr:uid="{00000000-0005-0000-0000-00005B1E0000}"/>
    <cellStyle name="20% - Accent5 3 16" xfId="30563" xr:uid="{00000000-0005-0000-0000-00005C1E0000}"/>
    <cellStyle name="20% - Accent5 3 2" xfId="1457" xr:uid="{00000000-0005-0000-0000-00005D1E0000}"/>
    <cellStyle name="20% - Accent5 3 2 10" xfId="21439" xr:uid="{00000000-0005-0000-0000-00005E1E0000}"/>
    <cellStyle name="20% - Accent5 3 2 10 2" xfId="29387" xr:uid="{00000000-0005-0000-0000-00005F1E0000}"/>
    <cellStyle name="20% - Accent5 3 2 10 2 2" xfId="58346" xr:uid="{00000000-0005-0000-0000-0000601E0000}"/>
    <cellStyle name="20% - Accent5 3 2 10 3" xfId="50405" xr:uid="{00000000-0005-0000-0000-0000611E0000}"/>
    <cellStyle name="20% - Accent5 3 2 11" xfId="8179" xr:uid="{00000000-0005-0000-0000-0000621E0000}"/>
    <cellStyle name="20% - Accent5 3 2 11 2" xfId="37237" xr:uid="{00000000-0005-0000-0000-0000631E0000}"/>
    <cellStyle name="20% - Accent5 3 2 12" xfId="30653" xr:uid="{00000000-0005-0000-0000-0000641E0000}"/>
    <cellStyle name="20% - Accent5 3 2 2" xfId="1677" xr:uid="{00000000-0005-0000-0000-0000651E0000}"/>
    <cellStyle name="20% - Accent5 3 2 2 10" xfId="30866" xr:uid="{00000000-0005-0000-0000-0000661E0000}"/>
    <cellStyle name="20% - Accent5 3 2 2 2" xfId="2302" xr:uid="{00000000-0005-0000-0000-0000671E0000}"/>
    <cellStyle name="20% - Accent5 3 2 2 2 2" xfId="3310" xr:uid="{00000000-0005-0000-0000-0000681E0000}"/>
    <cellStyle name="20% - Accent5 3 2 2 2 2 2" xfId="6668" xr:uid="{00000000-0005-0000-0000-0000691E0000}"/>
    <cellStyle name="20% - Accent5 3 2 2 2 2 2 2" xfId="19950" xr:uid="{00000000-0005-0000-0000-00006A1E0000}"/>
    <cellStyle name="20% - Accent5 3 2 2 2 2 2 2 2" xfId="27904" xr:uid="{00000000-0005-0000-0000-00006B1E0000}"/>
    <cellStyle name="20% - Accent5 3 2 2 2 2 2 2 2 2" xfId="56863" xr:uid="{00000000-0005-0000-0000-00006C1E0000}"/>
    <cellStyle name="20% - Accent5 3 2 2 2 2 2 2 3" xfId="48922" xr:uid="{00000000-0005-0000-0000-00006D1E0000}"/>
    <cellStyle name="20% - Accent5 3 2 2 2 2 2 3" xfId="13280" xr:uid="{00000000-0005-0000-0000-00006E1E0000}"/>
    <cellStyle name="20% - Accent5 3 2 2 2 2 2 3 2" xfId="42338" xr:uid="{00000000-0005-0000-0000-00006F1E0000}"/>
    <cellStyle name="20% - Accent5 3 2 2 2 2 2 4" xfId="35754" xr:uid="{00000000-0005-0000-0000-0000701E0000}"/>
    <cellStyle name="20% - Accent5 3 2 2 2 2 3" xfId="16798" xr:uid="{00000000-0005-0000-0000-0000711E0000}"/>
    <cellStyle name="20% - Accent5 3 2 2 2 2 3 2" xfId="24752" xr:uid="{00000000-0005-0000-0000-0000721E0000}"/>
    <cellStyle name="20% - Accent5 3 2 2 2 2 3 2 2" xfId="53711" xr:uid="{00000000-0005-0000-0000-0000731E0000}"/>
    <cellStyle name="20% - Accent5 3 2 2 2 2 3 3" xfId="45770" xr:uid="{00000000-0005-0000-0000-0000741E0000}"/>
    <cellStyle name="20% - Accent5 3 2 2 2 2 4" xfId="9988" xr:uid="{00000000-0005-0000-0000-0000751E0000}"/>
    <cellStyle name="20% - Accent5 3 2 2 2 2 4 2" xfId="39046" xr:uid="{00000000-0005-0000-0000-0000761E0000}"/>
    <cellStyle name="20% - Accent5 3 2 2 2 2 5" xfId="32462" xr:uid="{00000000-0005-0000-0000-0000771E0000}"/>
    <cellStyle name="20% - Accent5 3 2 2 2 3" xfId="4508" xr:uid="{00000000-0005-0000-0000-0000781E0000}"/>
    <cellStyle name="20% - Accent5 3 2 2 2 3 2" xfId="17802" xr:uid="{00000000-0005-0000-0000-0000791E0000}"/>
    <cellStyle name="20% - Accent5 3 2 2 2 3 2 2" xfId="25756" xr:uid="{00000000-0005-0000-0000-00007A1E0000}"/>
    <cellStyle name="20% - Accent5 3 2 2 2 3 2 2 2" xfId="54715" xr:uid="{00000000-0005-0000-0000-00007B1E0000}"/>
    <cellStyle name="20% - Accent5 3 2 2 2 3 2 3" xfId="46774" xr:uid="{00000000-0005-0000-0000-00007C1E0000}"/>
    <cellStyle name="20% - Accent5 3 2 2 2 3 3" xfId="11132" xr:uid="{00000000-0005-0000-0000-00007D1E0000}"/>
    <cellStyle name="20% - Accent5 3 2 2 2 3 3 2" xfId="40190" xr:uid="{00000000-0005-0000-0000-00007E1E0000}"/>
    <cellStyle name="20% - Accent5 3 2 2 2 3 4" xfId="33606" xr:uid="{00000000-0005-0000-0000-00007F1E0000}"/>
    <cellStyle name="20% - Accent5 3 2 2 2 4" xfId="5664" xr:uid="{00000000-0005-0000-0000-0000801E0000}"/>
    <cellStyle name="20% - Accent5 3 2 2 2 4 2" xfId="18946" xr:uid="{00000000-0005-0000-0000-0000811E0000}"/>
    <cellStyle name="20% - Accent5 3 2 2 2 4 2 2" xfId="26900" xr:uid="{00000000-0005-0000-0000-0000821E0000}"/>
    <cellStyle name="20% - Accent5 3 2 2 2 4 2 2 2" xfId="55859" xr:uid="{00000000-0005-0000-0000-0000831E0000}"/>
    <cellStyle name="20% - Accent5 3 2 2 2 4 2 3" xfId="47918" xr:uid="{00000000-0005-0000-0000-0000841E0000}"/>
    <cellStyle name="20% - Accent5 3 2 2 2 4 3" xfId="12276" xr:uid="{00000000-0005-0000-0000-0000851E0000}"/>
    <cellStyle name="20% - Accent5 3 2 2 2 4 3 2" xfId="41334" xr:uid="{00000000-0005-0000-0000-0000861E0000}"/>
    <cellStyle name="20% - Accent5 3 2 2 2 4 4" xfId="34750" xr:uid="{00000000-0005-0000-0000-0000871E0000}"/>
    <cellStyle name="20% - Accent5 3 2 2 2 5" xfId="7833" xr:uid="{00000000-0005-0000-0000-0000881E0000}"/>
    <cellStyle name="20% - Accent5 3 2 2 2 5 2" xfId="21094" xr:uid="{00000000-0005-0000-0000-0000891E0000}"/>
    <cellStyle name="20% - Accent5 3 2 2 2 5 2 2" xfId="29048" xr:uid="{00000000-0005-0000-0000-00008A1E0000}"/>
    <cellStyle name="20% - Accent5 3 2 2 2 5 2 2 2" xfId="58007" xr:uid="{00000000-0005-0000-0000-00008B1E0000}"/>
    <cellStyle name="20% - Accent5 3 2 2 2 5 2 3" xfId="50066" xr:uid="{00000000-0005-0000-0000-00008C1E0000}"/>
    <cellStyle name="20% - Accent5 3 2 2 2 5 3" xfId="14424" xr:uid="{00000000-0005-0000-0000-00008D1E0000}"/>
    <cellStyle name="20% - Accent5 3 2 2 2 5 3 2" xfId="43482" xr:uid="{00000000-0005-0000-0000-00008E1E0000}"/>
    <cellStyle name="20% - Accent5 3 2 2 2 5 4" xfId="36898" xr:uid="{00000000-0005-0000-0000-00008F1E0000}"/>
    <cellStyle name="20% - Accent5 3 2 2 2 6" xfId="15703" xr:uid="{00000000-0005-0000-0000-0000901E0000}"/>
    <cellStyle name="20% - Accent5 3 2 2 2 6 2" xfId="23693" xr:uid="{00000000-0005-0000-0000-0000911E0000}"/>
    <cellStyle name="20% - Accent5 3 2 2 2 6 2 2" xfId="52652" xr:uid="{00000000-0005-0000-0000-0000921E0000}"/>
    <cellStyle name="20% - Accent5 3 2 2 2 6 3" xfId="44711" xr:uid="{00000000-0005-0000-0000-0000931E0000}"/>
    <cellStyle name="20% - Accent5 3 2 2 2 7" xfId="22244" xr:uid="{00000000-0005-0000-0000-0000941E0000}"/>
    <cellStyle name="20% - Accent5 3 2 2 2 7 2" xfId="30192" xr:uid="{00000000-0005-0000-0000-0000951E0000}"/>
    <cellStyle name="20% - Accent5 3 2 2 2 7 2 2" xfId="59151" xr:uid="{00000000-0005-0000-0000-0000961E0000}"/>
    <cellStyle name="20% - Accent5 3 2 2 2 7 3" xfId="51210" xr:uid="{00000000-0005-0000-0000-0000971E0000}"/>
    <cellStyle name="20% - Accent5 3 2 2 2 8" xfId="8984" xr:uid="{00000000-0005-0000-0000-0000981E0000}"/>
    <cellStyle name="20% - Accent5 3 2 2 2 8 2" xfId="38042" xr:uid="{00000000-0005-0000-0000-0000991E0000}"/>
    <cellStyle name="20% - Accent5 3 2 2 2 9" xfId="31458" xr:uid="{00000000-0005-0000-0000-00009A1E0000}"/>
    <cellStyle name="20% - Accent5 3 2 2 3" xfId="2718" xr:uid="{00000000-0005-0000-0000-00009B1E0000}"/>
    <cellStyle name="20% - Accent5 3 2 2 3 2" xfId="6076" xr:uid="{00000000-0005-0000-0000-00009C1E0000}"/>
    <cellStyle name="20% - Accent5 3 2 2 3 2 2" xfId="19358" xr:uid="{00000000-0005-0000-0000-00009D1E0000}"/>
    <cellStyle name="20% - Accent5 3 2 2 3 2 2 2" xfId="27312" xr:uid="{00000000-0005-0000-0000-00009E1E0000}"/>
    <cellStyle name="20% - Accent5 3 2 2 3 2 2 2 2" xfId="56271" xr:uid="{00000000-0005-0000-0000-00009F1E0000}"/>
    <cellStyle name="20% - Accent5 3 2 2 3 2 2 3" xfId="48330" xr:uid="{00000000-0005-0000-0000-0000A01E0000}"/>
    <cellStyle name="20% - Accent5 3 2 2 3 2 3" xfId="12688" xr:uid="{00000000-0005-0000-0000-0000A11E0000}"/>
    <cellStyle name="20% - Accent5 3 2 2 3 2 3 2" xfId="41746" xr:uid="{00000000-0005-0000-0000-0000A21E0000}"/>
    <cellStyle name="20% - Accent5 3 2 2 3 2 4" xfId="35162" xr:uid="{00000000-0005-0000-0000-0000A31E0000}"/>
    <cellStyle name="20% - Accent5 3 2 2 3 3" xfId="16206" xr:uid="{00000000-0005-0000-0000-0000A41E0000}"/>
    <cellStyle name="20% - Accent5 3 2 2 3 3 2" xfId="24160" xr:uid="{00000000-0005-0000-0000-0000A51E0000}"/>
    <cellStyle name="20% - Accent5 3 2 2 3 3 2 2" xfId="53119" xr:uid="{00000000-0005-0000-0000-0000A61E0000}"/>
    <cellStyle name="20% - Accent5 3 2 2 3 3 3" xfId="45178" xr:uid="{00000000-0005-0000-0000-0000A71E0000}"/>
    <cellStyle name="20% - Accent5 3 2 2 3 4" xfId="9396" xr:uid="{00000000-0005-0000-0000-0000A81E0000}"/>
    <cellStyle name="20% - Accent5 3 2 2 3 4 2" xfId="38454" xr:uid="{00000000-0005-0000-0000-0000A91E0000}"/>
    <cellStyle name="20% - Accent5 3 2 2 3 5" xfId="31870" xr:uid="{00000000-0005-0000-0000-0000AA1E0000}"/>
    <cellStyle name="20% - Accent5 3 2 2 4" xfId="3916" xr:uid="{00000000-0005-0000-0000-0000AB1E0000}"/>
    <cellStyle name="20% - Accent5 3 2 2 4 2" xfId="17210" xr:uid="{00000000-0005-0000-0000-0000AC1E0000}"/>
    <cellStyle name="20% - Accent5 3 2 2 4 2 2" xfId="25164" xr:uid="{00000000-0005-0000-0000-0000AD1E0000}"/>
    <cellStyle name="20% - Accent5 3 2 2 4 2 2 2" xfId="54123" xr:uid="{00000000-0005-0000-0000-0000AE1E0000}"/>
    <cellStyle name="20% - Accent5 3 2 2 4 2 3" xfId="46182" xr:uid="{00000000-0005-0000-0000-0000AF1E0000}"/>
    <cellStyle name="20% - Accent5 3 2 2 4 3" xfId="10540" xr:uid="{00000000-0005-0000-0000-0000B01E0000}"/>
    <cellStyle name="20% - Accent5 3 2 2 4 3 2" xfId="39598" xr:uid="{00000000-0005-0000-0000-0000B11E0000}"/>
    <cellStyle name="20% - Accent5 3 2 2 4 4" xfId="33014" xr:uid="{00000000-0005-0000-0000-0000B21E0000}"/>
    <cellStyle name="20% - Accent5 3 2 2 5" xfId="5072" xr:uid="{00000000-0005-0000-0000-0000B31E0000}"/>
    <cellStyle name="20% - Accent5 3 2 2 5 2" xfId="18354" xr:uid="{00000000-0005-0000-0000-0000B41E0000}"/>
    <cellStyle name="20% - Accent5 3 2 2 5 2 2" xfId="26308" xr:uid="{00000000-0005-0000-0000-0000B51E0000}"/>
    <cellStyle name="20% - Accent5 3 2 2 5 2 2 2" xfId="55267" xr:uid="{00000000-0005-0000-0000-0000B61E0000}"/>
    <cellStyle name="20% - Accent5 3 2 2 5 2 3" xfId="47326" xr:uid="{00000000-0005-0000-0000-0000B71E0000}"/>
    <cellStyle name="20% - Accent5 3 2 2 5 3" xfId="11684" xr:uid="{00000000-0005-0000-0000-0000B81E0000}"/>
    <cellStyle name="20% - Accent5 3 2 2 5 3 2" xfId="40742" xr:uid="{00000000-0005-0000-0000-0000B91E0000}"/>
    <cellStyle name="20% - Accent5 3 2 2 5 4" xfId="34158" xr:uid="{00000000-0005-0000-0000-0000BA1E0000}"/>
    <cellStyle name="20% - Accent5 3 2 2 6" xfId="7241" xr:uid="{00000000-0005-0000-0000-0000BB1E0000}"/>
    <cellStyle name="20% - Accent5 3 2 2 6 2" xfId="20502" xr:uid="{00000000-0005-0000-0000-0000BC1E0000}"/>
    <cellStyle name="20% - Accent5 3 2 2 6 2 2" xfId="28456" xr:uid="{00000000-0005-0000-0000-0000BD1E0000}"/>
    <cellStyle name="20% - Accent5 3 2 2 6 2 2 2" xfId="57415" xr:uid="{00000000-0005-0000-0000-0000BE1E0000}"/>
    <cellStyle name="20% - Accent5 3 2 2 6 2 3" xfId="49474" xr:uid="{00000000-0005-0000-0000-0000BF1E0000}"/>
    <cellStyle name="20% - Accent5 3 2 2 6 3" xfId="13832" xr:uid="{00000000-0005-0000-0000-0000C01E0000}"/>
    <cellStyle name="20% - Accent5 3 2 2 6 3 2" xfId="42890" xr:uid="{00000000-0005-0000-0000-0000C11E0000}"/>
    <cellStyle name="20% - Accent5 3 2 2 6 4" xfId="36306" xr:uid="{00000000-0005-0000-0000-0000C21E0000}"/>
    <cellStyle name="20% - Accent5 3 2 2 7" xfId="15110" xr:uid="{00000000-0005-0000-0000-0000C31E0000}"/>
    <cellStyle name="20% - Accent5 3 2 2 7 2" xfId="23100" xr:uid="{00000000-0005-0000-0000-0000C41E0000}"/>
    <cellStyle name="20% - Accent5 3 2 2 7 2 2" xfId="52059" xr:uid="{00000000-0005-0000-0000-0000C51E0000}"/>
    <cellStyle name="20% - Accent5 3 2 2 7 3" xfId="44118" xr:uid="{00000000-0005-0000-0000-0000C61E0000}"/>
    <cellStyle name="20% - Accent5 3 2 2 8" xfId="21652" xr:uid="{00000000-0005-0000-0000-0000C71E0000}"/>
    <cellStyle name="20% - Accent5 3 2 2 8 2" xfId="29600" xr:uid="{00000000-0005-0000-0000-0000C81E0000}"/>
    <cellStyle name="20% - Accent5 3 2 2 8 2 2" xfId="58559" xr:uid="{00000000-0005-0000-0000-0000C91E0000}"/>
    <cellStyle name="20% - Accent5 3 2 2 8 3" xfId="50618" xr:uid="{00000000-0005-0000-0000-0000CA1E0000}"/>
    <cellStyle name="20% - Accent5 3 2 2 9" xfId="8392" xr:uid="{00000000-0005-0000-0000-0000CB1E0000}"/>
    <cellStyle name="20% - Accent5 3 2 2 9 2" xfId="37450" xr:uid="{00000000-0005-0000-0000-0000CC1E0000}"/>
    <cellStyle name="20% - Accent5 3 2 3" xfId="2089" xr:uid="{00000000-0005-0000-0000-0000CD1E0000}"/>
    <cellStyle name="20% - Accent5 3 2 3 2" xfId="3097" xr:uid="{00000000-0005-0000-0000-0000CE1E0000}"/>
    <cellStyle name="20% - Accent5 3 2 3 2 2" xfId="6455" xr:uid="{00000000-0005-0000-0000-0000CF1E0000}"/>
    <cellStyle name="20% - Accent5 3 2 3 2 2 2" xfId="19737" xr:uid="{00000000-0005-0000-0000-0000D01E0000}"/>
    <cellStyle name="20% - Accent5 3 2 3 2 2 2 2" xfId="27691" xr:uid="{00000000-0005-0000-0000-0000D11E0000}"/>
    <cellStyle name="20% - Accent5 3 2 3 2 2 2 2 2" xfId="56650" xr:uid="{00000000-0005-0000-0000-0000D21E0000}"/>
    <cellStyle name="20% - Accent5 3 2 3 2 2 2 3" xfId="48709" xr:uid="{00000000-0005-0000-0000-0000D31E0000}"/>
    <cellStyle name="20% - Accent5 3 2 3 2 2 3" xfId="13067" xr:uid="{00000000-0005-0000-0000-0000D41E0000}"/>
    <cellStyle name="20% - Accent5 3 2 3 2 2 3 2" xfId="42125" xr:uid="{00000000-0005-0000-0000-0000D51E0000}"/>
    <cellStyle name="20% - Accent5 3 2 3 2 2 4" xfId="35541" xr:uid="{00000000-0005-0000-0000-0000D61E0000}"/>
    <cellStyle name="20% - Accent5 3 2 3 2 3" xfId="16585" xr:uid="{00000000-0005-0000-0000-0000D71E0000}"/>
    <cellStyle name="20% - Accent5 3 2 3 2 3 2" xfId="24539" xr:uid="{00000000-0005-0000-0000-0000D81E0000}"/>
    <cellStyle name="20% - Accent5 3 2 3 2 3 2 2" xfId="53498" xr:uid="{00000000-0005-0000-0000-0000D91E0000}"/>
    <cellStyle name="20% - Accent5 3 2 3 2 3 3" xfId="45557" xr:uid="{00000000-0005-0000-0000-0000DA1E0000}"/>
    <cellStyle name="20% - Accent5 3 2 3 2 4" xfId="9775" xr:uid="{00000000-0005-0000-0000-0000DB1E0000}"/>
    <cellStyle name="20% - Accent5 3 2 3 2 4 2" xfId="38833" xr:uid="{00000000-0005-0000-0000-0000DC1E0000}"/>
    <cellStyle name="20% - Accent5 3 2 3 2 5" xfId="32249" xr:uid="{00000000-0005-0000-0000-0000DD1E0000}"/>
    <cellStyle name="20% - Accent5 3 2 3 3" xfId="4295" xr:uid="{00000000-0005-0000-0000-0000DE1E0000}"/>
    <cellStyle name="20% - Accent5 3 2 3 3 2" xfId="17589" xr:uid="{00000000-0005-0000-0000-0000DF1E0000}"/>
    <cellStyle name="20% - Accent5 3 2 3 3 2 2" xfId="25543" xr:uid="{00000000-0005-0000-0000-0000E01E0000}"/>
    <cellStyle name="20% - Accent5 3 2 3 3 2 2 2" xfId="54502" xr:uid="{00000000-0005-0000-0000-0000E11E0000}"/>
    <cellStyle name="20% - Accent5 3 2 3 3 2 3" xfId="46561" xr:uid="{00000000-0005-0000-0000-0000E21E0000}"/>
    <cellStyle name="20% - Accent5 3 2 3 3 3" xfId="10919" xr:uid="{00000000-0005-0000-0000-0000E31E0000}"/>
    <cellStyle name="20% - Accent5 3 2 3 3 3 2" xfId="39977" xr:uid="{00000000-0005-0000-0000-0000E41E0000}"/>
    <cellStyle name="20% - Accent5 3 2 3 3 4" xfId="33393" xr:uid="{00000000-0005-0000-0000-0000E51E0000}"/>
    <cellStyle name="20% - Accent5 3 2 3 4" xfId="5451" xr:uid="{00000000-0005-0000-0000-0000E61E0000}"/>
    <cellStyle name="20% - Accent5 3 2 3 4 2" xfId="18733" xr:uid="{00000000-0005-0000-0000-0000E71E0000}"/>
    <cellStyle name="20% - Accent5 3 2 3 4 2 2" xfId="26687" xr:uid="{00000000-0005-0000-0000-0000E81E0000}"/>
    <cellStyle name="20% - Accent5 3 2 3 4 2 2 2" xfId="55646" xr:uid="{00000000-0005-0000-0000-0000E91E0000}"/>
    <cellStyle name="20% - Accent5 3 2 3 4 2 3" xfId="47705" xr:uid="{00000000-0005-0000-0000-0000EA1E0000}"/>
    <cellStyle name="20% - Accent5 3 2 3 4 3" xfId="12063" xr:uid="{00000000-0005-0000-0000-0000EB1E0000}"/>
    <cellStyle name="20% - Accent5 3 2 3 4 3 2" xfId="41121" xr:uid="{00000000-0005-0000-0000-0000EC1E0000}"/>
    <cellStyle name="20% - Accent5 3 2 3 4 4" xfId="34537" xr:uid="{00000000-0005-0000-0000-0000ED1E0000}"/>
    <cellStyle name="20% - Accent5 3 2 3 5" xfId="7620" xr:uid="{00000000-0005-0000-0000-0000EE1E0000}"/>
    <cellStyle name="20% - Accent5 3 2 3 5 2" xfId="20881" xr:uid="{00000000-0005-0000-0000-0000EF1E0000}"/>
    <cellStyle name="20% - Accent5 3 2 3 5 2 2" xfId="28835" xr:uid="{00000000-0005-0000-0000-0000F01E0000}"/>
    <cellStyle name="20% - Accent5 3 2 3 5 2 2 2" xfId="57794" xr:uid="{00000000-0005-0000-0000-0000F11E0000}"/>
    <cellStyle name="20% - Accent5 3 2 3 5 2 3" xfId="49853" xr:uid="{00000000-0005-0000-0000-0000F21E0000}"/>
    <cellStyle name="20% - Accent5 3 2 3 5 3" xfId="14211" xr:uid="{00000000-0005-0000-0000-0000F31E0000}"/>
    <cellStyle name="20% - Accent5 3 2 3 5 3 2" xfId="43269" xr:uid="{00000000-0005-0000-0000-0000F41E0000}"/>
    <cellStyle name="20% - Accent5 3 2 3 5 4" xfId="36685" xr:uid="{00000000-0005-0000-0000-0000F51E0000}"/>
    <cellStyle name="20% - Accent5 3 2 3 6" xfId="15490" xr:uid="{00000000-0005-0000-0000-0000F61E0000}"/>
    <cellStyle name="20% - Accent5 3 2 3 6 2" xfId="23480" xr:uid="{00000000-0005-0000-0000-0000F71E0000}"/>
    <cellStyle name="20% - Accent5 3 2 3 6 2 2" xfId="52439" xr:uid="{00000000-0005-0000-0000-0000F81E0000}"/>
    <cellStyle name="20% - Accent5 3 2 3 6 3" xfId="44498" xr:uid="{00000000-0005-0000-0000-0000F91E0000}"/>
    <cellStyle name="20% - Accent5 3 2 3 7" xfId="22031" xr:uid="{00000000-0005-0000-0000-0000FA1E0000}"/>
    <cellStyle name="20% - Accent5 3 2 3 7 2" xfId="29979" xr:uid="{00000000-0005-0000-0000-0000FB1E0000}"/>
    <cellStyle name="20% - Accent5 3 2 3 7 2 2" xfId="58938" xr:uid="{00000000-0005-0000-0000-0000FC1E0000}"/>
    <cellStyle name="20% - Accent5 3 2 3 7 3" xfId="50997" xr:uid="{00000000-0005-0000-0000-0000FD1E0000}"/>
    <cellStyle name="20% - Accent5 3 2 3 8" xfId="8771" xr:uid="{00000000-0005-0000-0000-0000FE1E0000}"/>
    <cellStyle name="20% - Accent5 3 2 3 8 2" xfId="37829" xr:uid="{00000000-0005-0000-0000-0000FF1E0000}"/>
    <cellStyle name="20% - Accent5 3 2 3 9" xfId="31245" xr:uid="{00000000-0005-0000-0000-0000001F0000}"/>
    <cellStyle name="20% - Accent5 3 2 4" xfId="1907" xr:uid="{00000000-0005-0000-0000-0000011F0000}"/>
    <cellStyle name="20% - Accent5 3 2 4 2" xfId="2917" xr:uid="{00000000-0005-0000-0000-0000021F0000}"/>
    <cellStyle name="20% - Accent5 3 2 4 2 2" xfId="6275" xr:uid="{00000000-0005-0000-0000-0000031F0000}"/>
    <cellStyle name="20% - Accent5 3 2 4 2 2 2" xfId="19557" xr:uid="{00000000-0005-0000-0000-0000041F0000}"/>
    <cellStyle name="20% - Accent5 3 2 4 2 2 2 2" xfId="27511" xr:uid="{00000000-0005-0000-0000-0000051F0000}"/>
    <cellStyle name="20% - Accent5 3 2 4 2 2 2 2 2" xfId="56470" xr:uid="{00000000-0005-0000-0000-0000061F0000}"/>
    <cellStyle name="20% - Accent5 3 2 4 2 2 2 3" xfId="48529" xr:uid="{00000000-0005-0000-0000-0000071F0000}"/>
    <cellStyle name="20% - Accent5 3 2 4 2 2 3" xfId="12887" xr:uid="{00000000-0005-0000-0000-0000081F0000}"/>
    <cellStyle name="20% - Accent5 3 2 4 2 2 3 2" xfId="41945" xr:uid="{00000000-0005-0000-0000-0000091F0000}"/>
    <cellStyle name="20% - Accent5 3 2 4 2 2 4" xfId="35361" xr:uid="{00000000-0005-0000-0000-00000A1F0000}"/>
    <cellStyle name="20% - Accent5 3 2 4 2 3" xfId="16405" xr:uid="{00000000-0005-0000-0000-00000B1F0000}"/>
    <cellStyle name="20% - Accent5 3 2 4 2 3 2" xfId="24359" xr:uid="{00000000-0005-0000-0000-00000C1F0000}"/>
    <cellStyle name="20% - Accent5 3 2 4 2 3 2 2" xfId="53318" xr:uid="{00000000-0005-0000-0000-00000D1F0000}"/>
    <cellStyle name="20% - Accent5 3 2 4 2 3 3" xfId="45377" xr:uid="{00000000-0005-0000-0000-00000E1F0000}"/>
    <cellStyle name="20% - Accent5 3 2 4 2 4" xfId="9595" xr:uid="{00000000-0005-0000-0000-00000F1F0000}"/>
    <cellStyle name="20% - Accent5 3 2 4 2 4 2" xfId="38653" xr:uid="{00000000-0005-0000-0000-0000101F0000}"/>
    <cellStyle name="20% - Accent5 3 2 4 2 5" xfId="32069" xr:uid="{00000000-0005-0000-0000-0000111F0000}"/>
    <cellStyle name="20% - Accent5 3 2 4 3" xfId="4115" xr:uid="{00000000-0005-0000-0000-0000121F0000}"/>
    <cellStyle name="20% - Accent5 3 2 4 3 2" xfId="17409" xr:uid="{00000000-0005-0000-0000-0000131F0000}"/>
    <cellStyle name="20% - Accent5 3 2 4 3 2 2" xfId="25363" xr:uid="{00000000-0005-0000-0000-0000141F0000}"/>
    <cellStyle name="20% - Accent5 3 2 4 3 2 2 2" xfId="54322" xr:uid="{00000000-0005-0000-0000-0000151F0000}"/>
    <cellStyle name="20% - Accent5 3 2 4 3 2 3" xfId="46381" xr:uid="{00000000-0005-0000-0000-0000161F0000}"/>
    <cellStyle name="20% - Accent5 3 2 4 3 3" xfId="10739" xr:uid="{00000000-0005-0000-0000-0000171F0000}"/>
    <cellStyle name="20% - Accent5 3 2 4 3 3 2" xfId="39797" xr:uid="{00000000-0005-0000-0000-0000181F0000}"/>
    <cellStyle name="20% - Accent5 3 2 4 3 4" xfId="33213" xr:uid="{00000000-0005-0000-0000-0000191F0000}"/>
    <cellStyle name="20% - Accent5 3 2 4 4" xfId="5271" xr:uid="{00000000-0005-0000-0000-00001A1F0000}"/>
    <cellStyle name="20% - Accent5 3 2 4 4 2" xfId="18553" xr:uid="{00000000-0005-0000-0000-00001B1F0000}"/>
    <cellStyle name="20% - Accent5 3 2 4 4 2 2" xfId="26507" xr:uid="{00000000-0005-0000-0000-00001C1F0000}"/>
    <cellStyle name="20% - Accent5 3 2 4 4 2 2 2" xfId="55466" xr:uid="{00000000-0005-0000-0000-00001D1F0000}"/>
    <cellStyle name="20% - Accent5 3 2 4 4 2 3" xfId="47525" xr:uid="{00000000-0005-0000-0000-00001E1F0000}"/>
    <cellStyle name="20% - Accent5 3 2 4 4 3" xfId="11883" xr:uid="{00000000-0005-0000-0000-00001F1F0000}"/>
    <cellStyle name="20% - Accent5 3 2 4 4 3 2" xfId="40941" xr:uid="{00000000-0005-0000-0000-0000201F0000}"/>
    <cellStyle name="20% - Accent5 3 2 4 4 4" xfId="34357" xr:uid="{00000000-0005-0000-0000-0000211F0000}"/>
    <cellStyle name="20% - Accent5 3 2 4 5" xfId="7440" xr:uid="{00000000-0005-0000-0000-0000221F0000}"/>
    <cellStyle name="20% - Accent5 3 2 4 5 2" xfId="20701" xr:uid="{00000000-0005-0000-0000-0000231F0000}"/>
    <cellStyle name="20% - Accent5 3 2 4 5 2 2" xfId="28655" xr:uid="{00000000-0005-0000-0000-0000241F0000}"/>
    <cellStyle name="20% - Accent5 3 2 4 5 2 2 2" xfId="57614" xr:uid="{00000000-0005-0000-0000-0000251F0000}"/>
    <cellStyle name="20% - Accent5 3 2 4 5 2 3" xfId="49673" xr:uid="{00000000-0005-0000-0000-0000261F0000}"/>
    <cellStyle name="20% - Accent5 3 2 4 5 3" xfId="14031" xr:uid="{00000000-0005-0000-0000-0000271F0000}"/>
    <cellStyle name="20% - Accent5 3 2 4 5 3 2" xfId="43089" xr:uid="{00000000-0005-0000-0000-0000281F0000}"/>
    <cellStyle name="20% - Accent5 3 2 4 5 4" xfId="36505" xr:uid="{00000000-0005-0000-0000-0000291F0000}"/>
    <cellStyle name="20% - Accent5 3 2 4 6" xfId="15310" xr:uid="{00000000-0005-0000-0000-00002A1F0000}"/>
    <cellStyle name="20% - Accent5 3 2 4 6 2" xfId="23300" xr:uid="{00000000-0005-0000-0000-00002B1F0000}"/>
    <cellStyle name="20% - Accent5 3 2 4 6 2 2" xfId="52259" xr:uid="{00000000-0005-0000-0000-00002C1F0000}"/>
    <cellStyle name="20% - Accent5 3 2 4 6 3" xfId="44318" xr:uid="{00000000-0005-0000-0000-00002D1F0000}"/>
    <cellStyle name="20% - Accent5 3 2 4 7" xfId="21851" xr:uid="{00000000-0005-0000-0000-00002E1F0000}"/>
    <cellStyle name="20% - Accent5 3 2 4 7 2" xfId="29799" xr:uid="{00000000-0005-0000-0000-00002F1F0000}"/>
    <cellStyle name="20% - Accent5 3 2 4 7 2 2" xfId="58758" xr:uid="{00000000-0005-0000-0000-0000301F0000}"/>
    <cellStyle name="20% - Accent5 3 2 4 7 3" xfId="50817" xr:uid="{00000000-0005-0000-0000-0000311F0000}"/>
    <cellStyle name="20% - Accent5 3 2 4 8" xfId="8591" xr:uid="{00000000-0005-0000-0000-0000321F0000}"/>
    <cellStyle name="20% - Accent5 3 2 4 8 2" xfId="37649" xr:uid="{00000000-0005-0000-0000-0000331F0000}"/>
    <cellStyle name="20% - Accent5 3 2 4 9" xfId="31065" xr:uid="{00000000-0005-0000-0000-0000341F0000}"/>
    <cellStyle name="20% - Accent5 3 2 5" xfId="2505" xr:uid="{00000000-0005-0000-0000-0000351F0000}"/>
    <cellStyle name="20% - Accent5 3 2 5 2" xfId="5863" xr:uid="{00000000-0005-0000-0000-0000361F0000}"/>
    <cellStyle name="20% - Accent5 3 2 5 2 2" xfId="19145" xr:uid="{00000000-0005-0000-0000-0000371F0000}"/>
    <cellStyle name="20% - Accent5 3 2 5 2 2 2" xfId="27099" xr:uid="{00000000-0005-0000-0000-0000381F0000}"/>
    <cellStyle name="20% - Accent5 3 2 5 2 2 2 2" xfId="56058" xr:uid="{00000000-0005-0000-0000-0000391F0000}"/>
    <cellStyle name="20% - Accent5 3 2 5 2 2 3" xfId="48117" xr:uid="{00000000-0005-0000-0000-00003A1F0000}"/>
    <cellStyle name="20% - Accent5 3 2 5 2 3" xfId="12475" xr:uid="{00000000-0005-0000-0000-00003B1F0000}"/>
    <cellStyle name="20% - Accent5 3 2 5 2 3 2" xfId="41533" xr:uid="{00000000-0005-0000-0000-00003C1F0000}"/>
    <cellStyle name="20% - Accent5 3 2 5 2 4" xfId="34949" xr:uid="{00000000-0005-0000-0000-00003D1F0000}"/>
    <cellStyle name="20% - Accent5 3 2 5 3" xfId="16020" xr:uid="{00000000-0005-0000-0000-00003E1F0000}"/>
    <cellStyle name="20% - Accent5 3 2 5 3 2" xfId="23974" xr:uid="{00000000-0005-0000-0000-00003F1F0000}"/>
    <cellStyle name="20% - Accent5 3 2 5 3 2 2" xfId="52933" xr:uid="{00000000-0005-0000-0000-0000401F0000}"/>
    <cellStyle name="20% - Accent5 3 2 5 3 3" xfId="44992" xr:uid="{00000000-0005-0000-0000-0000411F0000}"/>
    <cellStyle name="20% - Accent5 3 2 5 4" xfId="9183" xr:uid="{00000000-0005-0000-0000-0000421F0000}"/>
    <cellStyle name="20% - Accent5 3 2 5 4 2" xfId="38241" xr:uid="{00000000-0005-0000-0000-0000431F0000}"/>
    <cellStyle name="20% - Accent5 3 2 5 5" xfId="31657" xr:uid="{00000000-0005-0000-0000-0000441F0000}"/>
    <cellStyle name="20% - Accent5 3 2 6" xfId="3703" xr:uid="{00000000-0005-0000-0000-0000451F0000}"/>
    <cellStyle name="20% - Accent5 3 2 6 2" xfId="16997" xr:uid="{00000000-0005-0000-0000-0000461F0000}"/>
    <cellStyle name="20% - Accent5 3 2 6 2 2" xfId="24951" xr:uid="{00000000-0005-0000-0000-0000471F0000}"/>
    <cellStyle name="20% - Accent5 3 2 6 2 2 2" xfId="53910" xr:uid="{00000000-0005-0000-0000-0000481F0000}"/>
    <cellStyle name="20% - Accent5 3 2 6 2 3" xfId="45969" xr:uid="{00000000-0005-0000-0000-0000491F0000}"/>
    <cellStyle name="20% - Accent5 3 2 6 3" xfId="10327" xr:uid="{00000000-0005-0000-0000-00004A1F0000}"/>
    <cellStyle name="20% - Accent5 3 2 6 3 2" xfId="39385" xr:uid="{00000000-0005-0000-0000-00004B1F0000}"/>
    <cellStyle name="20% - Accent5 3 2 6 4" xfId="32801" xr:uid="{00000000-0005-0000-0000-00004C1F0000}"/>
    <cellStyle name="20% - Accent5 3 2 7" xfId="4859" xr:uid="{00000000-0005-0000-0000-00004D1F0000}"/>
    <cellStyle name="20% - Accent5 3 2 7 2" xfId="18141" xr:uid="{00000000-0005-0000-0000-00004E1F0000}"/>
    <cellStyle name="20% - Accent5 3 2 7 2 2" xfId="26095" xr:uid="{00000000-0005-0000-0000-00004F1F0000}"/>
    <cellStyle name="20% - Accent5 3 2 7 2 2 2" xfId="55054" xr:uid="{00000000-0005-0000-0000-0000501F0000}"/>
    <cellStyle name="20% - Accent5 3 2 7 2 3" xfId="47113" xr:uid="{00000000-0005-0000-0000-0000511F0000}"/>
    <cellStyle name="20% - Accent5 3 2 7 3" xfId="11471" xr:uid="{00000000-0005-0000-0000-0000521F0000}"/>
    <cellStyle name="20% - Accent5 3 2 7 3 2" xfId="40529" xr:uid="{00000000-0005-0000-0000-0000531F0000}"/>
    <cellStyle name="20% - Accent5 3 2 7 4" xfId="33945" xr:uid="{00000000-0005-0000-0000-0000541F0000}"/>
    <cellStyle name="20% - Accent5 3 2 8" xfId="7028" xr:uid="{00000000-0005-0000-0000-0000551F0000}"/>
    <cellStyle name="20% - Accent5 3 2 8 2" xfId="20289" xr:uid="{00000000-0005-0000-0000-0000561F0000}"/>
    <cellStyle name="20% - Accent5 3 2 8 2 2" xfId="28243" xr:uid="{00000000-0005-0000-0000-0000571F0000}"/>
    <cellStyle name="20% - Accent5 3 2 8 2 2 2" xfId="57202" xr:uid="{00000000-0005-0000-0000-0000581F0000}"/>
    <cellStyle name="20% - Accent5 3 2 8 2 3" xfId="49261" xr:uid="{00000000-0005-0000-0000-0000591F0000}"/>
    <cellStyle name="20% - Accent5 3 2 8 3" xfId="13619" xr:uid="{00000000-0005-0000-0000-00005A1F0000}"/>
    <cellStyle name="20% - Accent5 3 2 8 3 2" xfId="42677" xr:uid="{00000000-0005-0000-0000-00005B1F0000}"/>
    <cellStyle name="20% - Accent5 3 2 8 4" xfId="36093" xr:uid="{00000000-0005-0000-0000-00005C1F0000}"/>
    <cellStyle name="20% - Accent5 3 2 9" xfId="14897" xr:uid="{00000000-0005-0000-0000-00005D1F0000}"/>
    <cellStyle name="20% - Accent5 3 2 9 2" xfId="22887" xr:uid="{00000000-0005-0000-0000-00005E1F0000}"/>
    <cellStyle name="20% - Accent5 3 2 9 2 2" xfId="51846" xr:uid="{00000000-0005-0000-0000-00005F1F0000}"/>
    <cellStyle name="20% - Accent5 3 2 9 3" xfId="43905" xr:uid="{00000000-0005-0000-0000-0000601F0000}"/>
    <cellStyle name="20% - Accent5 3 3" xfId="1557" xr:uid="{00000000-0005-0000-0000-0000611F0000}"/>
    <cellStyle name="20% - Accent5 3 3 10" xfId="30746" xr:uid="{00000000-0005-0000-0000-0000621F0000}"/>
    <cellStyle name="20% - Accent5 3 3 2" xfId="2182" xr:uid="{00000000-0005-0000-0000-0000631F0000}"/>
    <cellStyle name="20% - Accent5 3 3 2 2" xfId="3190" xr:uid="{00000000-0005-0000-0000-0000641F0000}"/>
    <cellStyle name="20% - Accent5 3 3 2 2 2" xfId="6548" xr:uid="{00000000-0005-0000-0000-0000651F0000}"/>
    <cellStyle name="20% - Accent5 3 3 2 2 2 2" xfId="19830" xr:uid="{00000000-0005-0000-0000-0000661F0000}"/>
    <cellStyle name="20% - Accent5 3 3 2 2 2 2 2" xfId="27784" xr:uid="{00000000-0005-0000-0000-0000671F0000}"/>
    <cellStyle name="20% - Accent5 3 3 2 2 2 2 2 2" xfId="56743" xr:uid="{00000000-0005-0000-0000-0000681F0000}"/>
    <cellStyle name="20% - Accent5 3 3 2 2 2 2 3" xfId="48802" xr:uid="{00000000-0005-0000-0000-0000691F0000}"/>
    <cellStyle name="20% - Accent5 3 3 2 2 2 3" xfId="13160" xr:uid="{00000000-0005-0000-0000-00006A1F0000}"/>
    <cellStyle name="20% - Accent5 3 3 2 2 2 3 2" xfId="42218" xr:uid="{00000000-0005-0000-0000-00006B1F0000}"/>
    <cellStyle name="20% - Accent5 3 3 2 2 2 4" xfId="35634" xr:uid="{00000000-0005-0000-0000-00006C1F0000}"/>
    <cellStyle name="20% - Accent5 3 3 2 2 3" xfId="16678" xr:uid="{00000000-0005-0000-0000-00006D1F0000}"/>
    <cellStyle name="20% - Accent5 3 3 2 2 3 2" xfId="24632" xr:uid="{00000000-0005-0000-0000-00006E1F0000}"/>
    <cellStyle name="20% - Accent5 3 3 2 2 3 2 2" xfId="53591" xr:uid="{00000000-0005-0000-0000-00006F1F0000}"/>
    <cellStyle name="20% - Accent5 3 3 2 2 3 3" xfId="45650" xr:uid="{00000000-0005-0000-0000-0000701F0000}"/>
    <cellStyle name="20% - Accent5 3 3 2 2 4" xfId="9868" xr:uid="{00000000-0005-0000-0000-0000711F0000}"/>
    <cellStyle name="20% - Accent5 3 3 2 2 4 2" xfId="38926" xr:uid="{00000000-0005-0000-0000-0000721F0000}"/>
    <cellStyle name="20% - Accent5 3 3 2 2 5" xfId="32342" xr:uid="{00000000-0005-0000-0000-0000731F0000}"/>
    <cellStyle name="20% - Accent5 3 3 2 3" xfId="4388" xr:uid="{00000000-0005-0000-0000-0000741F0000}"/>
    <cellStyle name="20% - Accent5 3 3 2 3 2" xfId="17682" xr:uid="{00000000-0005-0000-0000-0000751F0000}"/>
    <cellStyle name="20% - Accent5 3 3 2 3 2 2" xfId="25636" xr:uid="{00000000-0005-0000-0000-0000761F0000}"/>
    <cellStyle name="20% - Accent5 3 3 2 3 2 2 2" xfId="54595" xr:uid="{00000000-0005-0000-0000-0000771F0000}"/>
    <cellStyle name="20% - Accent5 3 3 2 3 2 3" xfId="46654" xr:uid="{00000000-0005-0000-0000-0000781F0000}"/>
    <cellStyle name="20% - Accent5 3 3 2 3 3" xfId="11012" xr:uid="{00000000-0005-0000-0000-0000791F0000}"/>
    <cellStyle name="20% - Accent5 3 3 2 3 3 2" xfId="40070" xr:uid="{00000000-0005-0000-0000-00007A1F0000}"/>
    <cellStyle name="20% - Accent5 3 3 2 3 4" xfId="33486" xr:uid="{00000000-0005-0000-0000-00007B1F0000}"/>
    <cellStyle name="20% - Accent5 3 3 2 4" xfId="5544" xr:uid="{00000000-0005-0000-0000-00007C1F0000}"/>
    <cellStyle name="20% - Accent5 3 3 2 4 2" xfId="18826" xr:uid="{00000000-0005-0000-0000-00007D1F0000}"/>
    <cellStyle name="20% - Accent5 3 3 2 4 2 2" xfId="26780" xr:uid="{00000000-0005-0000-0000-00007E1F0000}"/>
    <cellStyle name="20% - Accent5 3 3 2 4 2 2 2" xfId="55739" xr:uid="{00000000-0005-0000-0000-00007F1F0000}"/>
    <cellStyle name="20% - Accent5 3 3 2 4 2 3" xfId="47798" xr:uid="{00000000-0005-0000-0000-0000801F0000}"/>
    <cellStyle name="20% - Accent5 3 3 2 4 3" xfId="12156" xr:uid="{00000000-0005-0000-0000-0000811F0000}"/>
    <cellStyle name="20% - Accent5 3 3 2 4 3 2" xfId="41214" xr:uid="{00000000-0005-0000-0000-0000821F0000}"/>
    <cellStyle name="20% - Accent5 3 3 2 4 4" xfId="34630" xr:uid="{00000000-0005-0000-0000-0000831F0000}"/>
    <cellStyle name="20% - Accent5 3 3 2 5" xfId="7713" xr:uid="{00000000-0005-0000-0000-0000841F0000}"/>
    <cellStyle name="20% - Accent5 3 3 2 5 2" xfId="20974" xr:uid="{00000000-0005-0000-0000-0000851F0000}"/>
    <cellStyle name="20% - Accent5 3 3 2 5 2 2" xfId="28928" xr:uid="{00000000-0005-0000-0000-0000861F0000}"/>
    <cellStyle name="20% - Accent5 3 3 2 5 2 2 2" xfId="57887" xr:uid="{00000000-0005-0000-0000-0000871F0000}"/>
    <cellStyle name="20% - Accent5 3 3 2 5 2 3" xfId="49946" xr:uid="{00000000-0005-0000-0000-0000881F0000}"/>
    <cellStyle name="20% - Accent5 3 3 2 5 3" xfId="14304" xr:uid="{00000000-0005-0000-0000-0000891F0000}"/>
    <cellStyle name="20% - Accent5 3 3 2 5 3 2" xfId="43362" xr:uid="{00000000-0005-0000-0000-00008A1F0000}"/>
    <cellStyle name="20% - Accent5 3 3 2 5 4" xfId="36778" xr:uid="{00000000-0005-0000-0000-00008B1F0000}"/>
    <cellStyle name="20% - Accent5 3 3 2 6" xfId="15583" xr:uid="{00000000-0005-0000-0000-00008C1F0000}"/>
    <cellStyle name="20% - Accent5 3 3 2 6 2" xfId="23573" xr:uid="{00000000-0005-0000-0000-00008D1F0000}"/>
    <cellStyle name="20% - Accent5 3 3 2 6 2 2" xfId="52532" xr:uid="{00000000-0005-0000-0000-00008E1F0000}"/>
    <cellStyle name="20% - Accent5 3 3 2 6 3" xfId="44591" xr:uid="{00000000-0005-0000-0000-00008F1F0000}"/>
    <cellStyle name="20% - Accent5 3 3 2 7" xfId="22124" xr:uid="{00000000-0005-0000-0000-0000901F0000}"/>
    <cellStyle name="20% - Accent5 3 3 2 7 2" xfId="30072" xr:uid="{00000000-0005-0000-0000-0000911F0000}"/>
    <cellStyle name="20% - Accent5 3 3 2 7 2 2" xfId="59031" xr:uid="{00000000-0005-0000-0000-0000921F0000}"/>
    <cellStyle name="20% - Accent5 3 3 2 7 3" xfId="51090" xr:uid="{00000000-0005-0000-0000-0000931F0000}"/>
    <cellStyle name="20% - Accent5 3 3 2 8" xfId="8864" xr:uid="{00000000-0005-0000-0000-0000941F0000}"/>
    <cellStyle name="20% - Accent5 3 3 2 8 2" xfId="37922" xr:uid="{00000000-0005-0000-0000-0000951F0000}"/>
    <cellStyle name="20% - Accent5 3 3 2 9" xfId="31338" xr:uid="{00000000-0005-0000-0000-0000961F0000}"/>
    <cellStyle name="20% - Accent5 3 3 3" xfId="2598" xr:uid="{00000000-0005-0000-0000-0000971F0000}"/>
    <cellStyle name="20% - Accent5 3 3 3 2" xfId="5956" xr:uid="{00000000-0005-0000-0000-0000981F0000}"/>
    <cellStyle name="20% - Accent5 3 3 3 2 2" xfId="19238" xr:uid="{00000000-0005-0000-0000-0000991F0000}"/>
    <cellStyle name="20% - Accent5 3 3 3 2 2 2" xfId="27192" xr:uid="{00000000-0005-0000-0000-00009A1F0000}"/>
    <cellStyle name="20% - Accent5 3 3 3 2 2 2 2" xfId="56151" xr:uid="{00000000-0005-0000-0000-00009B1F0000}"/>
    <cellStyle name="20% - Accent5 3 3 3 2 2 3" xfId="48210" xr:uid="{00000000-0005-0000-0000-00009C1F0000}"/>
    <cellStyle name="20% - Accent5 3 3 3 2 3" xfId="12568" xr:uid="{00000000-0005-0000-0000-00009D1F0000}"/>
    <cellStyle name="20% - Accent5 3 3 3 2 3 2" xfId="41626" xr:uid="{00000000-0005-0000-0000-00009E1F0000}"/>
    <cellStyle name="20% - Accent5 3 3 3 2 4" xfId="35042" xr:uid="{00000000-0005-0000-0000-00009F1F0000}"/>
    <cellStyle name="20% - Accent5 3 3 3 3" xfId="16086" xr:uid="{00000000-0005-0000-0000-0000A01F0000}"/>
    <cellStyle name="20% - Accent5 3 3 3 3 2" xfId="24040" xr:uid="{00000000-0005-0000-0000-0000A11F0000}"/>
    <cellStyle name="20% - Accent5 3 3 3 3 2 2" xfId="52999" xr:uid="{00000000-0005-0000-0000-0000A21F0000}"/>
    <cellStyle name="20% - Accent5 3 3 3 3 3" xfId="45058" xr:uid="{00000000-0005-0000-0000-0000A31F0000}"/>
    <cellStyle name="20% - Accent5 3 3 3 4" xfId="9276" xr:uid="{00000000-0005-0000-0000-0000A41F0000}"/>
    <cellStyle name="20% - Accent5 3 3 3 4 2" xfId="38334" xr:uid="{00000000-0005-0000-0000-0000A51F0000}"/>
    <cellStyle name="20% - Accent5 3 3 3 5" xfId="31750" xr:uid="{00000000-0005-0000-0000-0000A61F0000}"/>
    <cellStyle name="20% - Accent5 3 3 4" xfId="3796" xr:uid="{00000000-0005-0000-0000-0000A71F0000}"/>
    <cellStyle name="20% - Accent5 3 3 4 2" xfId="17090" xr:uid="{00000000-0005-0000-0000-0000A81F0000}"/>
    <cellStyle name="20% - Accent5 3 3 4 2 2" xfId="25044" xr:uid="{00000000-0005-0000-0000-0000A91F0000}"/>
    <cellStyle name="20% - Accent5 3 3 4 2 2 2" xfId="54003" xr:uid="{00000000-0005-0000-0000-0000AA1F0000}"/>
    <cellStyle name="20% - Accent5 3 3 4 2 3" xfId="46062" xr:uid="{00000000-0005-0000-0000-0000AB1F0000}"/>
    <cellStyle name="20% - Accent5 3 3 4 3" xfId="10420" xr:uid="{00000000-0005-0000-0000-0000AC1F0000}"/>
    <cellStyle name="20% - Accent5 3 3 4 3 2" xfId="39478" xr:uid="{00000000-0005-0000-0000-0000AD1F0000}"/>
    <cellStyle name="20% - Accent5 3 3 4 4" xfId="32894" xr:uid="{00000000-0005-0000-0000-0000AE1F0000}"/>
    <cellStyle name="20% - Accent5 3 3 5" xfId="4952" xr:uid="{00000000-0005-0000-0000-0000AF1F0000}"/>
    <cellStyle name="20% - Accent5 3 3 5 2" xfId="18234" xr:uid="{00000000-0005-0000-0000-0000B01F0000}"/>
    <cellStyle name="20% - Accent5 3 3 5 2 2" xfId="26188" xr:uid="{00000000-0005-0000-0000-0000B11F0000}"/>
    <cellStyle name="20% - Accent5 3 3 5 2 2 2" xfId="55147" xr:uid="{00000000-0005-0000-0000-0000B21F0000}"/>
    <cellStyle name="20% - Accent5 3 3 5 2 3" xfId="47206" xr:uid="{00000000-0005-0000-0000-0000B31F0000}"/>
    <cellStyle name="20% - Accent5 3 3 5 3" xfId="11564" xr:uid="{00000000-0005-0000-0000-0000B41F0000}"/>
    <cellStyle name="20% - Accent5 3 3 5 3 2" xfId="40622" xr:uid="{00000000-0005-0000-0000-0000B51F0000}"/>
    <cellStyle name="20% - Accent5 3 3 5 4" xfId="34038" xr:uid="{00000000-0005-0000-0000-0000B61F0000}"/>
    <cellStyle name="20% - Accent5 3 3 6" xfId="7121" xr:uid="{00000000-0005-0000-0000-0000B71F0000}"/>
    <cellStyle name="20% - Accent5 3 3 6 2" xfId="20382" xr:uid="{00000000-0005-0000-0000-0000B81F0000}"/>
    <cellStyle name="20% - Accent5 3 3 6 2 2" xfId="28336" xr:uid="{00000000-0005-0000-0000-0000B91F0000}"/>
    <cellStyle name="20% - Accent5 3 3 6 2 2 2" xfId="57295" xr:uid="{00000000-0005-0000-0000-0000BA1F0000}"/>
    <cellStyle name="20% - Accent5 3 3 6 2 3" xfId="49354" xr:uid="{00000000-0005-0000-0000-0000BB1F0000}"/>
    <cellStyle name="20% - Accent5 3 3 6 3" xfId="13712" xr:uid="{00000000-0005-0000-0000-0000BC1F0000}"/>
    <cellStyle name="20% - Accent5 3 3 6 3 2" xfId="42770" xr:uid="{00000000-0005-0000-0000-0000BD1F0000}"/>
    <cellStyle name="20% - Accent5 3 3 6 4" xfId="36186" xr:uid="{00000000-0005-0000-0000-0000BE1F0000}"/>
    <cellStyle name="20% - Accent5 3 3 7" xfId="14990" xr:uid="{00000000-0005-0000-0000-0000BF1F0000}"/>
    <cellStyle name="20% - Accent5 3 3 7 2" xfId="22980" xr:uid="{00000000-0005-0000-0000-0000C01F0000}"/>
    <cellStyle name="20% - Accent5 3 3 7 2 2" xfId="51939" xr:uid="{00000000-0005-0000-0000-0000C11F0000}"/>
    <cellStyle name="20% - Accent5 3 3 7 3" xfId="43998" xr:uid="{00000000-0005-0000-0000-0000C21F0000}"/>
    <cellStyle name="20% - Accent5 3 3 8" xfId="21532" xr:uid="{00000000-0005-0000-0000-0000C31F0000}"/>
    <cellStyle name="20% - Accent5 3 3 8 2" xfId="29480" xr:uid="{00000000-0005-0000-0000-0000C41F0000}"/>
    <cellStyle name="20% - Accent5 3 3 8 2 2" xfId="58439" xr:uid="{00000000-0005-0000-0000-0000C51F0000}"/>
    <cellStyle name="20% - Accent5 3 3 8 3" xfId="50498" xr:uid="{00000000-0005-0000-0000-0000C61F0000}"/>
    <cellStyle name="20% - Accent5 3 3 9" xfId="8272" xr:uid="{00000000-0005-0000-0000-0000C71F0000}"/>
    <cellStyle name="20% - Accent5 3 3 9 2" xfId="37330" xr:uid="{00000000-0005-0000-0000-0000C81F0000}"/>
    <cellStyle name="20% - Accent5 3 4" xfId="1999" xr:uid="{00000000-0005-0000-0000-0000C91F0000}"/>
    <cellStyle name="20% - Accent5 3 4 2" xfId="3007" xr:uid="{00000000-0005-0000-0000-0000CA1F0000}"/>
    <cellStyle name="20% - Accent5 3 4 2 2" xfId="6365" xr:uid="{00000000-0005-0000-0000-0000CB1F0000}"/>
    <cellStyle name="20% - Accent5 3 4 2 2 2" xfId="19647" xr:uid="{00000000-0005-0000-0000-0000CC1F0000}"/>
    <cellStyle name="20% - Accent5 3 4 2 2 2 2" xfId="27601" xr:uid="{00000000-0005-0000-0000-0000CD1F0000}"/>
    <cellStyle name="20% - Accent5 3 4 2 2 2 2 2" xfId="56560" xr:uid="{00000000-0005-0000-0000-0000CE1F0000}"/>
    <cellStyle name="20% - Accent5 3 4 2 2 2 3" xfId="48619" xr:uid="{00000000-0005-0000-0000-0000CF1F0000}"/>
    <cellStyle name="20% - Accent5 3 4 2 2 3" xfId="12977" xr:uid="{00000000-0005-0000-0000-0000D01F0000}"/>
    <cellStyle name="20% - Accent5 3 4 2 2 3 2" xfId="42035" xr:uid="{00000000-0005-0000-0000-0000D11F0000}"/>
    <cellStyle name="20% - Accent5 3 4 2 2 4" xfId="35451" xr:uid="{00000000-0005-0000-0000-0000D21F0000}"/>
    <cellStyle name="20% - Accent5 3 4 2 3" xfId="16495" xr:uid="{00000000-0005-0000-0000-0000D31F0000}"/>
    <cellStyle name="20% - Accent5 3 4 2 3 2" xfId="24449" xr:uid="{00000000-0005-0000-0000-0000D41F0000}"/>
    <cellStyle name="20% - Accent5 3 4 2 3 2 2" xfId="53408" xr:uid="{00000000-0005-0000-0000-0000D51F0000}"/>
    <cellStyle name="20% - Accent5 3 4 2 3 3" xfId="45467" xr:uid="{00000000-0005-0000-0000-0000D61F0000}"/>
    <cellStyle name="20% - Accent5 3 4 2 4" xfId="9685" xr:uid="{00000000-0005-0000-0000-0000D71F0000}"/>
    <cellStyle name="20% - Accent5 3 4 2 4 2" xfId="38743" xr:uid="{00000000-0005-0000-0000-0000D81F0000}"/>
    <cellStyle name="20% - Accent5 3 4 2 5" xfId="32159" xr:uid="{00000000-0005-0000-0000-0000D91F0000}"/>
    <cellStyle name="20% - Accent5 3 4 3" xfId="4205" xr:uid="{00000000-0005-0000-0000-0000DA1F0000}"/>
    <cellStyle name="20% - Accent5 3 4 3 2" xfId="17499" xr:uid="{00000000-0005-0000-0000-0000DB1F0000}"/>
    <cellStyle name="20% - Accent5 3 4 3 2 2" xfId="25453" xr:uid="{00000000-0005-0000-0000-0000DC1F0000}"/>
    <cellStyle name="20% - Accent5 3 4 3 2 2 2" xfId="54412" xr:uid="{00000000-0005-0000-0000-0000DD1F0000}"/>
    <cellStyle name="20% - Accent5 3 4 3 2 3" xfId="46471" xr:uid="{00000000-0005-0000-0000-0000DE1F0000}"/>
    <cellStyle name="20% - Accent5 3 4 3 3" xfId="10829" xr:uid="{00000000-0005-0000-0000-0000DF1F0000}"/>
    <cellStyle name="20% - Accent5 3 4 3 3 2" xfId="39887" xr:uid="{00000000-0005-0000-0000-0000E01F0000}"/>
    <cellStyle name="20% - Accent5 3 4 3 4" xfId="33303" xr:uid="{00000000-0005-0000-0000-0000E11F0000}"/>
    <cellStyle name="20% - Accent5 3 4 4" xfId="5361" xr:uid="{00000000-0005-0000-0000-0000E21F0000}"/>
    <cellStyle name="20% - Accent5 3 4 4 2" xfId="18643" xr:uid="{00000000-0005-0000-0000-0000E31F0000}"/>
    <cellStyle name="20% - Accent5 3 4 4 2 2" xfId="26597" xr:uid="{00000000-0005-0000-0000-0000E41F0000}"/>
    <cellStyle name="20% - Accent5 3 4 4 2 2 2" xfId="55556" xr:uid="{00000000-0005-0000-0000-0000E51F0000}"/>
    <cellStyle name="20% - Accent5 3 4 4 2 3" xfId="47615" xr:uid="{00000000-0005-0000-0000-0000E61F0000}"/>
    <cellStyle name="20% - Accent5 3 4 4 3" xfId="11973" xr:uid="{00000000-0005-0000-0000-0000E71F0000}"/>
    <cellStyle name="20% - Accent5 3 4 4 3 2" xfId="41031" xr:uid="{00000000-0005-0000-0000-0000E81F0000}"/>
    <cellStyle name="20% - Accent5 3 4 4 4" xfId="34447" xr:uid="{00000000-0005-0000-0000-0000E91F0000}"/>
    <cellStyle name="20% - Accent5 3 4 5" xfId="7530" xr:uid="{00000000-0005-0000-0000-0000EA1F0000}"/>
    <cellStyle name="20% - Accent5 3 4 5 2" xfId="20791" xr:uid="{00000000-0005-0000-0000-0000EB1F0000}"/>
    <cellStyle name="20% - Accent5 3 4 5 2 2" xfId="28745" xr:uid="{00000000-0005-0000-0000-0000EC1F0000}"/>
    <cellStyle name="20% - Accent5 3 4 5 2 2 2" xfId="57704" xr:uid="{00000000-0005-0000-0000-0000ED1F0000}"/>
    <cellStyle name="20% - Accent5 3 4 5 2 3" xfId="49763" xr:uid="{00000000-0005-0000-0000-0000EE1F0000}"/>
    <cellStyle name="20% - Accent5 3 4 5 3" xfId="14121" xr:uid="{00000000-0005-0000-0000-0000EF1F0000}"/>
    <cellStyle name="20% - Accent5 3 4 5 3 2" xfId="43179" xr:uid="{00000000-0005-0000-0000-0000F01F0000}"/>
    <cellStyle name="20% - Accent5 3 4 5 4" xfId="36595" xr:uid="{00000000-0005-0000-0000-0000F11F0000}"/>
    <cellStyle name="20% - Accent5 3 4 6" xfId="15400" xr:uid="{00000000-0005-0000-0000-0000F21F0000}"/>
    <cellStyle name="20% - Accent5 3 4 6 2" xfId="23390" xr:uid="{00000000-0005-0000-0000-0000F31F0000}"/>
    <cellStyle name="20% - Accent5 3 4 6 2 2" xfId="52349" xr:uid="{00000000-0005-0000-0000-0000F41F0000}"/>
    <cellStyle name="20% - Accent5 3 4 6 3" xfId="44408" xr:uid="{00000000-0005-0000-0000-0000F51F0000}"/>
    <cellStyle name="20% - Accent5 3 4 7" xfId="21941" xr:uid="{00000000-0005-0000-0000-0000F61F0000}"/>
    <cellStyle name="20% - Accent5 3 4 7 2" xfId="29889" xr:uid="{00000000-0005-0000-0000-0000F71F0000}"/>
    <cellStyle name="20% - Accent5 3 4 7 2 2" xfId="58848" xr:uid="{00000000-0005-0000-0000-0000F81F0000}"/>
    <cellStyle name="20% - Accent5 3 4 7 3" xfId="50907" xr:uid="{00000000-0005-0000-0000-0000F91F0000}"/>
    <cellStyle name="20% - Accent5 3 4 8" xfId="8681" xr:uid="{00000000-0005-0000-0000-0000FA1F0000}"/>
    <cellStyle name="20% - Accent5 3 4 8 2" xfId="37739" xr:uid="{00000000-0005-0000-0000-0000FB1F0000}"/>
    <cellStyle name="20% - Accent5 3 4 9" xfId="31155" xr:uid="{00000000-0005-0000-0000-0000FC1F0000}"/>
    <cellStyle name="20% - Accent5 3 5" xfId="1815" xr:uid="{00000000-0005-0000-0000-0000FD1F0000}"/>
    <cellStyle name="20% - Accent5 3 5 2" xfId="2827" xr:uid="{00000000-0005-0000-0000-0000FE1F0000}"/>
    <cellStyle name="20% - Accent5 3 5 2 2" xfId="6185" xr:uid="{00000000-0005-0000-0000-0000FF1F0000}"/>
    <cellStyle name="20% - Accent5 3 5 2 2 2" xfId="19467" xr:uid="{00000000-0005-0000-0000-000000200000}"/>
    <cellStyle name="20% - Accent5 3 5 2 2 2 2" xfId="27421" xr:uid="{00000000-0005-0000-0000-000001200000}"/>
    <cellStyle name="20% - Accent5 3 5 2 2 2 2 2" xfId="56380" xr:uid="{00000000-0005-0000-0000-000002200000}"/>
    <cellStyle name="20% - Accent5 3 5 2 2 2 3" xfId="48439" xr:uid="{00000000-0005-0000-0000-000003200000}"/>
    <cellStyle name="20% - Accent5 3 5 2 2 3" xfId="12797" xr:uid="{00000000-0005-0000-0000-000004200000}"/>
    <cellStyle name="20% - Accent5 3 5 2 2 3 2" xfId="41855" xr:uid="{00000000-0005-0000-0000-000005200000}"/>
    <cellStyle name="20% - Accent5 3 5 2 2 4" xfId="35271" xr:uid="{00000000-0005-0000-0000-000006200000}"/>
    <cellStyle name="20% - Accent5 3 5 2 3" xfId="16315" xr:uid="{00000000-0005-0000-0000-000007200000}"/>
    <cellStyle name="20% - Accent5 3 5 2 3 2" xfId="24269" xr:uid="{00000000-0005-0000-0000-000008200000}"/>
    <cellStyle name="20% - Accent5 3 5 2 3 2 2" xfId="53228" xr:uid="{00000000-0005-0000-0000-000009200000}"/>
    <cellStyle name="20% - Accent5 3 5 2 3 3" xfId="45287" xr:uid="{00000000-0005-0000-0000-00000A200000}"/>
    <cellStyle name="20% - Accent5 3 5 2 4" xfId="9505" xr:uid="{00000000-0005-0000-0000-00000B200000}"/>
    <cellStyle name="20% - Accent5 3 5 2 4 2" xfId="38563" xr:uid="{00000000-0005-0000-0000-00000C200000}"/>
    <cellStyle name="20% - Accent5 3 5 2 5" xfId="31979" xr:uid="{00000000-0005-0000-0000-00000D200000}"/>
    <cellStyle name="20% - Accent5 3 5 3" xfId="4025" xr:uid="{00000000-0005-0000-0000-00000E200000}"/>
    <cellStyle name="20% - Accent5 3 5 3 2" xfId="17319" xr:uid="{00000000-0005-0000-0000-00000F200000}"/>
    <cellStyle name="20% - Accent5 3 5 3 2 2" xfId="25273" xr:uid="{00000000-0005-0000-0000-000010200000}"/>
    <cellStyle name="20% - Accent5 3 5 3 2 2 2" xfId="54232" xr:uid="{00000000-0005-0000-0000-000011200000}"/>
    <cellStyle name="20% - Accent5 3 5 3 2 3" xfId="46291" xr:uid="{00000000-0005-0000-0000-000012200000}"/>
    <cellStyle name="20% - Accent5 3 5 3 3" xfId="10649" xr:uid="{00000000-0005-0000-0000-000013200000}"/>
    <cellStyle name="20% - Accent5 3 5 3 3 2" xfId="39707" xr:uid="{00000000-0005-0000-0000-000014200000}"/>
    <cellStyle name="20% - Accent5 3 5 3 4" xfId="33123" xr:uid="{00000000-0005-0000-0000-000015200000}"/>
    <cellStyle name="20% - Accent5 3 5 4" xfId="5181" xr:uid="{00000000-0005-0000-0000-000016200000}"/>
    <cellStyle name="20% - Accent5 3 5 4 2" xfId="18463" xr:uid="{00000000-0005-0000-0000-000017200000}"/>
    <cellStyle name="20% - Accent5 3 5 4 2 2" xfId="26417" xr:uid="{00000000-0005-0000-0000-000018200000}"/>
    <cellStyle name="20% - Accent5 3 5 4 2 2 2" xfId="55376" xr:uid="{00000000-0005-0000-0000-000019200000}"/>
    <cellStyle name="20% - Accent5 3 5 4 2 3" xfId="47435" xr:uid="{00000000-0005-0000-0000-00001A200000}"/>
    <cellStyle name="20% - Accent5 3 5 4 3" xfId="11793" xr:uid="{00000000-0005-0000-0000-00001B200000}"/>
    <cellStyle name="20% - Accent5 3 5 4 3 2" xfId="40851" xr:uid="{00000000-0005-0000-0000-00001C200000}"/>
    <cellStyle name="20% - Accent5 3 5 4 4" xfId="34267" xr:uid="{00000000-0005-0000-0000-00001D200000}"/>
    <cellStyle name="20% - Accent5 3 5 5" xfId="7350" xr:uid="{00000000-0005-0000-0000-00001E200000}"/>
    <cellStyle name="20% - Accent5 3 5 5 2" xfId="20611" xr:uid="{00000000-0005-0000-0000-00001F200000}"/>
    <cellStyle name="20% - Accent5 3 5 5 2 2" xfId="28565" xr:uid="{00000000-0005-0000-0000-000020200000}"/>
    <cellStyle name="20% - Accent5 3 5 5 2 2 2" xfId="57524" xr:uid="{00000000-0005-0000-0000-000021200000}"/>
    <cellStyle name="20% - Accent5 3 5 5 2 3" xfId="49583" xr:uid="{00000000-0005-0000-0000-000022200000}"/>
    <cellStyle name="20% - Accent5 3 5 5 3" xfId="13941" xr:uid="{00000000-0005-0000-0000-000023200000}"/>
    <cellStyle name="20% - Accent5 3 5 5 3 2" xfId="42999" xr:uid="{00000000-0005-0000-0000-000024200000}"/>
    <cellStyle name="20% - Accent5 3 5 5 4" xfId="36415" xr:uid="{00000000-0005-0000-0000-000025200000}"/>
    <cellStyle name="20% - Accent5 3 5 6" xfId="15220" xr:uid="{00000000-0005-0000-0000-000026200000}"/>
    <cellStyle name="20% - Accent5 3 5 6 2" xfId="23210" xr:uid="{00000000-0005-0000-0000-000027200000}"/>
    <cellStyle name="20% - Accent5 3 5 6 2 2" xfId="52169" xr:uid="{00000000-0005-0000-0000-000028200000}"/>
    <cellStyle name="20% - Accent5 3 5 6 3" xfId="44228" xr:uid="{00000000-0005-0000-0000-000029200000}"/>
    <cellStyle name="20% - Accent5 3 5 7" xfId="21761" xr:uid="{00000000-0005-0000-0000-00002A200000}"/>
    <cellStyle name="20% - Accent5 3 5 7 2" xfId="29709" xr:uid="{00000000-0005-0000-0000-00002B200000}"/>
    <cellStyle name="20% - Accent5 3 5 7 2 2" xfId="58668" xr:uid="{00000000-0005-0000-0000-00002C200000}"/>
    <cellStyle name="20% - Accent5 3 5 7 3" xfId="50727" xr:uid="{00000000-0005-0000-0000-00002D200000}"/>
    <cellStyle name="20% - Accent5 3 5 8" xfId="8501" xr:uid="{00000000-0005-0000-0000-00002E200000}"/>
    <cellStyle name="20% - Accent5 3 5 8 2" xfId="37559" xr:uid="{00000000-0005-0000-0000-00002F200000}"/>
    <cellStyle name="20% - Accent5 3 5 9" xfId="30975" xr:uid="{00000000-0005-0000-0000-000030200000}"/>
    <cellStyle name="20% - Accent5 3 6" xfId="3399" xr:uid="{00000000-0005-0000-0000-000031200000}"/>
    <cellStyle name="20% - Accent5 3 6 2" xfId="4597" xr:uid="{00000000-0005-0000-0000-000032200000}"/>
    <cellStyle name="20% - Accent5 3 6 2 2" xfId="17891" xr:uid="{00000000-0005-0000-0000-000033200000}"/>
    <cellStyle name="20% - Accent5 3 6 2 2 2" xfId="25845" xr:uid="{00000000-0005-0000-0000-000034200000}"/>
    <cellStyle name="20% - Accent5 3 6 2 2 2 2" xfId="54804" xr:uid="{00000000-0005-0000-0000-000035200000}"/>
    <cellStyle name="20% - Accent5 3 6 2 2 3" xfId="46863" xr:uid="{00000000-0005-0000-0000-000036200000}"/>
    <cellStyle name="20% - Accent5 3 6 2 3" xfId="11221" xr:uid="{00000000-0005-0000-0000-000037200000}"/>
    <cellStyle name="20% - Accent5 3 6 2 3 2" xfId="40279" xr:uid="{00000000-0005-0000-0000-000038200000}"/>
    <cellStyle name="20% - Accent5 3 6 2 4" xfId="33695" xr:uid="{00000000-0005-0000-0000-000039200000}"/>
    <cellStyle name="20% - Accent5 3 6 3" xfId="6757" xr:uid="{00000000-0005-0000-0000-00003A200000}"/>
    <cellStyle name="20% - Accent5 3 6 3 2" xfId="20039" xr:uid="{00000000-0005-0000-0000-00003B200000}"/>
    <cellStyle name="20% - Accent5 3 6 3 2 2" xfId="27993" xr:uid="{00000000-0005-0000-0000-00003C200000}"/>
    <cellStyle name="20% - Accent5 3 6 3 2 2 2" xfId="56952" xr:uid="{00000000-0005-0000-0000-00003D200000}"/>
    <cellStyle name="20% - Accent5 3 6 3 2 3" xfId="49011" xr:uid="{00000000-0005-0000-0000-00003E200000}"/>
    <cellStyle name="20% - Accent5 3 6 3 3" xfId="13369" xr:uid="{00000000-0005-0000-0000-00003F200000}"/>
    <cellStyle name="20% - Accent5 3 6 3 3 2" xfId="42427" xr:uid="{00000000-0005-0000-0000-000040200000}"/>
    <cellStyle name="20% - Accent5 3 6 3 4" xfId="35843" xr:uid="{00000000-0005-0000-0000-000041200000}"/>
    <cellStyle name="20% - Accent5 3 6 4" xfId="7922" xr:uid="{00000000-0005-0000-0000-000042200000}"/>
    <cellStyle name="20% - Accent5 3 6 4 2" xfId="21183" xr:uid="{00000000-0005-0000-0000-000043200000}"/>
    <cellStyle name="20% - Accent5 3 6 4 2 2" xfId="29137" xr:uid="{00000000-0005-0000-0000-000044200000}"/>
    <cellStyle name="20% - Accent5 3 6 4 2 2 2" xfId="58096" xr:uid="{00000000-0005-0000-0000-000045200000}"/>
    <cellStyle name="20% - Accent5 3 6 4 2 3" xfId="50155" xr:uid="{00000000-0005-0000-0000-000046200000}"/>
    <cellStyle name="20% - Accent5 3 6 4 3" xfId="14513" xr:uid="{00000000-0005-0000-0000-000047200000}"/>
    <cellStyle name="20% - Accent5 3 6 4 3 2" xfId="43571" xr:uid="{00000000-0005-0000-0000-000048200000}"/>
    <cellStyle name="20% - Accent5 3 6 4 4" xfId="36987" xr:uid="{00000000-0005-0000-0000-000049200000}"/>
    <cellStyle name="20% - Accent5 3 6 5" xfId="15792" xr:uid="{00000000-0005-0000-0000-00004A200000}"/>
    <cellStyle name="20% - Accent5 3 6 5 2" xfId="23782" xr:uid="{00000000-0005-0000-0000-00004B200000}"/>
    <cellStyle name="20% - Accent5 3 6 5 2 2" xfId="52741" xr:uid="{00000000-0005-0000-0000-00004C200000}"/>
    <cellStyle name="20% - Accent5 3 6 5 3" xfId="44800" xr:uid="{00000000-0005-0000-0000-00004D200000}"/>
    <cellStyle name="20% - Accent5 3 6 6" xfId="22333" xr:uid="{00000000-0005-0000-0000-00004E200000}"/>
    <cellStyle name="20% - Accent5 3 6 6 2" xfId="30281" xr:uid="{00000000-0005-0000-0000-00004F200000}"/>
    <cellStyle name="20% - Accent5 3 6 6 2 2" xfId="59240" xr:uid="{00000000-0005-0000-0000-000050200000}"/>
    <cellStyle name="20% - Accent5 3 6 6 3" xfId="51299" xr:uid="{00000000-0005-0000-0000-000051200000}"/>
    <cellStyle name="20% - Accent5 3 6 7" xfId="10077" xr:uid="{00000000-0005-0000-0000-000052200000}"/>
    <cellStyle name="20% - Accent5 3 6 7 2" xfId="39135" xr:uid="{00000000-0005-0000-0000-000053200000}"/>
    <cellStyle name="20% - Accent5 3 6 8" xfId="32551" xr:uid="{00000000-0005-0000-0000-000054200000}"/>
    <cellStyle name="20% - Accent5 3 7" xfId="2414" xr:uid="{00000000-0005-0000-0000-000055200000}"/>
    <cellStyle name="20% - Accent5 3 7 2" xfId="5773" xr:uid="{00000000-0005-0000-0000-000056200000}"/>
    <cellStyle name="20% - Accent5 3 7 2 2" xfId="19055" xr:uid="{00000000-0005-0000-0000-000057200000}"/>
    <cellStyle name="20% - Accent5 3 7 2 2 2" xfId="27009" xr:uid="{00000000-0005-0000-0000-000058200000}"/>
    <cellStyle name="20% - Accent5 3 7 2 2 2 2" xfId="55968" xr:uid="{00000000-0005-0000-0000-000059200000}"/>
    <cellStyle name="20% - Accent5 3 7 2 2 3" xfId="48027" xr:uid="{00000000-0005-0000-0000-00005A200000}"/>
    <cellStyle name="20% - Accent5 3 7 2 3" xfId="12385" xr:uid="{00000000-0005-0000-0000-00005B200000}"/>
    <cellStyle name="20% - Accent5 3 7 2 3 2" xfId="41443" xr:uid="{00000000-0005-0000-0000-00005C200000}"/>
    <cellStyle name="20% - Accent5 3 7 2 4" xfId="34859" xr:uid="{00000000-0005-0000-0000-00005D200000}"/>
    <cellStyle name="20% - Accent5 3 7 3" xfId="14779" xr:uid="{00000000-0005-0000-0000-00005E200000}"/>
    <cellStyle name="20% - Accent5 3 7 3 2" xfId="22786" xr:uid="{00000000-0005-0000-0000-00005F200000}"/>
    <cellStyle name="20% - Accent5 3 7 3 2 2" xfId="51745" xr:uid="{00000000-0005-0000-0000-000060200000}"/>
    <cellStyle name="20% - Accent5 3 7 3 3" xfId="43804" xr:uid="{00000000-0005-0000-0000-000061200000}"/>
    <cellStyle name="20% - Accent5 3 7 4" xfId="9093" xr:uid="{00000000-0005-0000-0000-000062200000}"/>
    <cellStyle name="20% - Accent5 3 7 4 2" xfId="38151" xr:uid="{00000000-0005-0000-0000-000063200000}"/>
    <cellStyle name="20% - Accent5 3 7 5" xfId="31567" xr:uid="{00000000-0005-0000-0000-000064200000}"/>
    <cellStyle name="20% - Accent5 3 8" xfId="3613" xr:uid="{00000000-0005-0000-0000-000065200000}"/>
    <cellStyle name="20% - Accent5 3 8 2" xfId="16907" xr:uid="{00000000-0005-0000-0000-000066200000}"/>
    <cellStyle name="20% - Accent5 3 8 2 2" xfId="24861" xr:uid="{00000000-0005-0000-0000-000067200000}"/>
    <cellStyle name="20% - Accent5 3 8 2 2 2" xfId="53820" xr:uid="{00000000-0005-0000-0000-000068200000}"/>
    <cellStyle name="20% - Accent5 3 8 2 3" xfId="45879" xr:uid="{00000000-0005-0000-0000-000069200000}"/>
    <cellStyle name="20% - Accent5 3 8 3" xfId="10237" xr:uid="{00000000-0005-0000-0000-00006A200000}"/>
    <cellStyle name="20% - Accent5 3 8 3 2" xfId="39295" xr:uid="{00000000-0005-0000-0000-00006B200000}"/>
    <cellStyle name="20% - Accent5 3 8 4" xfId="32711" xr:uid="{00000000-0005-0000-0000-00006C200000}"/>
    <cellStyle name="20% - Accent5 3 9" xfId="4767" xr:uid="{00000000-0005-0000-0000-00006D200000}"/>
    <cellStyle name="20% - Accent5 3 9 2" xfId="18051" xr:uid="{00000000-0005-0000-0000-00006E200000}"/>
    <cellStyle name="20% - Accent5 3 9 2 2" xfId="26005" xr:uid="{00000000-0005-0000-0000-00006F200000}"/>
    <cellStyle name="20% - Accent5 3 9 2 2 2" xfId="54964" xr:uid="{00000000-0005-0000-0000-000070200000}"/>
    <cellStyle name="20% - Accent5 3 9 2 3" xfId="47023" xr:uid="{00000000-0005-0000-0000-000071200000}"/>
    <cellStyle name="20% - Accent5 3 9 3" xfId="11381" xr:uid="{00000000-0005-0000-0000-000072200000}"/>
    <cellStyle name="20% - Accent5 3 9 3 2" xfId="40439" xr:uid="{00000000-0005-0000-0000-000073200000}"/>
    <cellStyle name="20% - Accent5 3 9 4" xfId="33855" xr:uid="{00000000-0005-0000-0000-000074200000}"/>
    <cellStyle name="20% - Accent5 4" xfId="1410" xr:uid="{00000000-0005-0000-0000-000075200000}"/>
    <cellStyle name="20% - Accent5 4 10" xfId="6983" xr:uid="{00000000-0005-0000-0000-000076200000}"/>
    <cellStyle name="20% - Accent5 4 10 2" xfId="20244" xr:uid="{00000000-0005-0000-0000-000077200000}"/>
    <cellStyle name="20% - Accent5 4 10 2 2" xfId="28198" xr:uid="{00000000-0005-0000-0000-000078200000}"/>
    <cellStyle name="20% - Accent5 4 10 2 2 2" xfId="57157" xr:uid="{00000000-0005-0000-0000-000079200000}"/>
    <cellStyle name="20% - Accent5 4 10 2 3" xfId="49216" xr:uid="{00000000-0005-0000-0000-00007A200000}"/>
    <cellStyle name="20% - Accent5 4 10 3" xfId="13574" xr:uid="{00000000-0005-0000-0000-00007B200000}"/>
    <cellStyle name="20% - Accent5 4 10 3 2" xfId="42632" xr:uid="{00000000-0005-0000-0000-00007C200000}"/>
    <cellStyle name="20% - Accent5 4 10 4" xfId="36048" xr:uid="{00000000-0005-0000-0000-00007D200000}"/>
    <cellStyle name="20% - Accent5 4 11" xfId="14852" xr:uid="{00000000-0005-0000-0000-00007E200000}"/>
    <cellStyle name="20% - Accent5 4 11 2" xfId="22842" xr:uid="{00000000-0005-0000-0000-00007F200000}"/>
    <cellStyle name="20% - Accent5 4 11 2 2" xfId="51801" xr:uid="{00000000-0005-0000-0000-000080200000}"/>
    <cellStyle name="20% - Accent5 4 11 3" xfId="43860" xr:uid="{00000000-0005-0000-0000-000081200000}"/>
    <cellStyle name="20% - Accent5 4 12" xfId="21394" xr:uid="{00000000-0005-0000-0000-000082200000}"/>
    <cellStyle name="20% - Accent5 4 12 2" xfId="29342" xr:uid="{00000000-0005-0000-0000-000083200000}"/>
    <cellStyle name="20% - Accent5 4 12 2 2" xfId="58301" xr:uid="{00000000-0005-0000-0000-000084200000}"/>
    <cellStyle name="20% - Accent5 4 12 3" xfId="50360" xr:uid="{00000000-0005-0000-0000-000085200000}"/>
    <cellStyle name="20% - Accent5 4 13" xfId="22478" xr:uid="{00000000-0005-0000-0000-000086200000}"/>
    <cellStyle name="20% - Accent5 4 13 2" xfId="30422" xr:uid="{00000000-0005-0000-0000-000087200000}"/>
    <cellStyle name="20% - Accent5 4 13 2 2" xfId="59381" xr:uid="{00000000-0005-0000-0000-000088200000}"/>
    <cellStyle name="20% - Accent5 4 13 3" xfId="51440" xr:uid="{00000000-0005-0000-0000-000089200000}"/>
    <cellStyle name="20% - Accent5 4 14" xfId="22584" xr:uid="{00000000-0005-0000-0000-00008A200000}"/>
    <cellStyle name="20% - Accent5 4 14 2" xfId="51546" xr:uid="{00000000-0005-0000-0000-00008B200000}"/>
    <cellStyle name="20% - Accent5 4 15" xfId="8134" xr:uid="{00000000-0005-0000-0000-00008C200000}"/>
    <cellStyle name="20% - Accent5 4 15 2" xfId="37192" xr:uid="{00000000-0005-0000-0000-00008D200000}"/>
    <cellStyle name="20% - Accent5 4 16" xfId="30608" xr:uid="{00000000-0005-0000-0000-00008E200000}"/>
    <cellStyle name="20% - Accent5 4 2" xfId="1502" xr:uid="{00000000-0005-0000-0000-00008F200000}"/>
    <cellStyle name="20% - Accent5 4 2 10" xfId="21484" xr:uid="{00000000-0005-0000-0000-000090200000}"/>
    <cellStyle name="20% - Accent5 4 2 10 2" xfId="29432" xr:uid="{00000000-0005-0000-0000-000091200000}"/>
    <cellStyle name="20% - Accent5 4 2 10 2 2" xfId="58391" xr:uid="{00000000-0005-0000-0000-000092200000}"/>
    <cellStyle name="20% - Accent5 4 2 10 3" xfId="50450" xr:uid="{00000000-0005-0000-0000-000093200000}"/>
    <cellStyle name="20% - Accent5 4 2 11" xfId="8224" xr:uid="{00000000-0005-0000-0000-000094200000}"/>
    <cellStyle name="20% - Accent5 4 2 11 2" xfId="37282" xr:uid="{00000000-0005-0000-0000-000095200000}"/>
    <cellStyle name="20% - Accent5 4 2 12" xfId="30698" xr:uid="{00000000-0005-0000-0000-000096200000}"/>
    <cellStyle name="20% - Accent5 4 2 2" xfId="1722" xr:uid="{00000000-0005-0000-0000-000097200000}"/>
    <cellStyle name="20% - Accent5 4 2 2 10" xfId="30911" xr:uid="{00000000-0005-0000-0000-000098200000}"/>
    <cellStyle name="20% - Accent5 4 2 2 2" xfId="2347" xr:uid="{00000000-0005-0000-0000-000099200000}"/>
    <cellStyle name="20% - Accent5 4 2 2 2 2" xfId="3355" xr:uid="{00000000-0005-0000-0000-00009A200000}"/>
    <cellStyle name="20% - Accent5 4 2 2 2 2 2" xfId="6713" xr:uid="{00000000-0005-0000-0000-00009B200000}"/>
    <cellStyle name="20% - Accent5 4 2 2 2 2 2 2" xfId="19995" xr:uid="{00000000-0005-0000-0000-00009C200000}"/>
    <cellStyle name="20% - Accent5 4 2 2 2 2 2 2 2" xfId="27949" xr:uid="{00000000-0005-0000-0000-00009D200000}"/>
    <cellStyle name="20% - Accent5 4 2 2 2 2 2 2 2 2" xfId="56908" xr:uid="{00000000-0005-0000-0000-00009E200000}"/>
    <cellStyle name="20% - Accent5 4 2 2 2 2 2 2 3" xfId="48967" xr:uid="{00000000-0005-0000-0000-00009F200000}"/>
    <cellStyle name="20% - Accent5 4 2 2 2 2 2 3" xfId="13325" xr:uid="{00000000-0005-0000-0000-0000A0200000}"/>
    <cellStyle name="20% - Accent5 4 2 2 2 2 2 3 2" xfId="42383" xr:uid="{00000000-0005-0000-0000-0000A1200000}"/>
    <cellStyle name="20% - Accent5 4 2 2 2 2 2 4" xfId="35799" xr:uid="{00000000-0005-0000-0000-0000A2200000}"/>
    <cellStyle name="20% - Accent5 4 2 2 2 2 3" xfId="16843" xr:uid="{00000000-0005-0000-0000-0000A3200000}"/>
    <cellStyle name="20% - Accent5 4 2 2 2 2 3 2" xfId="24797" xr:uid="{00000000-0005-0000-0000-0000A4200000}"/>
    <cellStyle name="20% - Accent5 4 2 2 2 2 3 2 2" xfId="53756" xr:uid="{00000000-0005-0000-0000-0000A5200000}"/>
    <cellStyle name="20% - Accent5 4 2 2 2 2 3 3" xfId="45815" xr:uid="{00000000-0005-0000-0000-0000A6200000}"/>
    <cellStyle name="20% - Accent5 4 2 2 2 2 4" xfId="10033" xr:uid="{00000000-0005-0000-0000-0000A7200000}"/>
    <cellStyle name="20% - Accent5 4 2 2 2 2 4 2" xfId="39091" xr:uid="{00000000-0005-0000-0000-0000A8200000}"/>
    <cellStyle name="20% - Accent5 4 2 2 2 2 5" xfId="32507" xr:uid="{00000000-0005-0000-0000-0000A9200000}"/>
    <cellStyle name="20% - Accent5 4 2 2 2 3" xfId="4553" xr:uid="{00000000-0005-0000-0000-0000AA200000}"/>
    <cellStyle name="20% - Accent5 4 2 2 2 3 2" xfId="17847" xr:uid="{00000000-0005-0000-0000-0000AB200000}"/>
    <cellStyle name="20% - Accent5 4 2 2 2 3 2 2" xfId="25801" xr:uid="{00000000-0005-0000-0000-0000AC200000}"/>
    <cellStyle name="20% - Accent5 4 2 2 2 3 2 2 2" xfId="54760" xr:uid="{00000000-0005-0000-0000-0000AD200000}"/>
    <cellStyle name="20% - Accent5 4 2 2 2 3 2 3" xfId="46819" xr:uid="{00000000-0005-0000-0000-0000AE200000}"/>
    <cellStyle name="20% - Accent5 4 2 2 2 3 3" xfId="11177" xr:uid="{00000000-0005-0000-0000-0000AF200000}"/>
    <cellStyle name="20% - Accent5 4 2 2 2 3 3 2" xfId="40235" xr:uid="{00000000-0005-0000-0000-0000B0200000}"/>
    <cellStyle name="20% - Accent5 4 2 2 2 3 4" xfId="33651" xr:uid="{00000000-0005-0000-0000-0000B1200000}"/>
    <cellStyle name="20% - Accent5 4 2 2 2 4" xfId="5709" xr:uid="{00000000-0005-0000-0000-0000B2200000}"/>
    <cellStyle name="20% - Accent5 4 2 2 2 4 2" xfId="18991" xr:uid="{00000000-0005-0000-0000-0000B3200000}"/>
    <cellStyle name="20% - Accent5 4 2 2 2 4 2 2" xfId="26945" xr:uid="{00000000-0005-0000-0000-0000B4200000}"/>
    <cellStyle name="20% - Accent5 4 2 2 2 4 2 2 2" xfId="55904" xr:uid="{00000000-0005-0000-0000-0000B5200000}"/>
    <cellStyle name="20% - Accent5 4 2 2 2 4 2 3" xfId="47963" xr:uid="{00000000-0005-0000-0000-0000B6200000}"/>
    <cellStyle name="20% - Accent5 4 2 2 2 4 3" xfId="12321" xr:uid="{00000000-0005-0000-0000-0000B7200000}"/>
    <cellStyle name="20% - Accent5 4 2 2 2 4 3 2" xfId="41379" xr:uid="{00000000-0005-0000-0000-0000B8200000}"/>
    <cellStyle name="20% - Accent5 4 2 2 2 4 4" xfId="34795" xr:uid="{00000000-0005-0000-0000-0000B9200000}"/>
    <cellStyle name="20% - Accent5 4 2 2 2 5" xfId="7878" xr:uid="{00000000-0005-0000-0000-0000BA200000}"/>
    <cellStyle name="20% - Accent5 4 2 2 2 5 2" xfId="21139" xr:uid="{00000000-0005-0000-0000-0000BB200000}"/>
    <cellStyle name="20% - Accent5 4 2 2 2 5 2 2" xfId="29093" xr:uid="{00000000-0005-0000-0000-0000BC200000}"/>
    <cellStyle name="20% - Accent5 4 2 2 2 5 2 2 2" xfId="58052" xr:uid="{00000000-0005-0000-0000-0000BD200000}"/>
    <cellStyle name="20% - Accent5 4 2 2 2 5 2 3" xfId="50111" xr:uid="{00000000-0005-0000-0000-0000BE200000}"/>
    <cellStyle name="20% - Accent5 4 2 2 2 5 3" xfId="14469" xr:uid="{00000000-0005-0000-0000-0000BF200000}"/>
    <cellStyle name="20% - Accent5 4 2 2 2 5 3 2" xfId="43527" xr:uid="{00000000-0005-0000-0000-0000C0200000}"/>
    <cellStyle name="20% - Accent5 4 2 2 2 5 4" xfId="36943" xr:uid="{00000000-0005-0000-0000-0000C1200000}"/>
    <cellStyle name="20% - Accent5 4 2 2 2 6" xfId="15748" xr:uid="{00000000-0005-0000-0000-0000C2200000}"/>
    <cellStyle name="20% - Accent5 4 2 2 2 6 2" xfId="23738" xr:uid="{00000000-0005-0000-0000-0000C3200000}"/>
    <cellStyle name="20% - Accent5 4 2 2 2 6 2 2" xfId="52697" xr:uid="{00000000-0005-0000-0000-0000C4200000}"/>
    <cellStyle name="20% - Accent5 4 2 2 2 6 3" xfId="44756" xr:uid="{00000000-0005-0000-0000-0000C5200000}"/>
    <cellStyle name="20% - Accent5 4 2 2 2 7" xfId="22289" xr:uid="{00000000-0005-0000-0000-0000C6200000}"/>
    <cellStyle name="20% - Accent5 4 2 2 2 7 2" xfId="30237" xr:uid="{00000000-0005-0000-0000-0000C7200000}"/>
    <cellStyle name="20% - Accent5 4 2 2 2 7 2 2" xfId="59196" xr:uid="{00000000-0005-0000-0000-0000C8200000}"/>
    <cellStyle name="20% - Accent5 4 2 2 2 7 3" xfId="51255" xr:uid="{00000000-0005-0000-0000-0000C9200000}"/>
    <cellStyle name="20% - Accent5 4 2 2 2 8" xfId="9029" xr:uid="{00000000-0005-0000-0000-0000CA200000}"/>
    <cellStyle name="20% - Accent5 4 2 2 2 8 2" xfId="38087" xr:uid="{00000000-0005-0000-0000-0000CB200000}"/>
    <cellStyle name="20% - Accent5 4 2 2 2 9" xfId="31503" xr:uid="{00000000-0005-0000-0000-0000CC200000}"/>
    <cellStyle name="20% - Accent5 4 2 2 3" xfId="2763" xr:uid="{00000000-0005-0000-0000-0000CD200000}"/>
    <cellStyle name="20% - Accent5 4 2 2 3 2" xfId="6121" xr:uid="{00000000-0005-0000-0000-0000CE200000}"/>
    <cellStyle name="20% - Accent5 4 2 2 3 2 2" xfId="19403" xr:uid="{00000000-0005-0000-0000-0000CF200000}"/>
    <cellStyle name="20% - Accent5 4 2 2 3 2 2 2" xfId="27357" xr:uid="{00000000-0005-0000-0000-0000D0200000}"/>
    <cellStyle name="20% - Accent5 4 2 2 3 2 2 2 2" xfId="56316" xr:uid="{00000000-0005-0000-0000-0000D1200000}"/>
    <cellStyle name="20% - Accent5 4 2 2 3 2 2 3" xfId="48375" xr:uid="{00000000-0005-0000-0000-0000D2200000}"/>
    <cellStyle name="20% - Accent5 4 2 2 3 2 3" xfId="12733" xr:uid="{00000000-0005-0000-0000-0000D3200000}"/>
    <cellStyle name="20% - Accent5 4 2 2 3 2 3 2" xfId="41791" xr:uid="{00000000-0005-0000-0000-0000D4200000}"/>
    <cellStyle name="20% - Accent5 4 2 2 3 2 4" xfId="35207" xr:uid="{00000000-0005-0000-0000-0000D5200000}"/>
    <cellStyle name="20% - Accent5 4 2 2 3 3" xfId="16251" xr:uid="{00000000-0005-0000-0000-0000D6200000}"/>
    <cellStyle name="20% - Accent5 4 2 2 3 3 2" xfId="24205" xr:uid="{00000000-0005-0000-0000-0000D7200000}"/>
    <cellStyle name="20% - Accent5 4 2 2 3 3 2 2" xfId="53164" xr:uid="{00000000-0005-0000-0000-0000D8200000}"/>
    <cellStyle name="20% - Accent5 4 2 2 3 3 3" xfId="45223" xr:uid="{00000000-0005-0000-0000-0000D9200000}"/>
    <cellStyle name="20% - Accent5 4 2 2 3 4" xfId="9441" xr:uid="{00000000-0005-0000-0000-0000DA200000}"/>
    <cellStyle name="20% - Accent5 4 2 2 3 4 2" xfId="38499" xr:uid="{00000000-0005-0000-0000-0000DB200000}"/>
    <cellStyle name="20% - Accent5 4 2 2 3 5" xfId="31915" xr:uid="{00000000-0005-0000-0000-0000DC200000}"/>
    <cellStyle name="20% - Accent5 4 2 2 4" xfId="3961" xr:uid="{00000000-0005-0000-0000-0000DD200000}"/>
    <cellStyle name="20% - Accent5 4 2 2 4 2" xfId="17255" xr:uid="{00000000-0005-0000-0000-0000DE200000}"/>
    <cellStyle name="20% - Accent5 4 2 2 4 2 2" xfId="25209" xr:uid="{00000000-0005-0000-0000-0000DF200000}"/>
    <cellStyle name="20% - Accent5 4 2 2 4 2 2 2" xfId="54168" xr:uid="{00000000-0005-0000-0000-0000E0200000}"/>
    <cellStyle name="20% - Accent5 4 2 2 4 2 3" xfId="46227" xr:uid="{00000000-0005-0000-0000-0000E1200000}"/>
    <cellStyle name="20% - Accent5 4 2 2 4 3" xfId="10585" xr:uid="{00000000-0005-0000-0000-0000E2200000}"/>
    <cellStyle name="20% - Accent5 4 2 2 4 3 2" xfId="39643" xr:uid="{00000000-0005-0000-0000-0000E3200000}"/>
    <cellStyle name="20% - Accent5 4 2 2 4 4" xfId="33059" xr:uid="{00000000-0005-0000-0000-0000E4200000}"/>
    <cellStyle name="20% - Accent5 4 2 2 5" xfId="5117" xr:uid="{00000000-0005-0000-0000-0000E5200000}"/>
    <cellStyle name="20% - Accent5 4 2 2 5 2" xfId="18399" xr:uid="{00000000-0005-0000-0000-0000E6200000}"/>
    <cellStyle name="20% - Accent5 4 2 2 5 2 2" xfId="26353" xr:uid="{00000000-0005-0000-0000-0000E7200000}"/>
    <cellStyle name="20% - Accent5 4 2 2 5 2 2 2" xfId="55312" xr:uid="{00000000-0005-0000-0000-0000E8200000}"/>
    <cellStyle name="20% - Accent5 4 2 2 5 2 3" xfId="47371" xr:uid="{00000000-0005-0000-0000-0000E9200000}"/>
    <cellStyle name="20% - Accent5 4 2 2 5 3" xfId="11729" xr:uid="{00000000-0005-0000-0000-0000EA200000}"/>
    <cellStyle name="20% - Accent5 4 2 2 5 3 2" xfId="40787" xr:uid="{00000000-0005-0000-0000-0000EB200000}"/>
    <cellStyle name="20% - Accent5 4 2 2 5 4" xfId="34203" xr:uid="{00000000-0005-0000-0000-0000EC200000}"/>
    <cellStyle name="20% - Accent5 4 2 2 6" xfId="7286" xr:uid="{00000000-0005-0000-0000-0000ED200000}"/>
    <cellStyle name="20% - Accent5 4 2 2 6 2" xfId="20547" xr:uid="{00000000-0005-0000-0000-0000EE200000}"/>
    <cellStyle name="20% - Accent5 4 2 2 6 2 2" xfId="28501" xr:uid="{00000000-0005-0000-0000-0000EF200000}"/>
    <cellStyle name="20% - Accent5 4 2 2 6 2 2 2" xfId="57460" xr:uid="{00000000-0005-0000-0000-0000F0200000}"/>
    <cellStyle name="20% - Accent5 4 2 2 6 2 3" xfId="49519" xr:uid="{00000000-0005-0000-0000-0000F1200000}"/>
    <cellStyle name="20% - Accent5 4 2 2 6 3" xfId="13877" xr:uid="{00000000-0005-0000-0000-0000F2200000}"/>
    <cellStyle name="20% - Accent5 4 2 2 6 3 2" xfId="42935" xr:uid="{00000000-0005-0000-0000-0000F3200000}"/>
    <cellStyle name="20% - Accent5 4 2 2 6 4" xfId="36351" xr:uid="{00000000-0005-0000-0000-0000F4200000}"/>
    <cellStyle name="20% - Accent5 4 2 2 7" xfId="15155" xr:uid="{00000000-0005-0000-0000-0000F5200000}"/>
    <cellStyle name="20% - Accent5 4 2 2 7 2" xfId="23145" xr:uid="{00000000-0005-0000-0000-0000F6200000}"/>
    <cellStyle name="20% - Accent5 4 2 2 7 2 2" xfId="52104" xr:uid="{00000000-0005-0000-0000-0000F7200000}"/>
    <cellStyle name="20% - Accent5 4 2 2 7 3" xfId="44163" xr:uid="{00000000-0005-0000-0000-0000F8200000}"/>
    <cellStyle name="20% - Accent5 4 2 2 8" xfId="21697" xr:uid="{00000000-0005-0000-0000-0000F9200000}"/>
    <cellStyle name="20% - Accent5 4 2 2 8 2" xfId="29645" xr:uid="{00000000-0005-0000-0000-0000FA200000}"/>
    <cellStyle name="20% - Accent5 4 2 2 8 2 2" xfId="58604" xr:uid="{00000000-0005-0000-0000-0000FB200000}"/>
    <cellStyle name="20% - Accent5 4 2 2 8 3" xfId="50663" xr:uid="{00000000-0005-0000-0000-0000FC200000}"/>
    <cellStyle name="20% - Accent5 4 2 2 9" xfId="8437" xr:uid="{00000000-0005-0000-0000-0000FD200000}"/>
    <cellStyle name="20% - Accent5 4 2 2 9 2" xfId="37495" xr:uid="{00000000-0005-0000-0000-0000FE200000}"/>
    <cellStyle name="20% - Accent5 4 2 3" xfId="2134" xr:uid="{00000000-0005-0000-0000-0000FF200000}"/>
    <cellStyle name="20% - Accent5 4 2 3 2" xfId="3142" xr:uid="{00000000-0005-0000-0000-000000210000}"/>
    <cellStyle name="20% - Accent5 4 2 3 2 2" xfId="6500" xr:uid="{00000000-0005-0000-0000-000001210000}"/>
    <cellStyle name="20% - Accent5 4 2 3 2 2 2" xfId="19782" xr:uid="{00000000-0005-0000-0000-000002210000}"/>
    <cellStyle name="20% - Accent5 4 2 3 2 2 2 2" xfId="27736" xr:uid="{00000000-0005-0000-0000-000003210000}"/>
    <cellStyle name="20% - Accent5 4 2 3 2 2 2 2 2" xfId="56695" xr:uid="{00000000-0005-0000-0000-000004210000}"/>
    <cellStyle name="20% - Accent5 4 2 3 2 2 2 3" xfId="48754" xr:uid="{00000000-0005-0000-0000-000005210000}"/>
    <cellStyle name="20% - Accent5 4 2 3 2 2 3" xfId="13112" xr:uid="{00000000-0005-0000-0000-000006210000}"/>
    <cellStyle name="20% - Accent5 4 2 3 2 2 3 2" xfId="42170" xr:uid="{00000000-0005-0000-0000-000007210000}"/>
    <cellStyle name="20% - Accent5 4 2 3 2 2 4" xfId="35586" xr:uid="{00000000-0005-0000-0000-000008210000}"/>
    <cellStyle name="20% - Accent5 4 2 3 2 3" xfId="16630" xr:uid="{00000000-0005-0000-0000-000009210000}"/>
    <cellStyle name="20% - Accent5 4 2 3 2 3 2" xfId="24584" xr:uid="{00000000-0005-0000-0000-00000A210000}"/>
    <cellStyle name="20% - Accent5 4 2 3 2 3 2 2" xfId="53543" xr:uid="{00000000-0005-0000-0000-00000B210000}"/>
    <cellStyle name="20% - Accent5 4 2 3 2 3 3" xfId="45602" xr:uid="{00000000-0005-0000-0000-00000C210000}"/>
    <cellStyle name="20% - Accent5 4 2 3 2 4" xfId="9820" xr:uid="{00000000-0005-0000-0000-00000D210000}"/>
    <cellStyle name="20% - Accent5 4 2 3 2 4 2" xfId="38878" xr:uid="{00000000-0005-0000-0000-00000E210000}"/>
    <cellStyle name="20% - Accent5 4 2 3 2 5" xfId="32294" xr:uid="{00000000-0005-0000-0000-00000F210000}"/>
    <cellStyle name="20% - Accent5 4 2 3 3" xfId="4340" xr:uid="{00000000-0005-0000-0000-000010210000}"/>
    <cellStyle name="20% - Accent5 4 2 3 3 2" xfId="17634" xr:uid="{00000000-0005-0000-0000-000011210000}"/>
    <cellStyle name="20% - Accent5 4 2 3 3 2 2" xfId="25588" xr:uid="{00000000-0005-0000-0000-000012210000}"/>
    <cellStyle name="20% - Accent5 4 2 3 3 2 2 2" xfId="54547" xr:uid="{00000000-0005-0000-0000-000013210000}"/>
    <cellStyle name="20% - Accent5 4 2 3 3 2 3" xfId="46606" xr:uid="{00000000-0005-0000-0000-000014210000}"/>
    <cellStyle name="20% - Accent5 4 2 3 3 3" xfId="10964" xr:uid="{00000000-0005-0000-0000-000015210000}"/>
    <cellStyle name="20% - Accent5 4 2 3 3 3 2" xfId="40022" xr:uid="{00000000-0005-0000-0000-000016210000}"/>
    <cellStyle name="20% - Accent5 4 2 3 3 4" xfId="33438" xr:uid="{00000000-0005-0000-0000-000017210000}"/>
    <cellStyle name="20% - Accent5 4 2 3 4" xfId="5496" xr:uid="{00000000-0005-0000-0000-000018210000}"/>
    <cellStyle name="20% - Accent5 4 2 3 4 2" xfId="18778" xr:uid="{00000000-0005-0000-0000-000019210000}"/>
    <cellStyle name="20% - Accent5 4 2 3 4 2 2" xfId="26732" xr:uid="{00000000-0005-0000-0000-00001A210000}"/>
    <cellStyle name="20% - Accent5 4 2 3 4 2 2 2" xfId="55691" xr:uid="{00000000-0005-0000-0000-00001B210000}"/>
    <cellStyle name="20% - Accent5 4 2 3 4 2 3" xfId="47750" xr:uid="{00000000-0005-0000-0000-00001C210000}"/>
    <cellStyle name="20% - Accent5 4 2 3 4 3" xfId="12108" xr:uid="{00000000-0005-0000-0000-00001D210000}"/>
    <cellStyle name="20% - Accent5 4 2 3 4 3 2" xfId="41166" xr:uid="{00000000-0005-0000-0000-00001E210000}"/>
    <cellStyle name="20% - Accent5 4 2 3 4 4" xfId="34582" xr:uid="{00000000-0005-0000-0000-00001F210000}"/>
    <cellStyle name="20% - Accent5 4 2 3 5" xfId="7665" xr:uid="{00000000-0005-0000-0000-000020210000}"/>
    <cellStyle name="20% - Accent5 4 2 3 5 2" xfId="20926" xr:uid="{00000000-0005-0000-0000-000021210000}"/>
    <cellStyle name="20% - Accent5 4 2 3 5 2 2" xfId="28880" xr:uid="{00000000-0005-0000-0000-000022210000}"/>
    <cellStyle name="20% - Accent5 4 2 3 5 2 2 2" xfId="57839" xr:uid="{00000000-0005-0000-0000-000023210000}"/>
    <cellStyle name="20% - Accent5 4 2 3 5 2 3" xfId="49898" xr:uid="{00000000-0005-0000-0000-000024210000}"/>
    <cellStyle name="20% - Accent5 4 2 3 5 3" xfId="14256" xr:uid="{00000000-0005-0000-0000-000025210000}"/>
    <cellStyle name="20% - Accent5 4 2 3 5 3 2" xfId="43314" xr:uid="{00000000-0005-0000-0000-000026210000}"/>
    <cellStyle name="20% - Accent5 4 2 3 5 4" xfId="36730" xr:uid="{00000000-0005-0000-0000-000027210000}"/>
    <cellStyle name="20% - Accent5 4 2 3 6" xfId="15535" xr:uid="{00000000-0005-0000-0000-000028210000}"/>
    <cellStyle name="20% - Accent5 4 2 3 6 2" xfId="23525" xr:uid="{00000000-0005-0000-0000-000029210000}"/>
    <cellStyle name="20% - Accent5 4 2 3 6 2 2" xfId="52484" xr:uid="{00000000-0005-0000-0000-00002A210000}"/>
    <cellStyle name="20% - Accent5 4 2 3 6 3" xfId="44543" xr:uid="{00000000-0005-0000-0000-00002B210000}"/>
    <cellStyle name="20% - Accent5 4 2 3 7" xfId="22076" xr:uid="{00000000-0005-0000-0000-00002C210000}"/>
    <cellStyle name="20% - Accent5 4 2 3 7 2" xfId="30024" xr:uid="{00000000-0005-0000-0000-00002D210000}"/>
    <cellStyle name="20% - Accent5 4 2 3 7 2 2" xfId="58983" xr:uid="{00000000-0005-0000-0000-00002E210000}"/>
    <cellStyle name="20% - Accent5 4 2 3 7 3" xfId="51042" xr:uid="{00000000-0005-0000-0000-00002F210000}"/>
    <cellStyle name="20% - Accent5 4 2 3 8" xfId="8816" xr:uid="{00000000-0005-0000-0000-000030210000}"/>
    <cellStyle name="20% - Accent5 4 2 3 8 2" xfId="37874" xr:uid="{00000000-0005-0000-0000-000031210000}"/>
    <cellStyle name="20% - Accent5 4 2 3 9" xfId="31290" xr:uid="{00000000-0005-0000-0000-000032210000}"/>
    <cellStyle name="20% - Accent5 4 2 4" xfId="1952" xr:uid="{00000000-0005-0000-0000-000033210000}"/>
    <cellStyle name="20% - Accent5 4 2 4 2" xfId="2962" xr:uid="{00000000-0005-0000-0000-000034210000}"/>
    <cellStyle name="20% - Accent5 4 2 4 2 2" xfId="6320" xr:uid="{00000000-0005-0000-0000-000035210000}"/>
    <cellStyle name="20% - Accent5 4 2 4 2 2 2" xfId="19602" xr:uid="{00000000-0005-0000-0000-000036210000}"/>
    <cellStyle name="20% - Accent5 4 2 4 2 2 2 2" xfId="27556" xr:uid="{00000000-0005-0000-0000-000037210000}"/>
    <cellStyle name="20% - Accent5 4 2 4 2 2 2 2 2" xfId="56515" xr:uid="{00000000-0005-0000-0000-000038210000}"/>
    <cellStyle name="20% - Accent5 4 2 4 2 2 2 3" xfId="48574" xr:uid="{00000000-0005-0000-0000-000039210000}"/>
    <cellStyle name="20% - Accent5 4 2 4 2 2 3" xfId="12932" xr:uid="{00000000-0005-0000-0000-00003A210000}"/>
    <cellStyle name="20% - Accent5 4 2 4 2 2 3 2" xfId="41990" xr:uid="{00000000-0005-0000-0000-00003B210000}"/>
    <cellStyle name="20% - Accent5 4 2 4 2 2 4" xfId="35406" xr:uid="{00000000-0005-0000-0000-00003C210000}"/>
    <cellStyle name="20% - Accent5 4 2 4 2 3" xfId="16450" xr:uid="{00000000-0005-0000-0000-00003D210000}"/>
    <cellStyle name="20% - Accent5 4 2 4 2 3 2" xfId="24404" xr:uid="{00000000-0005-0000-0000-00003E210000}"/>
    <cellStyle name="20% - Accent5 4 2 4 2 3 2 2" xfId="53363" xr:uid="{00000000-0005-0000-0000-00003F210000}"/>
    <cellStyle name="20% - Accent5 4 2 4 2 3 3" xfId="45422" xr:uid="{00000000-0005-0000-0000-000040210000}"/>
    <cellStyle name="20% - Accent5 4 2 4 2 4" xfId="9640" xr:uid="{00000000-0005-0000-0000-000041210000}"/>
    <cellStyle name="20% - Accent5 4 2 4 2 4 2" xfId="38698" xr:uid="{00000000-0005-0000-0000-000042210000}"/>
    <cellStyle name="20% - Accent5 4 2 4 2 5" xfId="32114" xr:uid="{00000000-0005-0000-0000-000043210000}"/>
    <cellStyle name="20% - Accent5 4 2 4 3" xfId="4160" xr:uid="{00000000-0005-0000-0000-000044210000}"/>
    <cellStyle name="20% - Accent5 4 2 4 3 2" xfId="17454" xr:uid="{00000000-0005-0000-0000-000045210000}"/>
    <cellStyle name="20% - Accent5 4 2 4 3 2 2" xfId="25408" xr:uid="{00000000-0005-0000-0000-000046210000}"/>
    <cellStyle name="20% - Accent5 4 2 4 3 2 2 2" xfId="54367" xr:uid="{00000000-0005-0000-0000-000047210000}"/>
    <cellStyle name="20% - Accent5 4 2 4 3 2 3" xfId="46426" xr:uid="{00000000-0005-0000-0000-000048210000}"/>
    <cellStyle name="20% - Accent5 4 2 4 3 3" xfId="10784" xr:uid="{00000000-0005-0000-0000-000049210000}"/>
    <cellStyle name="20% - Accent5 4 2 4 3 3 2" xfId="39842" xr:uid="{00000000-0005-0000-0000-00004A210000}"/>
    <cellStyle name="20% - Accent5 4 2 4 3 4" xfId="33258" xr:uid="{00000000-0005-0000-0000-00004B210000}"/>
    <cellStyle name="20% - Accent5 4 2 4 4" xfId="5316" xr:uid="{00000000-0005-0000-0000-00004C210000}"/>
    <cellStyle name="20% - Accent5 4 2 4 4 2" xfId="18598" xr:uid="{00000000-0005-0000-0000-00004D210000}"/>
    <cellStyle name="20% - Accent5 4 2 4 4 2 2" xfId="26552" xr:uid="{00000000-0005-0000-0000-00004E210000}"/>
    <cellStyle name="20% - Accent5 4 2 4 4 2 2 2" xfId="55511" xr:uid="{00000000-0005-0000-0000-00004F210000}"/>
    <cellStyle name="20% - Accent5 4 2 4 4 2 3" xfId="47570" xr:uid="{00000000-0005-0000-0000-000050210000}"/>
    <cellStyle name="20% - Accent5 4 2 4 4 3" xfId="11928" xr:uid="{00000000-0005-0000-0000-000051210000}"/>
    <cellStyle name="20% - Accent5 4 2 4 4 3 2" xfId="40986" xr:uid="{00000000-0005-0000-0000-000052210000}"/>
    <cellStyle name="20% - Accent5 4 2 4 4 4" xfId="34402" xr:uid="{00000000-0005-0000-0000-000053210000}"/>
    <cellStyle name="20% - Accent5 4 2 4 5" xfId="7485" xr:uid="{00000000-0005-0000-0000-000054210000}"/>
    <cellStyle name="20% - Accent5 4 2 4 5 2" xfId="20746" xr:uid="{00000000-0005-0000-0000-000055210000}"/>
    <cellStyle name="20% - Accent5 4 2 4 5 2 2" xfId="28700" xr:uid="{00000000-0005-0000-0000-000056210000}"/>
    <cellStyle name="20% - Accent5 4 2 4 5 2 2 2" xfId="57659" xr:uid="{00000000-0005-0000-0000-000057210000}"/>
    <cellStyle name="20% - Accent5 4 2 4 5 2 3" xfId="49718" xr:uid="{00000000-0005-0000-0000-000058210000}"/>
    <cellStyle name="20% - Accent5 4 2 4 5 3" xfId="14076" xr:uid="{00000000-0005-0000-0000-000059210000}"/>
    <cellStyle name="20% - Accent5 4 2 4 5 3 2" xfId="43134" xr:uid="{00000000-0005-0000-0000-00005A210000}"/>
    <cellStyle name="20% - Accent5 4 2 4 5 4" xfId="36550" xr:uid="{00000000-0005-0000-0000-00005B210000}"/>
    <cellStyle name="20% - Accent5 4 2 4 6" xfId="15355" xr:uid="{00000000-0005-0000-0000-00005C210000}"/>
    <cellStyle name="20% - Accent5 4 2 4 6 2" xfId="23345" xr:uid="{00000000-0005-0000-0000-00005D210000}"/>
    <cellStyle name="20% - Accent5 4 2 4 6 2 2" xfId="52304" xr:uid="{00000000-0005-0000-0000-00005E210000}"/>
    <cellStyle name="20% - Accent5 4 2 4 6 3" xfId="44363" xr:uid="{00000000-0005-0000-0000-00005F210000}"/>
    <cellStyle name="20% - Accent5 4 2 4 7" xfId="21896" xr:uid="{00000000-0005-0000-0000-000060210000}"/>
    <cellStyle name="20% - Accent5 4 2 4 7 2" xfId="29844" xr:uid="{00000000-0005-0000-0000-000061210000}"/>
    <cellStyle name="20% - Accent5 4 2 4 7 2 2" xfId="58803" xr:uid="{00000000-0005-0000-0000-000062210000}"/>
    <cellStyle name="20% - Accent5 4 2 4 7 3" xfId="50862" xr:uid="{00000000-0005-0000-0000-000063210000}"/>
    <cellStyle name="20% - Accent5 4 2 4 8" xfId="8636" xr:uid="{00000000-0005-0000-0000-000064210000}"/>
    <cellStyle name="20% - Accent5 4 2 4 8 2" xfId="37694" xr:uid="{00000000-0005-0000-0000-000065210000}"/>
    <cellStyle name="20% - Accent5 4 2 4 9" xfId="31110" xr:uid="{00000000-0005-0000-0000-000066210000}"/>
    <cellStyle name="20% - Accent5 4 2 5" xfId="2550" xr:uid="{00000000-0005-0000-0000-000067210000}"/>
    <cellStyle name="20% - Accent5 4 2 5 2" xfId="5908" xr:uid="{00000000-0005-0000-0000-000068210000}"/>
    <cellStyle name="20% - Accent5 4 2 5 2 2" xfId="19190" xr:uid="{00000000-0005-0000-0000-000069210000}"/>
    <cellStyle name="20% - Accent5 4 2 5 2 2 2" xfId="27144" xr:uid="{00000000-0005-0000-0000-00006A210000}"/>
    <cellStyle name="20% - Accent5 4 2 5 2 2 2 2" xfId="56103" xr:uid="{00000000-0005-0000-0000-00006B210000}"/>
    <cellStyle name="20% - Accent5 4 2 5 2 2 3" xfId="48162" xr:uid="{00000000-0005-0000-0000-00006C210000}"/>
    <cellStyle name="20% - Accent5 4 2 5 2 3" xfId="12520" xr:uid="{00000000-0005-0000-0000-00006D210000}"/>
    <cellStyle name="20% - Accent5 4 2 5 2 3 2" xfId="41578" xr:uid="{00000000-0005-0000-0000-00006E210000}"/>
    <cellStyle name="20% - Accent5 4 2 5 2 4" xfId="34994" xr:uid="{00000000-0005-0000-0000-00006F210000}"/>
    <cellStyle name="20% - Accent5 4 2 5 3" xfId="16038" xr:uid="{00000000-0005-0000-0000-000070210000}"/>
    <cellStyle name="20% - Accent5 4 2 5 3 2" xfId="23992" xr:uid="{00000000-0005-0000-0000-000071210000}"/>
    <cellStyle name="20% - Accent5 4 2 5 3 2 2" xfId="52951" xr:uid="{00000000-0005-0000-0000-000072210000}"/>
    <cellStyle name="20% - Accent5 4 2 5 3 3" xfId="45010" xr:uid="{00000000-0005-0000-0000-000073210000}"/>
    <cellStyle name="20% - Accent5 4 2 5 4" xfId="9228" xr:uid="{00000000-0005-0000-0000-000074210000}"/>
    <cellStyle name="20% - Accent5 4 2 5 4 2" xfId="38286" xr:uid="{00000000-0005-0000-0000-000075210000}"/>
    <cellStyle name="20% - Accent5 4 2 5 5" xfId="31702" xr:uid="{00000000-0005-0000-0000-000076210000}"/>
    <cellStyle name="20% - Accent5 4 2 6" xfId="3748" xr:uid="{00000000-0005-0000-0000-000077210000}"/>
    <cellStyle name="20% - Accent5 4 2 6 2" xfId="17042" xr:uid="{00000000-0005-0000-0000-000078210000}"/>
    <cellStyle name="20% - Accent5 4 2 6 2 2" xfId="24996" xr:uid="{00000000-0005-0000-0000-000079210000}"/>
    <cellStyle name="20% - Accent5 4 2 6 2 2 2" xfId="53955" xr:uid="{00000000-0005-0000-0000-00007A210000}"/>
    <cellStyle name="20% - Accent5 4 2 6 2 3" xfId="46014" xr:uid="{00000000-0005-0000-0000-00007B210000}"/>
    <cellStyle name="20% - Accent5 4 2 6 3" xfId="10372" xr:uid="{00000000-0005-0000-0000-00007C210000}"/>
    <cellStyle name="20% - Accent5 4 2 6 3 2" xfId="39430" xr:uid="{00000000-0005-0000-0000-00007D210000}"/>
    <cellStyle name="20% - Accent5 4 2 6 4" xfId="32846" xr:uid="{00000000-0005-0000-0000-00007E210000}"/>
    <cellStyle name="20% - Accent5 4 2 7" xfId="4904" xr:uid="{00000000-0005-0000-0000-00007F210000}"/>
    <cellStyle name="20% - Accent5 4 2 7 2" xfId="18186" xr:uid="{00000000-0005-0000-0000-000080210000}"/>
    <cellStyle name="20% - Accent5 4 2 7 2 2" xfId="26140" xr:uid="{00000000-0005-0000-0000-000081210000}"/>
    <cellStyle name="20% - Accent5 4 2 7 2 2 2" xfId="55099" xr:uid="{00000000-0005-0000-0000-000082210000}"/>
    <cellStyle name="20% - Accent5 4 2 7 2 3" xfId="47158" xr:uid="{00000000-0005-0000-0000-000083210000}"/>
    <cellStyle name="20% - Accent5 4 2 7 3" xfId="11516" xr:uid="{00000000-0005-0000-0000-000084210000}"/>
    <cellStyle name="20% - Accent5 4 2 7 3 2" xfId="40574" xr:uid="{00000000-0005-0000-0000-000085210000}"/>
    <cellStyle name="20% - Accent5 4 2 7 4" xfId="33990" xr:uid="{00000000-0005-0000-0000-000086210000}"/>
    <cellStyle name="20% - Accent5 4 2 8" xfId="7073" xr:uid="{00000000-0005-0000-0000-000087210000}"/>
    <cellStyle name="20% - Accent5 4 2 8 2" xfId="20334" xr:uid="{00000000-0005-0000-0000-000088210000}"/>
    <cellStyle name="20% - Accent5 4 2 8 2 2" xfId="28288" xr:uid="{00000000-0005-0000-0000-000089210000}"/>
    <cellStyle name="20% - Accent5 4 2 8 2 2 2" xfId="57247" xr:uid="{00000000-0005-0000-0000-00008A210000}"/>
    <cellStyle name="20% - Accent5 4 2 8 2 3" xfId="49306" xr:uid="{00000000-0005-0000-0000-00008B210000}"/>
    <cellStyle name="20% - Accent5 4 2 8 3" xfId="13664" xr:uid="{00000000-0005-0000-0000-00008C210000}"/>
    <cellStyle name="20% - Accent5 4 2 8 3 2" xfId="42722" xr:uid="{00000000-0005-0000-0000-00008D210000}"/>
    <cellStyle name="20% - Accent5 4 2 8 4" xfId="36138" xr:uid="{00000000-0005-0000-0000-00008E210000}"/>
    <cellStyle name="20% - Accent5 4 2 9" xfId="14942" xr:uid="{00000000-0005-0000-0000-00008F210000}"/>
    <cellStyle name="20% - Accent5 4 2 9 2" xfId="22932" xr:uid="{00000000-0005-0000-0000-000090210000}"/>
    <cellStyle name="20% - Accent5 4 2 9 2 2" xfId="51891" xr:uid="{00000000-0005-0000-0000-000091210000}"/>
    <cellStyle name="20% - Accent5 4 2 9 3" xfId="43950" xr:uid="{00000000-0005-0000-0000-000092210000}"/>
    <cellStyle name="20% - Accent5 4 3" xfId="1632" xr:uid="{00000000-0005-0000-0000-000093210000}"/>
    <cellStyle name="20% - Accent5 4 3 10" xfId="30821" xr:uid="{00000000-0005-0000-0000-000094210000}"/>
    <cellStyle name="20% - Accent5 4 3 2" xfId="2257" xr:uid="{00000000-0005-0000-0000-000095210000}"/>
    <cellStyle name="20% - Accent5 4 3 2 2" xfId="3265" xr:uid="{00000000-0005-0000-0000-000096210000}"/>
    <cellStyle name="20% - Accent5 4 3 2 2 2" xfId="6623" xr:uid="{00000000-0005-0000-0000-000097210000}"/>
    <cellStyle name="20% - Accent5 4 3 2 2 2 2" xfId="19905" xr:uid="{00000000-0005-0000-0000-000098210000}"/>
    <cellStyle name="20% - Accent5 4 3 2 2 2 2 2" xfId="27859" xr:uid="{00000000-0005-0000-0000-000099210000}"/>
    <cellStyle name="20% - Accent5 4 3 2 2 2 2 2 2" xfId="56818" xr:uid="{00000000-0005-0000-0000-00009A210000}"/>
    <cellStyle name="20% - Accent5 4 3 2 2 2 2 3" xfId="48877" xr:uid="{00000000-0005-0000-0000-00009B210000}"/>
    <cellStyle name="20% - Accent5 4 3 2 2 2 3" xfId="13235" xr:uid="{00000000-0005-0000-0000-00009C210000}"/>
    <cellStyle name="20% - Accent5 4 3 2 2 2 3 2" xfId="42293" xr:uid="{00000000-0005-0000-0000-00009D210000}"/>
    <cellStyle name="20% - Accent5 4 3 2 2 2 4" xfId="35709" xr:uid="{00000000-0005-0000-0000-00009E210000}"/>
    <cellStyle name="20% - Accent5 4 3 2 2 3" xfId="16753" xr:uid="{00000000-0005-0000-0000-00009F210000}"/>
    <cellStyle name="20% - Accent5 4 3 2 2 3 2" xfId="24707" xr:uid="{00000000-0005-0000-0000-0000A0210000}"/>
    <cellStyle name="20% - Accent5 4 3 2 2 3 2 2" xfId="53666" xr:uid="{00000000-0005-0000-0000-0000A1210000}"/>
    <cellStyle name="20% - Accent5 4 3 2 2 3 3" xfId="45725" xr:uid="{00000000-0005-0000-0000-0000A2210000}"/>
    <cellStyle name="20% - Accent5 4 3 2 2 4" xfId="9943" xr:uid="{00000000-0005-0000-0000-0000A3210000}"/>
    <cellStyle name="20% - Accent5 4 3 2 2 4 2" xfId="39001" xr:uid="{00000000-0005-0000-0000-0000A4210000}"/>
    <cellStyle name="20% - Accent5 4 3 2 2 5" xfId="32417" xr:uid="{00000000-0005-0000-0000-0000A5210000}"/>
    <cellStyle name="20% - Accent5 4 3 2 3" xfId="4463" xr:uid="{00000000-0005-0000-0000-0000A6210000}"/>
    <cellStyle name="20% - Accent5 4 3 2 3 2" xfId="17757" xr:uid="{00000000-0005-0000-0000-0000A7210000}"/>
    <cellStyle name="20% - Accent5 4 3 2 3 2 2" xfId="25711" xr:uid="{00000000-0005-0000-0000-0000A8210000}"/>
    <cellStyle name="20% - Accent5 4 3 2 3 2 2 2" xfId="54670" xr:uid="{00000000-0005-0000-0000-0000A9210000}"/>
    <cellStyle name="20% - Accent5 4 3 2 3 2 3" xfId="46729" xr:uid="{00000000-0005-0000-0000-0000AA210000}"/>
    <cellStyle name="20% - Accent5 4 3 2 3 3" xfId="11087" xr:uid="{00000000-0005-0000-0000-0000AB210000}"/>
    <cellStyle name="20% - Accent5 4 3 2 3 3 2" xfId="40145" xr:uid="{00000000-0005-0000-0000-0000AC210000}"/>
    <cellStyle name="20% - Accent5 4 3 2 3 4" xfId="33561" xr:uid="{00000000-0005-0000-0000-0000AD210000}"/>
    <cellStyle name="20% - Accent5 4 3 2 4" xfId="5619" xr:uid="{00000000-0005-0000-0000-0000AE210000}"/>
    <cellStyle name="20% - Accent5 4 3 2 4 2" xfId="18901" xr:uid="{00000000-0005-0000-0000-0000AF210000}"/>
    <cellStyle name="20% - Accent5 4 3 2 4 2 2" xfId="26855" xr:uid="{00000000-0005-0000-0000-0000B0210000}"/>
    <cellStyle name="20% - Accent5 4 3 2 4 2 2 2" xfId="55814" xr:uid="{00000000-0005-0000-0000-0000B1210000}"/>
    <cellStyle name="20% - Accent5 4 3 2 4 2 3" xfId="47873" xr:uid="{00000000-0005-0000-0000-0000B2210000}"/>
    <cellStyle name="20% - Accent5 4 3 2 4 3" xfId="12231" xr:uid="{00000000-0005-0000-0000-0000B3210000}"/>
    <cellStyle name="20% - Accent5 4 3 2 4 3 2" xfId="41289" xr:uid="{00000000-0005-0000-0000-0000B4210000}"/>
    <cellStyle name="20% - Accent5 4 3 2 4 4" xfId="34705" xr:uid="{00000000-0005-0000-0000-0000B5210000}"/>
    <cellStyle name="20% - Accent5 4 3 2 5" xfId="7788" xr:uid="{00000000-0005-0000-0000-0000B6210000}"/>
    <cellStyle name="20% - Accent5 4 3 2 5 2" xfId="21049" xr:uid="{00000000-0005-0000-0000-0000B7210000}"/>
    <cellStyle name="20% - Accent5 4 3 2 5 2 2" xfId="29003" xr:uid="{00000000-0005-0000-0000-0000B8210000}"/>
    <cellStyle name="20% - Accent5 4 3 2 5 2 2 2" xfId="57962" xr:uid="{00000000-0005-0000-0000-0000B9210000}"/>
    <cellStyle name="20% - Accent5 4 3 2 5 2 3" xfId="50021" xr:uid="{00000000-0005-0000-0000-0000BA210000}"/>
    <cellStyle name="20% - Accent5 4 3 2 5 3" xfId="14379" xr:uid="{00000000-0005-0000-0000-0000BB210000}"/>
    <cellStyle name="20% - Accent5 4 3 2 5 3 2" xfId="43437" xr:uid="{00000000-0005-0000-0000-0000BC210000}"/>
    <cellStyle name="20% - Accent5 4 3 2 5 4" xfId="36853" xr:uid="{00000000-0005-0000-0000-0000BD210000}"/>
    <cellStyle name="20% - Accent5 4 3 2 6" xfId="15658" xr:uid="{00000000-0005-0000-0000-0000BE210000}"/>
    <cellStyle name="20% - Accent5 4 3 2 6 2" xfId="23648" xr:uid="{00000000-0005-0000-0000-0000BF210000}"/>
    <cellStyle name="20% - Accent5 4 3 2 6 2 2" xfId="52607" xr:uid="{00000000-0005-0000-0000-0000C0210000}"/>
    <cellStyle name="20% - Accent5 4 3 2 6 3" xfId="44666" xr:uid="{00000000-0005-0000-0000-0000C1210000}"/>
    <cellStyle name="20% - Accent5 4 3 2 7" xfId="22199" xr:uid="{00000000-0005-0000-0000-0000C2210000}"/>
    <cellStyle name="20% - Accent5 4 3 2 7 2" xfId="30147" xr:uid="{00000000-0005-0000-0000-0000C3210000}"/>
    <cellStyle name="20% - Accent5 4 3 2 7 2 2" xfId="59106" xr:uid="{00000000-0005-0000-0000-0000C4210000}"/>
    <cellStyle name="20% - Accent5 4 3 2 7 3" xfId="51165" xr:uid="{00000000-0005-0000-0000-0000C5210000}"/>
    <cellStyle name="20% - Accent5 4 3 2 8" xfId="8939" xr:uid="{00000000-0005-0000-0000-0000C6210000}"/>
    <cellStyle name="20% - Accent5 4 3 2 8 2" xfId="37997" xr:uid="{00000000-0005-0000-0000-0000C7210000}"/>
    <cellStyle name="20% - Accent5 4 3 2 9" xfId="31413" xr:uid="{00000000-0005-0000-0000-0000C8210000}"/>
    <cellStyle name="20% - Accent5 4 3 3" xfId="2673" xr:uid="{00000000-0005-0000-0000-0000C9210000}"/>
    <cellStyle name="20% - Accent5 4 3 3 2" xfId="6031" xr:uid="{00000000-0005-0000-0000-0000CA210000}"/>
    <cellStyle name="20% - Accent5 4 3 3 2 2" xfId="19313" xr:uid="{00000000-0005-0000-0000-0000CB210000}"/>
    <cellStyle name="20% - Accent5 4 3 3 2 2 2" xfId="27267" xr:uid="{00000000-0005-0000-0000-0000CC210000}"/>
    <cellStyle name="20% - Accent5 4 3 3 2 2 2 2" xfId="56226" xr:uid="{00000000-0005-0000-0000-0000CD210000}"/>
    <cellStyle name="20% - Accent5 4 3 3 2 2 3" xfId="48285" xr:uid="{00000000-0005-0000-0000-0000CE210000}"/>
    <cellStyle name="20% - Accent5 4 3 3 2 3" xfId="12643" xr:uid="{00000000-0005-0000-0000-0000CF210000}"/>
    <cellStyle name="20% - Accent5 4 3 3 2 3 2" xfId="41701" xr:uid="{00000000-0005-0000-0000-0000D0210000}"/>
    <cellStyle name="20% - Accent5 4 3 3 2 4" xfId="35117" xr:uid="{00000000-0005-0000-0000-0000D1210000}"/>
    <cellStyle name="20% - Accent5 4 3 3 3" xfId="16161" xr:uid="{00000000-0005-0000-0000-0000D2210000}"/>
    <cellStyle name="20% - Accent5 4 3 3 3 2" xfId="24115" xr:uid="{00000000-0005-0000-0000-0000D3210000}"/>
    <cellStyle name="20% - Accent5 4 3 3 3 2 2" xfId="53074" xr:uid="{00000000-0005-0000-0000-0000D4210000}"/>
    <cellStyle name="20% - Accent5 4 3 3 3 3" xfId="45133" xr:uid="{00000000-0005-0000-0000-0000D5210000}"/>
    <cellStyle name="20% - Accent5 4 3 3 4" xfId="9351" xr:uid="{00000000-0005-0000-0000-0000D6210000}"/>
    <cellStyle name="20% - Accent5 4 3 3 4 2" xfId="38409" xr:uid="{00000000-0005-0000-0000-0000D7210000}"/>
    <cellStyle name="20% - Accent5 4 3 3 5" xfId="31825" xr:uid="{00000000-0005-0000-0000-0000D8210000}"/>
    <cellStyle name="20% - Accent5 4 3 4" xfId="3871" xr:uid="{00000000-0005-0000-0000-0000D9210000}"/>
    <cellStyle name="20% - Accent5 4 3 4 2" xfId="17165" xr:uid="{00000000-0005-0000-0000-0000DA210000}"/>
    <cellStyle name="20% - Accent5 4 3 4 2 2" xfId="25119" xr:uid="{00000000-0005-0000-0000-0000DB210000}"/>
    <cellStyle name="20% - Accent5 4 3 4 2 2 2" xfId="54078" xr:uid="{00000000-0005-0000-0000-0000DC210000}"/>
    <cellStyle name="20% - Accent5 4 3 4 2 3" xfId="46137" xr:uid="{00000000-0005-0000-0000-0000DD210000}"/>
    <cellStyle name="20% - Accent5 4 3 4 3" xfId="10495" xr:uid="{00000000-0005-0000-0000-0000DE210000}"/>
    <cellStyle name="20% - Accent5 4 3 4 3 2" xfId="39553" xr:uid="{00000000-0005-0000-0000-0000DF210000}"/>
    <cellStyle name="20% - Accent5 4 3 4 4" xfId="32969" xr:uid="{00000000-0005-0000-0000-0000E0210000}"/>
    <cellStyle name="20% - Accent5 4 3 5" xfId="5027" xr:uid="{00000000-0005-0000-0000-0000E1210000}"/>
    <cellStyle name="20% - Accent5 4 3 5 2" xfId="18309" xr:uid="{00000000-0005-0000-0000-0000E2210000}"/>
    <cellStyle name="20% - Accent5 4 3 5 2 2" xfId="26263" xr:uid="{00000000-0005-0000-0000-0000E3210000}"/>
    <cellStyle name="20% - Accent5 4 3 5 2 2 2" xfId="55222" xr:uid="{00000000-0005-0000-0000-0000E4210000}"/>
    <cellStyle name="20% - Accent5 4 3 5 2 3" xfId="47281" xr:uid="{00000000-0005-0000-0000-0000E5210000}"/>
    <cellStyle name="20% - Accent5 4 3 5 3" xfId="11639" xr:uid="{00000000-0005-0000-0000-0000E6210000}"/>
    <cellStyle name="20% - Accent5 4 3 5 3 2" xfId="40697" xr:uid="{00000000-0005-0000-0000-0000E7210000}"/>
    <cellStyle name="20% - Accent5 4 3 5 4" xfId="34113" xr:uid="{00000000-0005-0000-0000-0000E8210000}"/>
    <cellStyle name="20% - Accent5 4 3 6" xfId="7196" xr:uid="{00000000-0005-0000-0000-0000E9210000}"/>
    <cellStyle name="20% - Accent5 4 3 6 2" xfId="20457" xr:uid="{00000000-0005-0000-0000-0000EA210000}"/>
    <cellStyle name="20% - Accent5 4 3 6 2 2" xfId="28411" xr:uid="{00000000-0005-0000-0000-0000EB210000}"/>
    <cellStyle name="20% - Accent5 4 3 6 2 2 2" xfId="57370" xr:uid="{00000000-0005-0000-0000-0000EC210000}"/>
    <cellStyle name="20% - Accent5 4 3 6 2 3" xfId="49429" xr:uid="{00000000-0005-0000-0000-0000ED210000}"/>
    <cellStyle name="20% - Accent5 4 3 6 3" xfId="13787" xr:uid="{00000000-0005-0000-0000-0000EE210000}"/>
    <cellStyle name="20% - Accent5 4 3 6 3 2" xfId="42845" xr:uid="{00000000-0005-0000-0000-0000EF210000}"/>
    <cellStyle name="20% - Accent5 4 3 6 4" xfId="36261" xr:uid="{00000000-0005-0000-0000-0000F0210000}"/>
    <cellStyle name="20% - Accent5 4 3 7" xfId="15065" xr:uid="{00000000-0005-0000-0000-0000F1210000}"/>
    <cellStyle name="20% - Accent5 4 3 7 2" xfId="23055" xr:uid="{00000000-0005-0000-0000-0000F2210000}"/>
    <cellStyle name="20% - Accent5 4 3 7 2 2" xfId="52014" xr:uid="{00000000-0005-0000-0000-0000F3210000}"/>
    <cellStyle name="20% - Accent5 4 3 7 3" xfId="44073" xr:uid="{00000000-0005-0000-0000-0000F4210000}"/>
    <cellStyle name="20% - Accent5 4 3 8" xfId="21607" xr:uid="{00000000-0005-0000-0000-0000F5210000}"/>
    <cellStyle name="20% - Accent5 4 3 8 2" xfId="29555" xr:uid="{00000000-0005-0000-0000-0000F6210000}"/>
    <cellStyle name="20% - Accent5 4 3 8 2 2" xfId="58514" xr:uid="{00000000-0005-0000-0000-0000F7210000}"/>
    <cellStyle name="20% - Accent5 4 3 8 3" xfId="50573" xr:uid="{00000000-0005-0000-0000-0000F8210000}"/>
    <cellStyle name="20% - Accent5 4 3 9" xfId="8347" xr:uid="{00000000-0005-0000-0000-0000F9210000}"/>
    <cellStyle name="20% - Accent5 4 3 9 2" xfId="37405" xr:uid="{00000000-0005-0000-0000-0000FA210000}"/>
    <cellStyle name="20% - Accent5 4 4" xfId="2044" xr:uid="{00000000-0005-0000-0000-0000FB210000}"/>
    <cellStyle name="20% - Accent5 4 4 2" xfId="3052" xr:uid="{00000000-0005-0000-0000-0000FC210000}"/>
    <cellStyle name="20% - Accent5 4 4 2 2" xfId="6410" xr:uid="{00000000-0005-0000-0000-0000FD210000}"/>
    <cellStyle name="20% - Accent5 4 4 2 2 2" xfId="19692" xr:uid="{00000000-0005-0000-0000-0000FE210000}"/>
    <cellStyle name="20% - Accent5 4 4 2 2 2 2" xfId="27646" xr:uid="{00000000-0005-0000-0000-0000FF210000}"/>
    <cellStyle name="20% - Accent5 4 4 2 2 2 2 2" xfId="56605" xr:uid="{00000000-0005-0000-0000-000000220000}"/>
    <cellStyle name="20% - Accent5 4 4 2 2 2 3" xfId="48664" xr:uid="{00000000-0005-0000-0000-000001220000}"/>
    <cellStyle name="20% - Accent5 4 4 2 2 3" xfId="13022" xr:uid="{00000000-0005-0000-0000-000002220000}"/>
    <cellStyle name="20% - Accent5 4 4 2 2 3 2" xfId="42080" xr:uid="{00000000-0005-0000-0000-000003220000}"/>
    <cellStyle name="20% - Accent5 4 4 2 2 4" xfId="35496" xr:uid="{00000000-0005-0000-0000-000004220000}"/>
    <cellStyle name="20% - Accent5 4 4 2 3" xfId="16540" xr:uid="{00000000-0005-0000-0000-000005220000}"/>
    <cellStyle name="20% - Accent5 4 4 2 3 2" xfId="24494" xr:uid="{00000000-0005-0000-0000-000006220000}"/>
    <cellStyle name="20% - Accent5 4 4 2 3 2 2" xfId="53453" xr:uid="{00000000-0005-0000-0000-000007220000}"/>
    <cellStyle name="20% - Accent5 4 4 2 3 3" xfId="45512" xr:uid="{00000000-0005-0000-0000-000008220000}"/>
    <cellStyle name="20% - Accent5 4 4 2 4" xfId="9730" xr:uid="{00000000-0005-0000-0000-000009220000}"/>
    <cellStyle name="20% - Accent5 4 4 2 4 2" xfId="38788" xr:uid="{00000000-0005-0000-0000-00000A220000}"/>
    <cellStyle name="20% - Accent5 4 4 2 5" xfId="32204" xr:uid="{00000000-0005-0000-0000-00000B220000}"/>
    <cellStyle name="20% - Accent5 4 4 3" xfId="4250" xr:uid="{00000000-0005-0000-0000-00000C220000}"/>
    <cellStyle name="20% - Accent5 4 4 3 2" xfId="17544" xr:uid="{00000000-0005-0000-0000-00000D220000}"/>
    <cellStyle name="20% - Accent5 4 4 3 2 2" xfId="25498" xr:uid="{00000000-0005-0000-0000-00000E220000}"/>
    <cellStyle name="20% - Accent5 4 4 3 2 2 2" xfId="54457" xr:uid="{00000000-0005-0000-0000-00000F220000}"/>
    <cellStyle name="20% - Accent5 4 4 3 2 3" xfId="46516" xr:uid="{00000000-0005-0000-0000-000010220000}"/>
    <cellStyle name="20% - Accent5 4 4 3 3" xfId="10874" xr:uid="{00000000-0005-0000-0000-000011220000}"/>
    <cellStyle name="20% - Accent5 4 4 3 3 2" xfId="39932" xr:uid="{00000000-0005-0000-0000-000012220000}"/>
    <cellStyle name="20% - Accent5 4 4 3 4" xfId="33348" xr:uid="{00000000-0005-0000-0000-000013220000}"/>
    <cellStyle name="20% - Accent5 4 4 4" xfId="5406" xr:uid="{00000000-0005-0000-0000-000014220000}"/>
    <cellStyle name="20% - Accent5 4 4 4 2" xfId="18688" xr:uid="{00000000-0005-0000-0000-000015220000}"/>
    <cellStyle name="20% - Accent5 4 4 4 2 2" xfId="26642" xr:uid="{00000000-0005-0000-0000-000016220000}"/>
    <cellStyle name="20% - Accent5 4 4 4 2 2 2" xfId="55601" xr:uid="{00000000-0005-0000-0000-000017220000}"/>
    <cellStyle name="20% - Accent5 4 4 4 2 3" xfId="47660" xr:uid="{00000000-0005-0000-0000-000018220000}"/>
    <cellStyle name="20% - Accent5 4 4 4 3" xfId="12018" xr:uid="{00000000-0005-0000-0000-000019220000}"/>
    <cellStyle name="20% - Accent5 4 4 4 3 2" xfId="41076" xr:uid="{00000000-0005-0000-0000-00001A220000}"/>
    <cellStyle name="20% - Accent5 4 4 4 4" xfId="34492" xr:uid="{00000000-0005-0000-0000-00001B220000}"/>
    <cellStyle name="20% - Accent5 4 4 5" xfId="7575" xr:uid="{00000000-0005-0000-0000-00001C220000}"/>
    <cellStyle name="20% - Accent5 4 4 5 2" xfId="20836" xr:uid="{00000000-0005-0000-0000-00001D220000}"/>
    <cellStyle name="20% - Accent5 4 4 5 2 2" xfId="28790" xr:uid="{00000000-0005-0000-0000-00001E220000}"/>
    <cellStyle name="20% - Accent5 4 4 5 2 2 2" xfId="57749" xr:uid="{00000000-0005-0000-0000-00001F220000}"/>
    <cellStyle name="20% - Accent5 4 4 5 2 3" xfId="49808" xr:uid="{00000000-0005-0000-0000-000020220000}"/>
    <cellStyle name="20% - Accent5 4 4 5 3" xfId="14166" xr:uid="{00000000-0005-0000-0000-000021220000}"/>
    <cellStyle name="20% - Accent5 4 4 5 3 2" xfId="43224" xr:uid="{00000000-0005-0000-0000-000022220000}"/>
    <cellStyle name="20% - Accent5 4 4 5 4" xfId="36640" xr:uid="{00000000-0005-0000-0000-000023220000}"/>
    <cellStyle name="20% - Accent5 4 4 6" xfId="15445" xr:uid="{00000000-0005-0000-0000-000024220000}"/>
    <cellStyle name="20% - Accent5 4 4 6 2" xfId="23435" xr:uid="{00000000-0005-0000-0000-000025220000}"/>
    <cellStyle name="20% - Accent5 4 4 6 2 2" xfId="52394" xr:uid="{00000000-0005-0000-0000-000026220000}"/>
    <cellStyle name="20% - Accent5 4 4 6 3" xfId="44453" xr:uid="{00000000-0005-0000-0000-000027220000}"/>
    <cellStyle name="20% - Accent5 4 4 7" xfId="21986" xr:uid="{00000000-0005-0000-0000-000028220000}"/>
    <cellStyle name="20% - Accent5 4 4 7 2" xfId="29934" xr:uid="{00000000-0005-0000-0000-000029220000}"/>
    <cellStyle name="20% - Accent5 4 4 7 2 2" xfId="58893" xr:uid="{00000000-0005-0000-0000-00002A220000}"/>
    <cellStyle name="20% - Accent5 4 4 7 3" xfId="50952" xr:uid="{00000000-0005-0000-0000-00002B220000}"/>
    <cellStyle name="20% - Accent5 4 4 8" xfId="8726" xr:uid="{00000000-0005-0000-0000-00002C220000}"/>
    <cellStyle name="20% - Accent5 4 4 8 2" xfId="37784" xr:uid="{00000000-0005-0000-0000-00002D220000}"/>
    <cellStyle name="20% - Accent5 4 4 9" xfId="31200" xr:uid="{00000000-0005-0000-0000-00002E220000}"/>
    <cellStyle name="20% - Accent5 4 5" xfId="1862" xr:uid="{00000000-0005-0000-0000-00002F220000}"/>
    <cellStyle name="20% - Accent5 4 5 2" xfId="2872" xr:uid="{00000000-0005-0000-0000-000030220000}"/>
    <cellStyle name="20% - Accent5 4 5 2 2" xfId="6230" xr:uid="{00000000-0005-0000-0000-000031220000}"/>
    <cellStyle name="20% - Accent5 4 5 2 2 2" xfId="19512" xr:uid="{00000000-0005-0000-0000-000032220000}"/>
    <cellStyle name="20% - Accent5 4 5 2 2 2 2" xfId="27466" xr:uid="{00000000-0005-0000-0000-000033220000}"/>
    <cellStyle name="20% - Accent5 4 5 2 2 2 2 2" xfId="56425" xr:uid="{00000000-0005-0000-0000-000034220000}"/>
    <cellStyle name="20% - Accent5 4 5 2 2 2 3" xfId="48484" xr:uid="{00000000-0005-0000-0000-000035220000}"/>
    <cellStyle name="20% - Accent5 4 5 2 2 3" xfId="12842" xr:uid="{00000000-0005-0000-0000-000036220000}"/>
    <cellStyle name="20% - Accent5 4 5 2 2 3 2" xfId="41900" xr:uid="{00000000-0005-0000-0000-000037220000}"/>
    <cellStyle name="20% - Accent5 4 5 2 2 4" xfId="35316" xr:uid="{00000000-0005-0000-0000-000038220000}"/>
    <cellStyle name="20% - Accent5 4 5 2 3" xfId="16360" xr:uid="{00000000-0005-0000-0000-000039220000}"/>
    <cellStyle name="20% - Accent5 4 5 2 3 2" xfId="24314" xr:uid="{00000000-0005-0000-0000-00003A220000}"/>
    <cellStyle name="20% - Accent5 4 5 2 3 2 2" xfId="53273" xr:uid="{00000000-0005-0000-0000-00003B220000}"/>
    <cellStyle name="20% - Accent5 4 5 2 3 3" xfId="45332" xr:uid="{00000000-0005-0000-0000-00003C220000}"/>
    <cellStyle name="20% - Accent5 4 5 2 4" xfId="9550" xr:uid="{00000000-0005-0000-0000-00003D220000}"/>
    <cellStyle name="20% - Accent5 4 5 2 4 2" xfId="38608" xr:uid="{00000000-0005-0000-0000-00003E220000}"/>
    <cellStyle name="20% - Accent5 4 5 2 5" xfId="32024" xr:uid="{00000000-0005-0000-0000-00003F220000}"/>
    <cellStyle name="20% - Accent5 4 5 3" xfId="4070" xr:uid="{00000000-0005-0000-0000-000040220000}"/>
    <cellStyle name="20% - Accent5 4 5 3 2" xfId="17364" xr:uid="{00000000-0005-0000-0000-000041220000}"/>
    <cellStyle name="20% - Accent5 4 5 3 2 2" xfId="25318" xr:uid="{00000000-0005-0000-0000-000042220000}"/>
    <cellStyle name="20% - Accent5 4 5 3 2 2 2" xfId="54277" xr:uid="{00000000-0005-0000-0000-000043220000}"/>
    <cellStyle name="20% - Accent5 4 5 3 2 3" xfId="46336" xr:uid="{00000000-0005-0000-0000-000044220000}"/>
    <cellStyle name="20% - Accent5 4 5 3 3" xfId="10694" xr:uid="{00000000-0005-0000-0000-000045220000}"/>
    <cellStyle name="20% - Accent5 4 5 3 3 2" xfId="39752" xr:uid="{00000000-0005-0000-0000-000046220000}"/>
    <cellStyle name="20% - Accent5 4 5 3 4" xfId="33168" xr:uid="{00000000-0005-0000-0000-000047220000}"/>
    <cellStyle name="20% - Accent5 4 5 4" xfId="5226" xr:uid="{00000000-0005-0000-0000-000048220000}"/>
    <cellStyle name="20% - Accent5 4 5 4 2" xfId="18508" xr:uid="{00000000-0005-0000-0000-000049220000}"/>
    <cellStyle name="20% - Accent5 4 5 4 2 2" xfId="26462" xr:uid="{00000000-0005-0000-0000-00004A220000}"/>
    <cellStyle name="20% - Accent5 4 5 4 2 2 2" xfId="55421" xr:uid="{00000000-0005-0000-0000-00004B220000}"/>
    <cellStyle name="20% - Accent5 4 5 4 2 3" xfId="47480" xr:uid="{00000000-0005-0000-0000-00004C220000}"/>
    <cellStyle name="20% - Accent5 4 5 4 3" xfId="11838" xr:uid="{00000000-0005-0000-0000-00004D220000}"/>
    <cellStyle name="20% - Accent5 4 5 4 3 2" xfId="40896" xr:uid="{00000000-0005-0000-0000-00004E220000}"/>
    <cellStyle name="20% - Accent5 4 5 4 4" xfId="34312" xr:uid="{00000000-0005-0000-0000-00004F220000}"/>
    <cellStyle name="20% - Accent5 4 5 5" xfId="7395" xr:uid="{00000000-0005-0000-0000-000050220000}"/>
    <cellStyle name="20% - Accent5 4 5 5 2" xfId="20656" xr:uid="{00000000-0005-0000-0000-000051220000}"/>
    <cellStyle name="20% - Accent5 4 5 5 2 2" xfId="28610" xr:uid="{00000000-0005-0000-0000-000052220000}"/>
    <cellStyle name="20% - Accent5 4 5 5 2 2 2" xfId="57569" xr:uid="{00000000-0005-0000-0000-000053220000}"/>
    <cellStyle name="20% - Accent5 4 5 5 2 3" xfId="49628" xr:uid="{00000000-0005-0000-0000-000054220000}"/>
    <cellStyle name="20% - Accent5 4 5 5 3" xfId="13986" xr:uid="{00000000-0005-0000-0000-000055220000}"/>
    <cellStyle name="20% - Accent5 4 5 5 3 2" xfId="43044" xr:uid="{00000000-0005-0000-0000-000056220000}"/>
    <cellStyle name="20% - Accent5 4 5 5 4" xfId="36460" xr:uid="{00000000-0005-0000-0000-000057220000}"/>
    <cellStyle name="20% - Accent5 4 5 6" xfId="15265" xr:uid="{00000000-0005-0000-0000-000058220000}"/>
    <cellStyle name="20% - Accent5 4 5 6 2" xfId="23255" xr:uid="{00000000-0005-0000-0000-000059220000}"/>
    <cellStyle name="20% - Accent5 4 5 6 2 2" xfId="52214" xr:uid="{00000000-0005-0000-0000-00005A220000}"/>
    <cellStyle name="20% - Accent5 4 5 6 3" xfId="44273" xr:uid="{00000000-0005-0000-0000-00005B220000}"/>
    <cellStyle name="20% - Accent5 4 5 7" xfId="21806" xr:uid="{00000000-0005-0000-0000-00005C220000}"/>
    <cellStyle name="20% - Accent5 4 5 7 2" xfId="29754" xr:uid="{00000000-0005-0000-0000-00005D220000}"/>
    <cellStyle name="20% - Accent5 4 5 7 2 2" xfId="58713" xr:uid="{00000000-0005-0000-0000-00005E220000}"/>
    <cellStyle name="20% - Accent5 4 5 7 3" xfId="50772" xr:uid="{00000000-0005-0000-0000-00005F220000}"/>
    <cellStyle name="20% - Accent5 4 5 8" xfId="8546" xr:uid="{00000000-0005-0000-0000-000060220000}"/>
    <cellStyle name="20% - Accent5 4 5 8 2" xfId="37604" xr:uid="{00000000-0005-0000-0000-000061220000}"/>
    <cellStyle name="20% - Accent5 4 5 9" xfId="31020" xr:uid="{00000000-0005-0000-0000-000062220000}"/>
    <cellStyle name="20% - Accent5 4 6" xfId="3400" xr:uid="{00000000-0005-0000-0000-000063220000}"/>
    <cellStyle name="20% - Accent5 4 6 2" xfId="4598" xr:uid="{00000000-0005-0000-0000-000064220000}"/>
    <cellStyle name="20% - Accent5 4 6 2 2" xfId="17892" xr:uid="{00000000-0005-0000-0000-000065220000}"/>
    <cellStyle name="20% - Accent5 4 6 2 2 2" xfId="25846" xr:uid="{00000000-0005-0000-0000-000066220000}"/>
    <cellStyle name="20% - Accent5 4 6 2 2 2 2" xfId="54805" xr:uid="{00000000-0005-0000-0000-000067220000}"/>
    <cellStyle name="20% - Accent5 4 6 2 2 3" xfId="46864" xr:uid="{00000000-0005-0000-0000-000068220000}"/>
    <cellStyle name="20% - Accent5 4 6 2 3" xfId="11222" xr:uid="{00000000-0005-0000-0000-000069220000}"/>
    <cellStyle name="20% - Accent5 4 6 2 3 2" xfId="40280" xr:uid="{00000000-0005-0000-0000-00006A220000}"/>
    <cellStyle name="20% - Accent5 4 6 2 4" xfId="33696" xr:uid="{00000000-0005-0000-0000-00006B220000}"/>
    <cellStyle name="20% - Accent5 4 6 3" xfId="6758" xr:uid="{00000000-0005-0000-0000-00006C220000}"/>
    <cellStyle name="20% - Accent5 4 6 3 2" xfId="20040" xr:uid="{00000000-0005-0000-0000-00006D220000}"/>
    <cellStyle name="20% - Accent5 4 6 3 2 2" xfId="27994" xr:uid="{00000000-0005-0000-0000-00006E220000}"/>
    <cellStyle name="20% - Accent5 4 6 3 2 2 2" xfId="56953" xr:uid="{00000000-0005-0000-0000-00006F220000}"/>
    <cellStyle name="20% - Accent5 4 6 3 2 3" xfId="49012" xr:uid="{00000000-0005-0000-0000-000070220000}"/>
    <cellStyle name="20% - Accent5 4 6 3 3" xfId="13370" xr:uid="{00000000-0005-0000-0000-000071220000}"/>
    <cellStyle name="20% - Accent5 4 6 3 3 2" xfId="42428" xr:uid="{00000000-0005-0000-0000-000072220000}"/>
    <cellStyle name="20% - Accent5 4 6 3 4" xfId="35844" xr:uid="{00000000-0005-0000-0000-000073220000}"/>
    <cellStyle name="20% - Accent5 4 6 4" xfId="7923" xr:uid="{00000000-0005-0000-0000-000074220000}"/>
    <cellStyle name="20% - Accent5 4 6 4 2" xfId="21184" xr:uid="{00000000-0005-0000-0000-000075220000}"/>
    <cellStyle name="20% - Accent5 4 6 4 2 2" xfId="29138" xr:uid="{00000000-0005-0000-0000-000076220000}"/>
    <cellStyle name="20% - Accent5 4 6 4 2 2 2" xfId="58097" xr:uid="{00000000-0005-0000-0000-000077220000}"/>
    <cellStyle name="20% - Accent5 4 6 4 2 3" xfId="50156" xr:uid="{00000000-0005-0000-0000-000078220000}"/>
    <cellStyle name="20% - Accent5 4 6 4 3" xfId="14514" xr:uid="{00000000-0005-0000-0000-000079220000}"/>
    <cellStyle name="20% - Accent5 4 6 4 3 2" xfId="43572" xr:uid="{00000000-0005-0000-0000-00007A220000}"/>
    <cellStyle name="20% - Accent5 4 6 4 4" xfId="36988" xr:uid="{00000000-0005-0000-0000-00007B220000}"/>
    <cellStyle name="20% - Accent5 4 6 5" xfId="15793" xr:uid="{00000000-0005-0000-0000-00007C220000}"/>
    <cellStyle name="20% - Accent5 4 6 5 2" xfId="23783" xr:uid="{00000000-0005-0000-0000-00007D220000}"/>
    <cellStyle name="20% - Accent5 4 6 5 2 2" xfId="52742" xr:uid="{00000000-0005-0000-0000-00007E220000}"/>
    <cellStyle name="20% - Accent5 4 6 5 3" xfId="44801" xr:uid="{00000000-0005-0000-0000-00007F220000}"/>
    <cellStyle name="20% - Accent5 4 6 6" xfId="22334" xr:uid="{00000000-0005-0000-0000-000080220000}"/>
    <cellStyle name="20% - Accent5 4 6 6 2" xfId="30282" xr:uid="{00000000-0005-0000-0000-000081220000}"/>
    <cellStyle name="20% - Accent5 4 6 6 2 2" xfId="59241" xr:uid="{00000000-0005-0000-0000-000082220000}"/>
    <cellStyle name="20% - Accent5 4 6 6 3" xfId="51300" xr:uid="{00000000-0005-0000-0000-000083220000}"/>
    <cellStyle name="20% - Accent5 4 6 7" xfId="10078" xr:uid="{00000000-0005-0000-0000-000084220000}"/>
    <cellStyle name="20% - Accent5 4 6 7 2" xfId="39136" xr:uid="{00000000-0005-0000-0000-000085220000}"/>
    <cellStyle name="20% - Accent5 4 6 8" xfId="32552" xr:uid="{00000000-0005-0000-0000-000086220000}"/>
    <cellStyle name="20% - Accent5 4 7" xfId="2460" xr:uid="{00000000-0005-0000-0000-000087220000}"/>
    <cellStyle name="20% - Accent5 4 7 2" xfId="5818" xr:uid="{00000000-0005-0000-0000-000088220000}"/>
    <cellStyle name="20% - Accent5 4 7 2 2" xfId="19100" xr:uid="{00000000-0005-0000-0000-000089220000}"/>
    <cellStyle name="20% - Accent5 4 7 2 2 2" xfId="27054" xr:uid="{00000000-0005-0000-0000-00008A220000}"/>
    <cellStyle name="20% - Accent5 4 7 2 2 2 2" xfId="56013" xr:uid="{00000000-0005-0000-0000-00008B220000}"/>
    <cellStyle name="20% - Accent5 4 7 2 2 3" xfId="48072" xr:uid="{00000000-0005-0000-0000-00008C220000}"/>
    <cellStyle name="20% - Accent5 4 7 2 3" xfId="12430" xr:uid="{00000000-0005-0000-0000-00008D220000}"/>
    <cellStyle name="20% - Accent5 4 7 2 3 2" xfId="41488" xr:uid="{00000000-0005-0000-0000-00008E220000}"/>
    <cellStyle name="20% - Accent5 4 7 2 4" xfId="34904" xr:uid="{00000000-0005-0000-0000-00008F220000}"/>
    <cellStyle name="20% - Accent5 4 7 3" xfId="14737" xr:uid="{00000000-0005-0000-0000-000090220000}"/>
    <cellStyle name="20% - Accent5 4 7 3 2" xfId="22762" xr:uid="{00000000-0005-0000-0000-000091220000}"/>
    <cellStyle name="20% - Accent5 4 7 3 2 2" xfId="51721" xr:uid="{00000000-0005-0000-0000-000092220000}"/>
    <cellStyle name="20% - Accent5 4 7 3 3" xfId="43780" xr:uid="{00000000-0005-0000-0000-000093220000}"/>
    <cellStyle name="20% - Accent5 4 7 4" xfId="9138" xr:uid="{00000000-0005-0000-0000-000094220000}"/>
    <cellStyle name="20% - Accent5 4 7 4 2" xfId="38196" xr:uid="{00000000-0005-0000-0000-000095220000}"/>
    <cellStyle name="20% - Accent5 4 7 5" xfId="31612" xr:uid="{00000000-0005-0000-0000-000096220000}"/>
    <cellStyle name="20% - Accent5 4 8" xfId="3658" xr:uid="{00000000-0005-0000-0000-000097220000}"/>
    <cellStyle name="20% - Accent5 4 8 2" xfId="16952" xr:uid="{00000000-0005-0000-0000-000098220000}"/>
    <cellStyle name="20% - Accent5 4 8 2 2" xfId="24906" xr:uid="{00000000-0005-0000-0000-000099220000}"/>
    <cellStyle name="20% - Accent5 4 8 2 2 2" xfId="53865" xr:uid="{00000000-0005-0000-0000-00009A220000}"/>
    <cellStyle name="20% - Accent5 4 8 2 3" xfId="45924" xr:uid="{00000000-0005-0000-0000-00009B220000}"/>
    <cellStyle name="20% - Accent5 4 8 3" xfId="10282" xr:uid="{00000000-0005-0000-0000-00009C220000}"/>
    <cellStyle name="20% - Accent5 4 8 3 2" xfId="39340" xr:uid="{00000000-0005-0000-0000-00009D220000}"/>
    <cellStyle name="20% - Accent5 4 8 4" xfId="32756" xr:uid="{00000000-0005-0000-0000-00009E220000}"/>
    <cellStyle name="20% - Accent5 4 9" xfId="4814" xr:uid="{00000000-0005-0000-0000-00009F220000}"/>
    <cellStyle name="20% - Accent5 4 9 2" xfId="18096" xr:uid="{00000000-0005-0000-0000-0000A0220000}"/>
    <cellStyle name="20% - Accent5 4 9 2 2" xfId="26050" xr:uid="{00000000-0005-0000-0000-0000A1220000}"/>
    <cellStyle name="20% - Accent5 4 9 2 2 2" xfId="55009" xr:uid="{00000000-0005-0000-0000-0000A2220000}"/>
    <cellStyle name="20% - Accent5 4 9 2 3" xfId="47068" xr:uid="{00000000-0005-0000-0000-0000A3220000}"/>
    <cellStyle name="20% - Accent5 4 9 3" xfId="11426" xr:uid="{00000000-0005-0000-0000-0000A4220000}"/>
    <cellStyle name="20% - Accent5 4 9 3 2" xfId="40484" xr:uid="{00000000-0005-0000-0000-0000A5220000}"/>
    <cellStyle name="20% - Accent5 4 9 4" xfId="33900" xr:uid="{00000000-0005-0000-0000-0000A6220000}"/>
    <cellStyle name="20% - Accent5 5" xfId="1431" xr:uid="{00000000-0005-0000-0000-0000A7220000}"/>
    <cellStyle name="20% - Accent5 5 10" xfId="21413" xr:uid="{00000000-0005-0000-0000-0000A8220000}"/>
    <cellStyle name="20% - Accent5 5 10 2" xfId="29361" xr:uid="{00000000-0005-0000-0000-0000A9220000}"/>
    <cellStyle name="20% - Accent5 5 10 2 2" xfId="58320" xr:uid="{00000000-0005-0000-0000-0000AA220000}"/>
    <cellStyle name="20% - Accent5 5 10 3" xfId="50379" xr:uid="{00000000-0005-0000-0000-0000AB220000}"/>
    <cellStyle name="20% - Accent5 5 11" xfId="8153" xr:uid="{00000000-0005-0000-0000-0000AC220000}"/>
    <cellStyle name="20% - Accent5 5 11 2" xfId="37211" xr:uid="{00000000-0005-0000-0000-0000AD220000}"/>
    <cellStyle name="20% - Accent5 5 12" xfId="30627" xr:uid="{00000000-0005-0000-0000-0000AE220000}"/>
    <cellStyle name="20% - Accent5 5 2" xfId="1651" xr:uid="{00000000-0005-0000-0000-0000AF220000}"/>
    <cellStyle name="20% - Accent5 5 2 10" xfId="30840" xr:uid="{00000000-0005-0000-0000-0000B0220000}"/>
    <cellStyle name="20% - Accent5 5 2 2" xfId="2276" xr:uid="{00000000-0005-0000-0000-0000B1220000}"/>
    <cellStyle name="20% - Accent5 5 2 2 2" xfId="3284" xr:uid="{00000000-0005-0000-0000-0000B2220000}"/>
    <cellStyle name="20% - Accent5 5 2 2 2 2" xfId="6642" xr:uid="{00000000-0005-0000-0000-0000B3220000}"/>
    <cellStyle name="20% - Accent5 5 2 2 2 2 2" xfId="19924" xr:uid="{00000000-0005-0000-0000-0000B4220000}"/>
    <cellStyle name="20% - Accent5 5 2 2 2 2 2 2" xfId="27878" xr:uid="{00000000-0005-0000-0000-0000B5220000}"/>
    <cellStyle name="20% - Accent5 5 2 2 2 2 2 2 2" xfId="56837" xr:uid="{00000000-0005-0000-0000-0000B6220000}"/>
    <cellStyle name="20% - Accent5 5 2 2 2 2 2 3" xfId="48896" xr:uid="{00000000-0005-0000-0000-0000B7220000}"/>
    <cellStyle name="20% - Accent5 5 2 2 2 2 3" xfId="13254" xr:uid="{00000000-0005-0000-0000-0000B8220000}"/>
    <cellStyle name="20% - Accent5 5 2 2 2 2 3 2" xfId="42312" xr:uid="{00000000-0005-0000-0000-0000B9220000}"/>
    <cellStyle name="20% - Accent5 5 2 2 2 2 4" xfId="35728" xr:uid="{00000000-0005-0000-0000-0000BA220000}"/>
    <cellStyle name="20% - Accent5 5 2 2 2 3" xfId="16772" xr:uid="{00000000-0005-0000-0000-0000BB220000}"/>
    <cellStyle name="20% - Accent5 5 2 2 2 3 2" xfId="24726" xr:uid="{00000000-0005-0000-0000-0000BC220000}"/>
    <cellStyle name="20% - Accent5 5 2 2 2 3 2 2" xfId="53685" xr:uid="{00000000-0005-0000-0000-0000BD220000}"/>
    <cellStyle name="20% - Accent5 5 2 2 2 3 3" xfId="45744" xr:uid="{00000000-0005-0000-0000-0000BE220000}"/>
    <cellStyle name="20% - Accent5 5 2 2 2 4" xfId="9962" xr:uid="{00000000-0005-0000-0000-0000BF220000}"/>
    <cellStyle name="20% - Accent5 5 2 2 2 4 2" xfId="39020" xr:uid="{00000000-0005-0000-0000-0000C0220000}"/>
    <cellStyle name="20% - Accent5 5 2 2 2 5" xfId="32436" xr:uid="{00000000-0005-0000-0000-0000C1220000}"/>
    <cellStyle name="20% - Accent5 5 2 2 3" xfId="4482" xr:uid="{00000000-0005-0000-0000-0000C2220000}"/>
    <cellStyle name="20% - Accent5 5 2 2 3 2" xfId="17776" xr:uid="{00000000-0005-0000-0000-0000C3220000}"/>
    <cellStyle name="20% - Accent5 5 2 2 3 2 2" xfId="25730" xr:uid="{00000000-0005-0000-0000-0000C4220000}"/>
    <cellStyle name="20% - Accent5 5 2 2 3 2 2 2" xfId="54689" xr:uid="{00000000-0005-0000-0000-0000C5220000}"/>
    <cellStyle name="20% - Accent5 5 2 2 3 2 3" xfId="46748" xr:uid="{00000000-0005-0000-0000-0000C6220000}"/>
    <cellStyle name="20% - Accent5 5 2 2 3 3" xfId="11106" xr:uid="{00000000-0005-0000-0000-0000C7220000}"/>
    <cellStyle name="20% - Accent5 5 2 2 3 3 2" xfId="40164" xr:uid="{00000000-0005-0000-0000-0000C8220000}"/>
    <cellStyle name="20% - Accent5 5 2 2 3 4" xfId="33580" xr:uid="{00000000-0005-0000-0000-0000C9220000}"/>
    <cellStyle name="20% - Accent5 5 2 2 4" xfId="5638" xr:uid="{00000000-0005-0000-0000-0000CA220000}"/>
    <cellStyle name="20% - Accent5 5 2 2 4 2" xfId="18920" xr:uid="{00000000-0005-0000-0000-0000CB220000}"/>
    <cellStyle name="20% - Accent5 5 2 2 4 2 2" xfId="26874" xr:uid="{00000000-0005-0000-0000-0000CC220000}"/>
    <cellStyle name="20% - Accent5 5 2 2 4 2 2 2" xfId="55833" xr:uid="{00000000-0005-0000-0000-0000CD220000}"/>
    <cellStyle name="20% - Accent5 5 2 2 4 2 3" xfId="47892" xr:uid="{00000000-0005-0000-0000-0000CE220000}"/>
    <cellStyle name="20% - Accent5 5 2 2 4 3" xfId="12250" xr:uid="{00000000-0005-0000-0000-0000CF220000}"/>
    <cellStyle name="20% - Accent5 5 2 2 4 3 2" xfId="41308" xr:uid="{00000000-0005-0000-0000-0000D0220000}"/>
    <cellStyle name="20% - Accent5 5 2 2 4 4" xfId="34724" xr:uid="{00000000-0005-0000-0000-0000D1220000}"/>
    <cellStyle name="20% - Accent5 5 2 2 5" xfId="7807" xr:uid="{00000000-0005-0000-0000-0000D2220000}"/>
    <cellStyle name="20% - Accent5 5 2 2 5 2" xfId="21068" xr:uid="{00000000-0005-0000-0000-0000D3220000}"/>
    <cellStyle name="20% - Accent5 5 2 2 5 2 2" xfId="29022" xr:uid="{00000000-0005-0000-0000-0000D4220000}"/>
    <cellStyle name="20% - Accent5 5 2 2 5 2 2 2" xfId="57981" xr:uid="{00000000-0005-0000-0000-0000D5220000}"/>
    <cellStyle name="20% - Accent5 5 2 2 5 2 3" xfId="50040" xr:uid="{00000000-0005-0000-0000-0000D6220000}"/>
    <cellStyle name="20% - Accent5 5 2 2 5 3" xfId="14398" xr:uid="{00000000-0005-0000-0000-0000D7220000}"/>
    <cellStyle name="20% - Accent5 5 2 2 5 3 2" xfId="43456" xr:uid="{00000000-0005-0000-0000-0000D8220000}"/>
    <cellStyle name="20% - Accent5 5 2 2 5 4" xfId="36872" xr:uid="{00000000-0005-0000-0000-0000D9220000}"/>
    <cellStyle name="20% - Accent5 5 2 2 6" xfId="15677" xr:uid="{00000000-0005-0000-0000-0000DA220000}"/>
    <cellStyle name="20% - Accent5 5 2 2 6 2" xfId="23667" xr:uid="{00000000-0005-0000-0000-0000DB220000}"/>
    <cellStyle name="20% - Accent5 5 2 2 6 2 2" xfId="52626" xr:uid="{00000000-0005-0000-0000-0000DC220000}"/>
    <cellStyle name="20% - Accent5 5 2 2 6 3" xfId="44685" xr:uid="{00000000-0005-0000-0000-0000DD220000}"/>
    <cellStyle name="20% - Accent5 5 2 2 7" xfId="22218" xr:uid="{00000000-0005-0000-0000-0000DE220000}"/>
    <cellStyle name="20% - Accent5 5 2 2 7 2" xfId="30166" xr:uid="{00000000-0005-0000-0000-0000DF220000}"/>
    <cellStyle name="20% - Accent5 5 2 2 7 2 2" xfId="59125" xr:uid="{00000000-0005-0000-0000-0000E0220000}"/>
    <cellStyle name="20% - Accent5 5 2 2 7 3" xfId="51184" xr:uid="{00000000-0005-0000-0000-0000E1220000}"/>
    <cellStyle name="20% - Accent5 5 2 2 8" xfId="8958" xr:uid="{00000000-0005-0000-0000-0000E2220000}"/>
    <cellStyle name="20% - Accent5 5 2 2 8 2" xfId="38016" xr:uid="{00000000-0005-0000-0000-0000E3220000}"/>
    <cellStyle name="20% - Accent5 5 2 2 9" xfId="31432" xr:uid="{00000000-0005-0000-0000-0000E4220000}"/>
    <cellStyle name="20% - Accent5 5 2 3" xfId="2692" xr:uid="{00000000-0005-0000-0000-0000E5220000}"/>
    <cellStyle name="20% - Accent5 5 2 3 2" xfId="6050" xr:uid="{00000000-0005-0000-0000-0000E6220000}"/>
    <cellStyle name="20% - Accent5 5 2 3 2 2" xfId="19332" xr:uid="{00000000-0005-0000-0000-0000E7220000}"/>
    <cellStyle name="20% - Accent5 5 2 3 2 2 2" xfId="27286" xr:uid="{00000000-0005-0000-0000-0000E8220000}"/>
    <cellStyle name="20% - Accent5 5 2 3 2 2 2 2" xfId="56245" xr:uid="{00000000-0005-0000-0000-0000E9220000}"/>
    <cellStyle name="20% - Accent5 5 2 3 2 2 3" xfId="48304" xr:uid="{00000000-0005-0000-0000-0000EA220000}"/>
    <cellStyle name="20% - Accent5 5 2 3 2 3" xfId="12662" xr:uid="{00000000-0005-0000-0000-0000EB220000}"/>
    <cellStyle name="20% - Accent5 5 2 3 2 3 2" xfId="41720" xr:uid="{00000000-0005-0000-0000-0000EC220000}"/>
    <cellStyle name="20% - Accent5 5 2 3 2 4" xfId="35136" xr:uid="{00000000-0005-0000-0000-0000ED220000}"/>
    <cellStyle name="20% - Accent5 5 2 3 3" xfId="16180" xr:uid="{00000000-0005-0000-0000-0000EE220000}"/>
    <cellStyle name="20% - Accent5 5 2 3 3 2" xfId="24134" xr:uid="{00000000-0005-0000-0000-0000EF220000}"/>
    <cellStyle name="20% - Accent5 5 2 3 3 2 2" xfId="53093" xr:uid="{00000000-0005-0000-0000-0000F0220000}"/>
    <cellStyle name="20% - Accent5 5 2 3 3 3" xfId="45152" xr:uid="{00000000-0005-0000-0000-0000F1220000}"/>
    <cellStyle name="20% - Accent5 5 2 3 4" xfId="9370" xr:uid="{00000000-0005-0000-0000-0000F2220000}"/>
    <cellStyle name="20% - Accent5 5 2 3 4 2" xfId="38428" xr:uid="{00000000-0005-0000-0000-0000F3220000}"/>
    <cellStyle name="20% - Accent5 5 2 3 5" xfId="31844" xr:uid="{00000000-0005-0000-0000-0000F4220000}"/>
    <cellStyle name="20% - Accent5 5 2 4" xfId="3890" xr:uid="{00000000-0005-0000-0000-0000F5220000}"/>
    <cellStyle name="20% - Accent5 5 2 4 2" xfId="17184" xr:uid="{00000000-0005-0000-0000-0000F6220000}"/>
    <cellStyle name="20% - Accent5 5 2 4 2 2" xfId="25138" xr:uid="{00000000-0005-0000-0000-0000F7220000}"/>
    <cellStyle name="20% - Accent5 5 2 4 2 2 2" xfId="54097" xr:uid="{00000000-0005-0000-0000-0000F8220000}"/>
    <cellStyle name="20% - Accent5 5 2 4 2 3" xfId="46156" xr:uid="{00000000-0005-0000-0000-0000F9220000}"/>
    <cellStyle name="20% - Accent5 5 2 4 3" xfId="10514" xr:uid="{00000000-0005-0000-0000-0000FA220000}"/>
    <cellStyle name="20% - Accent5 5 2 4 3 2" xfId="39572" xr:uid="{00000000-0005-0000-0000-0000FB220000}"/>
    <cellStyle name="20% - Accent5 5 2 4 4" xfId="32988" xr:uid="{00000000-0005-0000-0000-0000FC220000}"/>
    <cellStyle name="20% - Accent5 5 2 5" xfId="5046" xr:uid="{00000000-0005-0000-0000-0000FD220000}"/>
    <cellStyle name="20% - Accent5 5 2 5 2" xfId="18328" xr:uid="{00000000-0005-0000-0000-0000FE220000}"/>
    <cellStyle name="20% - Accent5 5 2 5 2 2" xfId="26282" xr:uid="{00000000-0005-0000-0000-0000FF220000}"/>
    <cellStyle name="20% - Accent5 5 2 5 2 2 2" xfId="55241" xr:uid="{00000000-0005-0000-0000-000000230000}"/>
    <cellStyle name="20% - Accent5 5 2 5 2 3" xfId="47300" xr:uid="{00000000-0005-0000-0000-000001230000}"/>
    <cellStyle name="20% - Accent5 5 2 5 3" xfId="11658" xr:uid="{00000000-0005-0000-0000-000002230000}"/>
    <cellStyle name="20% - Accent5 5 2 5 3 2" xfId="40716" xr:uid="{00000000-0005-0000-0000-000003230000}"/>
    <cellStyle name="20% - Accent5 5 2 5 4" xfId="34132" xr:uid="{00000000-0005-0000-0000-000004230000}"/>
    <cellStyle name="20% - Accent5 5 2 6" xfId="7215" xr:uid="{00000000-0005-0000-0000-000005230000}"/>
    <cellStyle name="20% - Accent5 5 2 6 2" xfId="20476" xr:uid="{00000000-0005-0000-0000-000006230000}"/>
    <cellStyle name="20% - Accent5 5 2 6 2 2" xfId="28430" xr:uid="{00000000-0005-0000-0000-000007230000}"/>
    <cellStyle name="20% - Accent5 5 2 6 2 2 2" xfId="57389" xr:uid="{00000000-0005-0000-0000-000008230000}"/>
    <cellStyle name="20% - Accent5 5 2 6 2 3" xfId="49448" xr:uid="{00000000-0005-0000-0000-000009230000}"/>
    <cellStyle name="20% - Accent5 5 2 6 3" xfId="13806" xr:uid="{00000000-0005-0000-0000-00000A230000}"/>
    <cellStyle name="20% - Accent5 5 2 6 3 2" xfId="42864" xr:uid="{00000000-0005-0000-0000-00000B230000}"/>
    <cellStyle name="20% - Accent5 5 2 6 4" xfId="36280" xr:uid="{00000000-0005-0000-0000-00000C230000}"/>
    <cellStyle name="20% - Accent5 5 2 7" xfId="15084" xr:uid="{00000000-0005-0000-0000-00000D230000}"/>
    <cellStyle name="20% - Accent5 5 2 7 2" xfId="23074" xr:uid="{00000000-0005-0000-0000-00000E230000}"/>
    <cellStyle name="20% - Accent5 5 2 7 2 2" xfId="52033" xr:uid="{00000000-0005-0000-0000-00000F230000}"/>
    <cellStyle name="20% - Accent5 5 2 7 3" xfId="44092" xr:uid="{00000000-0005-0000-0000-000010230000}"/>
    <cellStyle name="20% - Accent5 5 2 8" xfId="21626" xr:uid="{00000000-0005-0000-0000-000011230000}"/>
    <cellStyle name="20% - Accent5 5 2 8 2" xfId="29574" xr:uid="{00000000-0005-0000-0000-000012230000}"/>
    <cellStyle name="20% - Accent5 5 2 8 2 2" xfId="58533" xr:uid="{00000000-0005-0000-0000-000013230000}"/>
    <cellStyle name="20% - Accent5 5 2 8 3" xfId="50592" xr:uid="{00000000-0005-0000-0000-000014230000}"/>
    <cellStyle name="20% - Accent5 5 2 9" xfId="8366" xr:uid="{00000000-0005-0000-0000-000015230000}"/>
    <cellStyle name="20% - Accent5 5 2 9 2" xfId="37424" xr:uid="{00000000-0005-0000-0000-000016230000}"/>
    <cellStyle name="20% - Accent5 5 3" xfId="2063" xr:uid="{00000000-0005-0000-0000-000017230000}"/>
    <cellStyle name="20% - Accent5 5 3 2" xfId="3071" xr:uid="{00000000-0005-0000-0000-000018230000}"/>
    <cellStyle name="20% - Accent5 5 3 2 2" xfId="6429" xr:uid="{00000000-0005-0000-0000-000019230000}"/>
    <cellStyle name="20% - Accent5 5 3 2 2 2" xfId="19711" xr:uid="{00000000-0005-0000-0000-00001A230000}"/>
    <cellStyle name="20% - Accent5 5 3 2 2 2 2" xfId="27665" xr:uid="{00000000-0005-0000-0000-00001B230000}"/>
    <cellStyle name="20% - Accent5 5 3 2 2 2 2 2" xfId="56624" xr:uid="{00000000-0005-0000-0000-00001C230000}"/>
    <cellStyle name="20% - Accent5 5 3 2 2 2 3" xfId="48683" xr:uid="{00000000-0005-0000-0000-00001D230000}"/>
    <cellStyle name="20% - Accent5 5 3 2 2 3" xfId="13041" xr:uid="{00000000-0005-0000-0000-00001E230000}"/>
    <cellStyle name="20% - Accent5 5 3 2 2 3 2" xfId="42099" xr:uid="{00000000-0005-0000-0000-00001F230000}"/>
    <cellStyle name="20% - Accent5 5 3 2 2 4" xfId="35515" xr:uid="{00000000-0005-0000-0000-000020230000}"/>
    <cellStyle name="20% - Accent5 5 3 2 3" xfId="16559" xr:uid="{00000000-0005-0000-0000-000021230000}"/>
    <cellStyle name="20% - Accent5 5 3 2 3 2" xfId="24513" xr:uid="{00000000-0005-0000-0000-000022230000}"/>
    <cellStyle name="20% - Accent5 5 3 2 3 2 2" xfId="53472" xr:uid="{00000000-0005-0000-0000-000023230000}"/>
    <cellStyle name="20% - Accent5 5 3 2 3 3" xfId="45531" xr:uid="{00000000-0005-0000-0000-000024230000}"/>
    <cellStyle name="20% - Accent5 5 3 2 4" xfId="9749" xr:uid="{00000000-0005-0000-0000-000025230000}"/>
    <cellStyle name="20% - Accent5 5 3 2 4 2" xfId="38807" xr:uid="{00000000-0005-0000-0000-000026230000}"/>
    <cellStyle name="20% - Accent5 5 3 2 5" xfId="32223" xr:uid="{00000000-0005-0000-0000-000027230000}"/>
    <cellStyle name="20% - Accent5 5 3 3" xfId="4269" xr:uid="{00000000-0005-0000-0000-000028230000}"/>
    <cellStyle name="20% - Accent5 5 3 3 2" xfId="17563" xr:uid="{00000000-0005-0000-0000-000029230000}"/>
    <cellStyle name="20% - Accent5 5 3 3 2 2" xfId="25517" xr:uid="{00000000-0005-0000-0000-00002A230000}"/>
    <cellStyle name="20% - Accent5 5 3 3 2 2 2" xfId="54476" xr:uid="{00000000-0005-0000-0000-00002B230000}"/>
    <cellStyle name="20% - Accent5 5 3 3 2 3" xfId="46535" xr:uid="{00000000-0005-0000-0000-00002C230000}"/>
    <cellStyle name="20% - Accent5 5 3 3 3" xfId="10893" xr:uid="{00000000-0005-0000-0000-00002D230000}"/>
    <cellStyle name="20% - Accent5 5 3 3 3 2" xfId="39951" xr:uid="{00000000-0005-0000-0000-00002E230000}"/>
    <cellStyle name="20% - Accent5 5 3 3 4" xfId="33367" xr:uid="{00000000-0005-0000-0000-00002F230000}"/>
    <cellStyle name="20% - Accent5 5 3 4" xfId="5425" xr:uid="{00000000-0005-0000-0000-000030230000}"/>
    <cellStyle name="20% - Accent5 5 3 4 2" xfId="18707" xr:uid="{00000000-0005-0000-0000-000031230000}"/>
    <cellStyle name="20% - Accent5 5 3 4 2 2" xfId="26661" xr:uid="{00000000-0005-0000-0000-000032230000}"/>
    <cellStyle name="20% - Accent5 5 3 4 2 2 2" xfId="55620" xr:uid="{00000000-0005-0000-0000-000033230000}"/>
    <cellStyle name="20% - Accent5 5 3 4 2 3" xfId="47679" xr:uid="{00000000-0005-0000-0000-000034230000}"/>
    <cellStyle name="20% - Accent5 5 3 4 3" xfId="12037" xr:uid="{00000000-0005-0000-0000-000035230000}"/>
    <cellStyle name="20% - Accent5 5 3 4 3 2" xfId="41095" xr:uid="{00000000-0005-0000-0000-000036230000}"/>
    <cellStyle name="20% - Accent5 5 3 4 4" xfId="34511" xr:uid="{00000000-0005-0000-0000-000037230000}"/>
    <cellStyle name="20% - Accent5 5 3 5" xfId="7594" xr:uid="{00000000-0005-0000-0000-000038230000}"/>
    <cellStyle name="20% - Accent5 5 3 5 2" xfId="20855" xr:uid="{00000000-0005-0000-0000-000039230000}"/>
    <cellStyle name="20% - Accent5 5 3 5 2 2" xfId="28809" xr:uid="{00000000-0005-0000-0000-00003A230000}"/>
    <cellStyle name="20% - Accent5 5 3 5 2 2 2" xfId="57768" xr:uid="{00000000-0005-0000-0000-00003B230000}"/>
    <cellStyle name="20% - Accent5 5 3 5 2 3" xfId="49827" xr:uid="{00000000-0005-0000-0000-00003C230000}"/>
    <cellStyle name="20% - Accent5 5 3 5 3" xfId="14185" xr:uid="{00000000-0005-0000-0000-00003D230000}"/>
    <cellStyle name="20% - Accent5 5 3 5 3 2" xfId="43243" xr:uid="{00000000-0005-0000-0000-00003E230000}"/>
    <cellStyle name="20% - Accent5 5 3 5 4" xfId="36659" xr:uid="{00000000-0005-0000-0000-00003F230000}"/>
    <cellStyle name="20% - Accent5 5 3 6" xfId="15464" xr:uid="{00000000-0005-0000-0000-000040230000}"/>
    <cellStyle name="20% - Accent5 5 3 6 2" xfId="23454" xr:uid="{00000000-0005-0000-0000-000041230000}"/>
    <cellStyle name="20% - Accent5 5 3 6 2 2" xfId="52413" xr:uid="{00000000-0005-0000-0000-000042230000}"/>
    <cellStyle name="20% - Accent5 5 3 6 3" xfId="44472" xr:uid="{00000000-0005-0000-0000-000043230000}"/>
    <cellStyle name="20% - Accent5 5 3 7" xfId="22005" xr:uid="{00000000-0005-0000-0000-000044230000}"/>
    <cellStyle name="20% - Accent5 5 3 7 2" xfId="29953" xr:uid="{00000000-0005-0000-0000-000045230000}"/>
    <cellStyle name="20% - Accent5 5 3 7 2 2" xfId="58912" xr:uid="{00000000-0005-0000-0000-000046230000}"/>
    <cellStyle name="20% - Accent5 5 3 7 3" xfId="50971" xr:uid="{00000000-0005-0000-0000-000047230000}"/>
    <cellStyle name="20% - Accent5 5 3 8" xfId="8745" xr:uid="{00000000-0005-0000-0000-000048230000}"/>
    <cellStyle name="20% - Accent5 5 3 8 2" xfId="37803" xr:uid="{00000000-0005-0000-0000-000049230000}"/>
    <cellStyle name="20% - Accent5 5 3 9" xfId="31219" xr:uid="{00000000-0005-0000-0000-00004A230000}"/>
    <cellStyle name="20% - Accent5 5 4" xfId="1881" xr:uid="{00000000-0005-0000-0000-00004B230000}"/>
    <cellStyle name="20% - Accent5 5 4 2" xfId="2891" xr:uid="{00000000-0005-0000-0000-00004C230000}"/>
    <cellStyle name="20% - Accent5 5 4 2 2" xfId="6249" xr:uid="{00000000-0005-0000-0000-00004D230000}"/>
    <cellStyle name="20% - Accent5 5 4 2 2 2" xfId="19531" xr:uid="{00000000-0005-0000-0000-00004E230000}"/>
    <cellStyle name="20% - Accent5 5 4 2 2 2 2" xfId="27485" xr:uid="{00000000-0005-0000-0000-00004F230000}"/>
    <cellStyle name="20% - Accent5 5 4 2 2 2 2 2" xfId="56444" xr:uid="{00000000-0005-0000-0000-000050230000}"/>
    <cellStyle name="20% - Accent5 5 4 2 2 2 3" xfId="48503" xr:uid="{00000000-0005-0000-0000-000051230000}"/>
    <cellStyle name="20% - Accent5 5 4 2 2 3" xfId="12861" xr:uid="{00000000-0005-0000-0000-000052230000}"/>
    <cellStyle name="20% - Accent5 5 4 2 2 3 2" xfId="41919" xr:uid="{00000000-0005-0000-0000-000053230000}"/>
    <cellStyle name="20% - Accent5 5 4 2 2 4" xfId="35335" xr:uid="{00000000-0005-0000-0000-000054230000}"/>
    <cellStyle name="20% - Accent5 5 4 2 3" xfId="16379" xr:uid="{00000000-0005-0000-0000-000055230000}"/>
    <cellStyle name="20% - Accent5 5 4 2 3 2" xfId="24333" xr:uid="{00000000-0005-0000-0000-000056230000}"/>
    <cellStyle name="20% - Accent5 5 4 2 3 2 2" xfId="53292" xr:uid="{00000000-0005-0000-0000-000057230000}"/>
    <cellStyle name="20% - Accent5 5 4 2 3 3" xfId="45351" xr:uid="{00000000-0005-0000-0000-000058230000}"/>
    <cellStyle name="20% - Accent5 5 4 2 4" xfId="9569" xr:uid="{00000000-0005-0000-0000-000059230000}"/>
    <cellStyle name="20% - Accent5 5 4 2 4 2" xfId="38627" xr:uid="{00000000-0005-0000-0000-00005A230000}"/>
    <cellStyle name="20% - Accent5 5 4 2 5" xfId="32043" xr:uid="{00000000-0005-0000-0000-00005B230000}"/>
    <cellStyle name="20% - Accent5 5 4 3" xfId="4089" xr:uid="{00000000-0005-0000-0000-00005C230000}"/>
    <cellStyle name="20% - Accent5 5 4 3 2" xfId="17383" xr:uid="{00000000-0005-0000-0000-00005D230000}"/>
    <cellStyle name="20% - Accent5 5 4 3 2 2" xfId="25337" xr:uid="{00000000-0005-0000-0000-00005E230000}"/>
    <cellStyle name="20% - Accent5 5 4 3 2 2 2" xfId="54296" xr:uid="{00000000-0005-0000-0000-00005F230000}"/>
    <cellStyle name="20% - Accent5 5 4 3 2 3" xfId="46355" xr:uid="{00000000-0005-0000-0000-000060230000}"/>
    <cellStyle name="20% - Accent5 5 4 3 3" xfId="10713" xr:uid="{00000000-0005-0000-0000-000061230000}"/>
    <cellStyle name="20% - Accent5 5 4 3 3 2" xfId="39771" xr:uid="{00000000-0005-0000-0000-000062230000}"/>
    <cellStyle name="20% - Accent5 5 4 3 4" xfId="33187" xr:uid="{00000000-0005-0000-0000-000063230000}"/>
    <cellStyle name="20% - Accent5 5 4 4" xfId="5245" xr:uid="{00000000-0005-0000-0000-000064230000}"/>
    <cellStyle name="20% - Accent5 5 4 4 2" xfId="18527" xr:uid="{00000000-0005-0000-0000-000065230000}"/>
    <cellStyle name="20% - Accent5 5 4 4 2 2" xfId="26481" xr:uid="{00000000-0005-0000-0000-000066230000}"/>
    <cellStyle name="20% - Accent5 5 4 4 2 2 2" xfId="55440" xr:uid="{00000000-0005-0000-0000-000067230000}"/>
    <cellStyle name="20% - Accent5 5 4 4 2 3" xfId="47499" xr:uid="{00000000-0005-0000-0000-000068230000}"/>
    <cellStyle name="20% - Accent5 5 4 4 3" xfId="11857" xr:uid="{00000000-0005-0000-0000-000069230000}"/>
    <cellStyle name="20% - Accent5 5 4 4 3 2" xfId="40915" xr:uid="{00000000-0005-0000-0000-00006A230000}"/>
    <cellStyle name="20% - Accent5 5 4 4 4" xfId="34331" xr:uid="{00000000-0005-0000-0000-00006B230000}"/>
    <cellStyle name="20% - Accent5 5 4 5" xfId="7414" xr:uid="{00000000-0005-0000-0000-00006C230000}"/>
    <cellStyle name="20% - Accent5 5 4 5 2" xfId="20675" xr:uid="{00000000-0005-0000-0000-00006D230000}"/>
    <cellStyle name="20% - Accent5 5 4 5 2 2" xfId="28629" xr:uid="{00000000-0005-0000-0000-00006E230000}"/>
    <cellStyle name="20% - Accent5 5 4 5 2 2 2" xfId="57588" xr:uid="{00000000-0005-0000-0000-00006F230000}"/>
    <cellStyle name="20% - Accent5 5 4 5 2 3" xfId="49647" xr:uid="{00000000-0005-0000-0000-000070230000}"/>
    <cellStyle name="20% - Accent5 5 4 5 3" xfId="14005" xr:uid="{00000000-0005-0000-0000-000071230000}"/>
    <cellStyle name="20% - Accent5 5 4 5 3 2" xfId="43063" xr:uid="{00000000-0005-0000-0000-000072230000}"/>
    <cellStyle name="20% - Accent5 5 4 5 4" xfId="36479" xr:uid="{00000000-0005-0000-0000-000073230000}"/>
    <cellStyle name="20% - Accent5 5 4 6" xfId="15284" xr:uid="{00000000-0005-0000-0000-000074230000}"/>
    <cellStyle name="20% - Accent5 5 4 6 2" xfId="23274" xr:uid="{00000000-0005-0000-0000-000075230000}"/>
    <cellStyle name="20% - Accent5 5 4 6 2 2" xfId="52233" xr:uid="{00000000-0005-0000-0000-000076230000}"/>
    <cellStyle name="20% - Accent5 5 4 6 3" xfId="44292" xr:uid="{00000000-0005-0000-0000-000077230000}"/>
    <cellStyle name="20% - Accent5 5 4 7" xfId="21825" xr:uid="{00000000-0005-0000-0000-000078230000}"/>
    <cellStyle name="20% - Accent5 5 4 7 2" xfId="29773" xr:uid="{00000000-0005-0000-0000-000079230000}"/>
    <cellStyle name="20% - Accent5 5 4 7 2 2" xfId="58732" xr:uid="{00000000-0005-0000-0000-00007A230000}"/>
    <cellStyle name="20% - Accent5 5 4 7 3" xfId="50791" xr:uid="{00000000-0005-0000-0000-00007B230000}"/>
    <cellStyle name="20% - Accent5 5 4 8" xfId="8565" xr:uid="{00000000-0005-0000-0000-00007C230000}"/>
    <cellStyle name="20% - Accent5 5 4 8 2" xfId="37623" xr:uid="{00000000-0005-0000-0000-00007D230000}"/>
    <cellStyle name="20% - Accent5 5 4 9" xfId="31039" xr:uid="{00000000-0005-0000-0000-00007E230000}"/>
    <cellStyle name="20% - Accent5 5 5" xfId="2479" xr:uid="{00000000-0005-0000-0000-00007F230000}"/>
    <cellStyle name="20% - Accent5 5 5 2" xfId="5837" xr:uid="{00000000-0005-0000-0000-000080230000}"/>
    <cellStyle name="20% - Accent5 5 5 2 2" xfId="19119" xr:uid="{00000000-0005-0000-0000-000081230000}"/>
    <cellStyle name="20% - Accent5 5 5 2 2 2" xfId="27073" xr:uid="{00000000-0005-0000-0000-000082230000}"/>
    <cellStyle name="20% - Accent5 5 5 2 2 2 2" xfId="56032" xr:uid="{00000000-0005-0000-0000-000083230000}"/>
    <cellStyle name="20% - Accent5 5 5 2 2 3" xfId="48091" xr:uid="{00000000-0005-0000-0000-000084230000}"/>
    <cellStyle name="20% - Accent5 5 5 2 3" xfId="12449" xr:uid="{00000000-0005-0000-0000-000085230000}"/>
    <cellStyle name="20% - Accent5 5 5 2 3 2" xfId="41507" xr:uid="{00000000-0005-0000-0000-000086230000}"/>
    <cellStyle name="20% - Accent5 5 5 2 4" xfId="34923" xr:uid="{00000000-0005-0000-0000-000087230000}"/>
    <cellStyle name="20% - Accent5 5 5 3" xfId="14819" xr:uid="{00000000-0005-0000-0000-000088230000}"/>
    <cellStyle name="20% - Accent5 5 5 3 2" xfId="22815" xr:uid="{00000000-0005-0000-0000-000089230000}"/>
    <cellStyle name="20% - Accent5 5 5 3 2 2" xfId="51774" xr:uid="{00000000-0005-0000-0000-00008A230000}"/>
    <cellStyle name="20% - Accent5 5 5 3 3" xfId="43833" xr:uid="{00000000-0005-0000-0000-00008B230000}"/>
    <cellStyle name="20% - Accent5 5 5 4" xfId="9157" xr:uid="{00000000-0005-0000-0000-00008C230000}"/>
    <cellStyle name="20% - Accent5 5 5 4 2" xfId="38215" xr:uid="{00000000-0005-0000-0000-00008D230000}"/>
    <cellStyle name="20% - Accent5 5 5 5" xfId="31631" xr:uid="{00000000-0005-0000-0000-00008E230000}"/>
    <cellStyle name="20% - Accent5 5 6" xfId="3677" xr:uid="{00000000-0005-0000-0000-00008F230000}"/>
    <cellStyle name="20% - Accent5 5 6 2" xfId="16971" xr:uid="{00000000-0005-0000-0000-000090230000}"/>
    <cellStyle name="20% - Accent5 5 6 2 2" xfId="24925" xr:uid="{00000000-0005-0000-0000-000091230000}"/>
    <cellStyle name="20% - Accent5 5 6 2 2 2" xfId="53884" xr:uid="{00000000-0005-0000-0000-000092230000}"/>
    <cellStyle name="20% - Accent5 5 6 2 3" xfId="45943" xr:uid="{00000000-0005-0000-0000-000093230000}"/>
    <cellStyle name="20% - Accent5 5 6 3" xfId="10301" xr:uid="{00000000-0005-0000-0000-000094230000}"/>
    <cellStyle name="20% - Accent5 5 6 3 2" xfId="39359" xr:uid="{00000000-0005-0000-0000-000095230000}"/>
    <cellStyle name="20% - Accent5 5 6 4" xfId="32775" xr:uid="{00000000-0005-0000-0000-000096230000}"/>
    <cellStyle name="20% - Accent5 5 7" xfId="4833" xr:uid="{00000000-0005-0000-0000-000097230000}"/>
    <cellStyle name="20% - Accent5 5 7 2" xfId="18115" xr:uid="{00000000-0005-0000-0000-000098230000}"/>
    <cellStyle name="20% - Accent5 5 7 2 2" xfId="26069" xr:uid="{00000000-0005-0000-0000-000099230000}"/>
    <cellStyle name="20% - Accent5 5 7 2 2 2" xfId="55028" xr:uid="{00000000-0005-0000-0000-00009A230000}"/>
    <cellStyle name="20% - Accent5 5 7 2 3" xfId="47087" xr:uid="{00000000-0005-0000-0000-00009B230000}"/>
    <cellStyle name="20% - Accent5 5 7 3" xfId="11445" xr:uid="{00000000-0005-0000-0000-00009C230000}"/>
    <cellStyle name="20% - Accent5 5 7 3 2" xfId="40503" xr:uid="{00000000-0005-0000-0000-00009D230000}"/>
    <cellStyle name="20% - Accent5 5 7 4" xfId="33919" xr:uid="{00000000-0005-0000-0000-00009E230000}"/>
    <cellStyle name="20% - Accent5 5 8" xfId="7002" xr:uid="{00000000-0005-0000-0000-00009F230000}"/>
    <cellStyle name="20% - Accent5 5 8 2" xfId="20263" xr:uid="{00000000-0005-0000-0000-0000A0230000}"/>
    <cellStyle name="20% - Accent5 5 8 2 2" xfId="28217" xr:uid="{00000000-0005-0000-0000-0000A1230000}"/>
    <cellStyle name="20% - Accent5 5 8 2 2 2" xfId="57176" xr:uid="{00000000-0005-0000-0000-0000A2230000}"/>
    <cellStyle name="20% - Accent5 5 8 2 3" xfId="49235" xr:uid="{00000000-0005-0000-0000-0000A3230000}"/>
    <cellStyle name="20% - Accent5 5 8 3" xfId="13593" xr:uid="{00000000-0005-0000-0000-0000A4230000}"/>
    <cellStyle name="20% - Accent5 5 8 3 2" xfId="42651" xr:uid="{00000000-0005-0000-0000-0000A5230000}"/>
    <cellStyle name="20% - Accent5 5 8 4" xfId="36067" xr:uid="{00000000-0005-0000-0000-0000A6230000}"/>
    <cellStyle name="20% - Accent5 5 9" xfId="14871" xr:uid="{00000000-0005-0000-0000-0000A7230000}"/>
    <cellStyle name="20% - Accent5 5 9 2" xfId="22861" xr:uid="{00000000-0005-0000-0000-0000A8230000}"/>
    <cellStyle name="20% - Accent5 5 9 2 2" xfId="51820" xr:uid="{00000000-0005-0000-0000-0000A9230000}"/>
    <cellStyle name="20% - Accent5 5 9 3" xfId="43879" xr:uid="{00000000-0005-0000-0000-0000AA230000}"/>
    <cellStyle name="20% - Accent5 6" xfId="1517" xr:uid="{00000000-0005-0000-0000-0000AB230000}"/>
    <cellStyle name="20% - Accent5 6 10" xfId="30713" xr:uid="{00000000-0005-0000-0000-0000AC230000}"/>
    <cellStyle name="20% - Accent5 6 2" xfId="2149" xr:uid="{00000000-0005-0000-0000-0000AD230000}"/>
    <cellStyle name="20% - Accent5 6 2 2" xfId="3157" xr:uid="{00000000-0005-0000-0000-0000AE230000}"/>
    <cellStyle name="20% - Accent5 6 2 2 2" xfId="6515" xr:uid="{00000000-0005-0000-0000-0000AF230000}"/>
    <cellStyle name="20% - Accent5 6 2 2 2 2" xfId="19797" xr:uid="{00000000-0005-0000-0000-0000B0230000}"/>
    <cellStyle name="20% - Accent5 6 2 2 2 2 2" xfId="27751" xr:uid="{00000000-0005-0000-0000-0000B1230000}"/>
    <cellStyle name="20% - Accent5 6 2 2 2 2 2 2" xfId="56710" xr:uid="{00000000-0005-0000-0000-0000B2230000}"/>
    <cellStyle name="20% - Accent5 6 2 2 2 2 3" xfId="48769" xr:uid="{00000000-0005-0000-0000-0000B3230000}"/>
    <cellStyle name="20% - Accent5 6 2 2 2 3" xfId="13127" xr:uid="{00000000-0005-0000-0000-0000B4230000}"/>
    <cellStyle name="20% - Accent5 6 2 2 2 3 2" xfId="42185" xr:uid="{00000000-0005-0000-0000-0000B5230000}"/>
    <cellStyle name="20% - Accent5 6 2 2 2 4" xfId="35601" xr:uid="{00000000-0005-0000-0000-0000B6230000}"/>
    <cellStyle name="20% - Accent5 6 2 2 3" xfId="16645" xr:uid="{00000000-0005-0000-0000-0000B7230000}"/>
    <cellStyle name="20% - Accent5 6 2 2 3 2" xfId="24599" xr:uid="{00000000-0005-0000-0000-0000B8230000}"/>
    <cellStyle name="20% - Accent5 6 2 2 3 2 2" xfId="53558" xr:uid="{00000000-0005-0000-0000-0000B9230000}"/>
    <cellStyle name="20% - Accent5 6 2 2 3 3" xfId="45617" xr:uid="{00000000-0005-0000-0000-0000BA230000}"/>
    <cellStyle name="20% - Accent5 6 2 2 4" xfId="9835" xr:uid="{00000000-0005-0000-0000-0000BB230000}"/>
    <cellStyle name="20% - Accent5 6 2 2 4 2" xfId="38893" xr:uid="{00000000-0005-0000-0000-0000BC230000}"/>
    <cellStyle name="20% - Accent5 6 2 2 5" xfId="32309" xr:uid="{00000000-0005-0000-0000-0000BD230000}"/>
    <cellStyle name="20% - Accent5 6 2 3" xfId="4355" xr:uid="{00000000-0005-0000-0000-0000BE230000}"/>
    <cellStyle name="20% - Accent5 6 2 3 2" xfId="17649" xr:uid="{00000000-0005-0000-0000-0000BF230000}"/>
    <cellStyle name="20% - Accent5 6 2 3 2 2" xfId="25603" xr:uid="{00000000-0005-0000-0000-0000C0230000}"/>
    <cellStyle name="20% - Accent5 6 2 3 2 2 2" xfId="54562" xr:uid="{00000000-0005-0000-0000-0000C1230000}"/>
    <cellStyle name="20% - Accent5 6 2 3 2 3" xfId="46621" xr:uid="{00000000-0005-0000-0000-0000C2230000}"/>
    <cellStyle name="20% - Accent5 6 2 3 3" xfId="10979" xr:uid="{00000000-0005-0000-0000-0000C3230000}"/>
    <cellStyle name="20% - Accent5 6 2 3 3 2" xfId="40037" xr:uid="{00000000-0005-0000-0000-0000C4230000}"/>
    <cellStyle name="20% - Accent5 6 2 3 4" xfId="33453" xr:uid="{00000000-0005-0000-0000-0000C5230000}"/>
    <cellStyle name="20% - Accent5 6 2 4" xfId="5511" xr:uid="{00000000-0005-0000-0000-0000C6230000}"/>
    <cellStyle name="20% - Accent5 6 2 4 2" xfId="18793" xr:uid="{00000000-0005-0000-0000-0000C7230000}"/>
    <cellStyle name="20% - Accent5 6 2 4 2 2" xfId="26747" xr:uid="{00000000-0005-0000-0000-0000C8230000}"/>
    <cellStyle name="20% - Accent5 6 2 4 2 2 2" xfId="55706" xr:uid="{00000000-0005-0000-0000-0000C9230000}"/>
    <cellStyle name="20% - Accent5 6 2 4 2 3" xfId="47765" xr:uid="{00000000-0005-0000-0000-0000CA230000}"/>
    <cellStyle name="20% - Accent5 6 2 4 3" xfId="12123" xr:uid="{00000000-0005-0000-0000-0000CB230000}"/>
    <cellStyle name="20% - Accent5 6 2 4 3 2" xfId="41181" xr:uid="{00000000-0005-0000-0000-0000CC230000}"/>
    <cellStyle name="20% - Accent5 6 2 4 4" xfId="34597" xr:uid="{00000000-0005-0000-0000-0000CD230000}"/>
    <cellStyle name="20% - Accent5 6 2 5" xfId="7680" xr:uid="{00000000-0005-0000-0000-0000CE230000}"/>
    <cellStyle name="20% - Accent5 6 2 5 2" xfId="20941" xr:uid="{00000000-0005-0000-0000-0000CF230000}"/>
    <cellStyle name="20% - Accent5 6 2 5 2 2" xfId="28895" xr:uid="{00000000-0005-0000-0000-0000D0230000}"/>
    <cellStyle name="20% - Accent5 6 2 5 2 2 2" xfId="57854" xr:uid="{00000000-0005-0000-0000-0000D1230000}"/>
    <cellStyle name="20% - Accent5 6 2 5 2 3" xfId="49913" xr:uid="{00000000-0005-0000-0000-0000D2230000}"/>
    <cellStyle name="20% - Accent5 6 2 5 3" xfId="14271" xr:uid="{00000000-0005-0000-0000-0000D3230000}"/>
    <cellStyle name="20% - Accent5 6 2 5 3 2" xfId="43329" xr:uid="{00000000-0005-0000-0000-0000D4230000}"/>
    <cellStyle name="20% - Accent5 6 2 5 4" xfId="36745" xr:uid="{00000000-0005-0000-0000-0000D5230000}"/>
    <cellStyle name="20% - Accent5 6 2 6" xfId="15550" xr:uid="{00000000-0005-0000-0000-0000D6230000}"/>
    <cellStyle name="20% - Accent5 6 2 6 2" xfId="23540" xr:uid="{00000000-0005-0000-0000-0000D7230000}"/>
    <cellStyle name="20% - Accent5 6 2 6 2 2" xfId="52499" xr:uid="{00000000-0005-0000-0000-0000D8230000}"/>
    <cellStyle name="20% - Accent5 6 2 6 3" xfId="44558" xr:uid="{00000000-0005-0000-0000-0000D9230000}"/>
    <cellStyle name="20% - Accent5 6 2 7" xfId="22091" xr:uid="{00000000-0005-0000-0000-0000DA230000}"/>
    <cellStyle name="20% - Accent5 6 2 7 2" xfId="30039" xr:uid="{00000000-0005-0000-0000-0000DB230000}"/>
    <cellStyle name="20% - Accent5 6 2 7 2 2" xfId="58998" xr:uid="{00000000-0005-0000-0000-0000DC230000}"/>
    <cellStyle name="20% - Accent5 6 2 7 3" xfId="51057" xr:uid="{00000000-0005-0000-0000-0000DD230000}"/>
    <cellStyle name="20% - Accent5 6 2 8" xfId="8831" xr:uid="{00000000-0005-0000-0000-0000DE230000}"/>
    <cellStyle name="20% - Accent5 6 2 8 2" xfId="37889" xr:uid="{00000000-0005-0000-0000-0000DF230000}"/>
    <cellStyle name="20% - Accent5 6 2 9" xfId="31305" xr:uid="{00000000-0005-0000-0000-0000E0230000}"/>
    <cellStyle name="20% - Accent5 6 3" xfId="2565" xr:uid="{00000000-0005-0000-0000-0000E1230000}"/>
    <cellStyle name="20% - Accent5 6 3 2" xfId="5923" xr:uid="{00000000-0005-0000-0000-0000E2230000}"/>
    <cellStyle name="20% - Accent5 6 3 2 2" xfId="19205" xr:uid="{00000000-0005-0000-0000-0000E3230000}"/>
    <cellStyle name="20% - Accent5 6 3 2 2 2" xfId="27159" xr:uid="{00000000-0005-0000-0000-0000E4230000}"/>
    <cellStyle name="20% - Accent5 6 3 2 2 2 2" xfId="56118" xr:uid="{00000000-0005-0000-0000-0000E5230000}"/>
    <cellStyle name="20% - Accent5 6 3 2 2 3" xfId="48177" xr:uid="{00000000-0005-0000-0000-0000E6230000}"/>
    <cellStyle name="20% - Accent5 6 3 2 3" xfId="12535" xr:uid="{00000000-0005-0000-0000-0000E7230000}"/>
    <cellStyle name="20% - Accent5 6 3 2 3 2" xfId="41593" xr:uid="{00000000-0005-0000-0000-0000E8230000}"/>
    <cellStyle name="20% - Accent5 6 3 2 4" xfId="35009" xr:uid="{00000000-0005-0000-0000-0000E9230000}"/>
    <cellStyle name="20% - Accent5 6 3 3" xfId="16053" xr:uid="{00000000-0005-0000-0000-0000EA230000}"/>
    <cellStyle name="20% - Accent5 6 3 3 2" xfId="24007" xr:uid="{00000000-0005-0000-0000-0000EB230000}"/>
    <cellStyle name="20% - Accent5 6 3 3 2 2" xfId="52966" xr:uid="{00000000-0005-0000-0000-0000EC230000}"/>
    <cellStyle name="20% - Accent5 6 3 3 3" xfId="45025" xr:uid="{00000000-0005-0000-0000-0000ED230000}"/>
    <cellStyle name="20% - Accent5 6 3 4" xfId="9243" xr:uid="{00000000-0005-0000-0000-0000EE230000}"/>
    <cellStyle name="20% - Accent5 6 3 4 2" xfId="38301" xr:uid="{00000000-0005-0000-0000-0000EF230000}"/>
    <cellStyle name="20% - Accent5 6 3 5" xfId="31717" xr:uid="{00000000-0005-0000-0000-0000F0230000}"/>
    <cellStyle name="20% - Accent5 6 4" xfId="3763" xr:uid="{00000000-0005-0000-0000-0000F1230000}"/>
    <cellStyle name="20% - Accent5 6 4 2" xfId="17057" xr:uid="{00000000-0005-0000-0000-0000F2230000}"/>
    <cellStyle name="20% - Accent5 6 4 2 2" xfId="25011" xr:uid="{00000000-0005-0000-0000-0000F3230000}"/>
    <cellStyle name="20% - Accent5 6 4 2 2 2" xfId="53970" xr:uid="{00000000-0005-0000-0000-0000F4230000}"/>
    <cellStyle name="20% - Accent5 6 4 2 3" xfId="46029" xr:uid="{00000000-0005-0000-0000-0000F5230000}"/>
    <cellStyle name="20% - Accent5 6 4 3" xfId="10387" xr:uid="{00000000-0005-0000-0000-0000F6230000}"/>
    <cellStyle name="20% - Accent5 6 4 3 2" xfId="39445" xr:uid="{00000000-0005-0000-0000-0000F7230000}"/>
    <cellStyle name="20% - Accent5 6 4 4" xfId="32861" xr:uid="{00000000-0005-0000-0000-0000F8230000}"/>
    <cellStyle name="20% - Accent5 6 5" xfId="4919" xr:uid="{00000000-0005-0000-0000-0000F9230000}"/>
    <cellStyle name="20% - Accent5 6 5 2" xfId="18201" xr:uid="{00000000-0005-0000-0000-0000FA230000}"/>
    <cellStyle name="20% - Accent5 6 5 2 2" xfId="26155" xr:uid="{00000000-0005-0000-0000-0000FB230000}"/>
    <cellStyle name="20% - Accent5 6 5 2 2 2" xfId="55114" xr:uid="{00000000-0005-0000-0000-0000FC230000}"/>
    <cellStyle name="20% - Accent5 6 5 2 3" xfId="47173" xr:uid="{00000000-0005-0000-0000-0000FD230000}"/>
    <cellStyle name="20% - Accent5 6 5 3" xfId="11531" xr:uid="{00000000-0005-0000-0000-0000FE230000}"/>
    <cellStyle name="20% - Accent5 6 5 3 2" xfId="40589" xr:uid="{00000000-0005-0000-0000-0000FF230000}"/>
    <cellStyle name="20% - Accent5 6 5 4" xfId="34005" xr:uid="{00000000-0005-0000-0000-000000240000}"/>
    <cellStyle name="20% - Accent5 6 6" xfId="7088" xr:uid="{00000000-0005-0000-0000-000001240000}"/>
    <cellStyle name="20% - Accent5 6 6 2" xfId="20349" xr:uid="{00000000-0005-0000-0000-000002240000}"/>
    <cellStyle name="20% - Accent5 6 6 2 2" xfId="28303" xr:uid="{00000000-0005-0000-0000-000003240000}"/>
    <cellStyle name="20% - Accent5 6 6 2 2 2" xfId="57262" xr:uid="{00000000-0005-0000-0000-000004240000}"/>
    <cellStyle name="20% - Accent5 6 6 2 3" xfId="49321" xr:uid="{00000000-0005-0000-0000-000005240000}"/>
    <cellStyle name="20% - Accent5 6 6 3" xfId="13679" xr:uid="{00000000-0005-0000-0000-000006240000}"/>
    <cellStyle name="20% - Accent5 6 6 3 2" xfId="42737" xr:uid="{00000000-0005-0000-0000-000007240000}"/>
    <cellStyle name="20% - Accent5 6 6 4" xfId="36153" xr:uid="{00000000-0005-0000-0000-000008240000}"/>
    <cellStyle name="20% - Accent5 6 7" xfId="14957" xr:uid="{00000000-0005-0000-0000-000009240000}"/>
    <cellStyle name="20% - Accent5 6 7 2" xfId="22947" xr:uid="{00000000-0005-0000-0000-00000A240000}"/>
    <cellStyle name="20% - Accent5 6 7 2 2" xfId="51906" xr:uid="{00000000-0005-0000-0000-00000B240000}"/>
    <cellStyle name="20% - Accent5 6 7 3" xfId="43965" xr:uid="{00000000-0005-0000-0000-00000C240000}"/>
    <cellStyle name="20% - Accent5 6 8" xfId="21499" xr:uid="{00000000-0005-0000-0000-00000D240000}"/>
    <cellStyle name="20% - Accent5 6 8 2" xfId="29447" xr:uid="{00000000-0005-0000-0000-00000E240000}"/>
    <cellStyle name="20% - Accent5 6 8 2 2" xfId="58406" xr:uid="{00000000-0005-0000-0000-00000F240000}"/>
    <cellStyle name="20% - Accent5 6 8 3" xfId="50465" xr:uid="{00000000-0005-0000-0000-000010240000}"/>
    <cellStyle name="20% - Accent5 6 9" xfId="8239" xr:uid="{00000000-0005-0000-0000-000011240000}"/>
    <cellStyle name="20% - Accent5 6 9 2" xfId="37297" xr:uid="{00000000-0005-0000-0000-000012240000}"/>
    <cellStyle name="20% - Accent5 7" xfId="1973" xr:uid="{00000000-0005-0000-0000-000013240000}"/>
    <cellStyle name="20% - Accent5 7 2" xfId="2981" xr:uid="{00000000-0005-0000-0000-000014240000}"/>
    <cellStyle name="20% - Accent5 7 2 2" xfId="6339" xr:uid="{00000000-0005-0000-0000-000015240000}"/>
    <cellStyle name="20% - Accent5 7 2 2 2" xfId="19621" xr:uid="{00000000-0005-0000-0000-000016240000}"/>
    <cellStyle name="20% - Accent5 7 2 2 2 2" xfId="27575" xr:uid="{00000000-0005-0000-0000-000017240000}"/>
    <cellStyle name="20% - Accent5 7 2 2 2 2 2" xfId="56534" xr:uid="{00000000-0005-0000-0000-000018240000}"/>
    <cellStyle name="20% - Accent5 7 2 2 2 3" xfId="48593" xr:uid="{00000000-0005-0000-0000-000019240000}"/>
    <cellStyle name="20% - Accent5 7 2 2 3" xfId="12951" xr:uid="{00000000-0005-0000-0000-00001A240000}"/>
    <cellStyle name="20% - Accent5 7 2 2 3 2" xfId="42009" xr:uid="{00000000-0005-0000-0000-00001B240000}"/>
    <cellStyle name="20% - Accent5 7 2 2 4" xfId="35425" xr:uid="{00000000-0005-0000-0000-00001C240000}"/>
    <cellStyle name="20% - Accent5 7 2 3" xfId="16469" xr:uid="{00000000-0005-0000-0000-00001D240000}"/>
    <cellStyle name="20% - Accent5 7 2 3 2" xfId="24423" xr:uid="{00000000-0005-0000-0000-00001E240000}"/>
    <cellStyle name="20% - Accent5 7 2 3 2 2" xfId="53382" xr:uid="{00000000-0005-0000-0000-00001F240000}"/>
    <cellStyle name="20% - Accent5 7 2 3 3" xfId="45441" xr:uid="{00000000-0005-0000-0000-000020240000}"/>
    <cellStyle name="20% - Accent5 7 2 4" xfId="9659" xr:uid="{00000000-0005-0000-0000-000021240000}"/>
    <cellStyle name="20% - Accent5 7 2 4 2" xfId="38717" xr:uid="{00000000-0005-0000-0000-000022240000}"/>
    <cellStyle name="20% - Accent5 7 2 5" xfId="32133" xr:uid="{00000000-0005-0000-0000-000023240000}"/>
    <cellStyle name="20% - Accent5 7 3" xfId="4179" xr:uid="{00000000-0005-0000-0000-000024240000}"/>
    <cellStyle name="20% - Accent5 7 3 2" xfId="17473" xr:uid="{00000000-0005-0000-0000-000025240000}"/>
    <cellStyle name="20% - Accent5 7 3 2 2" xfId="25427" xr:uid="{00000000-0005-0000-0000-000026240000}"/>
    <cellStyle name="20% - Accent5 7 3 2 2 2" xfId="54386" xr:uid="{00000000-0005-0000-0000-000027240000}"/>
    <cellStyle name="20% - Accent5 7 3 2 3" xfId="46445" xr:uid="{00000000-0005-0000-0000-000028240000}"/>
    <cellStyle name="20% - Accent5 7 3 3" xfId="10803" xr:uid="{00000000-0005-0000-0000-000029240000}"/>
    <cellStyle name="20% - Accent5 7 3 3 2" xfId="39861" xr:uid="{00000000-0005-0000-0000-00002A240000}"/>
    <cellStyle name="20% - Accent5 7 3 4" xfId="33277" xr:uid="{00000000-0005-0000-0000-00002B240000}"/>
    <cellStyle name="20% - Accent5 7 4" xfId="5335" xr:uid="{00000000-0005-0000-0000-00002C240000}"/>
    <cellStyle name="20% - Accent5 7 4 2" xfId="18617" xr:uid="{00000000-0005-0000-0000-00002D240000}"/>
    <cellStyle name="20% - Accent5 7 4 2 2" xfId="26571" xr:uid="{00000000-0005-0000-0000-00002E240000}"/>
    <cellStyle name="20% - Accent5 7 4 2 2 2" xfId="55530" xr:uid="{00000000-0005-0000-0000-00002F240000}"/>
    <cellStyle name="20% - Accent5 7 4 2 3" xfId="47589" xr:uid="{00000000-0005-0000-0000-000030240000}"/>
    <cellStyle name="20% - Accent5 7 4 3" xfId="11947" xr:uid="{00000000-0005-0000-0000-000031240000}"/>
    <cellStyle name="20% - Accent5 7 4 3 2" xfId="41005" xr:uid="{00000000-0005-0000-0000-000032240000}"/>
    <cellStyle name="20% - Accent5 7 4 4" xfId="34421" xr:uid="{00000000-0005-0000-0000-000033240000}"/>
    <cellStyle name="20% - Accent5 7 5" xfId="7504" xr:uid="{00000000-0005-0000-0000-000034240000}"/>
    <cellStyle name="20% - Accent5 7 5 2" xfId="20765" xr:uid="{00000000-0005-0000-0000-000035240000}"/>
    <cellStyle name="20% - Accent5 7 5 2 2" xfId="28719" xr:uid="{00000000-0005-0000-0000-000036240000}"/>
    <cellStyle name="20% - Accent5 7 5 2 2 2" xfId="57678" xr:uid="{00000000-0005-0000-0000-000037240000}"/>
    <cellStyle name="20% - Accent5 7 5 2 3" xfId="49737" xr:uid="{00000000-0005-0000-0000-000038240000}"/>
    <cellStyle name="20% - Accent5 7 5 3" xfId="14095" xr:uid="{00000000-0005-0000-0000-000039240000}"/>
    <cellStyle name="20% - Accent5 7 5 3 2" xfId="43153" xr:uid="{00000000-0005-0000-0000-00003A240000}"/>
    <cellStyle name="20% - Accent5 7 5 4" xfId="36569" xr:uid="{00000000-0005-0000-0000-00003B240000}"/>
    <cellStyle name="20% - Accent5 7 6" xfId="15374" xr:uid="{00000000-0005-0000-0000-00003C240000}"/>
    <cellStyle name="20% - Accent5 7 6 2" xfId="23364" xr:uid="{00000000-0005-0000-0000-00003D240000}"/>
    <cellStyle name="20% - Accent5 7 6 2 2" xfId="52323" xr:uid="{00000000-0005-0000-0000-00003E240000}"/>
    <cellStyle name="20% - Accent5 7 6 3" xfId="44382" xr:uid="{00000000-0005-0000-0000-00003F240000}"/>
    <cellStyle name="20% - Accent5 7 7" xfId="21915" xr:uid="{00000000-0005-0000-0000-000040240000}"/>
    <cellStyle name="20% - Accent5 7 7 2" xfId="29863" xr:uid="{00000000-0005-0000-0000-000041240000}"/>
    <cellStyle name="20% - Accent5 7 7 2 2" xfId="58822" xr:uid="{00000000-0005-0000-0000-000042240000}"/>
    <cellStyle name="20% - Accent5 7 7 3" xfId="50881" xr:uid="{00000000-0005-0000-0000-000043240000}"/>
    <cellStyle name="20% - Accent5 7 8" xfId="8655" xr:uid="{00000000-0005-0000-0000-000044240000}"/>
    <cellStyle name="20% - Accent5 7 8 2" xfId="37713" xr:uid="{00000000-0005-0000-0000-000045240000}"/>
    <cellStyle name="20% - Accent5 7 9" xfId="31129" xr:uid="{00000000-0005-0000-0000-000046240000}"/>
    <cellStyle name="20% - Accent5 8" xfId="1789" xr:uid="{00000000-0005-0000-0000-000047240000}"/>
    <cellStyle name="20% - Accent5 8 2" xfId="2801" xr:uid="{00000000-0005-0000-0000-000048240000}"/>
    <cellStyle name="20% - Accent5 8 2 2" xfId="6159" xr:uid="{00000000-0005-0000-0000-000049240000}"/>
    <cellStyle name="20% - Accent5 8 2 2 2" xfId="19441" xr:uid="{00000000-0005-0000-0000-00004A240000}"/>
    <cellStyle name="20% - Accent5 8 2 2 2 2" xfId="27395" xr:uid="{00000000-0005-0000-0000-00004B240000}"/>
    <cellStyle name="20% - Accent5 8 2 2 2 2 2" xfId="56354" xr:uid="{00000000-0005-0000-0000-00004C240000}"/>
    <cellStyle name="20% - Accent5 8 2 2 2 3" xfId="48413" xr:uid="{00000000-0005-0000-0000-00004D240000}"/>
    <cellStyle name="20% - Accent5 8 2 2 3" xfId="12771" xr:uid="{00000000-0005-0000-0000-00004E240000}"/>
    <cellStyle name="20% - Accent5 8 2 2 3 2" xfId="41829" xr:uid="{00000000-0005-0000-0000-00004F240000}"/>
    <cellStyle name="20% - Accent5 8 2 2 4" xfId="35245" xr:uid="{00000000-0005-0000-0000-000050240000}"/>
    <cellStyle name="20% - Accent5 8 2 3" xfId="16289" xr:uid="{00000000-0005-0000-0000-000051240000}"/>
    <cellStyle name="20% - Accent5 8 2 3 2" xfId="24243" xr:uid="{00000000-0005-0000-0000-000052240000}"/>
    <cellStyle name="20% - Accent5 8 2 3 2 2" xfId="53202" xr:uid="{00000000-0005-0000-0000-000053240000}"/>
    <cellStyle name="20% - Accent5 8 2 3 3" xfId="45261" xr:uid="{00000000-0005-0000-0000-000054240000}"/>
    <cellStyle name="20% - Accent5 8 2 4" xfId="9479" xr:uid="{00000000-0005-0000-0000-000055240000}"/>
    <cellStyle name="20% - Accent5 8 2 4 2" xfId="38537" xr:uid="{00000000-0005-0000-0000-000056240000}"/>
    <cellStyle name="20% - Accent5 8 2 5" xfId="31953" xr:uid="{00000000-0005-0000-0000-000057240000}"/>
    <cellStyle name="20% - Accent5 8 3" xfId="3999" xr:uid="{00000000-0005-0000-0000-000058240000}"/>
    <cellStyle name="20% - Accent5 8 3 2" xfId="17293" xr:uid="{00000000-0005-0000-0000-000059240000}"/>
    <cellStyle name="20% - Accent5 8 3 2 2" xfId="25247" xr:uid="{00000000-0005-0000-0000-00005A240000}"/>
    <cellStyle name="20% - Accent5 8 3 2 2 2" xfId="54206" xr:uid="{00000000-0005-0000-0000-00005B240000}"/>
    <cellStyle name="20% - Accent5 8 3 2 3" xfId="46265" xr:uid="{00000000-0005-0000-0000-00005C240000}"/>
    <cellStyle name="20% - Accent5 8 3 3" xfId="10623" xr:uid="{00000000-0005-0000-0000-00005D240000}"/>
    <cellStyle name="20% - Accent5 8 3 3 2" xfId="39681" xr:uid="{00000000-0005-0000-0000-00005E240000}"/>
    <cellStyle name="20% - Accent5 8 3 4" xfId="33097" xr:uid="{00000000-0005-0000-0000-00005F240000}"/>
    <cellStyle name="20% - Accent5 8 4" xfId="5155" xr:uid="{00000000-0005-0000-0000-000060240000}"/>
    <cellStyle name="20% - Accent5 8 4 2" xfId="18437" xr:uid="{00000000-0005-0000-0000-000061240000}"/>
    <cellStyle name="20% - Accent5 8 4 2 2" xfId="26391" xr:uid="{00000000-0005-0000-0000-000062240000}"/>
    <cellStyle name="20% - Accent5 8 4 2 2 2" xfId="55350" xr:uid="{00000000-0005-0000-0000-000063240000}"/>
    <cellStyle name="20% - Accent5 8 4 2 3" xfId="47409" xr:uid="{00000000-0005-0000-0000-000064240000}"/>
    <cellStyle name="20% - Accent5 8 4 3" xfId="11767" xr:uid="{00000000-0005-0000-0000-000065240000}"/>
    <cellStyle name="20% - Accent5 8 4 3 2" xfId="40825" xr:uid="{00000000-0005-0000-0000-000066240000}"/>
    <cellStyle name="20% - Accent5 8 4 4" xfId="34241" xr:uid="{00000000-0005-0000-0000-000067240000}"/>
    <cellStyle name="20% - Accent5 8 5" xfId="7324" xr:uid="{00000000-0005-0000-0000-000068240000}"/>
    <cellStyle name="20% - Accent5 8 5 2" xfId="20585" xr:uid="{00000000-0005-0000-0000-000069240000}"/>
    <cellStyle name="20% - Accent5 8 5 2 2" xfId="28539" xr:uid="{00000000-0005-0000-0000-00006A240000}"/>
    <cellStyle name="20% - Accent5 8 5 2 2 2" xfId="57498" xr:uid="{00000000-0005-0000-0000-00006B240000}"/>
    <cellStyle name="20% - Accent5 8 5 2 3" xfId="49557" xr:uid="{00000000-0005-0000-0000-00006C240000}"/>
    <cellStyle name="20% - Accent5 8 5 3" xfId="13915" xr:uid="{00000000-0005-0000-0000-00006D240000}"/>
    <cellStyle name="20% - Accent5 8 5 3 2" xfId="42973" xr:uid="{00000000-0005-0000-0000-00006E240000}"/>
    <cellStyle name="20% - Accent5 8 5 4" xfId="36389" xr:uid="{00000000-0005-0000-0000-00006F240000}"/>
    <cellStyle name="20% - Accent5 8 6" xfId="15194" xr:uid="{00000000-0005-0000-0000-000070240000}"/>
    <cellStyle name="20% - Accent5 8 6 2" xfId="23184" xr:uid="{00000000-0005-0000-0000-000071240000}"/>
    <cellStyle name="20% - Accent5 8 6 2 2" xfId="52143" xr:uid="{00000000-0005-0000-0000-000072240000}"/>
    <cellStyle name="20% - Accent5 8 6 3" xfId="44202" xr:uid="{00000000-0005-0000-0000-000073240000}"/>
    <cellStyle name="20% - Accent5 8 7" xfId="21735" xr:uid="{00000000-0005-0000-0000-000074240000}"/>
    <cellStyle name="20% - Accent5 8 7 2" xfId="29683" xr:uid="{00000000-0005-0000-0000-000075240000}"/>
    <cellStyle name="20% - Accent5 8 7 2 2" xfId="58642" xr:uid="{00000000-0005-0000-0000-000076240000}"/>
    <cellStyle name="20% - Accent5 8 7 3" xfId="50701" xr:uid="{00000000-0005-0000-0000-000077240000}"/>
    <cellStyle name="20% - Accent5 8 8" xfId="8475" xr:uid="{00000000-0005-0000-0000-000078240000}"/>
    <cellStyle name="20% - Accent5 8 8 2" xfId="37533" xr:uid="{00000000-0005-0000-0000-000079240000}"/>
    <cellStyle name="20% - Accent5 8 9" xfId="30949" xr:uid="{00000000-0005-0000-0000-00007A240000}"/>
    <cellStyle name="20% - Accent5 9" xfId="2388" xr:uid="{00000000-0005-0000-0000-00007B240000}"/>
    <cellStyle name="20% - Accent5 9 2" xfId="5747" xr:uid="{00000000-0005-0000-0000-00007C240000}"/>
    <cellStyle name="20% - Accent5 9 2 2" xfId="19029" xr:uid="{00000000-0005-0000-0000-00007D240000}"/>
    <cellStyle name="20% - Accent5 9 2 2 2" xfId="26983" xr:uid="{00000000-0005-0000-0000-00007E240000}"/>
    <cellStyle name="20% - Accent5 9 2 2 2 2" xfId="55942" xr:uid="{00000000-0005-0000-0000-00007F240000}"/>
    <cellStyle name="20% - Accent5 9 2 2 3" xfId="48001" xr:uid="{00000000-0005-0000-0000-000080240000}"/>
    <cellStyle name="20% - Accent5 9 2 3" xfId="12359" xr:uid="{00000000-0005-0000-0000-000081240000}"/>
    <cellStyle name="20% - Accent5 9 2 3 2" xfId="41417" xr:uid="{00000000-0005-0000-0000-000082240000}"/>
    <cellStyle name="20% - Accent5 9 2 4" xfId="34833" xr:uid="{00000000-0005-0000-0000-000083240000}"/>
    <cellStyle name="20% - Accent5 9 3" xfId="14726" xr:uid="{00000000-0005-0000-0000-000084240000}"/>
    <cellStyle name="20% - Accent5 9 3 2" xfId="22753" xr:uid="{00000000-0005-0000-0000-000085240000}"/>
    <cellStyle name="20% - Accent5 9 3 2 2" xfId="51712" xr:uid="{00000000-0005-0000-0000-000086240000}"/>
    <cellStyle name="20% - Accent5 9 3 3" xfId="43771" xr:uid="{00000000-0005-0000-0000-000087240000}"/>
    <cellStyle name="20% - Accent5 9 4" xfId="9067" xr:uid="{00000000-0005-0000-0000-000088240000}"/>
    <cellStyle name="20% - Accent5 9 4 2" xfId="38125" xr:uid="{00000000-0005-0000-0000-000089240000}"/>
    <cellStyle name="20% - Accent5 9 5" xfId="31541" xr:uid="{00000000-0005-0000-0000-00008A240000}"/>
    <cellStyle name="20% - Accent6" xfId="61" builtinId="50" customBuiltin="1"/>
    <cellStyle name="20% - Accent6 10" xfId="3589" xr:uid="{00000000-0005-0000-0000-00008C240000}"/>
    <cellStyle name="20% - Accent6 10 2" xfId="16883" xr:uid="{00000000-0005-0000-0000-00008D240000}"/>
    <cellStyle name="20% - Accent6 10 2 2" xfId="24837" xr:uid="{00000000-0005-0000-0000-00008E240000}"/>
    <cellStyle name="20% - Accent6 10 2 2 2" xfId="53796" xr:uid="{00000000-0005-0000-0000-00008F240000}"/>
    <cellStyle name="20% - Accent6 10 2 3" xfId="45855" xr:uid="{00000000-0005-0000-0000-000090240000}"/>
    <cellStyle name="20% - Accent6 10 3" xfId="10213" xr:uid="{00000000-0005-0000-0000-000091240000}"/>
    <cellStyle name="20% - Accent6 10 3 2" xfId="39271" xr:uid="{00000000-0005-0000-0000-000092240000}"/>
    <cellStyle name="20% - Accent6 10 4" xfId="32687" xr:uid="{00000000-0005-0000-0000-000093240000}"/>
    <cellStyle name="20% - Accent6 11" xfId="4743" xr:uid="{00000000-0005-0000-0000-000094240000}"/>
    <cellStyle name="20% - Accent6 11 2" xfId="18027" xr:uid="{00000000-0005-0000-0000-000095240000}"/>
    <cellStyle name="20% - Accent6 11 2 2" xfId="25981" xr:uid="{00000000-0005-0000-0000-000096240000}"/>
    <cellStyle name="20% - Accent6 11 2 2 2" xfId="54940" xr:uid="{00000000-0005-0000-0000-000097240000}"/>
    <cellStyle name="20% - Accent6 11 2 3" xfId="46999" xr:uid="{00000000-0005-0000-0000-000098240000}"/>
    <cellStyle name="20% - Accent6 11 3" xfId="11357" xr:uid="{00000000-0005-0000-0000-000099240000}"/>
    <cellStyle name="20% - Accent6 11 3 2" xfId="40415" xr:uid="{00000000-0005-0000-0000-00009A240000}"/>
    <cellStyle name="20% - Accent6 11 4" xfId="33831" xr:uid="{00000000-0005-0000-0000-00009B240000}"/>
    <cellStyle name="20% - Accent6 12" xfId="6904" xr:uid="{00000000-0005-0000-0000-00009C240000}"/>
    <cellStyle name="20% - Accent6 12 2" xfId="20175" xr:uid="{00000000-0005-0000-0000-00009D240000}"/>
    <cellStyle name="20% - Accent6 12 2 2" xfId="28129" xr:uid="{00000000-0005-0000-0000-00009E240000}"/>
    <cellStyle name="20% - Accent6 12 2 2 2" xfId="57088" xr:uid="{00000000-0005-0000-0000-00009F240000}"/>
    <cellStyle name="20% - Accent6 12 2 3" xfId="49147" xr:uid="{00000000-0005-0000-0000-0000A0240000}"/>
    <cellStyle name="20% - Accent6 12 3" xfId="13505" xr:uid="{00000000-0005-0000-0000-0000A1240000}"/>
    <cellStyle name="20% - Accent6 12 3 2" xfId="42563" xr:uid="{00000000-0005-0000-0000-0000A2240000}"/>
    <cellStyle name="20% - Accent6 12 4" xfId="35979" xr:uid="{00000000-0005-0000-0000-0000A3240000}"/>
    <cellStyle name="20% - Accent6 13" xfId="14657" xr:uid="{00000000-0005-0000-0000-0000A4240000}"/>
    <cellStyle name="20% - Accent6 13 2" xfId="22692" xr:uid="{00000000-0005-0000-0000-0000A5240000}"/>
    <cellStyle name="20% - Accent6 13 2 2" xfId="51651" xr:uid="{00000000-0005-0000-0000-0000A6240000}"/>
    <cellStyle name="20% - Accent6 13 3" xfId="43710" xr:uid="{00000000-0005-0000-0000-0000A7240000}"/>
    <cellStyle name="20% - Accent6 14" xfId="21321" xr:uid="{00000000-0005-0000-0000-0000A8240000}"/>
    <cellStyle name="20% - Accent6 14 2" xfId="29273" xr:uid="{00000000-0005-0000-0000-0000A9240000}"/>
    <cellStyle name="20% - Accent6 14 2 2" xfId="58232" xr:uid="{00000000-0005-0000-0000-0000AA240000}"/>
    <cellStyle name="20% - Accent6 14 3" xfId="50291" xr:uid="{00000000-0005-0000-0000-0000AB240000}"/>
    <cellStyle name="20% - Accent6 15" xfId="8063" xr:uid="{00000000-0005-0000-0000-0000AC240000}"/>
    <cellStyle name="20% - Accent6 15 2" xfId="37123" xr:uid="{00000000-0005-0000-0000-0000AD240000}"/>
    <cellStyle name="20% - Accent6 16" xfId="30528" xr:uid="{00000000-0005-0000-0000-0000AE240000}"/>
    <cellStyle name="20% - Accent6 2" xfId="846" xr:uid="{00000000-0005-0000-0000-0000AF240000}"/>
    <cellStyle name="20% - Accent6 2 2" xfId="3402" xr:uid="{00000000-0005-0000-0000-0000B0240000}"/>
    <cellStyle name="20% - Accent6 2 2 10" xfId="32554" xr:uid="{00000000-0005-0000-0000-0000B1240000}"/>
    <cellStyle name="20% - Accent6 2 2 2" xfId="4600" xr:uid="{00000000-0005-0000-0000-0000B2240000}"/>
    <cellStyle name="20% - Accent6 2 2 2 2" xfId="17894" xr:uid="{00000000-0005-0000-0000-0000B3240000}"/>
    <cellStyle name="20% - Accent6 2 2 2 2 2" xfId="25848" xr:uid="{00000000-0005-0000-0000-0000B4240000}"/>
    <cellStyle name="20% - Accent6 2 2 2 2 2 2" xfId="54807" xr:uid="{00000000-0005-0000-0000-0000B5240000}"/>
    <cellStyle name="20% - Accent6 2 2 2 2 3" xfId="46866" xr:uid="{00000000-0005-0000-0000-0000B6240000}"/>
    <cellStyle name="20% - Accent6 2 2 2 3" xfId="11224" xr:uid="{00000000-0005-0000-0000-0000B7240000}"/>
    <cellStyle name="20% - Accent6 2 2 2 3 2" xfId="40282" xr:uid="{00000000-0005-0000-0000-0000B8240000}"/>
    <cellStyle name="20% - Accent6 2 2 2 4" xfId="33698" xr:uid="{00000000-0005-0000-0000-0000B9240000}"/>
    <cellStyle name="20% - Accent6 2 2 3" xfId="6760" xr:uid="{00000000-0005-0000-0000-0000BA240000}"/>
    <cellStyle name="20% - Accent6 2 2 3 2" xfId="20042" xr:uid="{00000000-0005-0000-0000-0000BB240000}"/>
    <cellStyle name="20% - Accent6 2 2 3 2 2" xfId="27996" xr:uid="{00000000-0005-0000-0000-0000BC240000}"/>
    <cellStyle name="20% - Accent6 2 2 3 2 2 2" xfId="56955" xr:uid="{00000000-0005-0000-0000-0000BD240000}"/>
    <cellStyle name="20% - Accent6 2 2 3 2 3" xfId="49014" xr:uid="{00000000-0005-0000-0000-0000BE240000}"/>
    <cellStyle name="20% - Accent6 2 2 3 3" xfId="13372" xr:uid="{00000000-0005-0000-0000-0000BF240000}"/>
    <cellStyle name="20% - Accent6 2 2 3 3 2" xfId="42430" xr:uid="{00000000-0005-0000-0000-0000C0240000}"/>
    <cellStyle name="20% - Accent6 2 2 3 4" xfId="35846" xr:uid="{00000000-0005-0000-0000-0000C1240000}"/>
    <cellStyle name="20% - Accent6 2 2 4" xfId="7925" xr:uid="{00000000-0005-0000-0000-0000C2240000}"/>
    <cellStyle name="20% - Accent6 2 2 4 2" xfId="21186" xr:uid="{00000000-0005-0000-0000-0000C3240000}"/>
    <cellStyle name="20% - Accent6 2 2 4 2 2" xfId="29140" xr:uid="{00000000-0005-0000-0000-0000C4240000}"/>
    <cellStyle name="20% - Accent6 2 2 4 2 2 2" xfId="58099" xr:uid="{00000000-0005-0000-0000-0000C5240000}"/>
    <cellStyle name="20% - Accent6 2 2 4 2 3" xfId="50158" xr:uid="{00000000-0005-0000-0000-0000C6240000}"/>
    <cellStyle name="20% - Accent6 2 2 4 3" xfId="14516" xr:uid="{00000000-0005-0000-0000-0000C7240000}"/>
    <cellStyle name="20% - Accent6 2 2 4 3 2" xfId="43574" xr:uid="{00000000-0005-0000-0000-0000C8240000}"/>
    <cellStyle name="20% - Accent6 2 2 4 4" xfId="36990" xr:uid="{00000000-0005-0000-0000-0000C9240000}"/>
    <cellStyle name="20% - Accent6 2 2 5" xfId="15795" xr:uid="{00000000-0005-0000-0000-0000CA240000}"/>
    <cellStyle name="20% - Accent6 2 2 5 2" xfId="23785" xr:uid="{00000000-0005-0000-0000-0000CB240000}"/>
    <cellStyle name="20% - Accent6 2 2 5 2 2" xfId="52744" xr:uid="{00000000-0005-0000-0000-0000CC240000}"/>
    <cellStyle name="20% - Accent6 2 2 5 3" xfId="44803" xr:uid="{00000000-0005-0000-0000-0000CD240000}"/>
    <cellStyle name="20% - Accent6 2 2 6" xfId="22336" xr:uid="{00000000-0005-0000-0000-0000CE240000}"/>
    <cellStyle name="20% - Accent6 2 2 6 2" xfId="30284" xr:uid="{00000000-0005-0000-0000-0000CF240000}"/>
    <cellStyle name="20% - Accent6 2 2 6 2 2" xfId="59243" xr:uid="{00000000-0005-0000-0000-0000D0240000}"/>
    <cellStyle name="20% - Accent6 2 2 6 3" xfId="51302" xr:uid="{00000000-0005-0000-0000-0000D1240000}"/>
    <cellStyle name="20% - Accent6 2 2 7" xfId="22480" xr:uid="{00000000-0005-0000-0000-0000D2240000}"/>
    <cellStyle name="20% - Accent6 2 2 7 2" xfId="30424" xr:uid="{00000000-0005-0000-0000-0000D3240000}"/>
    <cellStyle name="20% - Accent6 2 2 7 2 2" xfId="59383" xr:uid="{00000000-0005-0000-0000-0000D4240000}"/>
    <cellStyle name="20% - Accent6 2 2 7 3" xfId="51442" xr:uid="{00000000-0005-0000-0000-0000D5240000}"/>
    <cellStyle name="20% - Accent6 2 2 8" xfId="22586" xr:uid="{00000000-0005-0000-0000-0000D6240000}"/>
    <cellStyle name="20% - Accent6 2 2 8 2" xfId="51548" xr:uid="{00000000-0005-0000-0000-0000D7240000}"/>
    <cellStyle name="20% - Accent6 2 2 9" xfId="10080" xr:uid="{00000000-0005-0000-0000-0000D8240000}"/>
    <cellStyle name="20% - Accent6 2 2 9 2" xfId="39138" xr:uid="{00000000-0005-0000-0000-0000D9240000}"/>
    <cellStyle name="20% - Accent6 2 3" xfId="3401" xr:uid="{00000000-0005-0000-0000-0000DA240000}"/>
    <cellStyle name="20% - Accent6 2 3 2" xfId="4599" xr:uid="{00000000-0005-0000-0000-0000DB240000}"/>
    <cellStyle name="20% - Accent6 2 3 2 2" xfId="17893" xr:uid="{00000000-0005-0000-0000-0000DC240000}"/>
    <cellStyle name="20% - Accent6 2 3 2 2 2" xfId="25847" xr:uid="{00000000-0005-0000-0000-0000DD240000}"/>
    <cellStyle name="20% - Accent6 2 3 2 2 2 2" xfId="54806" xr:uid="{00000000-0005-0000-0000-0000DE240000}"/>
    <cellStyle name="20% - Accent6 2 3 2 2 3" xfId="46865" xr:uid="{00000000-0005-0000-0000-0000DF240000}"/>
    <cellStyle name="20% - Accent6 2 3 2 3" xfId="11223" xr:uid="{00000000-0005-0000-0000-0000E0240000}"/>
    <cellStyle name="20% - Accent6 2 3 2 3 2" xfId="40281" xr:uid="{00000000-0005-0000-0000-0000E1240000}"/>
    <cellStyle name="20% - Accent6 2 3 2 4" xfId="33697" xr:uid="{00000000-0005-0000-0000-0000E2240000}"/>
    <cellStyle name="20% - Accent6 2 3 3" xfId="6759" xr:uid="{00000000-0005-0000-0000-0000E3240000}"/>
    <cellStyle name="20% - Accent6 2 3 3 2" xfId="20041" xr:uid="{00000000-0005-0000-0000-0000E4240000}"/>
    <cellStyle name="20% - Accent6 2 3 3 2 2" xfId="27995" xr:uid="{00000000-0005-0000-0000-0000E5240000}"/>
    <cellStyle name="20% - Accent6 2 3 3 2 2 2" xfId="56954" xr:uid="{00000000-0005-0000-0000-0000E6240000}"/>
    <cellStyle name="20% - Accent6 2 3 3 2 3" xfId="49013" xr:uid="{00000000-0005-0000-0000-0000E7240000}"/>
    <cellStyle name="20% - Accent6 2 3 3 3" xfId="13371" xr:uid="{00000000-0005-0000-0000-0000E8240000}"/>
    <cellStyle name="20% - Accent6 2 3 3 3 2" xfId="42429" xr:uid="{00000000-0005-0000-0000-0000E9240000}"/>
    <cellStyle name="20% - Accent6 2 3 3 4" xfId="35845" xr:uid="{00000000-0005-0000-0000-0000EA240000}"/>
    <cellStyle name="20% - Accent6 2 3 4" xfId="7924" xr:uid="{00000000-0005-0000-0000-0000EB240000}"/>
    <cellStyle name="20% - Accent6 2 3 4 2" xfId="21185" xr:uid="{00000000-0005-0000-0000-0000EC240000}"/>
    <cellStyle name="20% - Accent6 2 3 4 2 2" xfId="29139" xr:uid="{00000000-0005-0000-0000-0000ED240000}"/>
    <cellStyle name="20% - Accent6 2 3 4 2 2 2" xfId="58098" xr:uid="{00000000-0005-0000-0000-0000EE240000}"/>
    <cellStyle name="20% - Accent6 2 3 4 2 3" xfId="50157" xr:uid="{00000000-0005-0000-0000-0000EF240000}"/>
    <cellStyle name="20% - Accent6 2 3 4 3" xfId="14515" xr:uid="{00000000-0005-0000-0000-0000F0240000}"/>
    <cellStyle name="20% - Accent6 2 3 4 3 2" xfId="43573" xr:uid="{00000000-0005-0000-0000-0000F1240000}"/>
    <cellStyle name="20% - Accent6 2 3 4 4" xfId="36989" xr:uid="{00000000-0005-0000-0000-0000F2240000}"/>
    <cellStyle name="20% - Accent6 2 3 5" xfId="15794" xr:uid="{00000000-0005-0000-0000-0000F3240000}"/>
    <cellStyle name="20% - Accent6 2 3 5 2" xfId="23784" xr:uid="{00000000-0005-0000-0000-0000F4240000}"/>
    <cellStyle name="20% - Accent6 2 3 5 2 2" xfId="52743" xr:uid="{00000000-0005-0000-0000-0000F5240000}"/>
    <cellStyle name="20% - Accent6 2 3 5 3" xfId="44802" xr:uid="{00000000-0005-0000-0000-0000F6240000}"/>
    <cellStyle name="20% - Accent6 2 3 6" xfId="22335" xr:uid="{00000000-0005-0000-0000-0000F7240000}"/>
    <cellStyle name="20% - Accent6 2 3 6 2" xfId="30283" xr:uid="{00000000-0005-0000-0000-0000F8240000}"/>
    <cellStyle name="20% - Accent6 2 3 6 2 2" xfId="59242" xr:uid="{00000000-0005-0000-0000-0000F9240000}"/>
    <cellStyle name="20% - Accent6 2 3 6 3" xfId="51301" xr:uid="{00000000-0005-0000-0000-0000FA240000}"/>
    <cellStyle name="20% - Accent6 2 3 7" xfId="10079" xr:uid="{00000000-0005-0000-0000-0000FB240000}"/>
    <cellStyle name="20% - Accent6 2 3 7 2" xfId="39137" xr:uid="{00000000-0005-0000-0000-0000FC240000}"/>
    <cellStyle name="20% - Accent6 2 3 8" xfId="32553" xr:uid="{00000000-0005-0000-0000-0000FD240000}"/>
    <cellStyle name="20% - Accent6 2 4" xfId="22479" xr:uid="{00000000-0005-0000-0000-0000FE240000}"/>
    <cellStyle name="20% - Accent6 2 4 2" xfId="30423" xr:uid="{00000000-0005-0000-0000-0000FF240000}"/>
    <cellStyle name="20% - Accent6 2 4 2 2" xfId="59382" xr:uid="{00000000-0005-0000-0000-000000250000}"/>
    <cellStyle name="20% - Accent6 2 4 3" xfId="51441" xr:uid="{00000000-0005-0000-0000-000001250000}"/>
    <cellStyle name="20% - Accent6 2 5" xfId="22585" xr:uid="{00000000-0005-0000-0000-000002250000}"/>
    <cellStyle name="20% - Accent6 2 5 2" xfId="51547" xr:uid="{00000000-0005-0000-0000-000003250000}"/>
    <cellStyle name="20% - Accent6 3" xfId="96" xr:uid="{00000000-0005-0000-0000-000004250000}"/>
    <cellStyle name="20% - Accent6 3 10" xfId="6930" xr:uid="{00000000-0005-0000-0000-000005250000}"/>
    <cellStyle name="20% - Accent6 3 10 2" xfId="20201" xr:uid="{00000000-0005-0000-0000-000006250000}"/>
    <cellStyle name="20% - Accent6 3 10 2 2" xfId="28155" xr:uid="{00000000-0005-0000-0000-000007250000}"/>
    <cellStyle name="20% - Accent6 3 10 2 2 2" xfId="57114" xr:uid="{00000000-0005-0000-0000-000008250000}"/>
    <cellStyle name="20% - Accent6 3 10 2 3" xfId="49173" xr:uid="{00000000-0005-0000-0000-000009250000}"/>
    <cellStyle name="20% - Accent6 3 10 3" xfId="13531" xr:uid="{00000000-0005-0000-0000-00000A250000}"/>
    <cellStyle name="20% - Accent6 3 10 3 2" xfId="42589" xr:uid="{00000000-0005-0000-0000-00000B250000}"/>
    <cellStyle name="20% - Accent6 3 10 4" xfId="36005" xr:uid="{00000000-0005-0000-0000-00000C250000}"/>
    <cellStyle name="20% - Accent6 3 11" xfId="14683" xr:uid="{00000000-0005-0000-0000-00000D250000}"/>
    <cellStyle name="20% - Accent6 3 11 2" xfId="22718" xr:uid="{00000000-0005-0000-0000-00000E250000}"/>
    <cellStyle name="20% - Accent6 3 11 2 2" xfId="51677" xr:uid="{00000000-0005-0000-0000-00000F250000}"/>
    <cellStyle name="20% - Accent6 3 11 3" xfId="43736" xr:uid="{00000000-0005-0000-0000-000010250000}"/>
    <cellStyle name="20% - Accent6 3 12" xfId="21347" xr:uid="{00000000-0005-0000-0000-000011250000}"/>
    <cellStyle name="20% - Accent6 3 12 2" xfId="29299" xr:uid="{00000000-0005-0000-0000-000012250000}"/>
    <cellStyle name="20% - Accent6 3 12 2 2" xfId="58258" xr:uid="{00000000-0005-0000-0000-000013250000}"/>
    <cellStyle name="20% - Accent6 3 12 3" xfId="50317" xr:uid="{00000000-0005-0000-0000-000014250000}"/>
    <cellStyle name="20% - Accent6 3 13" xfId="22481" xr:uid="{00000000-0005-0000-0000-000015250000}"/>
    <cellStyle name="20% - Accent6 3 13 2" xfId="30425" xr:uid="{00000000-0005-0000-0000-000016250000}"/>
    <cellStyle name="20% - Accent6 3 13 2 2" xfId="59384" xr:uid="{00000000-0005-0000-0000-000017250000}"/>
    <cellStyle name="20% - Accent6 3 13 3" xfId="51443" xr:uid="{00000000-0005-0000-0000-000018250000}"/>
    <cellStyle name="20% - Accent6 3 14" xfId="22587" xr:uid="{00000000-0005-0000-0000-000019250000}"/>
    <cellStyle name="20% - Accent6 3 14 2" xfId="51549" xr:uid="{00000000-0005-0000-0000-00001A250000}"/>
    <cellStyle name="20% - Accent6 3 15" xfId="8089" xr:uid="{00000000-0005-0000-0000-00001B250000}"/>
    <cellStyle name="20% - Accent6 3 15 2" xfId="37149" xr:uid="{00000000-0005-0000-0000-00001C250000}"/>
    <cellStyle name="20% - Accent6 3 16" xfId="30565" xr:uid="{00000000-0005-0000-0000-00001D250000}"/>
    <cellStyle name="20% - Accent6 3 2" xfId="1459" xr:uid="{00000000-0005-0000-0000-00001E250000}"/>
    <cellStyle name="20% - Accent6 3 2 10" xfId="21441" xr:uid="{00000000-0005-0000-0000-00001F250000}"/>
    <cellStyle name="20% - Accent6 3 2 10 2" xfId="29389" xr:uid="{00000000-0005-0000-0000-000020250000}"/>
    <cellStyle name="20% - Accent6 3 2 10 2 2" xfId="58348" xr:uid="{00000000-0005-0000-0000-000021250000}"/>
    <cellStyle name="20% - Accent6 3 2 10 3" xfId="50407" xr:uid="{00000000-0005-0000-0000-000022250000}"/>
    <cellStyle name="20% - Accent6 3 2 11" xfId="8181" xr:uid="{00000000-0005-0000-0000-000023250000}"/>
    <cellStyle name="20% - Accent6 3 2 11 2" xfId="37239" xr:uid="{00000000-0005-0000-0000-000024250000}"/>
    <cellStyle name="20% - Accent6 3 2 12" xfId="30655" xr:uid="{00000000-0005-0000-0000-000025250000}"/>
    <cellStyle name="20% - Accent6 3 2 2" xfId="1679" xr:uid="{00000000-0005-0000-0000-000026250000}"/>
    <cellStyle name="20% - Accent6 3 2 2 10" xfId="30868" xr:uid="{00000000-0005-0000-0000-000027250000}"/>
    <cellStyle name="20% - Accent6 3 2 2 2" xfId="2304" xr:uid="{00000000-0005-0000-0000-000028250000}"/>
    <cellStyle name="20% - Accent6 3 2 2 2 2" xfId="3312" xr:uid="{00000000-0005-0000-0000-000029250000}"/>
    <cellStyle name="20% - Accent6 3 2 2 2 2 2" xfId="6670" xr:uid="{00000000-0005-0000-0000-00002A250000}"/>
    <cellStyle name="20% - Accent6 3 2 2 2 2 2 2" xfId="19952" xr:uid="{00000000-0005-0000-0000-00002B250000}"/>
    <cellStyle name="20% - Accent6 3 2 2 2 2 2 2 2" xfId="27906" xr:uid="{00000000-0005-0000-0000-00002C250000}"/>
    <cellStyle name="20% - Accent6 3 2 2 2 2 2 2 2 2" xfId="56865" xr:uid="{00000000-0005-0000-0000-00002D250000}"/>
    <cellStyle name="20% - Accent6 3 2 2 2 2 2 2 3" xfId="48924" xr:uid="{00000000-0005-0000-0000-00002E250000}"/>
    <cellStyle name="20% - Accent6 3 2 2 2 2 2 3" xfId="13282" xr:uid="{00000000-0005-0000-0000-00002F250000}"/>
    <cellStyle name="20% - Accent6 3 2 2 2 2 2 3 2" xfId="42340" xr:uid="{00000000-0005-0000-0000-000030250000}"/>
    <cellStyle name="20% - Accent6 3 2 2 2 2 2 4" xfId="35756" xr:uid="{00000000-0005-0000-0000-000031250000}"/>
    <cellStyle name="20% - Accent6 3 2 2 2 2 3" xfId="16800" xr:uid="{00000000-0005-0000-0000-000032250000}"/>
    <cellStyle name="20% - Accent6 3 2 2 2 2 3 2" xfId="24754" xr:uid="{00000000-0005-0000-0000-000033250000}"/>
    <cellStyle name="20% - Accent6 3 2 2 2 2 3 2 2" xfId="53713" xr:uid="{00000000-0005-0000-0000-000034250000}"/>
    <cellStyle name="20% - Accent6 3 2 2 2 2 3 3" xfId="45772" xr:uid="{00000000-0005-0000-0000-000035250000}"/>
    <cellStyle name="20% - Accent6 3 2 2 2 2 4" xfId="9990" xr:uid="{00000000-0005-0000-0000-000036250000}"/>
    <cellStyle name="20% - Accent6 3 2 2 2 2 4 2" xfId="39048" xr:uid="{00000000-0005-0000-0000-000037250000}"/>
    <cellStyle name="20% - Accent6 3 2 2 2 2 5" xfId="32464" xr:uid="{00000000-0005-0000-0000-000038250000}"/>
    <cellStyle name="20% - Accent6 3 2 2 2 3" xfId="4510" xr:uid="{00000000-0005-0000-0000-000039250000}"/>
    <cellStyle name="20% - Accent6 3 2 2 2 3 2" xfId="17804" xr:uid="{00000000-0005-0000-0000-00003A250000}"/>
    <cellStyle name="20% - Accent6 3 2 2 2 3 2 2" xfId="25758" xr:uid="{00000000-0005-0000-0000-00003B250000}"/>
    <cellStyle name="20% - Accent6 3 2 2 2 3 2 2 2" xfId="54717" xr:uid="{00000000-0005-0000-0000-00003C250000}"/>
    <cellStyle name="20% - Accent6 3 2 2 2 3 2 3" xfId="46776" xr:uid="{00000000-0005-0000-0000-00003D250000}"/>
    <cellStyle name="20% - Accent6 3 2 2 2 3 3" xfId="11134" xr:uid="{00000000-0005-0000-0000-00003E250000}"/>
    <cellStyle name="20% - Accent6 3 2 2 2 3 3 2" xfId="40192" xr:uid="{00000000-0005-0000-0000-00003F250000}"/>
    <cellStyle name="20% - Accent6 3 2 2 2 3 4" xfId="33608" xr:uid="{00000000-0005-0000-0000-000040250000}"/>
    <cellStyle name="20% - Accent6 3 2 2 2 4" xfId="5666" xr:uid="{00000000-0005-0000-0000-000041250000}"/>
    <cellStyle name="20% - Accent6 3 2 2 2 4 2" xfId="18948" xr:uid="{00000000-0005-0000-0000-000042250000}"/>
    <cellStyle name="20% - Accent6 3 2 2 2 4 2 2" xfId="26902" xr:uid="{00000000-0005-0000-0000-000043250000}"/>
    <cellStyle name="20% - Accent6 3 2 2 2 4 2 2 2" xfId="55861" xr:uid="{00000000-0005-0000-0000-000044250000}"/>
    <cellStyle name="20% - Accent6 3 2 2 2 4 2 3" xfId="47920" xr:uid="{00000000-0005-0000-0000-000045250000}"/>
    <cellStyle name="20% - Accent6 3 2 2 2 4 3" xfId="12278" xr:uid="{00000000-0005-0000-0000-000046250000}"/>
    <cellStyle name="20% - Accent6 3 2 2 2 4 3 2" xfId="41336" xr:uid="{00000000-0005-0000-0000-000047250000}"/>
    <cellStyle name="20% - Accent6 3 2 2 2 4 4" xfId="34752" xr:uid="{00000000-0005-0000-0000-000048250000}"/>
    <cellStyle name="20% - Accent6 3 2 2 2 5" xfId="7835" xr:uid="{00000000-0005-0000-0000-000049250000}"/>
    <cellStyle name="20% - Accent6 3 2 2 2 5 2" xfId="21096" xr:uid="{00000000-0005-0000-0000-00004A250000}"/>
    <cellStyle name="20% - Accent6 3 2 2 2 5 2 2" xfId="29050" xr:uid="{00000000-0005-0000-0000-00004B250000}"/>
    <cellStyle name="20% - Accent6 3 2 2 2 5 2 2 2" xfId="58009" xr:uid="{00000000-0005-0000-0000-00004C250000}"/>
    <cellStyle name="20% - Accent6 3 2 2 2 5 2 3" xfId="50068" xr:uid="{00000000-0005-0000-0000-00004D250000}"/>
    <cellStyle name="20% - Accent6 3 2 2 2 5 3" xfId="14426" xr:uid="{00000000-0005-0000-0000-00004E250000}"/>
    <cellStyle name="20% - Accent6 3 2 2 2 5 3 2" xfId="43484" xr:uid="{00000000-0005-0000-0000-00004F250000}"/>
    <cellStyle name="20% - Accent6 3 2 2 2 5 4" xfId="36900" xr:uid="{00000000-0005-0000-0000-000050250000}"/>
    <cellStyle name="20% - Accent6 3 2 2 2 6" xfId="15705" xr:uid="{00000000-0005-0000-0000-000051250000}"/>
    <cellStyle name="20% - Accent6 3 2 2 2 6 2" xfId="23695" xr:uid="{00000000-0005-0000-0000-000052250000}"/>
    <cellStyle name="20% - Accent6 3 2 2 2 6 2 2" xfId="52654" xr:uid="{00000000-0005-0000-0000-000053250000}"/>
    <cellStyle name="20% - Accent6 3 2 2 2 6 3" xfId="44713" xr:uid="{00000000-0005-0000-0000-000054250000}"/>
    <cellStyle name="20% - Accent6 3 2 2 2 7" xfId="22246" xr:uid="{00000000-0005-0000-0000-000055250000}"/>
    <cellStyle name="20% - Accent6 3 2 2 2 7 2" xfId="30194" xr:uid="{00000000-0005-0000-0000-000056250000}"/>
    <cellStyle name="20% - Accent6 3 2 2 2 7 2 2" xfId="59153" xr:uid="{00000000-0005-0000-0000-000057250000}"/>
    <cellStyle name="20% - Accent6 3 2 2 2 7 3" xfId="51212" xr:uid="{00000000-0005-0000-0000-000058250000}"/>
    <cellStyle name="20% - Accent6 3 2 2 2 8" xfId="8986" xr:uid="{00000000-0005-0000-0000-000059250000}"/>
    <cellStyle name="20% - Accent6 3 2 2 2 8 2" xfId="38044" xr:uid="{00000000-0005-0000-0000-00005A250000}"/>
    <cellStyle name="20% - Accent6 3 2 2 2 9" xfId="31460" xr:uid="{00000000-0005-0000-0000-00005B250000}"/>
    <cellStyle name="20% - Accent6 3 2 2 3" xfId="2720" xr:uid="{00000000-0005-0000-0000-00005C250000}"/>
    <cellStyle name="20% - Accent6 3 2 2 3 2" xfId="6078" xr:uid="{00000000-0005-0000-0000-00005D250000}"/>
    <cellStyle name="20% - Accent6 3 2 2 3 2 2" xfId="19360" xr:uid="{00000000-0005-0000-0000-00005E250000}"/>
    <cellStyle name="20% - Accent6 3 2 2 3 2 2 2" xfId="27314" xr:uid="{00000000-0005-0000-0000-00005F250000}"/>
    <cellStyle name="20% - Accent6 3 2 2 3 2 2 2 2" xfId="56273" xr:uid="{00000000-0005-0000-0000-000060250000}"/>
    <cellStyle name="20% - Accent6 3 2 2 3 2 2 3" xfId="48332" xr:uid="{00000000-0005-0000-0000-000061250000}"/>
    <cellStyle name="20% - Accent6 3 2 2 3 2 3" xfId="12690" xr:uid="{00000000-0005-0000-0000-000062250000}"/>
    <cellStyle name="20% - Accent6 3 2 2 3 2 3 2" xfId="41748" xr:uid="{00000000-0005-0000-0000-000063250000}"/>
    <cellStyle name="20% - Accent6 3 2 2 3 2 4" xfId="35164" xr:uid="{00000000-0005-0000-0000-000064250000}"/>
    <cellStyle name="20% - Accent6 3 2 2 3 3" xfId="16208" xr:uid="{00000000-0005-0000-0000-000065250000}"/>
    <cellStyle name="20% - Accent6 3 2 2 3 3 2" xfId="24162" xr:uid="{00000000-0005-0000-0000-000066250000}"/>
    <cellStyle name="20% - Accent6 3 2 2 3 3 2 2" xfId="53121" xr:uid="{00000000-0005-0000-0000-000067250000}"/>
    <cellStyle name="20% - Accent6 3 2 2 3 3 3" xfId="45180" xr:uid="{00000000-0005-0000-0000-000068250000}"/>
    <cellStyle name="20% - Accent6 3 2 2 3 4" xfId="9398" xr:uid="{00000000-0005-0000-0000-000069250000}"/>
    <cellStyle name="20% - Accent6 3 2 2 3 4 2" xfId="38456" xr:uid="{00000000-0005-0000-0000-00006A250000}"/>
    <cellStyle name="20% - Accent6 3 2 2 3 5" xfId="31872" xr:uid="{00000000-0005-0000-0000-00006B250000}"/>
    <cellStyle name="20% - Accent6 3 2 2 4" xfId="3918" xr:uid="{00000000-0005-0000-0000-00006C250000}"/>
    <cellStyle name="20% - Accent6 3 2 2 4 2" xfId="17212" xr:uid="{00000000-0005-0000-0000-00006D250000}"/>
    <cellStyle name="20% - Accent6 3 2 2 4 2 2" xfId="25166" xr:uid="{00000000-0005-0000-0000-00006E250000}"/>
    <cellStyle name="20% - Accent6 3 2 2 4 2 2 2" xfId="54125" xr:uid="{00000000-0005-0000-0000-00006F250000}"/>
    <cellStyle name="20% - Accent6 3 2 2 4 2 3" xfId="46184" xr:uid="{00000000-0005-0000-0000-000070250000}"/>
    <cellStyle name="20% - Accent6 3 2 2 4 3" xfId="10542" xr:uid="{00000000-0005-0000-0000-000071250000}"/>
    <cellStyle name="20% - Accent6 3 2 2 4 3 2" xfId="39600" xr:uid="{00000000-0005-0000-0000-000072250000}"/>
    <cellStyle name="20% - Accent6 3 2 2 4 4" xfId="33016" xr:uid="{00000000-0005-0000-0000-000073250000}"/>
    <cellStyle name="20% - Accent6 3 2 2 5" xfId="5074" xr:uid="{00000000-0005-0000-0000-000074250000}"/>
    <cellStyle name="20% - Accent6 3 2 2 5 2" xfId="18356" xr:uid="{00000000-0005-0000-0000-000075250000}"/>
    <cellStyle name="20% - Accent6 3 2 2 5 2 2" xfId="26310" xr:uid="{00000000-0005-0000-0000-000076250000}"/>
    <cellStyle name="20% - Accent6 3 2 2 5 2 2 2" xfId="55269" xr:uid="{00000000-0005-0000-0000-000077250000}"/>
    <cellStyle name="20% - Accent6 3 2 2 5 2 3" xfId="47328" xr:uid="{00000000-0005-0000-0000-000078250000}"/>
    <cellStyle name="20% - Accent6 3 2 2 5 3" xfId="11686" xr:uid="{00000000-0005-0000-0000-000079250000}"/>
    <cellStyle name="20% - Accent6 3 2 2 5 3 2" xfId="40744" xr:uid="{00000000-0005-0000-0000-00007A250000}"/>
    <cellStyle name="20% - Accent6 3 2 2 5 4" xfId="34160" xr:uid="{00000000-0005-0000-0000-00007B250000}"/>
    <cellStyle name="20% - Accent6 3 2 2 6" xfId="7243" xr:uid="{00000000-0005-0000-0000-00007C250000}"/>
    <cellStyle name="20% - Accent6 3 2 2 6 2" xfId="20504" xr:uid="{00000000-0005-0000-0000-00007D250000}"/>
    <cellStyle name="20% - Accent6 3 2 2 6 2 2" xfId="28458" xr:uid="{00000000-0005-0000-0000-00007E250000}"/>
    <cellStyle name="20% - Accent6 3 2 2 6 2 2 2" xfId="57417" xr:uid="{00000000-0005-0000-0000-00007F250000}"/>
    <cellStyle name="20% - Accent6 3 2 2 6 2 3" xfId="49476" xr:uid="{00000000-0005-0000-0000-000080250000}"/>
    <cellStyle name="20% - Accent6 3 2 2 6 3" xfId="13834" xr:uid="{00000000-0005-0000-0000-000081250000}"/>
    <cellStyle name="20% - Accent6 3 2 2 6 3 2" xfId="42892" xr:uid="{00000000-0005-0000-0000-000082250000}"/>
    <cellStyle name="20% - Accent6 3 2 2 6 4" xfId="36308" xr:uid="{00000000-0005-0000-0000-000083250000}"/>
    <cellStyle name="20% - Accent6 3 2 2 7" xfId="15112" xr:uid="{00000000-0005-0000-0000-000084250000}"/>
    <cellStyle name="20% - Accent6 3 2 2 7 2" xfId="23102" xr:uid="{00000000-0005-0000-0000-000085250000}"/>
    <cellStyle name="20% - Accent6 3 2 2 7 2 2" xfId="52061" xr:uid="{00000000-0005-0000-0000-000086250000}"/>
    <cellStyle name="20% - Accent6 3 2 2 7 3" xfId="44120" xr:uid="{00000000-0005-0000-0000-000087250000}"/>
    <cellStyle name="20% - Accent6 3 2 2 8" xfId="21654" xr:uid="{00000000-0005-0000-0000-000088250000}"/>
    <cellStyle name="20% - Accent6 3 2 2 8 2" xfId="29602" xr:uid="{00000000-0005-0000-0000-000089250000}"/>
    <cellStyle name="20% - Accent6 3 2 2 8 2 2" xfId="58561" xr:uid="{00000000-0005-0000-0000-00008A250000}"/>
    <cellStyle name="20% - Accent6 3 2 2 8 3" xfId="50620" xr:uid="{00000000-0005-0000-0000-00008B250000}"/>
    <cellStyle name="20% - Accent6 3 2 2 9" xfId="8394" xr:uid="{00000000-0005-0000-0000-00008C250000}"/>
    <cellStyle name="20% - Accent6 3 2 2 9 2" xfId="37452" xr:uid="{00000000-0005-0000-0000-00008D250000}"/>
    <cellStyle name="20% - Accent6 3 2 3" xfId="2091" xr:uid="{00000000-0005-0000-0000-00008E250000}"/>
    <cellStyle name="20% - Accent6 3 2 3 2" xfId="3099" xr:uid="{00000000-0005-0000-0000-00008F250000}"/>
    <cellStyle name="20% - Accent6 3 2 3 2 2" xfId="6457" xr:uid="{00000000-0005-0000-0000-000090250000}"/>
    <cellStyle name="20% - Accent6 3 2 3 2 2 2" xfId="19739" xr:uid="{00000000-0005-0000-0000-000091250000}"/>
    <cellStyle name="20% - Accent6 3 2 3 2 2 2 2" xfId="27693" xr:uid="{00000000-0005-0000-0000-000092250000}"/>
    <cellStyle name="20% - Accent6 3 2 3 2 2 2 2 2" xfId="56652" xr:uid="{00000000-0005-0000-0000-000093250000}"/>
    <cellStyle name="20% - Accent6 3 2 3 2 2 2 3" xfId="48711" xr:uid="{00000000-0005-0000-0000-000094250000}"/>
    <cellStyle name="20% - Accent6 3 2 3 2 2 3" xfId="13069" xr:uid="{00000000-0005-0000-0000-000095250000}"/>
    <cellStyle name="20% - Accent6 3 2 3 2 2 3 2" xfId="42127" xr:uid="{00000000-0005-0000-0000-000096250000}"/>
    <cellStyle name="20% - Accent6 3 2 3 2 2 4" xfId="35543" xr:uid="{00000000-0005-0000-0000-000097250000}"/>
    <cellStyle name="20% - Accent6 3 2 3 2 3" xfId="16587" xr:uid="{00000000-0005-0000-0000-000098250000}"/>
    <cellStyle name="20% - Accent6 3 2 3 2 3 2" xfId="24541" xr:uid="{00000000-0005-0000-0000-000099250000}"/>
    <cellStyle name="20% - Accent6 3 2 3 2 3 2 2" xfId="53500" xr:uid="{00000000-0005-0000-0000-00009A250000}"/>
    <cellStyle name="20% - Accent6 3 2 3 2 3 3" xfId="45559" xr:uid="{00000000-0005-0000-0000-00009B250000}"/>
    <cellStyle name="20% - Accent6 3 2 3 2 4" xfId="9777" xr:uid="{00000000-0005-0000-0000-00009C250000}"/>
    <cellStyle name="20% - Accent6 3 2 3 2 4 2" xfId="38835" xr:uid="{00000000-0005-0000-0000-00009D250000}"/>
    <cellStyle name="20% - Accent6 3 2 3 2 5" xfId="32251" xr:uid="{00000000-0005-0000-0000-00009E250000}"/>
    <cellStyle name="20% - Accent6 3 2 3 3" xfId="4297" xr:uid="{00000000-0005-0000-0000-00009F250000}"/>
    <cellStyle name="20% - Accent6 3 2 3 3 2" xfId="17591" xr:uid="{00000000-0005-0000-0000-0000A0250000}"/>
    <cellStyle name="20% - Accent6 3 2 3 3 2 2" xfId="25545" xr:uid="{00000000-0005-0000-0000-0000A1250000}"/>
    <cellStyle name="20% - Accent6 3 2 3 3 2 2 2" xfId="54504" xr:uid="{00000000-0005-0000-0000-0000A2250000}"/>
    <cellStyle name="20% - Accent6 3 2 3 3 2 3" xfId="46563" xr:uid="{00000000-0005-0000-0000-0000A3250000}"/>
    <cellStyle name="20% - Accent6 3 2 3 3 3" xfId="10921" xr:uid="{00000000-0005-0000-0000-0000A4250000}"/>
    <cellStyle name="20% - Accent6 3 2 3 3 3 2" xfId="39979" xr:uid="{00000000-0005-0000-0000-0000A5250000}"/>
    <cellStyle name="20% - Accent6 3 2 3 3 4" xfId="33395" xr:uid="{00000000-0005-0000-0000-0000A6250000}"/>
    <cellStyle name="20% - Accent6 3 2 3 4" xfId="5453" xr:uid="{00000000-0005-0000-0000-0000A7250000}"/>
    <cellStyle name="20% - Accent6 3 2 3 4 2" xfId="18735" xr:uid="{00000000-0005-0000-0000-0000A8250000}"/>
    <cellStyle name="20% - Accent6 3 2 3 4 2 2" xfId="26689" xr:uid="{00000000-0005-0000-0000-0000A9250000}"/>
    <cellStyle name="20% - Accent6 3 2 3 4 2 2 2" xfId="55648" xr:uid="{00000000-0005-0000-0000-0000AA250000}"/>
    <cellStyle name="20% - Accent6 3 2 3 4 2 3" xfId="47707" xr:uid="{00000000-0005-0000-0000-0000AB250000}"/>
    <cellStyle name="20% - Accent6 3 2 3 4 3" xfId="12065" xr:uid="{00000000-0005-0000-0000-0000AC250000}"/>
    <cellStyle name="20% - Accent6 3 2 3 4 3 2" xfId="41123" xr:uid="{00000000-0005-0000-0000-0000AD250000}"/>
    <cellStyle name="20% - Accent6 3 2 3 4 4" xfId="34539" xr:uid="{00000000-0005-0000-0000-0000AE250000}"/>
    <cellStyle name="20% - Accent6 3 2 3 5" xfId="7622" xr:uid="{00000000-0005-0000-0000-0000AF250000}"/>
    <cellStyle name="20% - Accent6 3 2 3 5 2" xfId="20883" xr:uid="{00000000-0005-0000-0000-0000B0250000}"/>
    <cellStyle name="20% - Accent6 3 2 3 5 2 2" xfId="28837" xr:uid="{00000000-0005-0000-0000-0000B1250000}"/>
    <cellStyle name="20% - Accent6 3 2 3 5 2 2 2" xfId="57796" xr:uid="{00000000-0005-0000-0000-0000B2250000}"/>
    <cellStyle name="20% - Accent6 3 2 3 5 2 3" xfId="49855" xr:uid="{00000000-0005-0000-0000-0000B3250000}"/>
    <cellStyle name="20% - Accent6 3 2 3 5 3" xfId="14213" xr:uid="{00000000-0005-0000-0000-0000B4250000}"/>
    <cellStyle name="20% - Accent6 3 2 3 5 3 2" xfId="43271" xr:uid="{00000000-0005-0000-0000-0000B5250000}"/>
    <cellStyle name="20% - Accent6 3 2 3 5 4" xfId="36687" xr:uid="{00000000-0005-0000-0000-0000B6250000}"/>
    <cellStyle name="20% - Accent6 3 2 3 6" xfId="15492" xr:uid="{00000000-0005-0000-0000-0000B7250000}"/>
    <cellStyle name="20% - Accent6 3 2 3 6 2" xfId="23482" xr:uid="{00000000-0005-0000-0000-0000B8250000}"/>
    <cellStyle name="20% - Accent6 3 2 3 6 2 2" xfId="52441" xr:uid="{00000000-0005-0000-0000-0000B9250000}"/>
    <cellStyle name="20% - Accent6 3 2 3 6 3" xfId="44500" xr:uid="{00000000-0005-0000-0000-0000BA250000}"/>
    <cellStyle name="20% - Accent6 3 2 3 7" xfId="22033" xr:uid="{00000000-0005-0000-0000-0000BB250000}"/>
    <cellStyle name="20% - Accent6 3 2 3 7 2" xfId="29981" xr:uid="{00000000-0005-0000-0000-0000BC250000}"/>
    <cellStyle name="20% - Accent6 3 2 3 7 2 2" xfId="58940" xr:uid="{00000000-0005-0000-0000-0000BD250000}"/>
    <cellStyle name="20% - Accent6 3 2 3 7 3" xfId="50999" xr:uid="{00000000-0005-0000-0000-0000BE250000}"/>
    <cellStyle name="20% - Accent6 3 2 3 8" xfId="8773" xr:uid="{00000000-0005-0000-0000-0000BF250000}"/>
    <cellStyle name="20% - Accent6 3 2 3 8 2" xfId="37831" xr:uid="{00000000-0005-0000-0000-0000C0250000}"/>
    <cellStyle name="20% - Accent6 3 2 3 9" xfId="31247" xr:uid="{00000000-0005-0000-0000-0000C1250000}"/>
    <cellStyle name="20% - Accent6 3 2 4" xfId="1909" xr:uid="{00000000-0005-0000-0000-0000C2250000}"/>
    <cellStyle name="20% - Accent6 3 2 4 2" xfId="2919" xr:uid="{00000000-0005-0000-0000-0000C3250000}"/>
    <cellStyle name="20% - Accent6 3 2 4 2 2" xfId="6277" xr:uid="{00000000-0005-0000-0000-0000C4250000}"/>
    <cellStyle name="20% - Accent6 3 2 4 2 2 2" xfId="19559" xr:uid="{00000000-0005-0000-0000-0000C5250000}"/>
    <cellStyle name="20% - Accent6 3 2 4 2 2 2 2" xfId="27513" xr:uid="{00000000-0005-0000-0000-0000C6250000}"/>
    <cellStyle name="20% - Accent6 3 2 4 2 2 2 2 2" xfId="56472" xr:uid="{00000000-0005-0000-0000-0000C7250000}"/>
    <cellStyle name="20% - Accent6 3 2 4 2 2 2 3" xfId="48531" xr:uid="{00000000-0005-0000-0000-0000C8250000}"/>
    <cellStyle name="20% - Accent6 3 2 4 2 2 3" xfId="12889" xr:uid="{00000000-0005-0000-0000-0000C9250000}"/>
    <cellStyle name="20% - Accent6 3 2 4 2 2 3 2" xfId="41947" xr:uid="{00000000-0005-0000-0000-0000CA250000}"/>
    <cellStyle name="20% - Accent6 3 2 4 2 2 4" xfId="35363" xr:uid="{00000000-0005-0000-0000-0000CB250000}"/>
    <cellStyle name="20% - Accent6 3 2 4 2 3" xfId="16407" xr:uid="{00000000-0005-0000-0000-0000CC250000}"/>
    <cellStyle name="20% - Accent6 3 2 4 2 3 2" xfId="24361" xr:uid="{00000000-0005-0000-0000-0000CD250000}"/>
    <cellStyle name="20% - Accent6 3 2 4 2 3 2 2" xfId="53320" xr:uid="{00000000-0005-0000-0000-0000CE250000}"/>
    <cellStyle name="20% - Accent6 3 2 4 2 3 3" xfId="45379" xr:uid="{00000000-0005-0000-0000-0000CF250000}"/>
    <cellStyle name="20% - Accent6 3 2 4 2 4" xfId="9597" xr:uid="{00000000-0005-0000-0000-0000D0250000}"/>
    <cellStyle name="20% - Accent6 3 2 4 2 4 2" xfId="38655" xr:uid="{00000000-0005-0000-0000-0000D1250000}"/>
    <cellStyle name="20% - Accent6 3 2 4 2 5" xfId="32071" xr:uid="{00000000-0005-0000-0000-0000D2250000}"/>
    <cellStyle name="20% - Accent6 3 2 4 3" xfId="4117" xr:uid="{00000000-0005-0000-0000-0000D3250000}"/>
    <cellStyle name="20% - Accent6 3 2 4 3 2" xfId="17411" xr:uid="{00000000-0005-0000-0000-0000D4250000}"/>
    <cellStyle name="20% - Accent6 3 2 4 3 2 2" xfId="25365" xr:uid="{00000000-0005-0000-0000-0000D5250000}"/>
    <cellStyle name="20% - Accent6 3 2 4 3 2 2 2" xfId="54324" xr:uid="{00000000-0005-0000-0000-0000D6250000}"/>
    <cellStyle name="20% - Accent6 3 2 4 3 2 3" xfId="46383" xr:uid="{00000000-0005-0000-0000-0000D7250000}"/>
    <cellStyle name="20% - Accent6 3 2 4 3 3" xfId="10741" xr:uid="{00000000-0005-0000-0000-0000D8250000}"/>
    <cellStyle name="20% - Accent6 3 2 4 3 3 2" xfId="39799" xr:uid="{00000000-0005-0000-0000-0000D9250000}"/>
    <cellStyle name="20% - Accent6 3 2 4 3 4" xfId="33215" xr:uid="{00000000-0005-0000-0000-0000DA250000}"/>
    <cellStyle name="20% - Accent6 3 2 4 4" xfId="5273" xr:uid="{00000000-0005-0000-0000-0000DB250000}"/>
    <cellStyle name="20% - Accent6 3 2 4 4 2" xfId="18555" xr:uid="{00000000-0005-0000-0000-0000DC250000}"/>
    <cellStyle name="20% - Accent6 3 2 4 4 2 2" xfId="26509" xr:uid="{00000000-0005-0000-0000-0000DD250000}"/>
    <cellStyle name="20% - Accent6 3 2 4 4 2 2 2" xfId="55468" xr:uid="{00000000-0005-0000-0000-0000DE250000}"/>
    <cellStyle name="20% - Accent6 3 2 4 4 2 3" xfId="47527" xr:uid="{00000000-0005-0000-0000-0000DF250000}"/>
    <cellStyle name="20% - Accent6 3 2 4 4 3" xfId="11885" xr:uid="{00000000-0005-0000-0000-0000E0250000}"/>
    <cellStyle name="20% - Accent6 3 2 4 4 3 2" xfId="40943" xr:uid="{00000000-0005-0000-0000-0000E1250000}"/>
    <cellStyle name="20% - Accent6 3 2 4 4 4" xfId="34359" xr:uid="{00000000-0005-0000-0000-0000E2250000}"/>
    <cellStyle name="20% - Accent6 3 2 4 5" xfId="7442" xr:uid="{00000000-0005-0000-0000-0000E3250000}"/>
    <cellStyle name="20% - Accent6 3 2 4 5 2" xfId="20703" xr:uid="{00000000-0005-0000-0000-0000E4250000}"/>
    <cellStyle name="20% - Accent6 3 2 4 5 2 2" xfId="28657" xr:uid="{00000000-0005-0000-0000-0000E5250000}"/>
    <cellStyle name="20% - Accent6 3 2 4 5 2 2 2" xfId="57616" xr:uid="{00000000-0005-0000-0000-0000E6250000}"/>
    <cellStyle name="20% - Accent6 3 2 4 5 2 3" xfId="49675" xr:uid="{00000000-0005-0000-0000-0000E7250000}"/>
    <cellStyle name="20% - Accent6 3 2 4 5 3" xfId="14033" xr:uid="{00000000-0005-0000-0000-0000E8250000}"/>
    <cellStyle name="20% - Accent6 3 2 4 5 3 2" xfId="43091" xr:uid="{00000000-0005-0000-0000-0000E9250000}"/>
    <cellStyle name="20% - Accent6 3 2 4 5 4" xfId="36507" xr:uid="{00000000-0005-0000-0000-0000EA250000}"/>
    <cellStyle name="20% - Accent6 3 2 4 6" xfId="15312" xr:uid="{00000000-0005-0000-0000-0000EB250000}"/>
    <cellStyle name="20% - Accent6 3 2 4 6 2" xfId="23302" xr:uid="{00000000-0005-0000-0000-0000EC250000}"/>
    <cellStyle name="20% - Accent6 3 2 4 6 2 2" xfId="52261" xr:uid="{00000000-0005-0000-0000-0000ED250000}"/>
    <cellStyle name="20% - Accent6 3 2 4 6 3" xfId="44320" xr:uid="{00000000-0005-0000-0000-0000EE250000}"/>
    <cellStyle name="20% - Accent6 3 2 4 7" xfId="21853" xr:uid="{00000000-0005-0000-0000-0000EF250000}"/>
    <cellStyle name="20% - Accent6 3 2 4 7 2" xfId="29801" xr:uid="{00000000-0005-0000-0000-0000F0250000}"/>
    <cellStyle name="20% - Accent6 3 2 4 7 2 2" xfId="58760" xr:uid="{00000000-0005-0000-0000-0000F1250000}"/>
    <cellStyle name="20% - Accent6 3 2 4 7 3" xfId="50819" xr:uid="{00000000-0005-0000-0000-0000F2250000}"/>
    <cellStyle name="20% - Accent6 3 2 4 8" xfId="8593" xr:uid="{00000000-0005-0000-0000-0000F3250000}"/>
    <cellStyle name="20% - Accent6 3 2 4 8 2" xfId="37651" xr:uid="{00000000-0005-0000-0000-0000F4250000}"/>
    <cellStyle name="20% - Accent6 3 2 4 9" xfId="31067" xr:uid="{00000000-0005-0000-0000-0000F5250000}"/>
    <cellStyle name="20% - Accent6 3 2 5" xfId="2507" xr:uid="{00000000-0005-0000-0000-0000F6250000}"/>
    <cellStyle name="20% - Accent6 3 2 5 2" xfId="5865" xr:uid="{00000000-0005-0000-0000-0000F7250000}"/>
    <cellStyle name="20% - Accent6 3 2 5 2 2" xfId="19147" xr:uid="{00000000-0005-0000-0000-0000F8250000}"/>
    <cellStyle name="20% - Accent6 3 2 5 2 2 2" xfId="27101" xr:uid="{00000000-0005-0000-0000-0000F9250000}"/>
    <cellStyle name="20% - Accent6 3 2 5 2 2 2 2" xfId="56060" xr:uid="{00000000-0005-0000-0000-0000FA250000}"/>
    <cellStyle name="20% - Accent6 3 2 5 2 2 3" xfId="48119" xr:uid="{00000000-0005-0000-0000-0000FB250000}"/>
    <cellStyle name="20% - Accent6 3 2 5 2 3" xfId="12477" xr:uid="{00000000-0005-0000-0000-0000FC250000}"/>
    <cellStyle name="20% - Accent6 3 2 5 2 3 2" xfId="41535" xr:uid="{00000000-0005-0000-0000-0000FD250000}"/>
    <cellStyle name="20% - Accent6 3 2 5 2 4" xfId="34951" xr:uid="{00000000-0005-0000-0000-0000FE250000}"/>
    <cellStyle name="20% - Accent6 3 2 5 3" xfId="14798" xr:uid="{00000000-0005-0000-0000-0000FF250000}"/>
    <cellStyle name="20% - Accent6 3 2 5 3 2" xfId="22801" xr:uid="{00000000-0005-0000-0000-000000260000}"/>
    <cellStyle name="20% - Accent6 3 2 5 3 2 2" xfId="51760" xr:uid="{00000000-0005-0000-0000-000001260000}"/>
    <cellStyle name="20% - Accent6 3 2 5 3 3" xfId="43819" xr:uid="{00000000-0005-0000-0000-000002260000}"/>
    <cellStyle name="20% - Accent6 3 2 5 4" xfId="9185" xr:uid="{00000000-0005-0000-0000-000003260000}"/>
    <cellStyle name="20% - Accent6 3 2 5 4 2" xfId="38243" xr:uid="{00000000-0005-0000-0000-000004260000}"/>
    <cellStyle name="20% - Accent6 3 2 5 5" xfId="31659" xr:uid="{00000000-0005-0000-0000-000005260000}"/>
    <cellStyle name="20% - Accent6 3 2 6" xfId="3705" xr:uid="{00000000-0005-0000-0000-000006260000}"/>
    <cellStyle name="20% - Accent6 3 2 6 2" xfId="16999" xr:uid="{00000000-0005-0000-0000-000007260000}"/>
    <cellStyle name="20% - Accent6 3 2 6 2 2" xfId="24953" xr:uid="{00000000-0005-0000-0000-000008260000}"/>
    <cellStyle name="20% - Accent6 3 2 6 2 2 2" xfId="53912" xr:uid="{00000000-0005-0000-0000-000009260000}"/>
    <cellStyle name="20% - Accent6 3 2 6 2 3" xfId="45971" xr:uid="{00000000-0005-0000-0000-00000A260000}"/>
    <cellStyle name="20% - Accent6 3 2 6 3" xfId="10329" xr:uid="{00000000-0005-0000-0000-00000B260000}"/>
    <cellStyle name="20% - Accent6 3 2 6 3 2" xfId="39387" xr:uid="{00000000-0005-0000-0000-00000C260000}"/>
    <cellStyle name="20% - Accent6 3 2 6 4" xfId="32803" xr:uid="{00000000-0005-0000-0000-00000D260000}"/>
    <cellStyle name="20% - Accent6 3 2 7" xfId="4861" xr:uid="{00000000-0005-0000-0000-00000E260000}"/>
    <cellStyle name="20% - Accent6 3 2 7 2" xfId="18143" xr:uid="{00000000-0005-0000-0000-00000F260000}"/>
    <cellStyle name="20% - Accent6 3 2 7 2 2" xfId="26097" xr:uid="{00000000-0005-0000-0000-000010260000}"/>
    <cellStyle name="20% - Accent6 3 2 7 2 2 2" xfId="55056" xr:uid="{00000000-0005-0000-0000-000011260000}"/>
    <cellStyle name="20% - Accent6 3 2 7 2 3" xfId="47115" xr:uid="{00000000-0005-0000-0000-000012260000}"/>
    <cellStyle name="20% - Accent6 3 2 7 3" xfId="11473" xr:uid="{00000000-0005-0000-0000-000013260000}"/>
    <cellStyle name="20% - Accent6 3 2 7 3 2" xfId="40531" xr:uid="{00000000-0005-0000-0000-000014260000}"/>
    <cellStyle name="20% - Accent6 3 2 7 4" xfId="33947" xr:uid="{00000000-0005-0000-0000-000015260000}"/>
    <cellStyle name="20% - Accent6 3 2 8" xfId="7030" xr:uid="{00000000-0005-0000-0000-000016260000}"/>
    <cellStyle name="20% - Accent6 3 2 8 2" xfId="20291" xr:uid="{00000000-0005-0000-0000-000017260000}"/>
    <cellStyle name="20% - Accent6 3 2 8 2 2" xfId="28245" xr:uid="{00000000-0005-0000-0000-000018260000}"/>
    <cellStyle name="20% - Accent6 3 2 8 2 2 2" xfId="57204" xr:uid="{00000000-0005-0000-0000-000019260000}"/>
    <cellStyle name="20% - Accent6 3 2 8 2 3" xfId="49263" xr:uid="{00000000-0005-0000-0000-00001A260000}"/>
    <cellStyle name="20% - Accent6 3 2 8 3" xfId="13621" xr:uid="{00000000-0005-0000-0000-00001B260000}"/>
    <cellStyle name="20% - Accent6 3 2 8 3 2" xfId="42679" xr:uid="{00000000-0005-0000-0000-00001C260000}"/>
    <cellStyle name="20% - Accent6 3 2 8 4" xfId="36095" xr:uid="{00000000-0005-0000-0000-00001D260000}"/>
    <cellStyle name="20% - Accent6 3 2 9" xfId="14899" xr:uid="{00000000-0005-0000-0000-00001E260000}"/>
    <cellStyle name="20% - Accent6 3 2 9 2" xfId="22889" xr:uid="{00000000-0005-0000-0000-00001F260000}"/>
    <cellStyle name="20% - Accent6 3 2 9 2 2" xfId="51848" xr:uid="{00000000-0005-0000-0000-000020260000}"/>
    <cellStyle name="20% - Accent6 3 2 9 3" xfId="43907" xr:uid="{00000000-0005-0000-0000-000021260000}"/>
    <cellStyle name="20% - Accent6 3 3" xfId="1559" xr:uid="{00000000-0005-0000-0000-000022260000}"/>
    <cellStyle name="20% - Accent6 3 3 10" xfId="30748" xr:uid="{00000000-0005-0000-0000-000023260000}"/>
    <cellStyle name="20% - Accent6 3 3 2" xfId="2184" xr:uid="{00000000-0005-0000-0000-000024260000}"/>
    <cellStyle name="20% - Accent6 3 3 2 2" xfId="3192" xr:uid="{00000000-0005-0000-0000-000025260000}"/>
    <cellStyle name="20% - Accent6 3 3 2 2 2" xfId="6550" xr:uid="{00000000-0005-0000-0000-000026260000}"/>
    <cellStyle name="20% - Accent6 3 3 2 2 2 2" xfId="19832" xr:uid="{00000000-0005-0000-0000-000027260000}"/>
    <cellStyle name="20% - Accent6 3 3 2 2 2 2 2" xfId="27786" xr:uid="{00000000-0005-0000-0000-000028260000}"/>
    <cellStyle name="20% - Accent6 3 3 2 2 2 2 2 2" xfId="56745" xr:uid="{00000000-0005-0000-0000-000029260000}"/>
    <cellStyle name="20% - Accent6 3 3 2 2 2 2 3" xfId="48804" xr:uid="{00000000-0005-0000-0000-00002A260000}"/>
    <cellStyle name="20% - Accent6 3 3 2 2 2 3" xfId="13162" xr:uid="{00000000-0005-0000-0000-00002B260000}"/>
    <cellStyle name="20% - Accent6 3 3 2 2 2 3 2" xfId="42220" xr:uid="{00000000-0005-0000-0000-00002C260000}"/>
    <cellStyle name="20% - Accent6 3 3 2 2 2 4" xfId="35636" xr:uid="{00000000-0005-0000-0000-00002D260000}"/>
    <cellStyle name="20% - Accent6 3 3 2 2 3" xfId="16680" xr:uid="{00000000-0005-0000-0000-00002E260000}"/>
    <cellStyle name="20% - Accent6 3 3 2 2 3 2" xfId="24634" xr:uid="{00000000-0005-0000-0000-00002F260000}"/>
    <cellStyle name="20% - Accent6 3 3 2 2 3 2 2" xfId="53593" xr:uid="{00000000-0005-0000-0000-000030260000}"/>
    <cellStyle name="20% - Accent6 3 3 2 2 3 3" xfId="45652" xr:uid="{00000000-0005-0000-0000-000031260000}"/>
    <cellStyle name="20% - Accent6 3 3 2 2 4" xfId="9870" xr:uid="{00000000-0005-0000-0000-000032260000}"/>
    <cellStyle name="20% - Accent6 3 3 2 2 4 2" xfId="38928" xr:uid="{00000000-0005-0000-0000-000033260000}"/>
    <cellStyle name="20% - Accent6 3 3 2 2 5" xfId="32344" xr:uid="{00000000-0005-0000-0000-000034260000}"/>
    <cellStyle name="20% - Accent6 3 3 2 3" xfId="4390" xr:uid="{00000000-0005-0000-0000-000035260000}"/>
    <cellStyle name="20% - Accent6 3 3 2 3 2" xfId="17684" xr:uid="{00000000-0005-0000-0000-000036260000}"/>
    <cellStyle name="20% - Accent6 3 3 2 3 2 2" xfId="25638" xr:uid="{00000000-0005-0000-0000-000037260000}"/>
    <cellStyle name="20% - Accent6 3 3 2 3 2 2 2" xfId="54597" xr:uid="{00000000-0005-0000-0000-000038260000}"/>
    <cellStyle name="20% - Accent6 3 3 2 3 2 3" xfId="46656" xr:uid="{00000000-0005-0000-0000-000039260000}"/>
    <cellStyle name="20% - Accent6 3 3 2 3 3" xfId="11014" xr:uid="{00000000-0005-0000-0000-00003A260000}"/>
    <cellStyle name="20% - Accent6 3 3 2 3 3 2" xfId="40072" xr:uid="{00000000-0005-0000-0000-00003B260000}"/>
    <cellStyle name="20% - Accent6 3 3 2 3 4" xfId="33488" xr:uid="{00000000-0005-0000-0000-00003C260000}"/>
    <cellStyle name="20% - Accent6 3 3 2 4" xfId="5546" xr:uid="{00000000-0005-0000-0000-00003D260000}"/>
    <cellStyle name="20% - Accent6 3 3 2 4 2" xfId="18828" xr:uid="{00000000-0005-0000-0000-00003E260000}"/>
    <cellStyle name="20% - Accent6 3 3 2 4 2 2" xfId="26782" xr:uid="{00000000-0005-0000-0000-00003F260000}"/>
    <cellStyle name="20% - Accent6 3 3 2 4 2 2 2" xfId="55741" xr:uid="{00000000-0005-0000-0000-000040260000}"/>
    <cellStyle name="20% - Accent6 3 3 2 4 2 3" xfId="47800" xr:uid="{00000000-0005-0000-0000-000041260000}"/>
    <cellStyle name="20% - Accent6 3 3 2 4 3" xfId="12158" xr:uid="{00000000-0005-0000-0000-000042260000}"/>
    <cellStyle name="20% - Accent6 3 3 2 4 3 2" xfId="41216" xr:uid="{00000000-0005-0000-0000-000043260000}"/>
    <cellStyle name="20% - Accent6 3 3 2 4 4" xfId="34632" xr:uid="{00000000-0005-0000-0000-000044260000}"/>
    <cellStyle name="20% - Accent6 3 3 2 5" xfId="7715" xr:uid="{00000000-0005-0000-0000-000045260000}"/>
    <cellStyle name="20% - Accent6 3 3 2 5 2" xfId="20976" xr:uid="{00000000-0005-0000-0000-000046260000}"/>
    <cellStyle name="20% - Accent6 3 3 2 5 2 2" xfId="28930" xr:uid="{00000000-0005-0000-0000-000047260000}"/>
    <cellStyle name="20% - Accent6 3 3 2 5 2 2 2" xfId="57889" xr:uid="{00000000-0005-0000-0000-000048260000}"/>
    <cellStyle name="20% - Accent6 3 3 2 5 2 3" xfId="49948" xr:uid="{00000000-0005-0000-0000-000049260000}"/>
    <cellStyle name="20% - Accent6 3 3 2 5 3" xfId="14306" xr:uid="{00000000-0005-0000-0000-00004A260000}"/>
    <cellStyle name="20% - Accent6 3 3 2 5 3 2" xfId="43364" xr:uid="{00000000-0005-0000-0000-00004B260000}"/>
    <cellStyle name="20% - Accent6 3 3 2 5 4" xfId="36780" xr:uid="{00000000-0005-0000-0000-00004C260000}"/>
    <cellStyle name="20% - Accent6 3 3 2 6" xfId="15585" xr:uid="{00000000-0005-0000-0000-00004D260000}"/>
    <cellStyle name="20% - Accent6 3 3 2 6 2" xfId="23575" xr:uid="{00000000-0005-0000-0000-00004E260000}"/>
    <cellStyle name="20% - Accent6 3 3 2 6 2 2" xfId="52534" xr:uid="{00000000-0005-0000-0000-00004F260000}"/>
    <cellStyle name="20% - Accent6 3 3 2 6 3" xfId="44593" xr:uid="{00000000-0005-0000-0000-000050260000}"/>
    <cellStyle name="20% - Accent6 3 3 2 7" xfId="22126" xr:uid="{00000000-0005-0000-0000-000051260000}"/>
    <cellStyle name="20% - Accent6 3 3 2 7 2" xfId="30074" xr:uid="{00000000-0005-0000-0000-000052260000}"/>
    <cellStyle name="20% - Accent6 3 3 2 7 2 2" xfId="59033" xr:uid="{00000000-0005-0000-0000-000053260000}"/>
    <cellStyle name="20% - Accent6 3 3 2 7 3" xfId="51092" xr:uid="{00000000-0005-0000-0000-000054260000}"/>
    <cellStyle name="20% - Accent6 3 3 2 8" xfId="8866" xr:uid="{00000000-0005-0000-0000-000055260000}"/>
    <cellStyle name="20% - Accent6 3 3 2 8 2" xfId="37924" xr:uid="{00000000-0005-0000-0000-000056260000}"/>
    <cellStyle name="20% - Accent6 3 3 2 9" xfId="31340" xr:uid="{00000000-0005-0000-0000-000057260000}"/>
    <cellStyle name="20% - Accent6 3 3 3" xfId="2600" xr:uid="{00000000-0005-0000-0000-000058260000}"/>
    <cellStyle name="20% - Accent6 3 3 3 2" xfId="5958" xr:uid="{00000000-0005-0000-0000-000059260000}"/>
    <cellStyle name="20% - Accent6 3 3 3 2 2" xfId="19240" xr:uid="{00000000-0005-0000-0000-00005A260000}"/>
    <cellStyle name="20% - Accent6 3 3 3 2 2 2" xfId="27194" xr:uid="{00000000-0005-0000-0000-00005B260000}"/>
    <cellStyle name="20% - Accent6 3 3 3 2 2 2 2" xfId="56153" xr:uid="{00000000-0005-0000-0000-00005C260000}"/>
    <cellStyle name="20% - Accent6 3 3 3 2 2 3" xfId="48212" xr:uid="{00000000-0005-0000-0000-00005D260000}"/>
    <cellStyle name="20% - Accent6 3 3 3 2 3" xfId="12570" xr:uid="{00000000-0005-0000-0000-00005E260000}"/>
    <cellStyle name="20% - Accent6 3 3 3 2 3 2" xfId="41628" xr:uid="{00000000-0005-0000-0000-00005F260000}"/>
    <cellStyle name="20% - Accent6 3 3 3 2 4" xfId="35044" xr:uid="{00000000-0005-0000-0000-000060260000}"/>
    <cellStyle name="20% - Accent6 3 3 3 3" xfId="16088" xr:uid="{00000000-0005-0000-0000-000061260000}"/>
    <cellStyle name="20% - Accent6 3 3 3 3 2" xfId="24042" xr:uid="{00000000-0005-0000-0000-000062260000}"/>
    <cellStyle name="20% - Accent6 3 3 3 3 2 2" xfId="53001" xr:uid="{00000000-0005-0000-0000-000063260000}"/>
    <cellStyle name="20% - Accent6 3 3 3 3 3" xfId="45060" xr:uid="{00000000-0005-0000-0000-000064260000}"/>
    <cellStyle name="20% - Accent6 3 3 3 4" xfId="9278" xr:uid="{00000000-0005-0000-0000-000065260000}"/>
    <cellStyle name="20% - Accent6 3 3 3 4 2" xfId="38336" xr:uid="{00000000-0005-0000-0000-000066260000}"/>
    <cellStyle name="20% - Accent6 3 3 3 5" xfId="31752" xr:uid="{00000000-0005-0000-0000-000067260000}"/>
    <cellStyle name="20% - Accent6 3 3 4" xfId="3798" xr:uid="{00000000-0005-0000-0000-000068260000}"/>
    <cellStyle name="20% - Accent6 3 3 4 2" xfId="17092" xr:uid="{00000000-0005-0000-0000-000069260000}"/>
    <cellStyle name="20% - Accent6 3 3 4 2 2" xfId="25046" xr:uid="{00000000-0005-0000-0000-00006A260000}"/>
    <cellStyle name="20% - Accent6 3 3 4 2 2 2" xfId="54005" xr:uid="{00000000-0005-0000-0000-00006B260000}"/>
    <cellStyle name="20% - Accent6 3 3 4 2 3" xfId="46064" xr:uid="{00000000-0005-0000-0000-00006C260000}"/>
    <cellStyle name="20% - Accent6 3 3 4 3" xfId="10422" xr:uid="{00000000-0005-0000-0000-00006D260000}"/>
    <cellStyle name="20% - Accent6 3 3 4 3 2" xfId="39480" xr:uid="{00000000-0005-0000-0000-00006E260000}"/>
    <cellStyle name="20% - Accent6 3 3 4 4" xfId="32896" xr:uid="{00000000-0005-0000-0000-00006F260000}"/>
    <cellStyle name="20% - Accent6 3 3 5" xfId="4954" xr:uid="{00000000-0005-0000-0000-000070260000}"/>
    <cellStyle name="20% - Accent6 3 3 5 2" xfId="18236" xr:uid="{00000000-0005-0000-0000-000071260000}"/>
    <cellStyle name="20% - Accent6 3 3 5 2 2" xfId="26190" xr:uid="{00000000-0005-0000-0000-000072260000}"/>
    <cellStyle name="20% - Accent6 3 3 5 2 2 2" xfId="55149" xr:uid="{00000000-0005-0000-0000-000073260000}"/>
    <cellStyle name="20% - Accent6 3 3 5 2 3" xfId="47208" xr:uid="{00000000-0005-0000-0000-000074260000}"/>
    <cellStyle name="20% - Accent6 3 3 5 3" xfId="11566" xr:uid="{00000000-0005-0000-0000-000075260000}"/>
    <cellStyle name="20% - Accent6 3 3 5 3 2" xfId="40624" xr:uid="{00000000-0005-0000-0000-000076260000}"/>
    <cellStyle name="20% - Accent6 3 3 5 4" xfId="34040" xr:uid="{00000000-0005-0000-0000-000077260000}"/>
    <cellStyle name="20% - Accent6 3 3 6" xfId="7123" xr:uid="{00000000-0005-0000-0000-000078260000}"/>
    <cellStyle name="20% - Accent6 3 3 6 2" xfId="20384" xr:uid="{00000000-0005-0000-0000-000079260000}"/>
    <cellStyle name="20% - Accent6 3 3 6 2 2" xfId="28338" xr:uid="{00000000-0005-0000-0000-00007A260000}"/>
    <cellStyle name="20% - Accent6 3 3 6 2 2 2" xfId="57297" xr:uid="{00000000-0005-0000-0000-00007B260000}"/>
    <cellStyle name="20% - Accent6 3 3 6 2 3" xfId="49356" xr:uid="{00000000-0005-0000-0000-00007C260000}"/>
    <cellStyle name="20% - Accent6 3 3 6 3" xfId="13714" xr:uid="{00000000-0005-0000-0000-00007D260000}"/>
    <cellStyle name="20% - Accent6 3 3 6 3 2" xfId="42772" xr:uid="{00000000-0005-0000-0000-00007E260000}"/>
    <cellStyle name="20% - Accent6 3 3 6 4" xfId="36188" xr:uid="{00000000-0005-0000-0000-00007F260000}"/>
    <cellStyle name="20% - Accent6 3 3 7" xfId="14992" xr:uid="{00000000-0005-0000-0000-000080260000}"/>
    <cellStyle name="20% - Accent6 3 3 7 2" xfId="22982" xr:uid="{00000000-0005-0000-0000-000081260000}"/>
    <cellStyle name="20% - Accent6 3 3 7 2 2" xfId="51941" xr:uid="{00000000-0005-0000-0000-000082260000}"/>
    <cellStyle name="20% - Accent6 3 3 7 3" xfId="44000" xr:uid="{00000000-0005-0000-0000-000083260000}"/>
    <cellStyle name="20% - Accent6 3 3 8" xfId="21534" xr:uid="{00000000-0005-0000-0000-000084260000}"/>
    <cellStyle name="20% - Accent6 3 3 8 2" xfId="29482" xr:uid="{00000000-0005-0000-0000-000085260000}"/>
    <cellStyle name="20% - Accent6 3 3 8 2 2" xfId="58441" xr:uid="{00000000-0005-0000-0000-000086260000}"/>
    <cellStyle name="20% - Accent6 3 3 8 3" xfId="50500" xr:uid="{00000000-0005-0000-0000-000087260000}"/>
    <cellStyle name="20% - Accent6 3 3 9" xfId="8274" xr:uid="{00000000-0005-0000-0000-000088260000}"/>
    <cellStyle name="20% - Accent6 3 3 9 2" xfId="37332" xr:uid="{00000000-0005-0000-0000-000089260000}"/>
    <cellStyle name="20% - Accent6 3 4" xfId="2001" xr:uid="{00000000-0005-0000-0000-00008A260000}"/>
    <cellStyle name="20% - Accent6 3 4 2" xfId="3009" xr:uid="{00000000-0005-0000-0000-00008B260000}"/>
    <cellStyle name="20% - Accent6 3 4 2 2" xfId="6367" xr:uid="{00000000-0005-0000-0000-00008C260000}"/>
    <cellStyle name="20% - Accent6 3 4 2 2 2" xfId="19649" xr:uid="{00000000-0005-0000-0000-00008D260000}"/>
    <cellStyle name="20% - Accent6 3 4 2 2 2 2" xfId="27603" xr:uid="{00000000-0005-0000-0000-00008E260000}"/>
    <cellStyle name="20% - Accent6 3 4 2 2 2 2 2" xfId="56562" xr:uid="{00000000-0005-0000-0000-00008F260000}"/>
    <cellStyle name="20% - Accent6 3 4 2 2 2 3" xfId="48621" xr:uid="{00000000-0005-0000-0000-000090260000}"/>
    <cellStyle name="20% - Accent6 3 4 2 2 3" xfId="12979" xr:uid="{00000000-0005-0000-0000-000091260000}"/>
    <cellStyle name="20% - Accent6 3 4 2 2 3 2" xfId="42037" xr:uid="{00000000-0005-0000-0000-000092260000}"/>
    <cellStyle name="20% - Accent6 3 4 2 2 4" xfId="35453" xr:uid="{00000000-0005-0000-0000-000093260000}"/>
    <cellStyle name="20% - Accent6 3 4 2 3" xfId="16497" xr:uid="{00000000-0005-0000-0000-000094260000}"/>
    <cellStyle name="20% - Accent6 3 4 2 3 2" xfId="24451" xr:uid="{00000000-0005-0000-0000-000095260000}"/>
    <cellStyle name="20% - Accent6 3 4 2 3 2 2" xfId="53410" xr:uid="{00000000-0005-0000-0000-000096260000}"/>
    <cellStyle name="20% - Accent6 3 4 2 3 3" xfId="45469" xr:uid="{00000000-0005-0000-0000-000097260000}"/>
    <cellStyle name="20% - Accent6 3 4 2 4" xfId="9687" xr:uid="{00000000-0005-0000-0000-000098260000}"/>
    <cellStyle name="20% - Accent6 3 4 2 4 2" xfId="38745" xr:uid="{00000000-0005-0000-0000-000099260000}"/>
    <cellStyle name="20% - Accent6 3 4 2 5" xfId="32161" xr:uid="{00000000-0005-0000-0000-00009A260000}"/>
    <cellStyle name="20% - Accent6 3 4 3" xfId="4207" xr:uid="{00000000-0005-0000-0000-00009B260000}"/>
    <cellStyle name="20% - Accent6 3 4 3 2" xfId="17501" xr:uid="{00000000-0005-0000-0000-00009C260000}"/>
    <cellStyle name="20% - Accent6 3 4 3 2 2" xfId="25455" xr:uid="{00000000-0005-0000-0000-00009D260000}"/>
    <cellStyle name="20% - Accent6 3 4 3 2 2 2" xfId="54414" xr:uid="{00000000-0005-0000-0000-00009E260000}"/>
    <cellStyle name="20% - Accent6 3 4 3 2 3" xfId="46473" xr:uid="{00000000-0005-0000-0000-00009F260000}"/>
    <cellStyle name="20% - Accent6 3 4 3 3" xfId="10831" xr:uid="{00000000-0005-0000-0000-0000A0260000}"/>
    <cellStyle name="20% - Accent6 3 4 3 3 2" xfId="39889" xr:uid="{00000000-0005-0000-0000-0000A1260000}"/>
    <cellStyle name="20% - Accent6 3 4 3 4" xfId="33305" xr:uid="{00000000-0005-0000-0000-0000A2260000}"/>
    <cellStyle name="20% - Accent6 3 4 4" xfId="5363" xr:uid="{00000000-0005-0000-0000-0000A3260000}"/>
    <cellStyle name="20% - Accent6 3 4 4 2" xfId="18645" xr:uid="{00000000-0005-0000-0000-0000A4260000}"/>
    <cellStyle name="20% - Accent6 3 4 4 2 2" xfId="26599" xr:uid="{00000000-0005-0000-0000-0000A5260000}"/>
    <cellStyle name="20% - Accent6 3 4 4 2 2 2" xfId="55558" xr:uid="{00000000-0005-0000-0000-0000A6260000}"/>
    <cellStyle name="20% - Accent6 3 4 4 2 3" xfId="47617" xr:uid="{00000000-0005-0000-0000-0000A7260000}"/>
    <cellStyle name="20% - Accent6 3 4 4 3" xfId="11975" xr:uid="{00000000-0005-0000-0000-0000A8260000}"/>
    <cellStyle name="20% - Accent6 3 4 4 3 2" xfId="41033" xr:uid="{00000000-0005-0000-0000-0000A9260000}"/>
    <cellStyle name="20% - Accent6 3 4 4 4" xfId="34449" xr:uid="{00000000-0005-0000-0000-0000AA260000}"/>
    <cellStyle name="20% - Accent6 3 4 5" xfId="7532" xr:uid="{00000000-0005-0000-0000-0000AB260000}"/>
    <cellStyle name="20% - Accent6 3 4 5 2" xfId="20793" xr:uid="{00000000-0005-0000-0000-0000AC260000}"/>
    <cellStyle name="20% - Accent6 3 4 5 2 2" xfId="28747" xr:uid="{00000000-0005-0000-0000-0000AD260000}"/>
    <cellStyle name="20% - Accent6 3 4 5 2 2 2" xfId="57706" xr:uid="{00000000-0005-0000-0000-0000AE260000}"/>
    <cellStyle name="20% - Accent6 3 4 5 2 3" xfId="49765" xr:uid="{00000000-0005-0000-0000-0000AF260000}"/>
    <cellStyle name="20% - Accent6 3 4 5 3" xfId="14123" xr:uid="{00000000-0005-0000-0000-0000B0260000}"/>
    <cellStyle name="20% - Accent6 3 4 5 3 2" xfId="43181" xr:uid="{00000000-0005-0000-0000-0000B1260000}"/>
    <cellStyle name="20% - Accent6 3 4 5 4" xfId="36597" xr:uid="{00000000-0005-0000-0000-0000B2260000}"/>
    <cellStyle name="20% - Accent6 3 4 6" xfId="15402" xr:uid="{00000000-0005-0000-0000-0000B3260000}"/>
    <cellStyle name="20% - Accent6 3 4 6 2" xfId="23392" xr:uid="{00000000-0005-0000-0000-0000B4260000}"/>
    <cellStyle name="20% - Accent6 3 4 6 2 2" xfId="52351" xr:uid="{00000000-0005-0000-0000-0000B5260000}"/>
    <cellStyle name="20% - Accent6 3 4 6 3" xfId="44410" xr:uid="{00000000-0005-0000-0000-0000B6260000}"/>
    <cellStyle name="20% - Accent6 3 4 7" xfId="21943" xr:uid="{00000000-0005-0000-0000-0000B7260000}"/>
    <cellStyle name="20% - Accent6 3 4 7 2" xfId="29891" xr:uid="{00000000-0005-0000-0000-0000B8260000}"/>
    <cellStyle name="20% - Accent6 3 4 7 2 2" xfId="58850" xr:uid="{00000000-0005-0000-0000-0000B9260000}"/>
    <cellStyle name="20% - Accent6 3 4 7 3" xfId="50909" xr:uid="{00000000-0005-0000-0000-0000BA260000}"/>
    <cellStyle name="20% - Accent6 3 4 8" xfId="8683" xr:uid="{00000000-0005-0000-0000-0000BB260000}"/>
    <cellStyle name="20% - Accent6 3 4 8 2" xfId="37741" xr:uid="{00000000-0005-0000-0000-0000BC260000}"/>
    <cellStyle name="20% - Accent6 3 4 9" xfId="31157" xr:uid="{00000000-0005-0000-0000-0000BD260000}"/>
    <cellStyle name="20% - Accent6 3 5" xfId="1817" xr:uid="{00000000-0005-0000-0000-0000BE260000}"/>
    <cellStyle name="20% - Accent6 3 5 2" xfId="2829" xr:uid="{00000000-0005-0000-0000-0000BF260000}"/>
    <cellStyle name="20% - Accent6 3 5 2 2" xfId="6187" xr:uid="{00000000-0005-0000-0000-0000C0260000}"/>
    <cellStyle name="20% - Accent6 3 5 2 2 2" xfId="19469" xr:uid="{00000000-0005-0000-0000-0000C1260000}"/>
    <cellStyle name="20% - Accent6 3 5 2 2 2 2" xfId="27423" xr:uid="{00000000-0005-0000-0000-0000C2260000}"/>
    <cellStyle name="20% - Accent6 3 5 2 2 2 2 2" xfId="56382" xr:uid="{00000000-0005-0000-0000-0000C3260000}"/>
    <cellStyle name="20% - Accent6 3 5 2 2 2 3" xfId="48441" xr:uid="{00000000-0005-0000-0000-0000C4260000}"/>
    <cellStyle name="20% - Accent6 3 5 2 2 3" xfId="12799" xr:uid="{00000000-0005-0000-0000-0000C5260000}"/>
    <cellStyle name="20% - Accent6 3 5 2 2 3 2" xfId="41857" xr:uid="{00000000-0005-0000-0000-0000C6260000}"/>
    <cellStyle name="20% - Accent6 3 5 2 2 4" xfId="35273" xr:uid="{00000000-0005-0000-0000-0000C7260000}"/>
    <cellStyle name="20% - Accent6 3 5 2 3" xfId="16317" xr:uid="{00000000-0005-0000-0000-0000C8260000}"/>
    <cellStyle name="20% - Accent6 3 5 2 3 2" xfId="24271" xr:uid="{00000000-0005-0000-0000-0000C9260000}"/>
    <cellStyle name="20% - Accent6 3 5 2 3 2 2" xfId="53230" xr:uid="{00000000-0005-0000-0000-0000CA260000}"/>
    <cellStyle name="20% - Accent6 3 5 2 3 3" xfId="45289" xr:uid="{00000000-0005-0000-0000-0000CB260000}"/>
    <cellStyle name="20% - Accent6 3 5 2 4" xfId="9507" xr:uid="{00000000-0005-0000-0000-0000CC260000}"/>
    <cellStyle name="20% - Accent6 3 5 2 4 2" xfId="38565" xr:uid="{00000000-0005-0000-0000-0000CD260000}"/>
    <cellStyle name="20% - Accent6 3 5 2 5" xfId="31981" xr:uid="{00000000-0005-0000-0000-0000CE260000}"/>
    <cellStyle name="20% - Accent6 3 5 3" xfId="4027" xr:uid="{00000000-0005-0000-0000-0000CF260000}"/>
    <cellStyle name="20% - Accent6 3 5 3 2" xfId="17321" xr:uid="{00000000-0005-0000-0000-0000D0260000}"/>
    <cellStyle name="20% - Accent6 3 5 3 2 2" xfId="25275" xr:uid="{00000000-0005-0000-0000-0000D1260000}"/>
    <cellStyle name="20% - Accent6 3 5 3 2 2 2" xfId="54234" xr:uid="{00000000-0005-0000-0000-0000D2260000}"/>
    <cellStyle name="20% - Accent6 3 5 3 2 3" xfId="46293" xr:uid="{00000000-0005-0000-0000-0000D3260000}"/>
    <cellStyle name="20% - Accent6 3 5 3 3" xfId="10651" xr:uid="{00000000-0005-0000-0000-0000D4260000}"/>
    <cellStyle name="20% - Accent6 3 5 3 3 2" xfId="39709" xr:uid="{00000000-0005-0000-0000-0000D5260000}"/>
    <cellStyle name="20% - Accent6 3 5 3 4" xfId="33125" xr:uid="{00000000-0005-0000-0000-0000D6260000}"/>
    <cellStyle name="20% - Accent6 3 5 4" xfId="5183" xr:uid="{00000000-0005-0000-0000-0000D7260000}"/>
    <cellStyle name="20% - Accent6 3 5 4 2" xfId="18465" xr:uid="{00000000-0005-0000-0000-0000D8260000}"/>
    <cellStyle name="20% - Accent6 3 5 4 2 2" xfId="26419" xr:uid="{00000000-0005-0000-0000-0000D9260000}"/>
    <cellStyle name="20% - Accent6 3 5 4 2 2 2" xfId="55378" xr:uid="{00000000-0005-0000-0000-0000DA260000}"/>
    <cellStyle name="20% - Accent6 3 5 4 2 3" xfId="47437" xr:uid="{00000000-0005-0000-0000-0000DB260000}"/>
    <cellStyle name="20% - Accent6 3 5 4 3" xfId="11795" xr:uid="{00000000-0005-0000-0000-0000DC260000}"/>
    <cellStyle name="20% - Accent6 3 5 4 3 2" xfId="40853" xr:uid="{00000000-0005-0000-0000-0000DD260000}"/>
    <cellStyle name="20% - Accent6 3 5 4 4" xfId="34269" xr:uid="{00000000-0005-0000-0000-0000DE260000}"/>
    <cellStyle name="20% - Accent6 3 5 5" xfId="7352" xr:uid="{00000000-0005-0000-0000-0000DF260000}"/>
    <cellStyle name="20% - Accent6 3 5 5 2" xfId="20613" xr:uid="{00000000-0005-0000-0000-0000E0260000}"/>
    <cellStyle name="20% - Accent6 3 5 5 2 2" xfId="28567" xr:uid="{00000000-0005-0000-0000-0000E1260000}"/>
    <cellStyle name="20% - Accent6 3 5 5 2 2 2" xfId="57526" xr:uid="{00000000-0005-0000-0000-0000E2260000}"/>
    <cellStyle name="20% - Accent6 3 5 5 2 3" xfId="49585" xr:uid="{00000000-0005-0000-0000-0000E3260000}"/>
    <cellStyle name="20% - Accent6 3 5 5 3" xfId="13943" xr:uid="{00000000-0005-0000-0000-0000E4260000}"/>
    <cellStyle name="20% - Accent6 3 5 5 3 2" xfId="43001" xr:uid="{00000000-0005-0000-0000-0000E5260000}"/>
    <cellStyle name="20% - Accent6 3 5 5 4" xfId="36417" xr:uid="{00000000-0005-0000-0000-0000E6260000}"/>
    <cellStyle name="20% - Accent6 3 5 6" xfId="15222" xr:uid="{00000000-0005-0000-0000-0000E7260000}"/>
    <cellStyle name="20% - Accent6 3 5 6 2" xfId="23212" xr:uid="{00000000-0005-0000-0000-0000E8260000}"/>
    <cellStyle name="20% - Accent6 3 5 6 2 2" xfId="52171" xr:uid="{00000000-0005-0000-0000-0000E9260000}"/>
    <cellStyle name="20% - Accent6 3 5 6 3" xfId="44230" xr:uid="{00000000-0005-0000-0000-0000EA260000}"/>
    <cellStyle name="20% - Accent6 3 5 7" xfId="21763" xr:uid="{00000000-0005-0000-0000-0000EB260000}"/>
    <cellStyle name="20% - Accent6 3 5 7 2" xfId="29711" xr:uid="{00000000-0005-0000-0000-0000EC260000}"/>
    <cellStyle name="20% - Accent6 3 5 7 2 2" xfId="58670" xr:uid="{00000000-0005-0000-0000-0000ED260000}"/>
    <cellStyle name="20% - Accent6 3 5 7 3" xfId="50729" xr:uid="{00000000-0005-0000-0000-0000EE260000}"/>
    <cellStyle name="20% - Accent6 3 5 8" xfId="8503" xr:uid="{00000000-0005-0000-0000-0000EF260000}"/>
    <cellStyle name="20% - Accent6 3 5 8 2" xfId="37561" xr:uid="{00000000-0005-0000-0000-0000F0260000}"/>
    <cellStyle name="20% - Accent6 3 5 9" xfId="30977" xr:uid="{00000000-0005-0000-0000-0000F1260000}"/>
    <cellStyle name="20% - Accent6 3 6" xfId="3403" xr:uid="{00000000-0005-0000-0000-0000F2260000}"/>
    <cellStyle name="20% - Accent6 3 6 2" xfId="4601" xr:uid="{00000000-0005-0000-0000-0000F3260000}"/>
    <cellStyle name="20% - Accent6 3 6 2 2" xfId="17895" xr:uid="{00000000-0005-0000-0000-0000F4260000}"/>
    <cellStyle name="20% - Accent6 3 6 2 2 2" xfId="25849" xr:uid="{00000000-0005-0000-0000-0000F5260000}"/>
    <cellStyle name="20% - Accent6 3 6 2 2 2 2" xfId="54808" xr:uid="{00000000-0005-0000-0000-0000F6260000}"/>
    <cellStyle name="20% - Accent6 3 6 2 2 3" xfId="46867" xr:uid="{00000000-0005-0000-0000-0000F7260000}"/>
    <cellStyle name="20% - Accent6 3 6 2 3" xfId="11225" xr:uid="{00000000-0005-0000-0000-0000F8260000}"/>
    <cellStyle name="20% - Accent6 3 6 2 3 2" xfId="40283" xr:uid="{00000000-0005-0000-0000-0000F9260000}"/>
    <cellStyle name="20% - Accent6 3 6 2 4" xfId="33699" xr:uid="{00000000-0005-0000-0000-0000FA260000}"/>
    <cellStyle name="20% - Accent6 3 6 3" xfId="6761" xr:uid="{00000000-0005-0000-0000-0000FB260000}"/>
    <cellStyle name="20% - Accent6 3 6 3 2" xfId="20043" xr:uid="{00000000-0005-0000-0000-0000FC260000}"/>
    <cellStyle name="20% - Accent6 3 6 3 2 2" xfId="27997" xr:uid="{00000000-0005-0000-0000-0000FD260000}"/>
    <cellStyle name="20% - Accent6 3 6 3 2 2 2" xfId="56956" xr:uid="{00000000-0005-0000-0000-0000FE260000}"/>
    <cellStyle name="20% - Accent6 3 6 3 2 3" xfId="49015" xr:uid="{00000000-0005-0000-0000-0000FF260000}"/>
    <cellStyle name="20% - Accent6 3 6 3 3" xfId="13373" xr:uid="{00000000-0005-0000-0000-000000270000}"/>
    <cellStyle name="20% - Accent6 3 6 3 3 2" xfId="42431" xr:uid="{00000000-0005-0000-0000-000001270000}"/>
    <cellStyle name="20% - Accent6 3 6 3 4" xfId="35847" xr:uid="{00000000-0005-0000-0000-000002270000}"/>
    <cellStyle name="20% - Accent6 3 6 4" xfId="7926" xr:uid="{00000000-0005-0000-0000-000003270000}"/>
    <cellStyle name="20% - Accent6 3 6 4 2" xfId="21187" xr:uid="{00000000-0005-0000-0000-000004270000}"/>
    <cellStyle name="20% - Accent6 3 6 4 2 2" xfId="29141" xr:uid="{00000000-0005-0000-0000-000005270000}"/>
    <cellStyle name="20% - Accent6 3 6 4 2 2 2" xfId="58100" xr:uid="{00000000-0005-0000-0000-000006270000}"/>
    <cellStyle name="20% - Accent6 3 6 4 2 3" xfId="50159" xr:uid="{00000000-0005-0000-0000-000007270000}"/>
    <cellStyle name="20% - Accent6 3 6 4 3" xfId="14517" xr:uid="{00000000-0005-0000-0000-000008270000}"/>
    <cellStyle name="20% - Accent6 3 6 4 3 2" xfId="43575" xr:uid="{00000000-0005-0000-0000-000009270000}"/>
    <cellStyle name="20% - Accent6 3 6 4 4" xfId="36991" xr:uid="{00000000-0005-0000-0000-00000A270000}"/>
    <cellStyle name="20% - Accent6 3 6 5" xfId="15796" xr:uid="{00000000-0005-0000-0000-00000B270000}"/>
    <cellStyle name="20% - Accent6 3 6 5 2" xfId="23786" xr:uid="{00000000-0005-0000-0000-00000C270000}"/>
    <cellStyle name="20% - Accent6 3 6 5 2 2" xfId="52745" xr:uid="{00000000-0005-0000-0000-00000D270000}"/>
    <cellStyle name="20% - Accent6 3 6 5 3" xfId="44804" xr:uid="{00000000-0005-0000-0000-00000E270000}"/>
    <cellStyle name="20% - Accent6 3 6 6" xfId="22337" xr:uid="{00000000-0005-0000-0000-00000F270000}"/>
    <cellStyle name="20% - Accent6 3 6 6 2" xfId="30285" xr:uid="{00000000-0005-0000-0000-000010270000}"/>
    <cellStyle name="20% - Accent6 3 6 6 2 2" xfId="59244" xr:uid="{00000000-0005-0000-0000-000011270000}"/>
    <cellStyle name="20% - Accent6 3 6 6 3" xfId="51303" xr:uid="{00000000-0005-0000-0000-000012270000}"/>
    <cellStyle name="20% - Accent6 3 6 7" xfId="10081" xr:uid="{00000000-0005-0000-0000-000013270000}"/>
    <cellStyle name="20% - Accent6 3 6 7 2" xfId="39139" xr:uid="{00000000-0005-0000-0000-000014270000}"/>
    <cellStyle name="20% - Accent6 3 6 8" xfId="32555" xr:uid="{00000000-0005-0000-0000-000015270000}"/>
    <cellStyle name="20% - Accent6 3 7" xfId="2416" xr:uid="{00000000-0005-0000-0000-000016270000}"/>
    <cellStyle name="20% - Accent6 3 7 2" xfId="5775" xr:uid="{00000000-0005-0000-0000-000017270000}"/>
    <cellStyle name="20% - Accent6 3 7 2 2" xfId="19057" xr:uid="{00000000-0005-0000-0000-000018270000}"/>
    <cellStyle name="20% - Accent6 3 7 2 2 2" xfId="27011" xr:uid="{00000000-0005-0000-0000-000019270000}"/>
    <cellStyle name="20% - Accent6 3 7 2 2 2 2" xfId="55970" xr:uid="{00000000-0005-0000-0000-00001A270000}"/>
    <cellStyle name="20% - Accent6 3 7 2 2 3" xfId="48029" xr:uid="{00000000-0005-0000-0000-00001B270000}"/>
    <cellStyle name="20% - Accent6 3 7 2 3" xfId="12387" xr:uid="{00000000-0005-0000-0000-00001C270000}"/>
    <cellStyle name="20% - Accent6 3 7 2 3 2" xfId="41445" xr:uid="{00000000-0005-0000-0000-00001D270000}"/>
    <cellStyle name="20% - Accent6 3 7 2 4" xfId="34861" xr:uid="{00000000-0005-0000-0000-00001E270000}"/>
    <cellStyle name="20% - Accent6 3 7 3" xfId="14782" xr:uid="{00000000-0005-0000-0000-00001F270000}"/>
    <cellStyle name="20% - Accent6 3 7 3 2" xfId="22788" xr:uid="{00000000-0005-0000-0000-000020270000}"/>
    <cellStyle name="20% - Accent6 3 7 3 2 2" xfId="51747" xr:uid="{00000000-0005-0000-0000-000021270000}"/>
    <cellStyle name="20% - Accent6 3 7 3 3" xfId="43806" xr:uid="{00000000-0005-0000-0000-000022270000}"/>
    <cellStyle name="20% - Accent6 3 7 4" xfId="9095" xr:uid="{00000000-0005-0000-0000-000023270000}"/>
    <cellStyle name="20% - Accent6 3 7 4 2" xfId="38153" xr:uid="{00000000-0005-0000-0000-000024270000}"/>
    <cellStyle name="20% - Accent6 3 7 5" xfId="31569" xr:uid="{00000000-0005-0000-0000-000025270000}"/>
    <cellStyle name="20% - Accent6 3 8" xfId="3615" xr:uid="{00000000-0005-0000-0000-000026270000}"/>
    <cellStyle name="20% - Accent6 3 8 2" xfId="16909" xr:uid="{00000000-0005-0000-0000-000027270000}"/>
    <cellStyle name="20% - Accent6 3 8 2 2" xfId="24863" xr:uid="{00000000-0005-0000-0000-000028270000}"/>
    <cellStyle name="20% - Accent6 3 8 2 2 2" xfId="53822" xr:uid="{00000000-0005-0000-0000-000029270000}"/>
    <cellStyle name="20% - Accent6 3 8 2 3" xfId="45881" xr:uid="{00000000-0005-0000-0000-00002A270000}"/>
    <cellStyle name="20% - Accent6 3 8 3" xfId="10239" xr:uid="{00000000-0005-0000-0000-00002B270000}"/>
    <cellStyle name="20% - Accent6 3 8 3 2" xfId="39297" xr:uid="{00000000-0005-0000-0000-00002C270000}"/>
    <cellStyle name="20% - Accent6 3 8 4" xfId="32713" xr:uid="{00000000-0005-0000-0000-00002D270000}"/>
    <cellStyle name="20% - Accent6 3 9" xfId="4769" xr:uid="{00000000-0005-0000-0000-00002E270000}"/>
    <cellStyle name="20% - Accent6 3 9 2" xfId="18053" xr:uid="{00000000-0005-0000-0000-00002F270000}"/>
    <cellStyle name="20% - Accent6 3 9 2 2" xfId="26007" xr:uid="{00000000-0005-0000-0000-000030270000}"/>
    <cellStyle name="20% - Accent6 3 9 2 2 2" xfId="54966" xr:uid="{00000000-0005-0000-0000-000031270000}"/>
    <cellStyle name="20% - Accent6 3 9 2 3" xfId="47025" xr:uid="{00000000-0005-0000-0000-000032270000}"/>
    <cellStyle name="20% - Accent6 3 9 3" xfId="11383" xr:uid="{00000000-0005-0000-0000-000033270000}"/>
    <cellStyle name="20% - Accent6 3 9 3 2" xfId="40441" xr:uid="{00000000-0005-0000-0000-000034270000}"/>
    <cellStyle name="20% - Accent6 3 9 4" xfId="33857" xr:uid="{00000000-0005-0000-0000-000035270000}"/>
    <cellStyle name="20% - Accent6 4" xfId="1412" xr:uid="{00000000-0005-0000-0000-000036270000}"/>
    <cellStyle name="20% - Accent6 4 10" xfId="6985" xr:uid="{00000000-0005-0000-0000-000037270000}"/>
    <cellStyle name="20% - Accent6 4 10 2" xfId="20246" xr:uid="{00000000-0005-0000-0000-000038270000}"/>
    <cellStyle name="20% - Accent6 4 10 2 2" xfId="28200" xr:uid="{00000000-0005-0000-0000-000039270000}"/>
    <cellStyle name="20% - Accent6 4 10 2 2 2" xfId="57159" xr:uid="{00000000-0005-0000-0000-00003A270000}"/>
    <cellStyle name="20% - Accent6 4 10 2 3" xfId="49218" xr:uid="{00000000-0005-0000-0000-00003B270000}"/>
    <cellStyle name="20% - Accent6 4 10 3" xfId="13576" xr:uid="{00000000-0005-0000-0000-00003C270000}"/>
    <cellStyle name="20% - Accent6 4 10 3 2" xfId="42634" xr:uid="{00000000-0005-0000-0000-00003D270000}"/>
    <cellStyle name="20% - Accent6 4 10 4" xfId="36050" xr:uid="{00000000-0005-0000-0000-00003E270000}"/>
    <cellStyle name="20% - Accent6 4 11" xfId="14854" xr:uid="{00000000-0005-0000-0000-00003F270000}"/>
    <cellStyle name="20% - Accent6 4 11 2" xfId="22844" xr:uid="{00000000-0005-0000-0000-000040270000}"/>
    <cellStyle name="20% - Accent6 4 11 2 2" xfId="51803" xr:uid="{00000000-0005-0000-0000-000041270000}"/>
    <cellStyle name="20% - Accent6 4 11 3" xfId="43862" xr:uid="{00000000-0005-0000-0000-000042270000}"/>
    <cellStyle name="20% - Accent6 4 12" xfId="21396" xr:uid="{00000000-0005-0000-0000-000043270000}"/>
    <cellStyle name="20% - Accent6 4 12 2" xfId="29344" xr:uid="{00000000-0005-0000-0000-000044270000}"/>
    <cellStyle name="20% - Accent6 4 12 2 2" xfId="58303" xr:uid="{00000000-0005-0000-0000-000045270000}"/>
    <cellStyle name="20% - Accent6 4 12 3" xfId="50362" xr:uid="{00000000-0005-0000-0000-000046270000}"/>
    <cellStyle name="20% - Accent6 4 13" xfId="22482" xr:uid="{00000000-0005-0000-0000-000047270000}"/>
    <cellStyle name="20% - Accent6 4 13 2" xfId="30426" xr:uid="{00000000-0005-0000-0000-000048270000}"/>
    <cellStyle name="20% - Accent6 4 13 2 2" xfId="59385" xr:uid="{00000000-0005-0000-0000-000049270000}"/>
    <cellStyle name="20% - Accent6 4 13 3" xfId="51444" xr:uid="{00000000-0005-0000-0000-00004A270000}"/>
    <cellStyle name="20% - Accent6 4 14" xfId="22588" xr:uid="{00000000-0005-0000-0000-00004B270000}"/>
    <cellStyle name="20% - Accent6 4 14 2" xfId="51550" xr:uid="{00000000-0005-0000-0000-00004C270000}"/>
    <cellStyle name="20% - Accent6 4 15" xfId="8136" xr:uid="{00000000-0005-0000-0000-00004D270000}"/>
    <cellStyle name="20% - Accent6 4 15 2" xfId="37194" xr:uid="{00000000-0005-0000-0000-00004E270000}"/>
    <cellStyle name="20% - Accent6 4 16" xfId="30610" xr:uid="{00000000-0005-0000-0000-00004F270000}"/>
    <cellStyle name="20% - Accent6 4 2" xfId="1504" xr:uid="{00000000-0005-0000-0000-000050270000}"/>
    <cellStyle name="20% - Accent6 4 2 10" xfId="21486" xr:uid="{00000000-0005-0000-0000-000051270000}"/>
    <cellStyle name="20% - Accent6 4 2 10 2" xfId="29434" xr:uid="{00000000-0005-0000-0000-000052270000}"/>
    <cellStyle name="20% - Accent6 4 2 10 2 2" xfId="58393" xr:uid="{00000000-0005-0000-0000-000053270000}"/>
    <cellStyle name="20% - Accent6 4 2 10 3" xfId="50452" xr:uid="{00000000-0005-0000-0000-000054270000}"/>
    <cellStyle name="20% - Accent6 4 2 11" xfId="8226" xr:uid="{00000000-0005-0000-0000-000055270000}"/>
    <cellStyle name="20% - Accent6 4 2 11 2" xfId="37284" xr:uid="{00000000-0005-0000-0000-000056270000}"/>
    <cellStyle name="20% - Accent6 4 2 12" xfId="30700" xr:uid="{00000000-0005-0000-0000-000057270000}"/>
    <cellStyle name="20% - Accent6 4 2 2" xfId="1724" xr:uid="{00000000-0005-0000-0000-000058270000}"/>
    <cellStyle name="20% - Accent6 4 2 2 10" xfId="30913" xr:uid="{00000000-0005-0000-0000-000059270000}"/>
    <cellStyle name="20% - Accent6 4 2 2 2" xfId="2349" xr:uid="{00000000-0005-0000-0000-00005A270000}"/>
    <cellStyle name="20% - Accent6 4 2 2 2 2" xfId="3357" xr:uid="{00000000-0005-0000-0000-00005B270000}"/>
    <cellStyle name="20% - Accent6 4 2 2 2 2 2" xfId="6715" xr:uid="{00000000-0005-0000-0000-00005C270000}"/>
    <cellStyle name="20% - Accent6 4 2 2 2 2 2 2" xfId="19997" xr:uid="{00000000-0005-0000-0000-00005D270000}"/>
    <cellStyle name="20% - Accent6 4 2 2 2 2 2 2 2" xfId="27951" xr:uid="{00000000-0005-0000-0000-00005E270000}"/>
    <cellStyle name="20% - Accent6 4 2 2 2 2 2 2 2 2" xfId="56910" xr:uid="{00000000-0005-0000-0000-00005F270000}"/>
    <cellStyle name="20% - Accent6 4 2 2 2 2 2 2 3" xfId="48969" xr:uid="{00000000-0005-0000-0000-000060270000}"/>
    <cellStyle name="20% - Accent6 4 2 2 2 2 2 3" xfId="13327" xr:uid="{00000000-0005-0000-0000-000061270000}"/>
    <cellStyle name="20% - Accent6 4 2 2 2 2 2 3 2" xfId="42385" xr:uid="{00000000-0005-0000-0000-000062270000}"/>
    <cellStyle name="20% - Accent6 4 2 2 2 2 2 4" xfId="35801" xr:uid="{00000000-0005-0000-0000-000063270000}"/>
    <cellStyle name="20% - Accent6 4 2 2 2 2 3" xfId="16845" xr:uid="{00000000-0005-0000-0000-000064270000}"/>
    <cellStyle name="20% - Accent6 4 2 2 2 2 3 2" xfId="24799" xr:uid="{00000000-0005-0000-0000-000065270000}"/>
    <cellStyle name="20% - Accent6 4 2 2 2 2 3 2 2" xfId="53758" xr:uid="{00000000-0005-0000-0000-000066270000}"/>
    <cellStyle name="20% - Accent6 4 2 2 2 2 3 3" xfId="45817" xr:uid="{00000000-0005-0000-0000-000067270000}"/>
    <cellStyle name="20% - Accent6 4 2 2 2 2 4" xfId="10035" xr:uid="{00000000-0005-0000-0000-000068270000}"/>
    <cellStyle name="20% - Accent6 4 2 2 2 2 4 2" xfId="39093" xr:uid="{00000000-0005-0000-0000-000069270000}"/>
    <cellStyle name="20% - Accent6 4 2 2 2 2 5" xfId="32509" xr:uid="{00000000-0005-0000-0000-00006A270000}"/>
    <cellStyle name="20% - Accent6 4 2 2 2 3" xfId="4555" xr:uid="{00000000-0005-0000-0000-00006B270000}"/>
    <cellStyle name="20% - Accent6 4 2 2 2 3 2" xfId="17849" xr:uid="{00000000-0005-0000-0000-00006C270000}"/>
    <cellStyle name="20% - Accent6 4 2 2 2 3 2 2" xfId="25803" xr:uid="{00000000-0005-0000-0000-00006D270000}"/>
    <cellStyle name="20% - Accent6 4 2 2 2 3 2 2 2" xfId="54762" xr:uid="{00000000-0005-0000-0000-00006E270000}"/>
    <cellStyle name="20% - Accent6 4 2 2 2 3 2 3" xfId="46821" xr:uid="{00000000-0005-0000-0000-00006F270000}"/>
    <cellStyle name="20% - Accent6 4 2 2 2 3 3" xfId="11179" xr:uid="{00000000-0005-0000-0000-000070270000}"/>
    <cellStyle name="20% - Accent6 4 2 2 2 3 3 2" xfId="40237" xr:uid="{00000000-0005-0000-0000-000071270000}"/>
    <cellStyle name="20% - Accent6 4 2 2 2 3 4" xfId="33653" xr:uid="{00000000-0005-0000-0000-000072270000}"/>
    <cellStyle name="20% - Accent6 4 2 2 2 4" xfId="5711" xr:uid="{00000000-0005-0000-0000-000073270000}"/>
    <cellStyle name="20% - Accent6 4 2 2 2 4 2" xfId="18993" xr:uid="{00000000-0005-0000-0000-000074270000}"/>
    <cellStyle name="20% - Accent6 4 2 2 2 4 2 2" xfId="26947" xr:uid="{00000000-0005-0000-0000-000075270000}"/>
    <cellStyle name="20% - Accent6 4 2 2 2 4 2 2 2" xfId="55906" xr:uid="{00000000-0005-0000-0000-000076270000}"/>
    <cellStyle name="20% - Accent6 4 2 2 2 4 2 3" xfId="47965" xr:uid="{00000000-0005-0000-0000-000077270000}"/>
    <cellStyle name="20% - Accent6 4 2 2 2 4 3" xfId="12323" xr:uid="{00000000-0005-0000-0000-000078270000}"/>
    <cellStyle name="20% - Accent6 4 2 2 2 4 3 2" xfId="41381" xr:uid="{00000000-0005-0000-0000-000079270000}"/>
    <cellStyle name="20% - Accent6 4 2 2 2 4 4" xfId="34797" xr:uid="{00000000-0005-0000-0000-00007A270000}"/>
    <cellStyle name="20% - Accent6 4 2 2 2 5" xfId="7880" xr:uid="{00000000-0005-0000-0000-00007B270000}"/>
    <cellStyle name="20% - Accent6 4 2 2 2 5 2" xfId="21141" xr:uid="{00000000-0005-0000-0000-00007C270000}"/>
    <cellStyle name="20% - Accent6 4 2 2 2 5 2 2" xfId="29095" xr:uid="{00000000-0005-0000-0000-00007D270000}"/>
    <cellStyle name="20% - Accent6 4 2 2 2 5 2 2 2" xfId="58054" xr:uid="{00000000-0005-0000-0000-00007E270000}"/>
    <cellStyle name="20% - Accent6 4 2 2 2 5 2 3" xfId="50113" xr:uid="{00000000-0005-0000-0000-00007F270000}"/>
    <cellStyle name="20% - Accent6 4 2 2 2 5 3" xfId="14471" xr:uid="{00000000-0005-0000-0000-000080270000}"/>
    <cellStyle name="20% - Accent6 4 2 2 2 5 3 2" xfId="43529" xr:uid="{00000000-0005-0000-0000-000081270000}"/>
    <cellStyle name="20% - Accent6 4 2 2 2 5 4" xfId="36945" xr:uid="{00000000-0005-0000-0000-000082270000}"/>
    <cellStyle name="20% - Accent6 4 2 2 2 6" xfId="15750" xr:uid="{00000000-0005-0000-0000-000083270000}"/>
    <cellStyle name="20% - Accent6 4 2 2 2 6 2" xfId="23740" xr:uid="{00000000-0005-0000-0000-000084270000}"/>
    <cellStyle name="20% - Accent6 4 2 2 2 6 2 2" xfId="52699" xr:uid="{00000000-0005-0000-0000-000085270000}"/>
    <cellStyle name="20% - Accent6 4 2 2 2 6 3" xfId="44758" xr:uid="{00000000-0005-0000-0000-000086270000}"/>
    <cellStyle name="20% - Accent6 4 2 2 2 7" xfId="22291" xr:uid="{00000000-0005-0000-0000-000087270000}"/>
    <cellStyle name="20% - Accent6 4 2 2 2 7 2" xfId="30239" xr:uid="{00000000-0005-0000-0000-000088270000}"/>
    <cellStyle name="20% - Accent6 4 2 2 2 7 2 2" xfId="59198" xr:uid="{00000000-0005-0000-0000-000089270000}"/>
    <cellStyle name="20% - Accent6 4 2 2 2 7 3" xfId="51257" xr:uid="{00000000-0005-0000-0000-00008A270000}"/>
    <cellStyle name="20% - Accent6 4 2 2 2 8" xfId="9031" xr:uid="{00000000-0005-0000-0000-00008B270000}"/>
    <cellStyle name="20% - Accent6 4 2 2 2 8 2" xfId="38089" xr:uid="{00000000-0005-0000-0000-00008C270000}"/>
    <cellStyle name="20% - Accent6 4 2 2 2 9" xfId="31505" xr:uid="{00000000-0005-0000-0000-00008D270000}"/>
    <cellStyle name="20% - Accent6 4 2 2 3" xfId="2765" xr:uid="{00000000-0005-0000-0000-00008E270000}"/>
    <cellStyle name="20% - Accent6 4 2 2 3 2" xfId="6123" xr:uid="{00000000-0005-0000-0000-00008F270000}"/>
    <cellStyle name="20% - Accent6 4 2 2 3 2 2" xfId="19405" xr:uid="{00000000-0005-0000-0000-000090270000}"/>
    <cellStyle name="20% - Accent6 4 2 2 3 2 2 2" xfId="27359" xr:uid="{00000000-0005-0000-0000-000091270000}"/>
    <cellStyle name="20% - Accent6 4 2 2 3 2 2 2 2" xfId="56318" xr:uid="{00000000-0005-0000-0000-000092270000}"/>
    <cellStyle name="20% - Accent6 4 2 2 3 2 2 3" xfId="48377" xr:uid="{00000000-0005-0000-0000-000093270000}"/>
    <cellStyle name="20% - Accent6 4 2 2 3 2 3" xfId="12735" xr:uid="{00000000-0005-0000-0000-000094270000}"/>
    <cellStyle name="20% - Accent6 4 2 2 3 2 3 2" xfId="41793" xr:uid="{00000000-0005-0000-0000-000095270000}"/>
    <cellStyle name="20% - Accent6 4 2 2 3 2 4" xfId="35209" xr:uid="{00000000-0005-0000-0000-000096270000}"/>
    <cellStyle name="20% - Accent6 4 2 2 3 3" xfId="16253" xr:uid="{00000000-0005-0000-0000-000097270000}"/>
    <cellStyle name="20% - Accent6 4 2 2 3 3 2" xfId="24207" xr:uid="{00000000-0005-0000-0000-000098270000}"/>
    <cellStyle name="20% - Accent6 4 2 2 3 3 2 2" xfId="53166" xr:uid="{00000000-0005-0000-0000-000099270000}"/>
    <cellStyle name="20% - Accent6 4 2 2 3 3 3" xfId="45225" xr:uid="{00000000-0005-0000-0000-00009A270000}"/>
    <cellStyle name="20% - Accent6 4 2 2 3 4" xfId="9443" xr:uid="{00000000-0005-0000-0000-00009B270000}"/>
    <cellStyle name="20% - Accent6 4 2 2 3 4 2" xfId="38501" xr:uid="{00000000-0005-0000-0000-00009C270000}"/>
    <cellStyle name="20% - Accent6 4 2 2 3 5" xfId="31917" xr:uid="{00000000-0005-0000-0000-00009D270000}"/>
    <cellStyle name="20% - Accent6 4 2 2 4" xfId="3963" xr:uid="{00000000-0005-0000-0000-00009E270000}"/>
    <cellStyle name="20% - Accent6 4 2 2 4 2" xfId="17257" xr:uid="{00000000-0005-0000-0000-00009F270000}"/>
    <cellStyle name="20% - Accent6 4 2 2 4 2 2" xfId="25211" xr:uid="{00000000-0005-0000-0000-0000A0270000}"/>
    <cellStyle name="20% - Accent6 4 2 2 4 2 2 2" xfId="54170" xr:uid="{00000000-0005-0000-0000-0000A1270000}"/>
    <cellStyle name="20% - Accent6 4 2 2 4 2 3" xfId="46229" xr:uid="{00000000-0005-0000-0000-0000A2270000}"/>
    <cellStyle name="20% - Accent6 4 2 2 4 3" xfId="10587" xr:uid="{00000000-0005-0000-0000-0000A3270000}"/>
    <cellStyle name="20% - Accent6 4 2 2 4 3 2" xfId="39645" xr:uid="{00000000-0005-0000-0000-0000A4270000}"/>
    <cellStyle name="20% - Accent6 4 2 2 4 4" xfId="33061" xr:uid="{00000000-0005-0000-0000-0000A5270000}"/>
    <cellStyle name="20% - Accent6 4 2 2 5" xfId="5119" xr:uid="{00000000-0005-0000-0000-0000A6270000}"/>
    <cellStyle name="20% - Accent6 4 2 2 5 2" xfId="18401" xr:uid="{00000000-0005-0000-0000-0000A7270000}"/>
    <cellStyle name="20% - Accent6 4 2 2 5 2 2" xfId="26355" xr:uid="{00000000-0005-0000-0000-0000A8270000}"/>
    <cellStyle name="20% - Accent6 4 2 2 5 2 2 2" xfId="55314" xr:uid="{00000000-0005-0000-0000-0000A9270000}"/>
    <cellStyle name="20% - Accent6 4 2 2 5 2 3" xfId="47373" xr:uid="{00000000-0005-0000-0000-0000AA270000}"/>
    <cellStyle name="20% - Accent6 4 2 2 5 3" xfId="11731" xr:uid="{00000000-0005-0000-0000-0000AB270000}"/>
    <cellStyle name="20% - Accent6 4 2 2 5 3 2" xfId="40789" xr:uid="{00000000-0005-0000-0000-0000AC270000}"/>
    <cellStyle name="20% - Accent6 4 2 2 5 4" xfId="34205" xr:uid="{00000000-0005-0000-0000-0000AD270000}"/>
    <cellStyle name="20% - Accent6 4 2 2 6" xfId="7288" xr:uid="{00000000-0005-0000-0000-0000AE270000}"/>
    <cellStyle name="20% - Accent6 4 2 2 6 2" xfId="20549" xr:uid="{00000000-0005-0000-0000-0000AF270000}"/>
    <cellStyle name="20% - Accent6 4 2 2 6 2 2" xfId="28503" xr:uid="{00000000-0005-0000-0000-0000B0270000}"/>
    <cellStyle name="20% - Accent6 4 2 2 6 2 2 2" xfId="57462" xr:uid="{00000000-0005-0000-0000-0000B1270000}"/>
    <cellStyle name="20% - Accent6 4 2 2 6 2 3" xfId="49521" xr:uid="{00000000-0005-0000-0000-0000B2270000}"/>
    <cellStyle name="20% - Accent6 4 2 2 6 3" xfId="13879" xr:uid="{00000000-0005-0000-0000-0000B3270000}"/>
    <cellStyle name="20% - Accent6 4 2 2 6 3 2" xfId="42937" xr:uid="{00000000-0005-0000-0000-0000B4270000}"/>
    <cellStyle name="20% - Accent6 4 2 2 6 4" xfId="36353" xr:uid="{00000000-0005-0000-0000-0000B5270000}"/>
    <cellStyle name="20% - Accent6 4 2 2 7" xfId="15157" xr:uid="{00000000-0005-0000-0000-0000B6270000}"/>
    <cellStyle name="20% - Accent6 4 2 2 7 2" xfId="23147" xr:uid="{00000000-0005-0000-0000-0000B7270000}"/>
    <cellStyle name="20% - Accent6 4 2 2 7 2 2" xfId="52106" xr:uid="{00000000-0005-0000-0000-0000B8270000}"/>
    <cellStyle name="20% - Accent6 4 2 2 7 3" xfId="44165" xr:uid="{00000000-0005-0000-0000-0000B9270000}"/>
    <cellStyle name="20% - Accent6 4 2 2 8" xfId="21699" xr:uid="{00000000-0005-0000-0000-0000BA270000}"/>
    <cellStyle name="20% - Accent6 4 2 2 8 2" xfId="29647" xr:uid="{00000000-0005-0000-0000-0000BB270000}"/>
    <cellStyle name="20% - Accent6 4 2 2 8 2 2" xfId="58606" xr:uid="{00000000-0005-0000-0000-0000BC270000}"/>
    <cellStyle name="20% - Accent6 4 2 2 8 3" xfId="50665" xr:uid="{00000000-0005-0000-0000-0000BD270000}"/>
    <cellStyle name="20% - Accent6 4 2 2 9" xfId="8439" xr:uid="{00000000-0005-0000-0000-0000BE270000}"/>
    <cellStyle name="20% - Accent6 4 2 2 9 2" xfId="37497" xr:uid="{00000000-0005-0000-0000-0000BF270000}"/>
    <cellStyle name="20% - Accent6 4 2 3" xfId="2136" xr:uid="{00000000-0005-0000-0000-0000C0270000}"/>
    <cellStyle name="20% - Accent6 4 2 3 2" xfId="3144" xr:uid="{00000000-0005-0000-0000-0000C1270000}"/>
    <cellStyle name="20% - Accent6 4 2 3 2 2" xfId="6502" xr:uid="{00000000-0005-0000-0000-0000C2270000}"/>
    <cellStyle name="20% - Accent6 4 2 3 2 2 2" xfId="19784" xr:uid="{00000000-0005-0000-0000-0000C3270000}"/>
    <cellStyle name="20% - Accent6 4 2 3 2 2 2 2" xfId="27738" xr:uid="{00000000-0005-0000-0000-0000C4270000}"/>
    <cellStyle name="20% - Accent6 4 2 3 2 2 2 2 2" xfId="56697" xr:uid="{00000000-0005-0000-0000-0000C5270000}"/>
    <cellStyle name="20% - Accent6 4 2 3 2 2 2 3" xfId="48756" xr:uid="{00000000-0005-0000-0000-0000C6270000}"/>
    <cellStyle name="20% - Accent6 4 2 3 2 2 3" xfId="13114" xr:uid="{00000000-0005-0000-0000-0000C7270000}"/>
    <cellStyle name="20% - Accent6 4 2 3 2 2 3 2" xfId="42172" xr:uid="{00000000-0005-0000-0000-0000C8270000}"/>
    <cellStyle name="20% - Accent6 4 2 3 2 2 4" xfId="35588" xr:uid="{00000000-0005-0000-0000-0000C9270000}"/>
    <cellStyle name="20% - Accent6 4 2 3 2 3" xfId="16632" xr:uid="{00000000-0005-0000-0000-0000CA270000}"/>
    <cellStyle name="20% - Accent6 4 2 3 2 3 2" xfId="24586" xr:uid="{00000000-0005-0000-0000-0000CB270000}"/>
    <cellStyle name="20% - Accent6 4 2 3 2 3 2 2" xfId="53545" xr:uid="{00000000-0005-0000-0000-0000CC270000}"/>
    <cellStyle name="20% - Accent6 4 2 3 2 3 3" xfId="45604" xr:uid="{00000000-0005-0000-0000-0000CD270000}"/>
    <cellStyle name="20% - Accent6 4 2 3 2 4" xfId="9822" xr:uid="{00000000-0005-0000-0000-0000CE270000}"/>
    <cellStyle name="20% - Accent6 4 2 3 2 4 2" xfId="38880" xr:uid="{00000000-0005-0000-0000-0000CF270000}"/>
    <cellStyle name="20% - Accent6 4 2 3 2 5" xfId="32296" xr:uid="{00000000-0005-0000-0000-0000D0270000}"/>
    <cellStyle name="20% - Accent6 4 2 3 3" xfId="4342" xr:uid="{00000000-0005-0000-0000-0000D1270000}"/>
    <cellStyle name="20% - Accent6 4 2 3 3 2" xfId="17636" xr:uid="{00000000-0005-0000-0000-0000D2270000}"/>
    <cellStyle name="20% - Accent6 4 2 3 3 2 2" xfId="25590" xr:uid="{00000000-0005-0000-0000-0000D3270000}"/>
    <cellStyle name="20% - Accent6 4 2 3 3 2 2 2" xfId="54549" xr:uid="{00000000-0005-0000-0000-0000D4270000}"/>
    <cellStyle name="20% - Accent6 4 2 3 3 2 3" xfId="46608" xr:uid="{00000000-0005-0000-0000-0000D5270000}"/>
    <cellStyle name="20% - Accent6 4 2 3 3 3" xfId="10966" xr:uid="{00000000-0005-0000-0000-0000D6270000}"/>
    <cellStyle name="20% - Accent6 4 2 3 3 3 2" xfId="40024" xr:uid="{00000000-0005-0000-0000-0000D7270000}"/>
    <cellStyle name="20% - Accent6 4 2 3 3 4" xfId="33440" xr:uid="{00000000-0005-0000-0000-0000D8270000}"/>
    <cellStyle name="20% - Accent6 4 2 3 4" xfId="5498" xr:uid="{00000000-0005-0000-0000-0000D9270000}"/>
    <cellStyle name="20% - Accent6 4 2 3 4 2" xfId="18780" xr:uid="{00000000-0005-0000-0000-0000DA270000}"/>
    <cellStyle name="20% - Accent6 4 2 3 4 2 2" xfId="26734" xr:uid="{00000000-0005-0000-0000-0000DB270000}"/>
    <cellStyle name="20% - Accent6 4 2 3 4 2 2 2" xfId="55693" xr:uid="{00000000-0005-0000-0000-0000DC270000}"/>
    <cellStyle name="20% - Accent6 4 2 3 4 2 3" xfId="47752" xr:uid="{00000000-0005-0000-0000-0000DD270000}"/>
    <cellStyle name="20% - Accent6 4 2 3 4 3" xfId="12110" xr:uid="{00000000-0005-0000-0000-0000DE270000}"/>
    <cellStyle name="20% - Accent6 4 2 3 4 3 2" xfId="41168" xr:uid="{00000000-0005-0000-0000-0000DF270000}"/>
    <cellStyle name="20% - Accent6 4 2 3 4 4" xfId="34584" xr:uid="{00000000-0005-0000-0000-0000E0270000}"/>
    <cellStyle name="20% - Accent6 4 2 3 5" xfId="7667" xr:uid="{00000000-0005-0000-0000-0000E1270000}"/>
    <cellStyle name="20% - Accent6 4 2 3 5 2" xfId="20928" xr:uid="{00000000-0005-0000-0000-0000E2270000}"/>
    <cellStyle name="20% - Accent6 4 2 3 5 2 2" xfId="28882" xr:uid="{00000000-0005-0000-0000-0000E3270000}"/>
    <cellStyle name="20% - Accent6 4 2 3 5 2 2 2" xfId="57841" xr:uid="{00000000-0005-0000-0000-0000E4270000}"/>
    <cellStyle name="20% - Accent6 4 2 3 5 2 3" xfId="49900" xr:uid="{00000000-0005-0000-0000-0000E5270000}"/>
    <cellStyle name="20% - Accent6 4 2 3 5 3" xfId="14258" xr:uid="{00000000-0005-0000-0000-0000E6270000}"/>
    <cellStyle name="20% - Accent6 4 2 3 5 3 2" xfId="43316" xr:uid="{00000000-0005-0000-0000-0000E7270000}"/>
    <cellStyle name="20% - Accent6 4 2 3 5 4" xfId="36732" xr:uid="{00000000-0005-0000-0000-0000E8270000}"/>
    <cellStyle name="20% - Accent6 4 2 3 6" xfId="15537" xr:uid="{00000000-0005-0000-0000-0000E9270000}"/>
    <cellStyle name="20% - Accent6 4 2 3 6 2" xfId="23527" xr:uid="{00000000-0005-0000-0000-0000EA270000}"/>
    <cellStyle name="20% - Accent6 4 2 3 6 2 2" xfId="52486" xr:uid="{00000000-0005-0000-0000-0000EB270000}"/>
    <cellStyle name="20% - Accent6 4 2 3 6 3" xfId="44545" xr:uid="{00000000-0005-0000-0000-0000EC270000}"/>
    <cellStyle name="20% - Accent6 4 2 3 7" xfId="22078" xr:uid="{00000000-0005-0000-0000-0000ED270000}"/>
    <cellStyle name="20% - Accent6 4 2 3 7 2" xfId="30026" xr:uid="{00000000-0005-0000-0000-0000EE270000}"/>
    <cellStyle name="20% - Accent6 4 2 3 7 2 2" xfId="58985" xr:uid="{00000000-0005-0000-0000-0000EF270000}"/>
    <cellStyle name="20% - Accent6 4 2 3 7 3" xfId="51044" xr:uid="{00000000-0005-0000-0000-0000F0270000}"/>
    <cellStyle name="20% - Accent6 4 2 3 8" xfId="8818" xr:uid="{00000000-0005-0000-0000-0000F1270000}"/>
    <cellStyle name="20% - Accent6 4 2 3 8 2" xfId="37876" xr:uid="{00000000-0005-0000-0000-0000F2270000}"/>
    <cellStyle name="20% - Accent6 4 2 3 9" xfId="31292" xr:uid="{00000000-0005-0000-0000-0000F3270000}"/>
    <cellStyle name="20% - Accent6 4 2 4" xfId="1954" xr:uid="{00000000-0005-0000-0000-0000F4270000}"/>
    <cellStyle name="20% - Accent6 4 2 4 2" xfId="2964" xr:uid="{00000000-0005-0000-0000-0000F5270000}"/>
    <cellStyle name="20% - Accent6 4 2 4 2 2" xfId="6322" xr:uid="{00000000-0005-0000-0000-0000F6270000}"/>
    <cellStyle name="20% - Accent6 4 2 4 2 2 2" xfId="19604" xr:uid="{00000000-0005-0000-0000-0000F7270000}"/>
    <cellStyle name="20% - Accent6 4 2 4 2 2 2 2" xfId="27558" xr:uid="{00000000-0005-0000-0000-0000F8270000}"/>
    <cellStyle name="20% - Accent6 4 2 4 2 2 2 2 2" xfId="56517" xr:uid="{00000000-0005-0000-0000-0000F9270000}"/>
    <cellStyle name="20% - Accent6 4 2 4 2 2 2 3" xfId="48576" xr:uid="{00000000-0005-0000-0000-0000FA270000}"/>
    <cellStyle name="20% - Accent6 4 2 4 2 2 3" xfId="12934" xr:uid="{00000000-0005-0000-0000-0000FB270000}"/>
    <cellStyle name="20% - Accent6 4 2 4 2 2 3 2" xfId="41992" xr:uid="{00000000-0005-0000-0000-0000FC270000}"/>
    <cellStyle name="20% - Accent6 4 2 4 2 2 4" xfId="35408" xr:uid="{00000000-0005-0000-0000-0000FD270000}"/>
    <cellStyle name="20% - Accent6 4 2 4 2 3" xfId="16452" xr:uid="{00000000-0005-0000-0000-0000FE270000}"/>
    <cellStyle name="20% - Accent6 4 2 4 2 3 2" xfId="24406" xr:uid="{00000000-0005-0000-0000-0000FF270000}"/>
    <cellStyle name="20% - Accent6 4 2 4 2 3 2 2" xfId="53365" xr:uid="{00000000-0005-0000-0000-000000280000}"/>
    <cellStyle name="20% - Accent6 4 2 4 2 3 3" xfId="45424" xr:uid="{00000000-0005-0000-0000-000001280000}"/>
    <cellStyle name="20% - Accent6 4 2 4 2 4" xfId="9642" xr:uid="{00000000-0005-0000-0000-000002280000}"/>
    <cellStyle name="20% - Accent6 4 2 4 2 4 2" xfId="38700" xr:uid="{00000000-0005-0000-0000-000003280000}"/>
    <cellStyle name="20% - Accent6 4 2 4 2 5" xfId="32116" xr:uid="{00000000-0005-0000-0000-000004280000}"/>
    <cellStyle name="20% - Accent6 4 2 4 3" xfId="4162" xr:uid="{00000000-0005-0000-0000-000005280000}"/>
    <cellStyle name="20% - Accent6 4 2 4 3 2" xfId="17456" xr:uid="{00000000-0005-0000-0000-000006280000}"/>
    <cellStyle name="20% - Accent6 4 2 4 3 2 2" xfId="25410" xr:uid="{00000000-0005-0000-0000-000007280000}"/>
    <cellStyle name="20% - Accent6 4 2 4 3 2 2 2" xfId="54369" xr:uid="{00000000-0005-0000-0000-000008280000}"/>
    <cellStyle name="20% - Accent6 4 2 4 3 2 3" xfId="46428" xr:uid="{00000000-0005-0000-0000-000009280000}"/>
    <cellStyle name="20% - Accent6 4 2 4 3 3" xfId="10786" xr:uid="{00000000-0005-0000-0000-00000A280000}"/>
    <cellStyle name="20% - Accent6 4 2 4 3 3 2" xfId="39844" xr:uid="{00000000-0005-0000-0000-00000B280000}"/>
    <cellStyle name="20% - Accent6 4 2 4 3 4" xfId="33260" xr:uid="{00000000-0005-0000-0000-00000C280000}"/>
    <cellStyle name="20% - Accent6 4 2 4 4" xfId="5318" xr:uid="{00000000-0005-0000-0000-00000D280000}"/>
    <cellStyle name="20% - Accent6 4 2 4 4 2" xfId="18600" xr:uid="{00000000-0005-0000-0000-00000E280000}"/>
    <cellStyle name="20% - Accent6 4 2 4 4 2 2" xfId="26554" xr:uid="{00000000-0005-0000-0000-00000F280000}"/>
    <cellStyle name="20% - Accent6 4 2 4 4 2 2 2" xfId="55513" xr:uid="{00000000-0005-0000-0000-000010280000}"/>
    <cellStyle name="20% - Accent6 4 2 4 4 2 3" xfId="47572" xr:uid="{00000000-0005-0000-0000-000011280000}"/>
    <cellStyle name="20% - Accent6 4 2 4 4 3" xfId="11930" xr:uid="{00000000-0005-0000-0000-000012280000}"/>
    <cellStyle name="20% - Accent6 4 2 4 4 3 2" xfId="40988" xr:uid="{00000000-0005-0000-0000-000013280000}"/>
    <cellStyle name="20% - Accent6 4 2 4 4 4" xfId="34404" xr:uid="{00000000-0005-0000-0000-000014280000}"/>
    <cellStyle name="20% - Accent6 4 2 4 5" xfId="7487" xr:uid="{00000000-0005-0000-0000-000015280000}"/>
    <cellStyle name="20% - Accent6 4 2 4 5 2" xfId="20748" xr:uid="{00000000-0005-0000-0000-000016280000}"/>
    <cellStyle name="20% - Accent6 4 2 4 5 2 2" xfId="28702" xr:uid="{00000000-0005-0000-0000-000017280000}"/>
    <cellStyle name="20% - Accent6 4 2 4 5 2 2 2" xfId="57661" xr:uid="{00000000-0005-0000-0000-000018280000}"/>
    <cellStyle name="20% - Accent6 4 2 4 5 2 3" xfId="49720" xr:uid="{00000000-0005-0000-0000-000019280000}"/>
    <cellStyle name="20% - Accent6 4 2 4 5 3" xfId="14078" xr:uid="{00000000-0005-0000-0000-00001A280000}"/>
    <cellStyle name="20% - Accent6 4 2 4 5 3 2" xfId="43136" xr:uid="{00000000-0005-0000-0000-00001B280000}"/>
    <cellStyle name="20% - Accent6 4 2 4 5 4" xfId="36552" xr:uid="{00000000-0005-0000-0000-00001C280000}"/>
    <cellStyle name="20% - Accent6 4 2 4 6" xfId="15357" xr:uid="{00000000-0005-0000-0000-00001D280000}"/>
    <cellStyle name="20% - Accent6 4 2 4 6 2" xfId="23347" xr:uid="{00000000-0005-0000-0000-00001E280000}"/>
    <cellStyle name="20% - Accent6 4 2 4 6 2 2" xfId="52306" xr:uid="{00000000-0005-0000-0000-00001F280000}"/>
    <cellStyle name="20% - Accent6 4 2 4 6 3" xfId="44365" xr:uid="{00000000-0005-0000-0000-000020280000}"/>
    <cellStyle name="20% - Accent6 4 2 4 7" xfId="21898" xr:uid="{00000000-0005-0000-0000-000021280000}"/>
    <cellStyle name="20% - Accent6 4 2 4 7 2" xfId="29846" xr:uid="{00000000-0005-0000-0000-000022280000}"/>
    <cellStyle name="20% - Accent6 4 2 4 7 2 2" xfId="58805" xr:uid="{00000000-0005-0000-0000-000023280000}"/>
    <cellStyle name="20% - Accent6 4 2 4 7 3" xfId="50864" xr:uid="{00000000-0005-0000-0000-000024280000}"/>
    <cellStyle name="20% - Accent6 4 2 4 8" xfId="8638" xr:uid="{00000000-0005-0000-0000-000025280000}"/>
    <cellStyle name="20% - Accent6 4 2 4 8 2" xfId="37696" xr:uid="{00000000-0005-0000-0000-000026280000}"/>
    <cellStyle name="20% - Accent6 4 2 4 9" xfId="31112" xr:uid="{00000000-0005-0000-0000-000027280000}"/>
    <cellStyle name="20% - Accent6 4 2 5" xfId="2552" xr:uid="{00000000-0005-0000-0000-000028280000}"/>
    <cellStyle name="20% - Accent6 4 2 5 2" xfId="5910" xr:uid="{00000000-0005-0000-0000-000029280000}"/>
    <cellStyle name="20% - Accent6 4 2 5 2 2" xfId="19192" xr:uid="{00000000-0005-0000-0000-00002A280000}"/>
    <cellStyle name="20% - Accent6 4 2 5 2 2 2" xfId="27146" xr:uid="{00000000-0005-0000-0000-00002B280000}"/>
    <cellStyle name="20% - Accent6 4 2 5 2 2 2 2" xfId="56105" xr:uid="{00000000-0005-0000-0000-00002C280000}"/>
    <cellStyle name="20% - Accent6 4 2 5 2 2 3" xfId="48164" xr:uid="{00000000-0005-0000-0000-00002D280000}"/>
    <cellStyle name="20% - Accent6 4 2 5 2 3" xfId="12522" xr:uid="{00000000-0005-0000-0000-00002E280000}"/>
    <cellStyle name="20% - Accent6 4 2 5 2 3 2" xfId="41580" xr:uid="{00000000-0005-0000-0000-00002F280000}"/>
    <cellStyle name="20% - Accent6 4 2 5 2 4" xfId="34996" xr:uid="{00000000-0005-0000-0000-000030280000}"/>
    <cellStyle name="20% - Accent6 4 2 5 3" xfId="16040" xr:uid="{00000000-0005-0000-0000-000031280000}"/>
    <cellStyle name="20% - Accent6 4 2 5 3 2" xfId="23994" xr:uid="{00000000-0005-0000-0000-000032280000}"/>
    <cellStyle name="20% - Accent6 4 2 5 3 2 2" xfId="52953" xr:uid="{00000000-0005-0000-0000-000033280000}"/>
    <cellStyle name="20% - Accent6 4 2 5 3 3" xfId="45012" xr:uid="{00000000-0005-0000-0000-000034280000}"/>
    <cellStyle name="20% - Accent6 4 2 5 4" xfId="9230" xr:uid="{00000000-0005-0000-0000-000035280000}"/>
    <cellStyle name="20% - Accent6 4 2 5 4 2" xfId="38288" xr:uid="{00000000-0005-0000-0000-000036280000}"/>
    <cellStyle name="20% - Accent6 4 2 5 5" xfId="31704" xr:uid="{00000000-0005-0000-0000-000037280000}"/>
    <cellStyle name="20% - Accent6 4 2 6" xfId="3750" xr:uid="{00000000-0005-0000-0000-000038280000}"/>
    <cellStyle name="20% - Accent6 4 2 6 2" xfId="17044" xr:uid="{00000000-0005-0000-0000-000039280000}"/>
    <cellStyle name="20% - Accent6 4 2 6 2 2" xfId="24998" xr:uid="{00000000-0005-0000-0000-00003A280000}"/>
    <cellStyle name="20% - Accent6 4 2 6 2 2 2" xfId="53957" xr:uid="{00000000-0005-0000-0000-00003B280000}"/>
    <cellStyle name="20% - Accent6 4 2 6 2 3" xfId="46016" xr:uid="{00000000-0005-0000-0000-00003C280000}"/>
    <cellStyle name="20% - Accent6 4 2 6 3" xfId="10374" xr:uid="{00000000-0005-0000-0000-00003D280000}"/>
    <cellStyle name="20% - Accent6 4 2 6 3 2" xfId="39432" xr:uid="{00000000-0005-0000-0000-00003E280000}"/>
    <cellStyle name="20% - Accent6 4 2 6 4" xfId="32848" xr:uid="{00000000-0005-0000-0000-00003F280000}"/>
    <cellStyle name="20% - Accent6 4 2 7" xfId="4906" xr:uid="{00000000-0005-0000-0000-000040280000}"/>
    <cellStyle name="20% - Accent6 4 2 7 2" xfId="18188" xr:uid="{00000000-0005-0000-0000-000041280000}"/>
    <cellStyle name="20% - Accent6 4 2 7 2 2" xfId="26142" xr:uid="{00000000-0005-0000-0000-000042280000}"/>
    <cellStyle name="20% - Accent6 4 2 7 2 2 2" xfId="55101" xr:uid="{00000000-0005-0000-0000-000043280000}"/>
    <cellStyle name="20% - Accent6 4 2 7 2 3" xfId="47160" xr:uid="{00000000-0005-0000-0000-000044280000}"/>
    <cellStyle name="20% - Accent6 4 2 7 3" xfId="11518" xr:uid="{00000000-0005-0000-0000-000045280000}"/>
    <cellStyle name="20% - Accent6 4 2 7 3 2" xfId="40576" xr:uid="{00000000-0005-0000-0000-000046280000}"/>
    <cellStyle name="20% - Accent6 4 2 7 4" xfId="33992" xr:uid="{00000000-0005-0000-0000-000047280000}"/>
    <cellStyle name="20% - Accent6 4 2 8" xfId="7075" xr:uid="{00000000-0005-0000-0000-000048280000}"/>
    <cellStyle name="20% - Accent6 4 2 8 2" xfId="20336" xr:uid="{00000000-0005-0000-0000-000049280000}"/>
    <cellStyle name="20% - Accent6 4 2 8 2 2" xfId="28290" xr:uid="{00000000-0005-0000-0000-00004A280000}"/>
    <cellStyle name="20% - Accent6 4 2 8 2 2 2" xfId="57249" xr:uid="{00000000-0005-0000-0000-00004B280000}"/>
    <cellStyle name="20% - Accent6 4 2 8 2 3" xfId="49308" xr:uid="{00000000-0005-0000-0000-00004C280000}"/>
    <cellStyle name="20% - Accent6 4 2 8 3" xfId="13666" xr:uid="{00000000-0005-0000-0000-00004D280000}"/>
    <cellStyle name="20% - Accent6 4 2 8 3 2" xfId="42724" xr:uid="{00000000-0005-0000-0000-00004E280000}"/>
    <cellStyle name="20% - Accent6 4 2 8 4" xfId="36140" xr:uid="{00000000-0005-0000-0000-00004F280000}"/>
    <cellStyle name="20% - Accent6 4 2 9" xfId="14944" xr:uid="{00000000-0005-0000-0000-000050280000}"/>
    <cellStyle name="20% - Accent6 4 2 9 2" xfId="22934" xr:uid="{00000000-0005-0000-0000-000051280000}"/>
    <cellStyle name="20% - Accent6 4 2 9 2 2" xfId="51893" xr:uid="{00000000-0005-0000-0000-000052280000}"/>
    <cellStyle name="20% - Accent6 4 2 9 3" xfId="43952" xr:uid="{00000000-0005-0000-0000-000053280000}"/>
    <cellStyle name="20% - Accent6 4 3" xfId="1634" xr:uid="{00000000-0005-0000-0000-000054280000}"/>
    <cellStyle name="20% - Accent6 4 3 10" xfId="30823" xr:uid="{00000000-0005-0000-0000-000055280000}"/>
    <cellStyle name="20% - Accent6 4 3 2" xfId="2259" xr:uid="{00000000-0005-0000-0000-000056280000}"/>
    <cellStyle name="20% - Accent6 4 3 2 2" xfId="3267" xr:uid="{00000000-0005-0000-0000-000057280000}"/>
    <cellStyle name="20% - Accent6 4 3 2 2 2" xfId="6625" xr:uid="{00000000-0005-0000-0000-000058280000}"/>
    <cellStyle name="20% - Accent6 4 3 2 2 2 2" xfId="19907" xr:uid="{00000000-0005-0000-0000-000059280000}"/>
    <cellStyle name="20% - Accent6 4 3 2 2 2 2 2" xfId="27861" xr:uid="{00000000-0005-0000-0000-00005A280000}"/>
    <cellStyle name="20% - Accent6 4 3 2 2 2 2 2 2" xfId="56820" xr:uid="{00000000-0005-0000-0000-00005B280000}"/>
    <cellStyle name="20% - Accent6 4 3 2 2 2 2 3" xfId="48879" xr:uid="{00000000-0005-0000-0000-00005C280000}"/>
    <cellStyle name="20% - Accent6 4 3 2 2 2 3" xfId="13237" xr:uid="{00000000-0005-0000-0000-00005D280000}"/>
    <cellStyle name="20% - Accent6 4 3 2 2 2 3 2" xfId="42295" xr:uid="{00000000-0005-0000-0000-00005E280000}"/>
    <cellStyle name="20% - Accent6 4 3 2 2 2 4" xfId="35711" xr:uid="{00000000-0005-0000-0000-00005F280000}"/>
    <cellStyle name="20% - Accent6 4 3 2 2 3" xfId="16755" xr:uid="{00000000-0005-0000-0000-000060280000}"/>
    <cellStyle name="20% - Accent6 4 3 2 2 3 2" xfId="24709" xr:uid="{00000000-0005-0000-0000-000061280000}"/>
    <cellStyle name="20% - Accent6 4 3 2 2 3 2 2" xfId="53668" xr:uid="{00000000-0005-0000-0000-000062280000}"/>
    <cellStyle name="20% - Accent6 4 3 2 2 3 3" xfId="45727" xr:uid="{00000000-0005-0000-0000-000063280000}"/>
    <cellStyle name="20% - Accent6 4 3 2 2 4" xfId="9945" xr:uid="{00000000-0005-0000-0000-000064280000}"/>
    <cellStyle name="20% - Accent6 4 3 2 2 4 2" xfId="39003" xr:uid="{00000000-0005-0000-0000-000065280000}"/>
    <cellStyle name="20% - Accent6 4 3 2 2 5" xfId="32419" xr:uid="{00000000-0005-0000-0000-000066280000}"/>
    <cellStyle name="20% - Accent6 4 3 2 3" xfId="4465" xr:uid="{00000000-0005-0000-0000-000067280000}"/>
    <cellStyle name="20% - Accent6 4 3 2 3 2" xfId="17759" xr:uid="{00000000-0005-0000-0000-000068280000}"/>
    <cellStyle name="20% - Accent6 4 3 2 3 2 2" xfId="25713" xr:uid="{00000000-0005-0000-0000-000069280000}"/>
    <cellStyle name="20% - Accent6 4 3 2 3 2 2 2" xfId="54672" xr:uid="{00000000-0005-0000-0000-00006A280000}"/>
    <cellStyle name="20% - Accent6 4 3 2 3 2 3" xfId="46731" xr:uid="{00000000-0005-0000-0000-00006B280000}"/>
    <cellStyle name="20% - Accent6 4 3 2 3 3" xfId="11089" xr:uid="{00000000-0005-0000-0000-00006C280000}"/>
    <cellStyle name="20% - Accent6 4 3 2 3 3 2" xfId="40147" xr:uid="{00000000-0005-0000-0000-00006D280000}"/>
    <cellStyle name="20% - Accent6 4 3 2 3 4" xfId="33563" xr:uid="{00000000-0005-0000-0000-00006E280000}"/>
    <cellStyle name="20% - Accent6 4 3 2 4" xfId="5621" xr:uid="{00000000-0005-0000-0000-00006F280000}"/>
    <cellStyle name="20% - Accent6 4 3 2 4 2" xfId="18903" xr:uid="{00000000-0005-0000-0000-000070280000}"/>
    <cellStyle name="20% - Accent6 4 3 2 4 2 2" xfId="26857" xr:uid="{00000000-0005-0000-0000-000071280000}"/>
    <cellStyle name="20% - Accent6 4 3 2 4 2 2 2" xfId="55816" xr:uid="{00000000-0005-0000-0000-000072280000}"/>
    <cellStyle name="20% - Accent6 4 3 2 4 2 3" xfId="47875" xr:uid="{00000000-0005-0000-0000-000073280000}"/>
    <cellStyle name="20% - Accent6 4 3 2 4 3" xfId="12233" xr:uid="{00000000-0005-0000-0000-000074280000}"/>
    <cellStyle name="20% - Accent6 4 3 2 4 3 2" xfId="41291" xr:uid="{00000000-0005-0000-0000-000075280000}"/>
    <cellStyle name="20% - Accent6 4 3 2 4 4" xfId="34707" xr:uid="{00000000-0005-0000-0000-000076280000}"/>
    <cellStyle name="20% - Accent6 4 3 2 5" xfId="7790" xr:uid="{00000000-0005-0000-0000-000077280000}"/>
    <cellStyle name="20% - Accent6 4 3 2 5 2" xfId="21051" xr:uid="{00000000-0005-0000-0000-000078280000}"/>
    <cellStyle name="20% - Accent6 4 3 2 5 2 2" xfId="29005" xr:uid="{00000000-0005-0000-0000-000079280000}"/>
    <cellStyle name="20% - Accent6 4 3 2 5 2 2 2" xfId="57964" xr:uid="{00000000-0005-0000-0000-00007A280000}"/>
    <cellStyle name="20% - Accent6 4 3 2 5 2 3" xfId="50023" xr:uid="{00000000-0005-0000-0000-00007B280000}"/>
    <cellStyle name="20% - Accent6 4 3 2 5 3" xfId="14381" xr:uid="{00000000-0005-0000-0000-00007C280000}"/>
    <cellStyle name="20% - Accent6 4 3 2 5 3 2" xfId="43439" xr:uid="{00000000-0005-0000-0000-00007D280000}"/>
    <cellStyle name="20% - Accent6 4 3 2 5 4" xfId="36855" xr:uid="{00000000-0005-0000-0000-00007E280000}"/>
    <cellStyle name="20% - Accent6 4 3 2 6" xfId="15660" xr:uid="{00000000-0005-0000-0000-00007F280000}"/>
    <cellStyle name="20% - Accent6 4 3 2 6 2" xfId="23650" xr:uid="{00000000-0005-0000-0000-000080280000}"/>
    <cellStyle name="20% - Accent6 4 3 2 6 2 2" xfId="52609" xr:uid="{00000000-0005-0000-0000-000081280000}"/>
    <cellStyle name="20% - Accent6 4 3 2 6 3" xfId="44668" xr:uid="{00000000-0005-0000-0000-000082280000}"/>
    <cellStyle name="20% - Accent6 4 3 2 7" xfId="22201" xr:uid="{00000000-0005-0000-0000-000083280000}"/>
    <cellStyle name="20% - Accent6 4 3 2 7 2" xfId="30149" xr:uid="{00000000-0005-0000-0000-000084280000}"/>
    <cellStyle name="20% - Accent6 4 3 2 7 2 2" xfId="59108" xr:uid="{00000000-0005-0000-0000-000085280000}"/>
    <cellStyle name="20% - Accent6 4 3 2 7 3" xfId="51167" xr:uid="{00000000-0005-0000-0000-000086280000}"/>
    <cellStyle name="20% - Accent6 4 3 2 8" xfId="8941" xr:uid="{00000000-0005-0000-0000-000087280000}"/>
    <cellStyle name="20% - Accent6 4 3 2 8 2" xfId="37999" xr:uid="{00000000-0005-0000-0000-000088280000}"/>
    <cellStyle name="20% - Accent6 4 3 2 9" xfId="31415" xr:uid="{00000000-0005-0000-0000-000089280000}"/>
    <cellStyle name="20% - Accent6 4 3 3" xfId="2675" xr:uid="{00000000-0005-0000-0000-00008A280000}"/>
    <cellStyle name="20% - Accent6 4 3 3 2" xfId="6033" xr:uid="{00000000-0005-0000-0000-00008B280000}"/>
    <cellStyle name="20% - Accent6 4 3 3 2 2" xfId="19315" xr:uid="{00000000-0005-0000-0000-00008C280000}"/>
    <cellStyle name="20% - Accent6 4 3 3 2 2 2" xfId="27269" xr:uid="{00000000-0005-0000-0000-00008D280000}"/>
    <cellStyle name="20% - Accent6 4 3 3 2 2 2 2" xfId="56228" xr:uid="{00000000-0005-0000-0000-00008E280000}"/>
    <cellStyle name="20% - Accent6 4 3 3 2 2 3" xfId="48287" xr:uid="{00000000-0005-0000-0000-00008F280000}"/>
    <cellStyle name="20% - Accent6 4 3 3 2 3" xfId="12645" xr:uid="{00000000-0005-0000-0000-000090280000}"/>
    <cellStyle name="20% - Accent6 4 3 3 2 3 2" xfId="41703" xr:uid="{00000000-0005-0000-0000-000091280000}"/>
    <cellStyle name="20% - Accent6 4 3 3 2 4" xfId="35119" xr:uid="{00000000-0005-0000-0000-000092280000}"/>
    <cellStyle name="20% - Accent6 4 3 3 3" xfId="16163" xr:uid="{00000000-0005-0000-0000-000093280000}"/>
    <cellStyle name="20% - Accent6 4 3 3 3 2" xfId="24117" xr:uid="{00000000-0005-0000-0000-000094280000}"/>
    <cellStyle name="20% - Accent6 4 3 3 3 2 2" xfId="53076" xr:uid="{00000000-0005-0000-0000-000095280000}"/>
    <cellStyle name="20% - Accent6 4 3 3 3 3" xfId="45135" xr:uid="{00000000-0005-0000-0000-000096280000}"/>
    <cellStyle name="20% - Accent6 4 3 3 4" xfId="9353" xr:uid="{00000000-0005-0000-0000-000097280000}"/>
    <cellStyle name="20% - Accent6 4 3 3 4 2" xfId="38411" xr:uid="{00000000-0005-0000-0000-000098280000}"/>
    <cellStyle name="20% - Accent6 4 3 3 5" xfId="31827" xr:uid="{00000000-0005-0000-0000-000099280000}"/>
    <cellStyle name="20% - Accent6 4 3 4" xfId="3873" xr:uid="{00000000-0005-0000-0000-00009A280000}"/>
    <cellStyle name="20% - Accent6 4 3 4 2" xfId="17167" xr:uid="{00000000-0005-0000-0000-00009B280000}"/>
    <cellStyle name="20% - Accent6 4 3 4 2 2" xfId="25121" xr:uid="{00000000-0005-0000-0000-00009C280000}"/>
    <cellStyle name="20% - Accent6 4 3 4 2 2 2" xfId="54080" xr:uid="{00000000-0005-0000-0000-00009D280000}"/>
    <cellStyle name="20% - Accent6 4 3 4 2 3" xfId="46139" xr:uid="{00000000-0005-0000-0000-00009E280000}"/>
    <cellStyle name="20% - Accent6 4 3 4 3" xfId="10497" xr:uid="{00000000-0005-0000-0000-00009F280000}"/>
    <cellStyle name="20% - Accent6 4 3 4 3 2" xfId="39555" xr:uid="{00000000-0005-0000-0000-0000A0280000}"/>
    <cellStyle name="20% - Accent6 4 3 4 4" xfId="32971" xr:uid="{00000000-0005-0000-0000-0000A1280000}"/>
    <cellStyle name="20% - Accent6 4 3 5" xfId="5029" xr:uid="{00000000-0005-0000-0000-0000A2280000}"/>
    <cellStyle name="20% - Accent6 4 3 5 2" xfId="18311" xr:uid="{00000000-0005-0000-0000-0000A3280000}"/>
    <cellStyle name="20% - Accent6 4 3 5 2 2" xfId="26265" xr:uid="{00000000-0005-0000-0000-0000A4280000}"/>
    <cellStyle name="20% - Accent6 4 3 5 2 2 2" xfId="55224" xr:uid="{00000000-0005-0000-0000-0000A5280000}"/>
    <cellStyle name="20% - Accent6 4 3 5 2 3" xfId="47283" xr:uid="{00000000-0005-0000-0000-0000A6280000}"/>
    <cellStyle name="20% - Accent6 4 3 5 3" xfId="11641" xr:uid="{00000000-0005-0000-0000-0000A7280000}"/>
    <cellStyle name="20% - Accent6 4 3 5 3 2" xfId="40699" xr:uid="{00000000-0005-0000-0000-0000A8280000}"/>
    <cellStyle name="20% - Accent6 4 3 5 4" xfId="34115" xr:uid="{00000000-0005-0000-0000-0000A9280000}"/>
    <cellStyle name="20% - Accent6 4 3 6" xfId="7198" xr:uid="{00000000-0005-0000-0000-0000AA280000}"/>
    <cellStyle name="20% - Accent6 4 3 6 2" xfId="20459" xr:uid="{00000000-0005-0000-0000-0000AB280000}"/>
    <cellStyle name="20% - Accent6 4 3 6 2 2" xfId="28413" xr:uid="{00000000-0005-0000-0000-0000AC280000}"/>
    <cellStyle name="20% - Accent6 4 3 6 2 2 2" xfId="57372" xr:uid="{00000000-0005-0000-0000-0000AD280000}"/>
    <cellStyle name="20% - Accent6 4 3 6 2 3" xfId="49431" xr:uid="{00000000-0005-0000-0000-0000AE280000}"/>
    <cellStyle name="20% - Accent6 4 3 6 3" xfId="13789" xr:uid="{00000000-0005-0000-0000-0000AF280000}"/>
    <cellStyle name="20% - Accent6 4 3 6 3 2" xfId="42847" xr:uid="{00000000-0005-0000-0000-0000B0280000}"/>
    <cellStyle name="20% - Accent6 4 3 6 4" xfId="36263" xr:uid="{00000000-0005-0000-0000-0000B1280000}"/>
    <cellStyle name="20% - Accent6 4 3 7" xfId="15067" xr:uid="{00000000-0005-0000-0000-0000B2280000}"/>
    <cellStyle name="20% - Accent6 4 3 7 2" xfId="23057" xr:uid="{00000000-0005-0000-0000-0000B3280000}"/>
    <cellStyle name="20% - Accent6 4 3 7 2 2" xfId="52016" xr:uid="{00000000-0005-0000-0000-0000B4280000}"/>
    <cellStyle name="20% - Accent6 4 3 7 3" xfId="44075" xr:uid="{00000000-0005-0000-0000-0000B5280000}"/>
    <cellStyle name="20% - Accent6 4 3 8" xfId="21609" xr:uid="{00000000-0005-0000-0000-0000B6280000}"/>
    <cellStyle name="20% - Accent6 4 3 8 2" xfId="29557" xr:uid="{00000000-0005-0000-0000-0000B7280000}"/>
    <cellStyle name="20% - Accent6 4 3 8 2 2" xfId="58516" xr:uid="{00000000-0005-0000-0000-0000B8280000}"/>
    <cellStyle name="20% - Accent6 4 3 8 3" xfId="50575" xr:uid="{00000000-0005-0000-0000-0000B9280000}"/>
    <cellStyle name="20% - Accent6 4 3 9" xfId="8349" xr:uid="{00000000-0005-0000-0000-0000BA280000}"/>
    <cellStyle name="20% - Accent6 4 3 9 2" xfId="37407" xr:uid="{00000000-0005-0000-0000-0000BB280000}"/>
    <cellStyle name="20% - Accent6 4 4" xfId="2046" xr:uid="{00000000-0005-0000-0000-0000BC280000}"/>
    <cellStyle name="20% - Accent6 4 4 2" xfId="3054" xr:uid="{00000000-0005-0000-0000-0000BD280000}"/>
    <cellStyle name="20% - Accent6 4 4 2 2" xfId="6412" xr:uid="{00000000-0005-0000-0000-0000BE280000}"/>
    <cellStyle name="20% - Accent6 4 4 2 2 2" xfId="19694" xr:uid="{00000000-0005-0000-0000-0000BF280000}"/>
    <cellStyle name="20% - Accent6 4 4 2 2 2 2" xfId="27648" xr:uid="{00000000-0005-0000-0000-0000C0280000}"/>
    <cellStyle name="20% - Accent6 4 4 2 2 2 2 2" xfId="56607" xr:uid="{00000000-0005-0000-0000-0000C1280000}"/>
    <cellStyle name="20% - Accent6 4 4 2 2 2 3" xfId="48666" xr:uid="{00000000-0005-0000-0000-0000C2280000}"/>
    <cellStyle name="20% - Accent6 4 4 2 2 3" xfId="13024" xr:uid="{00000000-0005-0000-0000-0000C3280000}"/>
    <cellStyle name="20% - Accent6 4 4 2 2 3 2" xfId="42082" xr:uid="{00000000-0005-0000-0000-0000C4280000}"/>
    <cellStyle name="20% - Accent6 4 4 2 2 4" xfId="35498" xr:uid="{00000000-0005-0000-0000-0000C5280000}"/>
    <cellStyle name="20% - Accent6 4 4 2 3" xfId="16542" xr:uid="{00000000-0005-0000-0000-0000C6280000}"/>
    <cellStyle name="20% - Accent6 4 4 2 3 2" xfId="24496" xr:uid="{00000000-0005-0000-0000-0000C7280000}"/>
    <cellStyle name="20% - Accent6 4 4 2 3 2 2" xfId="53455" xr:uid="{00000000-0005-0000-0000-0000C8280000}"/>
    <cellStyle name="20% - Accent6 4 4 2 3 3" xfId="45514" xr:uid="{00000000-0005-0000-0000-0000C9280000}"/>
    <cellStyle name="20% - Accent6 4 4 2 4" xfId="9732" xr:uid="{00000000-0005-0000-0000-0000CA280000}"/>
    <cellStyle name="20% - Accent6 4 4 2 4 2" xfId="38790" xr:uid="{00000000-0005-0000-0000-0000CB280000}"/>
    <cellStyle name="20% - Accent6 4 4 2 5" xfId="32206" xr:uid="{00000000-0005-0000-0000-0000CC280000}"/>
    <cellStyle name="20% - Accent6 4 4 3" xfId="4252" xr:uid="{00000000-0005-0000-0000-0000CD280000}"/>
    <cellStyle name="20% - Accent6 4 4 3 2" xfId="17546" xr:uid="{00000000-0005-0000-0000-0000CE280000}"/>
    <cellStyle name="20% - Accent6 4 4 3 2 2" xfId="25500" xr:uid="{00000000-0005-0000-0000-0000CF280000}"/>
    <cellStyle name="20% - Accent6 4 4 3 2 2 2" xfId="54459" xr:uid="{00000000-0005-0000-0000-0000D0280000}"/>
    <cellStyle name="20% - Accent6 4 4 3 2 3" xfId="46518" xr:uid="{00000000-0005-0000-0000-0000D1280000}"/>
    <cellStyle name="20% - Accent6 4 4 3 3" xfId="10876" xr:uid="{00000000-0005-0000-0000-0000D2280000}"/>
    <cellStyle name="20% - Accent6 4 4 3 3 2" xfId="39934" xr:uid="{00000000-0005-0000-0000-0000D3280000}"/>
    <cellStyle name="20% - Accent6 4 4 3 4" xfId="33350" xr:uid="{00000000-0005-0000-0000-0000D4280000}"/>
    <cellStyle name="20% - Accent6 4 4 4" xfId="5408" xr:uid="{00000000-0005-0000-0000-0000D5280000}"/>
    <cellStyle name="20% - Accent6 4 4 4 2" xfId="18690" xr:uid="{00000000-0005-0000-0000-0000D6280000}"/>
    <cellStyle name="20% - Accent6 4 4 4 2 2" xfId="26644" xr:uid="{00000000-0005-0000-0000-0000D7280000}"/>
    <cellStyle name="20% - Accent6 4 4 4 2 2 2" xfId="55603" xr:uid="{00000000-0005-0000-0000-0000D8280000}"/>
    <cellStyle name="20% - Accent6 4 4 4 2 3" xfId="47662" xr:uid="{00000000-0005-0000-0000-0000D9280000}"/>
    <cellStyle name="20% - Accent6 4 4 4 3" xfId="12020" xr:uid="{00000000-0005-0000-0000-0000DA280000}"/>
    <cellStyle name="20% - Accent6 4 4 4 3 2" xfId="41078" xr:uid="{00000000-0005-0000-0000-0000DB280000}"/>
    <cellStyle name="20% - Accent6 4 4 4 4" xfId="34494" xr:uid="{00000000-0005-0000-0000-0000DC280000}"/>
    <cellStyle name="20% - Accent6 4 4 5" xfId="7577" xr:uid="{00000000-0005-0000-0000-0000DD280000}"/>
    <cellStyle name="20% - Accent6 4 4 5 2" xfId="20838" xr:uid="{00000000-0005-0000-0000-0000DE280000}"/>
    <cellStyle name="20% - Accent6 4 4 5 2 2" xfId="28792" xr:uid="{00000000-0005-0000-0000-0000DF280000}"/>
    <cellStyle name="20% - Accent6 4 4 5 2 2 2" xfId="57751" xr:uid="{00000000-0005-0000-0000-0000E0280000}"/>
    <cellStyle name="20% - Accent6 4 4 5 2 3" xfId="49810" xr:uid="{00000000-0005-0000-0000-0000E1280000}"/>
    <cellStyle name="20% - Accent6 4 4 5 3" xfId="14168" xr:uid="{00000000-0005-0000-0000-0000E2280000}"/>
    <cellStyle name="20% - Accent6 4 4 5 3 2" xfId="43226" xr:uid="{00000000-0005-0000-0000-0000E3280000}"/>
    <cellStyle name="20% - Accent6 4 4 5 4" xfId="36642" xr:uid="{00000000-0005-0000-0000-0000E4280000}"/>
    <cellStyle name="20% - Accent6 4 4 6" xfId="15447" xr:uid="{00000000-0005-0000-0000-0000E5280000}"/>
    <cellStyle name="20% - Accent6 4 4 6 2" xfId="23437" xr:uid="{00000000-0005-0000-0000-0000E6280000}"/>
    <cellStyle name="20% - Accent6 4 4 6 2 2" xfId="52396" xr:uid="{00000000-0005-0000-0000-0000E7280000}"/>
    <cellStyle name="20% - Accent6 4 4 6 3" xfId="44455" xr:uid="{00000000-0005-0000-0000-0000E8280000}"/>
    <cellStyle name="20% - Accent6 4 4 7" xfId="21988" xr:uid="{00000000-0005-0000-0000-0000E9280000}"/>
    <cellStyle name="20% - Accent6 4 4 7 2" xfId="29936" xr:uid="{00000000-0005-0000-0000-0000EA280000}"/>
    <cellStyle name="20% - Accent6 4 4 7 2 2" xfId="58895" xr:uid="{00000000-0005-0000-0000-0000EB280000}"/>
    <cellStyle name="20% - Accent6 4 4 7 3" xfId="50954" xr:uid="{00000000-0005-0000-0000-0000EC280000}"/>
    <cellStyle name="20% - Accent6 4 4 8" xfId="8728" xr:uid="{00000000-0005-0000-0000-0000ED280000}"/>
    <cellStyle name="20% - Accent6 4 4 8 2" xfId="37786" xr:uid="{00000000-0005-0000-0000-0000EE280000}"/>
    <cellStyle name="20% - Accent6 4 4 9" xfId="31202" xr:uid="{00000000-0005-0000-0000-0000EF280000}"/>
    <cellStyle name="20% - Accent6 4 5" xfId="1864" xr:uid="{00000000-0005-0000-0000-0000F0280000}"/>
    <cellStyle name="20% - Accent6 4 5 2" xfId="2874" xr:uid="{00000000-0005-0000-0000-0000F1280000}"/>
    <cellStyle name="20% - Accent6 4 5 2 2" xfId="6232" xr:uid="{00000000-0005-0000-0000-0000F2280000}"/>
    <cellStyle name="20% - Accent6 4 5 2 2 2" xfId="19514" xr:uid="{00000000-0005-0000-0000-0000F3280000}"/>
    <cellStyle name="20% - Accent6 4 5 2 2 2 2" xfId="27468" xr:uid="{00000000-0005-0000-0000-0000F4280000}"/>
    <cellStyle name="20% - Accent6 4 5 2 2 2 2 2" xfId="56427" xr:uid="{00000000-0005-0000-0000-0000F5280000}"/>
    <cellStyle name="20% - Accent6 4 5 2 2 2 3" xfId="48486" xr:uid="{00000000-0005-0000-0000-0000F6280000}"/>
    <cellStyle name="20% - Accent6 4 5 2 2 3" xfId="12844" xr:uid="{00000000-0005-0000-0000-0000F7280000}"/>
    <cellStyle name="20% - Accent6 4 5 2 2 3 2" xfId="41902" xr:uid="{00000000-0005-0000-0000-0000F8280000}"/>
    <cellStyle name="20% - Accent6 4 5 2 2 4" xfId="35318" xr:uid="{00000000-0005-0000-0000-0000F9280000}"/>
    <cellStyle name="20% - Accent6 4 5 2 3" xfId="16362" xr:uid="{00000000-0005-0000-0000-0000FA280000}"/>
    <cellStyle name="20% - Accent6 4 5 2 3 2" xfId="24316" xr:uid="{00000000-0005-0000-0000-0000FB280000}"/>
    <cellStyle name="20% - Accent6 4 5 2 3 2 2" xfId="53275" xr:uid="{00000000-0005-0000-0000-0000FC280000}"/>
    <cellStyle name="20% - Accent6 4 5 2 3 3" xfId="45334" xr:uid="{00000000-0005-0000-0000-0000FD280000}"/>
    <cellStyle name="20% - Accent6 4 5 2 4" xfId="9552" xr:uid="{00000000-0005-0000-0000-0000FE280000}"/>
    <cellStyle name="20% - Accent6 4 5 2 4 2" xfId="38610" xr:uid="{00000000-0005-0000-0000-0000FF280000}"/>
    <cellStyle name="20% - Accent6 4 5 2 5" xfId="32026" xr:uid="{00000000-0005-0000-0000-000000290000}"/>
    <cellStyle name="20% - Accent6 4 5 3" xfId="4072" xr:uid="{00000000-0005-0000-0000-000001290000}"/>
    <cellStyle name="20% - Accent6 4 5 3 2" xfId="17366" xr:uid="{00000000-0005-0000-0000-000002290000}"/>
    <cellStyle name="20% - Accent6 4 5 3 2 2" xfId="25320" xr:uid="{00000000-0005-0000-0000-000003290000}"/>
    <cellStyle name="20% - Accent6 4 5 3 2 2 2" xfId="54279" xr:uid="{00000000-0005-0000-0000-000004290000}"/>
    <cellStyle name="20% - Accent6 4 5 3 2 3" xfId="46338" xr:uid="{00000000-0005-0000-0000-000005290000}"/>
    <cellStyle name="20% - Accent6 4 5 3 3" xfId="10696" xr:uid="{00000000-0005-0000-0000-000006290000}"/>
    <cellStyle name="20% - Accent6 4 5 3 3 2" xfId="39754" xr:uid="{00000000-0005-0000-0000-000007290000}"/>
    <cellStyle name="20% - Accent6 4 5 3 4" xfId="33170" xr:uid="{00000000-0005-0000-0000-000008290000}"/>
    <cellStyle name="20% - Accent6 4 5 4" xfId="5228" xr:uid="{00000000-0005-0000-0000-000009290000}"/>
    <cellStyle name="20% - Accent6 4 5 4 2" xfId="18510" xr:uid="{00000000-0005-0000-0000-00000A290000}"/>
    <cellStyle name="20% - Accent6 4 5 4 2 2" xfId="26464" xr:uid="{00000000-0005-0000-0000-00000B290000}"/>
    <cellStyle name="20% - Accent6 4 5 4 2 2 2" xfId="55423" xr:uid="{00000000-0005-0000-0000-00000C290000}"/>
    <cellStyle name="20% - Accent6 4 5 4 2 3" xfId="47482" xr:uid="{00000000-0005-0000-0000-00000D290000}"/>
    <cellStyle name="20% - Accent6 4 5 4 3" xfId="11840" xr:uid="{00000000-0005-0000-0000-00000E290000}"/>
    <cellStyle name="20% - Accent6 4 5 4 3 2" xfId="40898" xr:uid="{00000000-0005-0000-0000-00000F290000}"/>
    <cellStyle name="20% - Accent6 4 5 4 4" xfId="34314" xr:uid="{00000000-0005-0000-0000-000010290000}"/>
    <cellStyle name="20% - Accent6 4 5 5" xfId="7397" xr:uid="{00000000-0005-0000-0000-000011290000}"/>
    <cellStyle name="20% - Accent6 4 5 5 2" xfId="20658" xr:uid="{00000000-0005-0000-0000-000012290000}"/>
    <cellStyle name="20% - Accent6 4 5 5 2 2" xfId="28612" xr:uid="{00000000-0005-0000-0000-000013290000}"/>
    <cellStyle name="20% - Accent6 4 5 5 2 2 2" xfId="57571" xr:uid="{00000000-0005-0000-0000-000014290000}"/>
    <cellStyle name="20% - Accent6 4 5 5 2 3" xfId="49630" xr:uid="{00000000-0005-0000-0000-000015290000}"/>
    <cellStyle name="20% - Accent6 4 5 5 3" xfId="13988" xr:uid="{00000000-0005-0000-0000-000016290000}"/>
    <cellStyle name="20% - Accent6 4 5 5 3 2" xfId="43046" xr:uid="{00000000-0005-0000-0000-000017290000}"/>
    <cellStyle name="20% - Accent6 4 5 5 4" xfId="36462" xr:uid="{00000000-0005-0000-0000-000018290000}"/>
    <cellStyle name="20% - Accent6 4 5 6" xfId="15267" xr:uid="{00000000-0005-0000-0000-000019290000}"/>
    <cellStyle name="20% - Accent6 4 5 6 2" xfId="23257" xr:uid="{00000000-0005-0000-0000-00001A290000}"/>
    <cellStyle name="20% - Accent6 4 5 6 2 2" xfId="52216" xr:uid="{00000000-0005-0000-0000-00001B290000}"/>
    <cellStyle name="20% - Accent6 4 5 6 3" xfId="44275" xr:uid="{00000000-0005-0000-0000-00001C290000}"/>
    <cellStyle name="20% - Accent6 4 5 7" xfId="21808" xr:uid="{00000000-0005-0000-0000-00001D290000}"/>
    <cellStyle name="20% - Accent6 4 5 7 2" xfId="29756" xr:uid="{00000000-0005-0000-0000-00001E290000}"/>
    <cellStyle name="20% - Accent6 4 5 7 2 2" xfId="58715" xr:uid="{00000000-0005-0000-0000-00001F290000}"/>
    <cellStyle name="20% - Accent6 4 5 7 3" xfId="50774" xr:uid="{00000000-0005-0000-0000-000020290000}"/>
    <cellStyle name="20% - Accent6 4 5 8" xfId="8548" xr:uid="{00000000-0005-0000-0000-000021290000}"/>
    <cellStyle name="20% - Accent6 4 5 8 2" xfId="37606" xr:uid="{00000000-0005-0000-0000-000022290000}"/>
    <cellStyle name="20% - Accent6 4 5 9" xfId="31022" xr:uid="{00000000-0005-0000-0000-000023290000}"/>
    <cellStyle name="20% - Accent6 4 6" xfId="3404" xr:uid="{00000000-0005-0000-0000-000024290000}"/>
    <cellStyle name="20% - Accent6 4 6 2" xfId="4602" xr:uid="{00000000-0005-0000-0000-000025290000}"/>
    <cellStyle name="20% - Accent6 4 6 2 2" xfId="17896" xr:uid="{00000000-0005-0000-0000-000026290000}"/>
    <cellStyle name="20% - Accent6 4 6 2 2 2" xfId="25850" xr:uid="{00000000-0005-0000-0000-000027290000}"/>
    <cellStyle name="20% - Accent6 4 6 2 2 2 2" xfId="54809" xr:uid="{00000000-0005-0000-0000-000028290000}"/>
    <cellStyle name="20% - Accent6 4 6 2 2 3" xfId="46868" xr:uid="{00000000-0005-0000-0000-000029290000}"/>
    <cellStyle name="20% - Accent6 4 6 2 3" xfId="11226" xr:uid="{00000000-0005-0000-0000-00002A290000}"/>
    <cellStyle name="20% - Accent6 4 6 2 3 2" xfId="40284" xr:uid="{00000000-0005-0000-0000-00002B290000}"/>
    <cellStyle name="20% - Accent6 4 6 2 4" xfId="33700" xr:uid="{00000000-0005-0000-0000-00002C290000}"/>
    <cellStyle name="20% - Accent6 4 6 3" xfId="6762" xr:uid="{00000000-0005-0000-0000-00002D290000}"/>
    <cellStyle name="20% - Accent6 4 6 3 2" xfId="20044" xr:uid="{00000000-0005-0000-0000-00002E290000}"/>
    <cellStyle name="20% - Accent6 4 6 3 2 2" xfId="27998" xr:uid="{00000000-0005-0000-0000-00002F290000}"/>
    <cellStyle name="20% - Accent6 4 6 3 2 2 2" xfId="56957" xr:uid="{00000000-0005-0000-0000-000030290000}"/>
    <cellStyle name="20% - Accent6 4 6 3 2 3" xfId="49016" xr:uid="{00000000-0005-0000-0000-000031290000}"/>
    <cellStyle name="20% - Accent6 4 6 3 3" xfId="13374" xr:uid="{00000000-0005-0000-0000-000032290000}"/>
    <cellStyle name="20% - Accent6 4 6 3 3 2" xfId="42432" xr:uid="{00000000-0005-0000-0000-000033290000}"/>
    <cellStyle name="20% - Accent6 4 6 3 4" xfId="35848" xr:uid="{00000000-0005-0000-0000-000034290000}"/>
    <cellStyle name="20% - Accent6 4 6 4" xfId="7927" xr:uid="{00000000-0005-0000-0000-000035290000}"/>
    <cellStyle name="20% - Accent6 4 6 4 2" xfId="21188" xr:uid="{00000000-0005-0000-0000-000036290000}"/>
    <cellStyle name="20% - Accent6 4 6 4 2 2" xfId="29142" xr:uid="{00000000-0005-0000-0000-000037290000}"/>
    <cellStyle name="20% - Accent6 4 6 4 2 2 2" xfId="58101" xr:uid="{00000000-0005-0000-0000-000038290000}"/>
    <cellStyle name="20% - Accent6 4 6 4 2 3" xfId="50160" xr:uid="{00000000-0005-0000-0000-000039290000}"/>
    <cellStyle name="20% - Accent6 4 6 4 3" xfId="14518" xr:uid="{00000000-0005-0000-0000-00003A290000}"/>
    <cellStyle name="20% - Accent6 4 6 4 3 2" xfId="43576" xr:uid="{00000000-0005-0000-0000-00003B290000}"/>
    <cellStyle name="20% - Accent6 4 6 4 4" xfId="36992" xr:uid="{00000000-0005-0000-0000-00003C290000}"/>
    <cellStyle name="20% - Accent6 4 6 5" xfId="15797" xr:uid="{00000000-0005-0000-0000-00003D290000}"/>
    <cellStyle name="20% - Accent6 4 6 5 2" xfId="23787" xr:uid="{00000000-0005-0000-0000-00003E290000}"/>
    <cellStyle name="20% - Accent6 4 6 5 2 2" xfId="52746" xr:uid="{00000000-0005-0000-0000-00003F290000}"/>
    <cellStyle name="20% - Accent6 4 6 5 3" xfId="44805" xr:uid="{00000000-0005-0000-0000-000040290000}"/>
    <cellStyle name="20% - Accent6 4 6 6" xfId="22338" xr:uid="{00000000-0005-0000-0000-000041290000}"/>
    <cellStyle name="20% - Accent6 4 6 6 2" xfId="30286" xr:uid="{00000000-0005-0000-0000-000042290000}"/>
    <cellStyle name="20% - Accent6 4 6 6 2 2" xfId="59245" xr:uid="{00000000-0005-0000-0000-000043290000}"/>
    <cellStyle name="20% - Accent6 4 6 6 3" xfId="51304" xr:uid="{00000000-0005-0000-0000-000044290000}"/>
    <cellStyle name="20% - Accent6 4 6 7" xfId="10082" xr:uid="{00000000-0005-0000-0000-000045290000}"/>
    <cellStyle name="20% - Accent6 4 6 7 2" xfId="39140" xr:uid="{00000000-0005-0000-0000-000046290000}"/>
    <cellStyle name="20% - Accent6 4 6 8" xfId="32556" xr:uid="{00000000-0005-0000-0000-000047290000}"/>
    <cellStyle name="20% - Accent6 4 7" xfId="2462" xr:uid="{00000000-0005-0000-0000-000048290000}"/>
    <cellStyle name="20% - Accent6 4 7 2" xfId="5820" xr:uid="{00000000-0005-0000-0000-000049290000}"/>
    <cellStyle name="20% - Accent6 4 7 2 2" xfId="19102" xr:uid="{00000000-0005-0000-0000-00004A290000}"/>
    <cellStyle name="20% - Accent6 4 7 2 2 2" xfId="27056" xr:uid="{00000000-0005-0000-0000-00004B290000}"/>
    <cellStyle name="20% - Accent6 4 7 2 2 2 2" xfId="56015" xr:uid="{00000000-0005-0000-0000-00004C290000}"/>
    <cellStyle name="20% - Accent6 4 7 2 2 3" xfId="48074" xr:uid="{00000000-0005-0000-0000-00004D290000}"/>
    <cellStyle name="20% - Accent6 4 7 2 3" xfId="12432" xr:uid="{00000000-0005-0000-0000-00004E290000}"/>
    <cellStyle name="20% - Accent6 4 7 2 3 2" xfId="41490" xr:uid="{00000000-0005-0000-0000-00004F290000}"/>
    <cellStyle name="20% - Accent6 4 7 2 4" xfId="34906" xr:uid="{00000000-0005-0000-0000-000050290000}"/>
    <cellStyle name="20% - Accent6 4 7 3" xfId="16002" xr:uid="{00000000-0005-0000-0000-000051290000}"/>
    <cellStyle name="20% - Accent6 4 7 3 2" xfId="23961" xr:uid="{00000000-0005-0000-0000-000052290000}"/>
    <cellStyle name="20% - Accent6 4 7 3 2 2" xfId="52920" xr:uid="{00000000-0005-0000-0000-000053290000}"/>
    <cellStyle name="20% - Accent6 4 7 3 3" xfId="44979" xr:uid="{00000000-0005-0000-0000-000054290000}"/>
    <cellStyle name="20% - Accent6 4 7 4" xfId="9140" xr:uid="{00000000-0005-0000-0000-000055290000}"/>
    <cellStyle name="20% - Accent6 4 7 4 2" xfId="38198" xr:uid="{00000000-0005-0000-0000-000056290000}"/>
    <cellStyle name="20% - Accent6 4 7 5" xfId="31614" xr:uid="{00000000-0005-0000-0000-000057290000}"/>
    <cellStyle name="20% - Accent6 4 8" xfId="3660" xr:uid="{00000000-0005-0000-0000-000058290000}"/>
    <cellStyle name="20% - Accent6 4 8 2" xfId="16954" xr:uid="{00000000-0005-0000-0000-000059290000}"/>
    <cellStyle name="20% - Accent6 4 8 2 2" xfId="24908" xr:uid="{00000000-0005-0000-0000-00005A290000}"/>
    <cellStyle name="20% - Accent6 4 8 2 2 2" xfId="53867" xr:uid="{00000000-0005-0000-0000-00005B290000}"/>
    <cellStyle name="20% - Accent6 4 8 2 3" xfId="45926" xr:uid="{00000000-0005-0000-0000-00005C290000}"/>
    <cellStyle name="20% - Accent6 4 8 3" xfId="10284" xr:uid="{00000000-0005-0000-0000-00005D290000}"/>
    <cellStyle name="20% - Accent6 4 8 3 2" xfId="39342" xr:uid="{00000000-0005-0000-0000-00005E290000}"/>
    <cellStyle name="20% - Accent6 4 8 4" xfId="32758" xr:uid="{00000000-0005-0000-0000-00005F290000}"/>
    <cellStyle name="20% - Accent6 4 9" xfId="4816" xr:uid="{00000000-0005-0000-0000-000060290000}"/>
    <cellStyle name="20% - Accent6 4 9 2" xfId="18098" xr:uid="{00000000-0005-0000-0000-000061290000}"/>
    <cellStyle name="20% - Accent6 4 9 2 2" xfId="26052" xr:uid="{00000000-0005-0000-0000-000062290000}"/>
    <cellStyle name="20% - Accent6 4 9 2 2 2" xfId="55011" xr:uid="{00000000-0005-0000-0000-000063290000}"/>
    <cellStyle name="20% - Accent6 4 9 2 3" xfId="47070" xr:uid="{00000000-0005-0000-0000-000064290000}"/>
    <cellStyle name="20% - Accent6 4 9 3" xfId="11428" xr:uid="{00000000-0005-0000-0000-000065290000}"/>
    <cellStyle name="20% - Accent6 4 9 3 2" xfId="40486" xr:uid="{00000000-0005-0000-0000-000066290000}"/>
    <cellStyle name="20% - Accent6 4 9 4" xfId="33902" xr:uid="{00000000-0005-0000-0000-000067290000}"/>
    <cellStyle name="20% - Accent6 5" xfId="1433" xr:uid="{00000000-0005-0000-0000-000068290000}"/>
    <cellStyle name="20% - Accent6 5 10" xfId="21415" xr:uid="{00000000-0005-0000-0000-000069290000}"/>
    <cellStyle name="20% - Accent6 5 10 2" xfId="29363" xr:uid="{00000000-0005-0000-0000-00006A290000}"/>
    <cellStyle name="20% - Accent6 5 10 2 2" xfId="58322" xr:uid="{00000000-0005-0000-0000-00006B290000}"/>
    <cellStyle name="20% - Accent6 5 10 3" xfId="50381" xr:uid="{00000000-0005-0000-0000-00006C290000}"/>
    <cellStyle name="20% - Accent6 5 11" xfId="8155" xr:uid="{00000000-0005-0000-0000-00006D290000}"/>
    <cellStyle name="20% - Accent6 5 11 2" xfId="37213" xr:uid="{00000000-0005-0000-0000-00006E290000}"/>
    <cellStyle name="20% - Accent6 5 12" xfId="30629" xr:uid="{00000000-0005-0000-0000-00006F290000}"/>
    <cellStyle name="20% - Accent6 5 2" xfId="1653" xr:uid="{00000000-0005-0000-0000-000070290000}"/>
    <cellStyle name="20% - Accent6 5 2 10" xfId="30842" xr:uid="{00000000-0005-0000-0000-000071290000}"/>
    <cellStyle name="20% - Accent6 5 2 2" xfId="2278" xr:uid="{00000000-0005-0000-0000-000072290000}"/>
    <cellStyle name="20% - Accent6 5 2 2 2" xfId="3286" xr:uid="{00000000-0005-0000-0000-000073290000}"/>
    <cellStyle name="20% - Accent6 5 2 2 2 2" xfId="6644" xr:uid="{00000000-0005-0000-0000-000074290000}"/>
    <cellStyle name="20% - Accent6 5 2 2 2 2 2" xfId="19926" xr:uid="{00000000-0005-0000-0000-000075290000}"/>
    <cellStyle name="20% - Accent6 5 2 2 2 2 2 2" xfId="27880" xr:uid="{00000000-0005-0000-0000-000076290000}"/>
    <cellStyle name="20% - Accent6 5 2 2 2 2 2 2 2" xfId="56839" xr:uid="{00000000-0005-0000-0000-000077290000}"/>
    <cellStyle name="20% - Accent6 5 2 2 2 2 2 3" xfId="48898" xr:uid="{00000000-0005-0000-0000-000078290000}"/>
    <cellStyle name="20% - Accent6 5 2 2 2 2 3" xfId="13256" xr:uid="{00000000-0005-0000-0000-000079290000}"/>
    <cellStyle name="20% - Accent6 5 2 2 2 2 3 2" xfId="42314" xr:uid="{00000000-0005-0000-0000-00007A290000}"/>
    <cellStyle name="20% - Accent6 5 2 2 2 2 4" xfId="35730" xr:uid="{00000000-0005-0000-0000-00007B290000}"/>
    <cellStyle name="20% - Accent6 5 2 2 2 3" xfId="16774" xr:uid="{00000000-0005-0000-0000-00007C290000}"/>
    <cellStyle name="20% - Accent6 5 2 2 2 3 2" xfId="24728" xr:uid="{00000000-0005-0000-0000-00007D290000}"/>
    <cellStyle name="20% - Accent6 5 2 2 2 3 2 2" xfId="53687" xr:uid="{00000000-0005-0000-0000-00007E290000}"/>
    <cellStyle name="20% - Accent6 5 2 2 2 3 3" xfId="45746" xr:uid="{00000000-0005-0000-0000-00007F290000}"/>
    <cellStyle name="20% - Accent6 5 2 2 2 4" xfId="9964" xr:uid="{00000000-0005-0000-0000-000080290000}"/>
    <cellStyle name="20% - Accent6 5 2 2 2 4 2" xfId="39022" xr:uid="{00000000-0005-0000-0000-000081290000}"/>
    <cellStyle name="20% - Accent6 5 2 2 2 5" xfId="32438" xr:uid="{00000000-0005-0000-0000-000082290000}"/>
    <cellStyle name="20% - Accent6 5 2 2 3" xfId="4484" xr:uid="{00000000-0005-0000-0000-000083290000}"/>
    <cellStyle name="20% - Accent6 5 2 2 3 2" xfId="17778" xr:uid="{00000000-0005-0000-0000-000084290000}"/>
    <cellStyle name="20% - Accent6 5 2 2 3 2 2" xfId="25732" xr:uid="{00000000-0005-0000-0000-000085290000}"/>
    <cellStyle name="20% - Accent6 5 2 2 3 2 2 2" xfId="54691" xr:uid="{00000000-0005-0000-0000-000086290000}"/>
    <cellStyle name="20% - Accent6 5 2 2 3 2 3" xfId="46750" xr:uid="{00000000-0005-0000-0000-000087290000}"/>
    <cellStyle name="20% - Accent6 5 2 2 3 3" xfId="11108" xr:uid="{00000000-0005-0000-0000-000088290000}"/>
    <cellStyle name="20% - Accent6 5 2 2 3 3 2" xfId="40166" xr:uid="{00000000-0005-0000-0000-000089290000}"/>
    <cellStyle name="20% - Accent6 5 2 2 3 4" xfId="33582" xr:uid="{00000000-0005-0000-0000-00008A290000}"/>
    <cellStyle name="20% - Accent6 5 2 2 4" xfId="5640" xr:uid="{00000000-0005-0000-0000-00008B290000}"/>
    <cellStyle name="20% - Accent6 5 2 2 4 2" xfId="18922" xr:uid="{00000000-0005-0000-0000-00008C290000}"/>
    <cellStyle name="20% - Accent6 5 2 2 4 2 2" xfId="26876" xr:uid="{00000000-0005-0000-0000-00008D290000}"/>
    <cellStyle name="20% - Accent6 5 2 2 4 2 2 2" xfId="55835" xr:uid="{00000000-0005-0000-0000-00008E290000}"/>
    <cellStyle name="20% - Accent6 5 2 2 4 2 3" xfId="47894" xr:uid="{00000000-0005-0000-0000-00008F290000}"/>
    <cellStyle name="20% - Accent6 5 2 2 4 3" xfId="12252" xr:uid="{00000000-0005-0000-0000-000090290000}"/>
    <cellStyle name="20% - Accent6 5 2 2 4 3 2" xfId="41310" xr:uid="{00000000-0005-0000-0000-000091290000}"/>
    <cellStyle name="20% - Accent6 5 2 2 4 4" xfId="34726" xr:uid="{00000000-0005-0000-0000-000092290000}"/>
    <cellStyle name="20% - Accent6 5 2 2 5" xfId="7809" xr:uid="{00000000-0005-0000-0000-000093290000}"/>
    <cellStyle name="20% - Accent6 5 2 2 5 2" xfId="21070" xr:uid="{00000000-0005-0000-0000-000094290000}"/>
    <cellStyle name="20% - Accent6 5 2 2 5 2 2" xfId="29024" xr:uid="{00000000-0005-0000-0000-000095290000}"/>
    <cellStyle name="20% - Accent6 5 2 2 5 2 2 2" xfId="57983" xr:uid="{00000000-0005-0000-0000-000096290000}"/>
    <cellStyle name="20% - Accent6 5 2 2 5 2 3" xfId="50042" xr:uid="{00000000-0005-0000-0000-000097290000}"/>
    <cellStyle name="20% - Accent6 5 2 2 5 3" xfId="14400" xr:uid="{00000000-0005-0000-0000-000098290000}"/>
    <cellStyle name="20% - Accent6 5 2 2 5 3 2" xfId="43458" xr:uid="{00000000-0005-0000-0000-000099290000}"/>
    <cellStyle name="20% - Accent6 5 2 2 5 4" xfId="36874" xr:uid="{00000000-0005-0000-0000-00009A290000}"/>
    <cellStyle name="20% - Accent6 5 2 2 6" xfId="15679" xr:uid="{00000000-0005-0000-0000-00009B290000}"/>
    <cellStyle name="20% - Accent6 5 2 2 6 2" xfId="23669" xr:uid="{00000000-0005-0000-0000-00009C290000}"/>
    <cellStyle name="20% - Accent6 5 2 2 6 2 2" xfId="52628" xr:uid="{00000000-0005-0000-0000-00009D290000}"/>
    <cellStyle name="20% - Accent6 5 2 2 6 3" xfId="44687" xr:uid="{00000000-0005-0000-0000-00009E290000}"/>
    <cellStyle name="20% - Accent6 5 2 2 7" xfId="22220" xr:uid="{00000000-0005-0000-0000-00009F290000}"/>
    <cellStyle name="20% - Accent6 5 2 2 7 2" xfId="30168" xr:uid="{00000000-0005-0000-0000-0000A0290000}"/>
    <cellStyle name="20% - Accent6 5 2 2 7 2 2" xfId="59127" xr:uid="{00000000-0005-0000-0000-0000A1290000}"/>
    <cellStyle name="20% - Accent6 5 2 2 7 3" xfId="51186" xr:uid="{00000000-0005-0000-0000-0000A2290000}"/>
    <cellStyle name="20% - Accent6 5 2 2 8" xfId="8960" xr:uid="{00000000-0005-0000-0000-0000A3290000}"/>
    <cellStyle name="20% - Accent6 5 2 2 8 2" xfId="38018" xr:uid="{00000000-0005-0000-0000-0000A4290000}"/>
    <cellStyle name="20% - Accent6 5 2 2 9" xfId="31434" xr:uid="{00000000-0005-0000-0000-0000A5290000}"/>
    <cellStyle name="20% - Accent6 5 2 3" xfId="2694" xr:uid="{00000000-0005-0000-0000-0000A6290000}"/>
    <cellStyle name="20% - Accent6 5 2 3 2" xfId="6052" xr:uid="{00000000-0005-0000-0000-0000A7290000}"/>
    <cellStyle name="20% - Accent6 5 2 3 2 2" xfId="19334" xr:uid="{00000000-0005-0000-0000-0000A8290000}"/>
    <cellStyle name="20% - Accent6 5 2 3 2 2 2" xfId="27288" xr:uid="{00000000-0005-0000-0000-0000A9290000}"/>
    <cellStyle name="20% - Accent6 5 2 3 2 2 2 2" xfId="56247" xr:uid="{00000000-0005-0000-0000-0000AA290000}"/>
    <cellStyle name="20% - Accent6 5 2 3 2 2 3" xfId="48306" xr:uid="{00000000-0005-0000-0000-0000AB290000}"/>
    <cellStyle name="20% - Accent6 5 2 3 2 3" xfId="12664" xr:uid="{00000000-0005-0000-0000-0000AC290000}"/>
    <cellStyle name="20% - Accent6 5 2 3 2 3 2" xfId="41722" xr:uid="{00000000-0005-0000-0000-0000AD290000}"/>
    <cellStyle name="20% - Accent6 5 2 3 2 4" xfId="35138" xr:uid="{00000000-0005-0000-0000-0000AE290000}"/>
    <cellStyle name="20% - Accent6 5 2 3 3" xfId="16182" xr:uid="{00000000-0005-0000-0000-0000AF290000}"/>
    <cellStyle name="20% - Accent6 5 2 3 3 2" xfId="24136" xr:uid="{00000000-0005-0000-0000-0000B0290000}"/>
    <cellStyle name="20% - Accent6 5 2 3 3 2 2" xfId="53095" xr:uid="{00000000-0005-0000-0000-0000B1290000}"/>
    <cellStyle name="20% - Accent6 5 2 3 3 3" xfId="45154" xr:uid="{00000000-0005-0000-0000-0000B2290000}"/>
    <cellStyle name="20% - Accent6 5 2 3 4" xfId="9372" xr:uid="{00000000-0005-0000-0000-0000B3290000}"/>
    <cellStyle name="20% - Accent6 5 2 3 4 2" xfId="38430" xr:uid="{00000000-0005-0000-0000-0000B4290000}"/>
    <cellStyle name="20% - Accent6 5 2 3 5" xfId="31846" xr:uid="{00000000-0005-0000-0000-0000B5290000}"/>
    <cellStyle name="20% - Accent6 5 2 4" xfId="3892" xr:uid="{00000000-0005-0000-0000-0000B6290000}"/>
    <cellStyle name="20% - Accent6 5 2 4 2" xfId="17186" xr:uid="{00000000-0005-0000-0000-0000B7290000}"/>
    <cellStyle name="20% - Accent6 5 2 4 2 2" xfId="25140" xr:uid="{00000000-0005-0000-0000-0000B8290000}"/>
    <cellStyle name="20% - Accent6 5 2 4 2 2 2" xfId="54099" xr:uid="{00000000-0005-0000-0000-0000B9290000}"/>
    <cellStyle name="20% - Accent6 5 2 4 2 3" xfId="46158" xr:uid="{00000000-0005-0000-0000-0000BA290000}"/>
    <cellStyle name="20% - Accent6 5 2 4 3" xfId="10516" xr:uid="{00000000-0005-0000-0000-0000BB290000}"/>
    <cellStyle name="20% - Accent6 5 2 4 3 2" xfId="39574" xr:uid="{00000000-0005-0000-0000-0000BC290000}"/>
    <cellStyle name="20% - Accent6 5 2 4 4" xfId="32990" xr:uid="{00000000-0005-0000-0000-0000BD290000}"/>
    <cellStyle name="20% - Accent6 5 2 5" xfId="5048" xr:uid="{00000000-0005-0000-0000-0000BE290000}"/>
    <cellStyle name="20% - Accent6 5 2 5 2" xfId="18330" xr:uid="{00000000-0005-0000-0000-0000BF290000}"/>
    <cellStyle name="20% - Accent6 5 2 5 2 2" xfId="26284" xr:uid="{00000000-0005-0000-0000-0000C0290000}"/>
    <cellStyle name="20% - Accent6 5 2 5 2 2 2" xfId="55243" xr:uid="{00000000-0005-0000-0000-0000C1290000}"/>
    <cellStyle name="20% - Accent6 5 2 5 2 3" xfId="47302" xr:uid="{00000000-0005-0000-0000-0000C2290000}"/>
    <cellStyle name="20% - Accent6 5 2 5 3" xfId="11660" xr:uid="{00000000-0005-0000-0000-0000C3290000}"/>
    <cellStyle name="20% - Accent6 5 2 5 3 2" xfId="40718" xr:uid="{00000000-0005-0000-0000-0000C4290000}"/>
    <cellStyle name="20% - Accent6 5 2 5 4" xfId="34134" xr:uid="{00000000-0005-0000-0000-0000C5290000}"/>
    <cellStyle name="20% - Accent6 5 2 6" xfId="7217" xr:uid="{00000000-0005-0000-0000-0000C6290000}"/>
    <cellStyle name="20% - Accent6 5 2 6 2" xfId="20478" xr:uid="{00000000-0005-0000-0000-0000C7290000}"/>
    <cellStyle name="20% - Accent6 5 2 6 2 2" xfId="28432" xr:uid="{00000000-0005-0000-0000-0000C8290000}"/>
    <cellStyle name="20% - Accent6 5 2 6 2 2 2" xfId="57391" xr:uid="{00000000-0005-0000-0000-0000C9290000}"/>
    <cellStyle name="20% - Accent6 5 2 6 2 3" xfId="49450" xr:uid="{00000000-0005-0000-0000-0000CA290000}"/>
    <cellStyle name="20% - Accent6 5 2 6 3" xfId="13808" xr:uid="{00000000-0005-0000-0000-0000CB290000}"/>
    <cellStyle name="20% - Accent6 5 2 6 3 2" xfId="42866" xr:uid="{00000000-0005-0000-0000-0000CC290000}"/>
    <cellStyle name="20% - Accent6 5 2 6 4" xfId="36282" xr:uid="{00000000-0005-0000-0000-0000CD290000}"/>
    <cellStyle name="20% - Accent6 5 2 7" xfId="15086" xr:uid="{00000000-0005-0000-0000-0000CE290000}"/>
    <cellStyle name="20% - Accent6 5 2 7 2" xfId="23076" xr:uid="{00000000-0005-0000-0000-0000CF290000}"/>
    <cellStyle name="20% - Accent6 5 2 7 2 2" xfId="52035" xr:uid="{00000000-0005-0000-0000-0000D0290000}"/>
    <cellStyle name="20% - Accent6 5 2 7 3" xfId="44094" xr:uid="{00000000-0005-0000-0000-0000D1290000}"/>
    <cellStyle name="20% - Accent6 5 2 8" xfId="21628" xr:uid="{00000000-0005-0000-0000-0000D2290000}"/>
    <cellStyle name="20% - Accent6 5 2 8 2" xfId="29576" xr:uid="{00000000-0005-0000-0000-0000D3290000}"/>
    <cellStyle name="20% - Accent6 5 2 8 2 2" xfId="58535" xr:uid="{00000000-0005-0000-0000-0000D4290000}"/>
    <cellStyle name="20% - Accent6 5 2 8 3" xfId="50594" xr:uid="{00000000-0005-0000-0000-0000D5290000}"/>
    <cellStyle name="20% - Accent6 5 2 9" xfId="8368" xr:uid="{00000000-0005-0000-0000-0000D6290000}"/>
    <cellStyle name="20% - Accent6 5 2 9 2" xfId="37426" xr:uid="{00000000-0005-0000-0000-0000D7290000}"/>
    <cellStyle name="20% - Accent6 5 3" xfId="2065" xr:uid="{00000000-0005-0000-0000-0000D8290000}"/>
    <cellStyle name="20% - Accent6 5 3 2" xfId="3073" xr:uid="{00000000-0005-0000-0000-0000D9290000}"/>
    <cellStyle name="20% - Accent6 5 3 2 2" xfId="6431" xr:uid="{00000000-0005-0000-0000-0000DA290000}"/>
    <cellStyle name="20% - Accent6 5 3 2 2 2" xfId="19713" xr:uid="{00000000-0005-0000-0000-0000DB290000}"/>
    <cellStyle name="20% - Accent6 5 3 2 2 2 2" xfId="27667" xr:uid="{00000000-0005-0000-0000-0000DC290000}"/>
    <cellStyle name="20% - Accent6 5 3 2 2 2 2 2" xfId="56626" xr:uid="{00000000-0005-0000-0000-0000DD290000}"/>
    <cellStyle name="20% - Accent6 5 3 2 2 2 3" xfId="48685" xr:uid="{00000000-0005-0000-0000-0000DE290000}"/>
    <cellStyle name="20% - Accent6 5 3 2 2 3" xfId="13043" xr:uid="{00000000-0005-0000-0000-0000DF290000}"/>
    <cellStyle name="20% - Accent6 5 3 2 2 3 2" xfId="42101" xr:uid="{00000000-0005-0000-0000-0000E0290000}"/>
    <cellStyle name="20% - Accent6 5 3 2 2 4" xfId="35517" xr:uid="{00000000-0005-0000-0000-0000E1290000}"/>
    <cellStyle name="20% - Accent6 5 3 2 3" xfId="16561" xr:uid="{00000000-0005-0000-0000-0000E2290000}"/>
    <cellStyle name="20% - Accent6 5 3 2 3 2" xfId="24515" xr:uid="{00000000-0005-0000-0000-0000E3290000}"/>
    <cellStyle name="20% - Accent6 5 3 2 3 2 2" xfId="53474" xr:uid="{00000000-0005-0000-0000-0000E4290000}"/>
    <cellStyle name="20% - Accent6 5 3 2 3 3" xfId="45533" xr:uid="{00000000-0005-0000-0000-0000E5290000}"/>
    <cellStyle name="20% - Accent6 5 3 2 4" xfId="9751" xr:uid="{00000000-0005-0000-0000-0000E6290000}"/>
    <cellStyle name="20% - Accent6 5 3 2 4 2" xfId="38809" xr:uid="{00000000-0005-0000-0000-0000E7290000}"/>
    <cellStyle name="20% - Accent6 5 3 2 5" xfId="32225" xr:uid="{00000000-0005-0000-0000-0000E8290000}"/>
    <cellStyle name="20% - Accent6 5 3 3" xfId="4271" xr:uid="{00000000-0005-0000-0000-0000E9290000}"/>
    <cellStyle name="20% - Accent6 5 3 3 2" xfId="17565" xr:uid="{00000000-0005-0000-0000-0000EA290000}"/>
    <cellStyle name="20% - Accent6 5 3 3 2 2" xfId="25519" xr:uid="{00000000-0005-0000-0000-0000EB290000}"/>
    <cellStyle name="20% - Accent6 5 3 3 2 2 2" xfId="54478" xr:uid="{00000000-0005-0000-0000-0000EC290000}"/>
    <cellStyle name="20% - Accent6 5 3 3 2 3" xfId="46537" xr:uid="{00000000-0005-0000-0000-0000ED290000}"/>
    <cellStyle name="20% - Accent6 5 3 3 3" xfId="10895" xr:uid="{00000000-0005-0000-0000-0000EE290000}"/>
    <cellStyle name="20% - Accent6 5 3 3 3 2" xfId="39953" xr:uid="{00000000-0005-0000-0000-0000EF290000}"/>
    <cellStyle name="20% - Accent6 5 3 3 4" xfId="33369" xr:uid="{00000000-0005-0000-0000-0000F0290000}"/>
    <cellStyle name="20% - Accent6 5 3 4" xfId="5427" xr:uid="{00000000-0005-0000-0000-0000F1290000}"/>
    <cellStyle name="20% - Accent6 5 3 4 2" xfId="18709" xr:uid="{00000000-0005-0000-0000-0000F2290000}"/>
    <cellStyle name="20% - Accent6 5 3 4 2 2" xfId="26663" xr:uid="{00000000-0005-0000-0000-0000F3290000}"/>
    <cellStyle name="20% - Accent6 5 3 4 2 2 2" xfId="55622" xr:uid="{00000000-0005-0000-0000-0000F4290000}"/>
    <cellStyle name="20% - Accent6 5 3 4 2 3" xfId="47681" xr:uid="{00000000-0005-0000-0000-0000F5290000}"/>
    <cellStyle name="20% - Accent6 5 3 4 3" xfId="12039" xr:uid="{00000000-0005-0000-0000-0000F6290000}"/>
    <cellStyle name="20% - Accent6 5 3 4 3 2" xfId="41097" xr:uid="{00000000-0005-0000-0000-0000F7290000}"/>
    <cellStyle name="20% - Accent6 5 3 4 4" xfId="34513" xr:uid="{00000000-0005-0000-0000-0000F8290000}"/>
    <cellStyle name="20% - Accent6 5 3 5" xfId="7596" xr:uid="{00000000-0005-0000-0000-0000F9290000}"/>
    <cellStyle name="20% - Accent6 5 3 5 2" xfId="20857" xr:uid="{00000000-0005-0000-0000-0000FA290000}"/>
    <cellStyle name="20% - Accent6 5 3 5 2 2" xfId="28811" xr:uid="{00000000-0005-0000-0000-0000FB290000}"/>
    <cellStyle name="20% - Accent6 5 3 5 2 2 2" xfId="57770" xr:uid="{00000000-0005-0000-0000-0000FC290000}"/>
    <cellStyle name="20% - Accent6 5 3 5 2 3" xfId="49829" xr:uid="{00000000-0005-0000-0000-0000FD290000}"/>
    <cellStyle name="20% - Accent6 5 3 5 3" xfId="14187" xr:uid="{00000000-0005-0000-0000-0000FE290000}"/>
    <cellStyle name="20% - Accent6 5 3 5 3 2" xfId="43245" xr:uid="{00000000-0005-0000-0000-0000FF290000}"/>
    <cellStyle name="20% - Accent6 5 3 5 4" xfId="36661" xr:uid="{00000000-0005-0000-0000-0000002A0000}"/>
    <cellStyle name="20% - Accent6 5 3 6" xfId="15466" xr:uid="{00000000-0005-0000-0000-0000012A0000}"/>
    <cellStyle name="20% - Accent6 5 3 6 2" xfId="23456" xr:uid="{00000000-0005-0000-0000-0000022A0000}"/>
    <cellStyle name="20% - Accent6 5 3 6 2 2" xfId="52415" xr:uid="{00000000-0005-0000-0000-0000032A0000}"/>
    <cellStyle name="20% - Accent6 5 3 6 3" xfId="44474" xr:uid="{00000000-0005-0000-0000-0000042A0000}"/>
    <cellStyle name="20% - Accent6 5 3 7" xfId="22007" xr:uid="{00000000-0005-0000-0000-0000052A0000}"/>
    <cellStyle name="20% - Accent6 5 3 7 2" xfId="29955" xr:uid="{00000000-0005-0000-0000-0000062A0000}"/>
    <cellStyle name="20% - Accent6 5 3 7 2 2" xfId="58914" xr:uid="{00000000-0005-0000-0000-0000072A0000}"/>
    <cellStyle name="20% - Accent6 5 3 7 3" xfId="50973" xr:uid="{00000000-0005-0000-0000-0000082A0000}"/>
    <cellStyle name="20% - Accent6 5 3 8" xfId="8747" xr:uid="{00000000-0005-0000-0000-0000092A0000}"/>
    <cellStyle name="20% - Accent6 5 3 8 2" xfId="37805" xr:uid="{00000000-0005-0000-0000-00000A2A0000}"/>
    <cellStyle name="20% - Accent6 5 3 9" xfId="31221" xr:uid="{00000000-0005-0000-0000-00000B2A0000}"/>
    <cellStyle name="20% - Accent6 5 4" xfId="1883" xr:uid="{00000000-0005-0000-0000-00000C2A0000}"/>
    <cellStyle name="20% - Accent6 5 4 2" xfId="2893" xr:uid="{00000000-0005-0000-0000-00000D2A0000}"/>
    <cellStyle name="20% - Accent6 5 4 2 2" xfId="6251" xr:uid="{00000000-0005-0000-0000-00000E2A0000}"/>
    <cellStyle name="20% - Accent6 5 4 2 2 2" xfId="19533" xr:uid="{00000000-0005-0000-0000-00000F2A0000}"/>
    <cellStyle name="20% - Accent6 5 4 2 2 2 2" xfId="27487" xr:uid="{00000000-0005-0000-0000-0000102A0000}"/>
    <cellStyle name="20% - Accent6 5 4 2 2 2 2 2" xfId="56446" xr:uid="{00000000-0005-0000-0000-0000112A0000}"/>
    <cellStyle name="20% - Accent6 5 4 2 2 2 3" xfId="48505" xr:uid="{00000000-0005-0000-0000-0000122A0000}"/>
    <cellStyle name="20% - Accent6 5 4 2 2 3" xfId="12863" xr:uid="{00000000-0005-0000-0000-0000132A0000}"/>
    <cellStyle name="20% - Accent6 5 4 2 2 3 2" xfId="41921" xr:uid="{00000000-0005-0000-0000-0000142A0000}"/>
    <cellStyle name="20% - Accent6 5 4 2 2 4" xfId="35337" xr:uid="{00000000-0005-0000-0000-0000152A0000}"/>
    <cellStyle name="20% - Accent6 5 4 2 3" xfId="16381" xr:uid="{00000000-0005-0000-0000-0000162A0000}"/>
    <cellStyle name="20% - Accent6 5 4 2 3 2" xfId="24335" xr:uid="{00000000-0005-0000-0000-0000172A0000}"/>
    <cellStyle name="20% - Accent6 5 4 2 3 2 2" xfId="53294" xr:uid="{00000000-0005-0000-0000-0000182A0000}"/>
    <cellStyle name="20% - Accent6 5 4 2 3 3" xfId="45353" xr:uid="{00000000-0005-0000-0000-0000192A0000}"/>
    <cellStyle name="20% - Accent6 5 4 2 4" xfId="9571" xr:uid="{00000000-0005-0000-0000-00001A2A0000}"/>
    <cellStyle name="20% - Accent6 5 4 2 4 2" xfId="38629" xr:uid="{00000000-0005-0000-0000-00001B2A0000}"/>
    <cellStyle name="20% - Accent6 5 4 2 5" xfId="32045" xr:uid="{00000000-0005-0000-0000-00001C2A0000}"/>
    <cellStyle name="20% - Accent6 5 4 3" xfId="4091" xr:uid="{00000000-0005-0000-0000-00001D2A0000}"/>
    <cellStyle name="20% - Accent6 5 4 3 2" xfId="17385" xr:uid="{00000000-0005-0000-0000-00001E2A0000}"/>
    <cellStyle name="20% - Accent6 5 4 3 2 2" xfId="25339" xr:uid="{00000000-0005-0000-0000-00001F2A0000}"/>
    <cellStyle name="20% - Accent6 5 4 3 2 2 2" xfId="54298" xr:uid="{00000000-0005-0000-0000-0000202A0000}"/>
    <cellStyle name="20% - Accent6 5 4 3 2 3" xfId="46357" xr:uid="{00000000-0005-0000-0000-0000212A0000}"/>
    <cellStyle name="20% - Accent6 5 4 3 3" xfId="10715" xr:uid="{00000000-0005-0000-0000-0000222A0000}"/>
    <cellStyle name="20% - Accent6 5 4 3 3 2" xfId="39773" xr:uid="{00000000-0005-0000-0000-0000232A0000}"/>
    <cellStyle name="20% - Accent6 5 4 3 4" xfId="33189" xr:uid="{00000000-0005-0000-0000-0000242A0000}"/>
    <cellStyle name="20% - Accent6 5 4 4" xfId="5247" xr:uid="{00000000-0005-0000-0000-0000252A0000}"/>
    <cellStyle name="20% - Accent6 5 4 4 2" xfId="18529" xr:uid="{00000000-0005-0000-0000-0000262A0000}"/>
    <cellStyle name="20% - Accent6 5 4 4 2 2" xfId="26483" xr:uid="{00000000-0005-0000-0000-0000272A0000}"/>
    <cellStyle name="20% - Accent6 5 4 4 2 2 2" xfId="55442" xr:uid="{00000000-0005-0000-0000-0000282A0000}"/>
    <cellStyle name="20% - Accent6 5 4 4 2 3" xfId="47501" xr:uid="{00000000-0005-0000-0000-0000292A0000}"/>
    <cellStyle name="20% - Accent6 5 4 4 3" xfId="11859" xr:uid="{00000000-0005-0000-0000-00002A2A0000}"/>
    <cellStyle name="20% - Accent6 5 4 4 3 2" xfId="40917" xr:uid="{00000000-0005-0000-0000-00002B2A0000}"/>
    <cellStyle name="20% - Accent6 5 4 4 4" xfId="34333" xr:uid="{00000000-0005-0000-0000-00002C2A0000}"/>
    <cellStyle name="20% - Accent6 5 4 5" xfId="7416" xr:uid="{00000000-0005-0000-0000-00002D2A0000}"/>
    <cellStyle name="20% - Accent6 5 4 5 2" xfId="20677" xr:uid="{00000000-0005-0000-0000-00002E2A0000}"/>
    <cellStyle name="20% - Accent6 5 4 5 2 2" xfId="28631" xr:uid="{00000000-0005-0000-0000-00002F2A0000}"/>
    <cellStyle name="20% - Accent6 5 4 5 2 2 2" xfId="57590" xr:uid="{00000000-0005-0000-0000-0000302A0000}"/>
    <cellStyle name="20% - Accent6 5 4 5 2 3" xfId="49649" xr:uid="{00000000-0005-0000-0000-0000312A0000}"/>
    <cellStyle name="20% - Accent6 5 4 5 3" xfId="14007" xr:uid="{00000000-0005-0000-0000-0000322A0000}"/>
    <cellStyle name="20% - Accent6 5 4 5 3 2" xfId="43065" xr:uid="{00000000-0005-0000-0000-0000332A0000}"/>
    <cellStyle name="20% - Accent6 5 4 5 4" xfId="36481" xr:uid="{00000000-0005-0000-0000-0000342A0000}"/>
    <cellStyle name="20% - Accent6 5 4 6" xfId="15286" xr:uid="{00000000-0005-0000-0000-0000352A0000}"/>
    <cellStyle name="20% - Accent6 5 4 6 2" xfId="23276" xr:uid="{00000000-0005-0000-0000-0000362A0000}"/>
    <cellStyle name="20% - Accent6 5 4 6 2 2" xfId="52235" xr:uid="{00000000-0005-0000-0000-0000372A0000}"/>
    <cellStyle name="20% - Accent6 5 4 6 3" xfId="44294" xr:uid="{00000000-0005-0000-0000-0000382A0000}"/>
    <cellStyle name="20% - Accent6 5 4 7" xfId="21827" xr:uid="{00000000-0005-0000-0000-0000392A0000}"/>
    <cellStyle name="20% - Accent6 5 4 7 2" xfId="29775" xr:uid="{00000000-0005-0000-0000-00003A2A0000}"/>
    <cellStyle name="20% - Accent6 5 4 7 2 2" xfId="58734" xr:uid="{00000000-0005-0000-0000-00003B2A0000}"/>
    <cellStyle name="20% - Accent6 5 4 7 3" xfId="50793" xr:uid="{00000000-0005-0000-0000-00003C2A0000}"/>
    <cellStyle name="20% - Accent6 5 4 8" xfId="8567" xr:uid="{00000000-0005-0000-0000-00003D2A0000}"/>
    <cellStyle name="20% - Accent6 5 4 8 2" xfId="37625" xr:uid="{00000000-0005-0000-0000-00003E2A0000}"/>
    <cellStyle name="20% - Accent6 5 4 9" xfId="31041" xr:uid="{00000000-0005-0000-0000-00003F2A0000}"/>
    <cellStyle name="20% - Accent6 5 5" xfId="2481" xr:uid="{00000000-0005-0000-0000-0000402A0000}"/>
    <cellStyle name="20% - Accent6 5 5 2" xfId="5839" xr:uid="{00000000-0005-0000-0000-0000412A0000}"/>
    <cellStyle name="20% - Accent6 5 5 2 2" xfId="19121" xr:uid="{00000000-0005-0000-0000-0000422A0000}"/>
    <cellStyle name="20% - Accent6 5 5 2 2 2" xfId="27075" xr:uid="{00000000-0005-0000-0000-0000432A0000}"/>
    <cellStyle name="20% - Accent6 5 5 2 2 2 2" xfId="56034" xr:uid="{00000000-0005-0000-0000-0000442A0000}"/>
    <cellStyle name="20% - Accent6 5 5 2 2 3" xfId="48093" xr:uid="{00000000-0005-0000-0000-0000452A0000}"/>
    <cellStyle name="20% - Accent6 5 5 2 3" xfId="12451" xr:uid="{00000000-0005-0000-0000-0000462A0000}"/>
    <cellStyle name="20% - Accent6 5 5 2 3 2" xfId="41509" xr:uid="{00000000-0005-0000-0000-0000472A0000}"/>
    <cellStyle name="20% - Accent6 5 5 2 4" xfId="34925" xr:uid="{00000000-0005-0000-0000-0000482A0000}"/>
    <cellStyle name="20% - Accent6 5 5 3" xfId="16022" xr:uid="{00000000-0005-0000-0000-0000492A0000}"/>
    <cellStyle name="20% - Accent6 5 5 3 2" xfId="23976" xr:uid="{00000000-0005-0000-0000-00004A2A0000}"/>
    <cellStyle name="20% - Accent6 5 5 3 2 2" xfId="52935" xr:uid="{00000000-0005-0000-0000-00004B2A0000}"/>
    <cellStyle name="20% - Accent6 5 5 3 3" xfId="44994" xr:uid="{00000000-0005-0000-0000-00004C2A0000}"/>
    <cellStyle name="20% - Accent6 5 5 4" xfId="9159" xr:uid="{00000000-0005-0000-0000-00004D2A0000}"/>
    <cellStyle name="20% - Accent6 5 5 4 2" xfId="38217" xr:uid="{00000000-0005-0000-0000-00004E2A0000}"/>
    <cellStyle name="20% - Accent6 5 5 5" xfId="31633" xr:uid="{00000000-0005-0000-0000-00004F2A0000}"/>
    <cellStyle name="20% - Accent6 5 6" xfId="3679" xr:uid="{00000000-0005-0000-0000-0000502A0000}"/>
    <cellStyle name="20% - Accent6 5 6 2" xfId="16973" xr:uid="{00000000-0005-0000-0000-0000512A0000}"/>
    <cellStyle name="20% - Accent6 5 6 2 2" xfId="24927" xr:uid="{00000000-0005-0000-0000-0000522A0000}"/>
    <cellStyle name="20% - Accent6 5 6 2 2 2" xfId="53886" xr:uid="{00000000-0005-0000-0000-0000532A0000}"/>
    <cellStyle name="20% - Accent6 5 6 2 3" xfId="45945" xr:uid="{00000000-0005-0000-0000-0000542A0000}"/>
    <cellStyle name="20% - Accent6 5 6 3" xfId="10303" xr:uid="{00000000-0005-0000-0000-0000552A0000}"/>
    <cellStyle name="20% - Accent6 5 6 3 2" xfId="39361" xr:uid="{00000000-0005-0000-0000-0000562A0000}"/>
    <cellStyle name="20% - Accent6 5 6 4" xfId="32777" xr:uid="{00000000-0005-0000-0000-0000572A0000}"/>
    <cellStyle name="20% - Accent6 5 7" xfId="4835" xr:uid="{00000000-0005-0000-0000-0000582A0000}"/>
    <cellStyle name="20% - Accent6 5 7 2" xfId="18117" xr:uid="{00000000-0005-0000-0000-0000592A0000}"/>
    <cellStyle name="20% - Accent6 5 7 2 2" xfId="26071" xr:uid="{00000000-0005-0000-0000-00005A2A0000}"/>
    <cellStyle name="20% - Accent6 5 7 2 2 2" xfId="55030" xr:uid="{00000000-0005-0000-0000-00005B2A0000}"/>
    <cellStyle name="20% - Accent6 5 7 2 3" xfId="47089" xr:uid="{00000000-0005-0000-0000-00005C2A0000}"/>
    <cellStyle name="20% - Accent6 5 7 3" xfId="11447" xr:uid="{00000000-0005-0000-0000-00005D2A0000}"/>
    <cellStyle name="20% - Accent6 5 7 3 2" xfId="40505" xr:uid="{00000000-0005-0000-0000-00005E2A0000}"/>
    <cellStyle name="20% - Accent6 5 7 4" xfId="33921" xr:uid="{00000000-0005-0000-0000-00005F2A0000}"/>
    <cellStyle name="20% - Accent6 5 8" xfId="7004" xr:uid="{00000000-0005-0000-0000-0000602A0000}"/>
    <cellStyle name="20% - Accent6 5 8 2" xfId="20265" xr:uid="{00000000-0005-0000-0000-0000612A0000}"/>
    <cellStyle name="20% - Accent6 5 8 2 2" xfId="28219" xr:uid="{00000000-0005-0000-0000-0000622A0000}"/>
    <cellStyle name="20% - Accent6 5 8 2 2 2" xfId="57178" xr:uid="{00000000-0005-0000-0000-0000632A0000}"/>
    <cellStyle name="20% - Accent6 5 8 2 3" xfId="49237" xr:uid="{00000000-0005-0000-0000-0000642A0000}"/>
    <cellStyle name="20% - Accent6 5 8 3" xfId="13595" xr:uid="{00000000-0005-0000-0000-0000652A0000}"/>
    <cellStyle name="20% - Accent6 5 8 3 2" xfId="42653" xr:uid="{00000000-0005-0000-0000-0000662A0000}"/>
    <cellStyle name="20% - Accent6 5 8 4" xfId="36069" xr:uid="{00000000-0005-0000-0000-0000672A0000}"/>
    <cellStyle name="20% - Accent6 5 9" xfId="14873" xr:uid="{00000000-0005-0000-0000-0000682A0000}"/>
    <cellStyle name="20% - Accent6 5 9 2" xfId="22863" xr:uid="{00000000-0005-0000-0000-0000692A0000}"/>
    <cellStyle name="20% - Accent6 5 9 2 2" xfId="51822" xr:uid="{00000000-0005-0000-0000-00006A2A0000}"/>
    <cellStyle name="20% - Accent6 5 9 3" xfId="43881" xr:uid="{00000000-0005-0000-0000-00006B2A0000}"/>
    <cellStyle name="20% - Accent6 6" xfId="1519" xr:uid="{00000000-0005-0000-0000-00006C2A0000}"/>
    <cellStyle name="20% - Accent6 6 10" xfId="30715" xr:uid="{00000000-0005-0000-0000-00006D2A0000}"/>
    <cellStyle name="20% - Accent6 6 2" xfId="2151" xr:uid="{00000000-0005-0000-0000-00006E2A0000}"/>
    <cellStyle name="20% - Accent6 6 2 2" xfId="3159" xr:uid="{00000000-0005-0000-0000-00006F2A0000}"/>
    <cellStyle name="20% - Accent6 6 2 2 2" xfId="6517" xr:uid="{00000000-0005-0000-0000-0000702A0000}"/>
    <cellStyle name="20% - Accent6 6 2 2 2 2" xfId="19799" xr:uid="{00000000-0005-0000-0000-0000712A0000}"/>
    <cellStyle name="20% - Accent6 6 2 2 2 2 2" xfId="27753" xr:uid="{00000000-0005-0000-0000-0000722A0000}"/>
    <cellStyle name="20% - Accent6 6 2 2 2 2 2 2" xfId="56712" xr:uid="{00000000-0005-0000-0000-0000732A0000}"/>
    <cellStyle name="20% - Accent6 6 2 2 2 2 3" xfId="48771" xr:uid="{00000000-0005-0000-0000-0000742A0000}"/>
    <cellStyle name="20% - Accent6 6 2 2 2 3" xfId="13129" xr:uid="{00000000-0005-0000-0000-0000752A0000}"/>
    <cellStyle name="20% - Accent6 6 2 2 2 3 2" xfId="42187" xr:uid="{00000000-0005-0000-0000-0000762A0000}"/>
    <cellStyle name="20% - Accent6 6 2 2 2 4" xfId="35603" xr:uid="{00000000-0005-0000-0000-0000772A0000}"/>
    <cellStyle name="20% - Accent6 6 2 2 3" xfId="16647" xr:uid="{00000000-0005-0000-0000-0000782A0000}"/>
    <cellStyle name="20% - Accent6 6 2 2 3 2" xfId="24601" xr:uid="{00000000-0005-0000-0000-0000792A0000}"/>
    <cellStyle name="20% - Accent6 6 2 2 3 2 2" xfId="53560" xr:uid="{00000000-0005-0000-0000-00007A2A0000}"/>
    <cellStyle name="20% - Accent6 6 2 2 3 3" xfId="45619" xr:uid="{00000000-0005-0000-0000-00007B2A0000}"/>
    <cellStyle name="20% - Accent6 6 2 2 4" xfId="9837" xr:uid="{00000000-0005-0000-0000-00007C2A0000}"/>
    <cellStyle name="20% - Accent6 6 2 2 4 2" xfId="38895" xr:uid="{00000000-0005-0000-0000-00007D2A0000}"/>
    <cellStyle name="20% - Accent6 6 2 2 5" xfId="32311" xr:uid="{00000000-0005-0000-0000-00007E2A0000}"/>
    <cellStyle name="20% - Accent6 6 2 3" xfId="4357" xr:uid="{00000000-0005-0000-0000-00007F2A0000}"/>
    <cellStyle name="20% - Accent6 6 2 3 2" xfId="17651" xr:uid="{00000000-0005-0000-0000-0000802A0000}"/>
    <cellStyle name="20% - Accent6 6 2 3 2 2" xfId="25605" xr:uid="{00000000-0005-0000-0000-0000812A0000}"/>
    <cellStyle name="20% - Accent6 6 2 3 2 2 2" xfId="54564" xr:uid="{00000000-0005-0000-0000-0000822A0000}"/>
    <cellStyle name="20% - Accent6 6 2 3 2 3" xfId="46623" xr:uid="{00000000-0005-0000-0000-0000832A0000}"/>
    <cellStyle name="20% - Accent6 6 2 3 3" xfId="10981" xr:uid="{00000000-0005-0000-0000-0000842A0000}"/>
    <cellStyle name="20% - Accent6 6 2 3 3 2" xfId="40039" xr:uid="{00000000-0005-0000-0000-0000852A0000}"/>
    <cellStyle name="20% - Accent6 6 2 3 4" xfId="33455" xr:uid="{00000000-0005-0000-0000-0000862A0000}"/>
    <cellStyle name="20% - Accent6 6 2 4" xfId="5513" xr:uid="{00000000-0005-0000-0000-0000872A0000}"/>
    <cellStyle name="20% - Accent6 6 2 4 2" xfId="18795" xr:uid="{00000000-0005-0000-0000-0000882A0000}"/>
    <cellStyle name="20% - Accent6 6 2 4 2 2" xfId="26749" xr:uid="{00000000-0005-0000-0000-0000892A0000}"/>
    <cellStyle name="20% - Accent6 6 2 4 2 2 2" xfId="55708" xr:uid="{00000000-0005-0000-0000-00008A2A0000}"/>
    <cellStyle name="20% - Accent6 6 2 4 2 3" xfId="47767" xr:uid="{00000000-0005-0000-0000-00008B2A0000}"/>
    <cellStyle name="20% - Accent6 6 2 4 3" xfId="12125" xr:uid="{00000000-0005-0000-0000-00008C2A0000}"/>
    <cellStyle name="20% - Accent6 6 2 4 3 2" xfId="41183" xr:uid="{00000000-0005-0000-0000-00008D2A0000}"/>
    <cellStyle name="20% - Accent6 6 2 4 4" xfId="34599" xr:uid="{00000000-0005-0000-0000-00008E2A0000}"/>
    <cellStyle name="20% - Accent6 6 2 5" xfId="7682" xr:uid="{00000000-0005-0000-0000-00008F2A0000}"/>
    <cellStyle name="20% - Accent6 6 2 5 2" xfId="20943" xr:uid="{00000000-0005-0000-0000-0000902A0000}"/>
    <cellStyle name="20% - Accent6 6 2 5 2 2" xfId="28897" xr:uid="{00000000-0005-0000-0000-0000912A0000}"/>
    <cellStyle name="20% - Accent6 6 2 5 2 2 2" xfId="57856" xr:uid="{00000000-0005-0000-0000-0000922A0000}"/>
    <cellStyle name="20% - Accent6 6 2 5 2 3" xfId="49915" xr:uid="{00000000-0005-0000-0000-0000932A0000}"/>
    <cellStyle name="20% - Accent6 6 2 5 3" xfId="14273" xr:uid="{00000000-0005-0000-0000-0000942A0000}"/>
    <cellStyle name="20% - Accent6 6 2 5 3 2" xfId="43331" xr:uid="{00000000-0005-0000-0000-0000952A0000}"/>
    <cellStyle name="20% - Accent6 6 2 5 4" xfId="36747" xr:uid="{00000000-0005-0000-0000-0000962A0000}"/>
    <cellStyle name="20% - Accent6 6 2 6" xfId="15552" xr:uid="{00000000-0005-0000-0000-0000972A0000}"/>
    <cellStyle name="20% - Accent6 6 2 6 2" xfId="23542" xr:uid="{00000000-0005-0000-0000-0000982A0000}"/>
    <cellStyle name="20% - Accent6 6 2 6 2 2" xfId="52501" xr:uid="{00000000-0005-0000-0000-0000992A0000}"/>
    <cellStyle name="20% - Accent6 6 2 6 3" xfId="44560" xr:uid="{00000000-0005-0000-0000-00009A2A0000}"/>
    <cellStyle name="20% - Accent6 6 2 7" xfId="22093" xr:uid="{00000000-0005-0000-0000-00009B2A0000}"/>
    <cellStyle name="20% - Accent6 6 2 7 2" xfId="30041" xr:uid="{00000000-0005-0000-0000-00009C2A0000}"/>
    <cellStyle name="20% - Accent6 6 2 7 2 2" xfId="59000" xr:uid="{00000000-0005-0000-0000-00009D2A0000}"/>
    <cellStyle name="20% - Accent6 6 2 7 3" xfId="51059" xr:uid="{00000000-0005-0000-0000-00009E2A0000}"/>
    <cellStyle name="20% - Accent6 6 2 8" xfId="8833" xr:uid="{00000000-0005-0000-0000-00009F2A0000}"/>
    <cellStyle name="20% - Accent6 6 2 8 2" xfId="37891" xr:uid="{00000000-0005-0000-0000-0000A02A0000}"/>
    <cellStyle name="20% - Accent6 6 2 9" xfId="31307" xr:uid="{00000000-0005-0000-0000-0000A12A0000}"/>
    <cellStyle name="20% - Accent6 6 3" xfId="2567" xr:uid="{00000000-0005-0000-0000-0000A22A0000}"/>
    <cellStyle name="20% - Accent6 6 3 2" xfId="5925" xr:uid="{00000000-0005-0000-0000-0000A32A0000}"/>
    <cellStyle name="20% - Accent6 6 3 2 2" xfId="19207" xr:uid="{00000000-0005-0000-0000-0000A42A0000}"/>
    <cellStyle name="20% - Accent6 6 3 2 2 2" xfId="27161" xr:uid="{00000000-0005-0000-0000-0000A52A0000}"/>
    <cellStyle name="20% - Accent6 6 3 2 2 2 2" xfId="56120" xr:uid="{00000000-0005-0000-0000-0000A62A0000}"/>
    <cellStyle name="20% - Accent6 6 3 2 2 3" xfId="48179" xr:uid="{00000000-0005-0000-0000-0000A72A0000}"/>
    <cellStyle name="20% - Accent6 6 3 2 3" xfId="12537" xr:uid="{00000000-0005-0000-0000-0000A82A0000}"/>
    <cellStyle name="20% - Accent6 6 3 2 3 2" xfId="41595" xr:uid="{00000000-0005-0000-0000-0000A92A0000}"/>
    <cellStyle name="20% - Accent6 6 3 2 4" xfId="35011" xr:uid="{00000000-0005-0000-0000-0000AA2A0000}"/>
    <cellStyle name="20% - Accent6 6 3 3" xfId="16055" xr:uid="{00000000-0005-0000-0000-0000AB2A0000}"/>
    <cellStyle name="20% - Accent6 6 3 3 2" xfId="24009" xr:uid="{00000000-0005-0000-0000-0000AC2A0000}"/>
    <cellStyle name="20% - Accent6 6 3 3 2 2" xfId="52968" xr:uid="{00000000-0005-0000-0000-0000AD2A0000}"/>
    <cellStyle name="20% - Accent6 6 3 3 3" xfId="45027" xr:uid="{00000000-0005-0000-0000-0000AE2A0000}"/>
    <cellStyle name="20% - Accent6 6 3 4" xfId="9245" xr:uid="{00000000-0005-0000-0000-0000AF2A0000}"/>
    <cellStyle name="20% - Accent6 6 3 4 2" xfId="38303" xr:uid="{00000000-0005-0000-0000-0000B02A0000}"/>
    <cellStyle name="20% - Accent6 6 3 5" xfId="31719" xr:uid="{00000000-0005-0000-0000-0000B12A0000}"/>
    <cellStyle name="20% - Accent6 6 4" xfId="3765" xr:uid="{00000000-0005-0000-0000-0000B22A0000}"/>
    <cellStyle name="20% - Accent6 6 4 2" xfId="17059" xr:uid="{00000000-0005-0000-0000-0000B32A0000}"/>
    <cellStyle name="20% - Accent6 6 4 2 2" xfId="25013" xr:uid="{00000000-0005-0000-0000-0000B42A0000}"/>
    <cellStyle name="20% - Accent6 6 4 2 2 2" xfId="53972" xr:uid="{00000000-0005-0000-0000-0000B52A0000}"/>
    <cellStyle name="20% - Accent6 6 4 2 3" xfId="46031" xr:uid="{00000000-0005-0000-0000-0000B62A0000}"/>
    <cellStyle name="20% - Accent6 6 4 3" xfId="10389" xr:uid="{00000000-0005-0000-0000-0000B72A0000}"/>
    <cellStyle name="20% - Accent6 6 4 3 2" xfId="39447" xr:uid="{00000000-0005-0000-0000-0000B82A0000}"/>
    <cellStyle name="20% - Accent6 6 4 4" xfId="32863" xr:uid="{00000000-0005-0000-0000-0000B92A0000}"/>
    <cellStyle name="20% - Accent6 6 5" xfId="4921" xr:uid="{00000000-0005-0000-0000-0000BA2A0000}"/>
    <cellStyle name="20% - Accent6 6 5 2" xfId="18203" xr:uid="{00000000-0005-0000-0000-0000BB2A0000}"/>
    <cellStyle name="20% - Accent6 6 5 2 2" xfId="26157" xr:uid="{00000000-0005-0000-0000-0000BC2A0000}"/>
    <cellStyle name="20% - Accent6 6 5 2 2 2" xfId="55116" xr:uid="{00000000-0005-0000-0000-0000BD2A0000}"/>
    <cellStyle name="20% - Accent6 6 5 2 3" xfId="47175" xr:uid="{00000000-0005-0000-0000-0000BE2A0000}"/>
    <cellStyle name="20% - Accent6 6 5 3" xfId="11533" xr:uid="{00000000-0005-0000-0000-0000BF2A0000}"/>
    <cellStyle name="20% - Accent6 6 5 3 2" xfId="40591" xr:uid="{00000000-0005-0000-0000-0000C02A0000}"/>
    <cellStyle name="20% - Accent6 6 5 4" xfId="34007" xr:uid="{00000000-0005-0000-0000-0000C12A0000}"/>
    <cellStyle name="20% - Accent6 6 6" xfId="7090" xr:uid="{00000000-0005-0000-0000-0000C22A0000}"/>
    <cellStyle name="20% - Accent6 6 6 2" xfId="20351" xr:uid="{00000000-0005-0000-0000-0000C32A0000}"/>
    <cellStyle name="20% - Accent6 6 6 2 2" xfId="28305" xr:uid="{00000000-0005-0000-0000-0000C42A0000}"/>
    <cellStyle name="20% - Accent6 6 6 2 2 2" xfId="57264" xr:uid="{00000000-0005-0000-0000-0000C52A0000}"/>
    <cellStyle name="20% - Accent6 6 6 2 3" xfId="49323" xr:uid="{00000000-0005-0000-0000-0000C62A0000}"/>
    <cellStyle name="20% - Accent6 6 6 3" xfId="13681" xr:uid="{00000000-0005-0000-0000-0000C72A0000}"/>
    <cellStyle name="20% - Accent6 6 6 3 2" xfId="42739" xr:uid="{00000000-0005-0000-0000-0000C82A0000}"/>
    <cellStyle name="20% - Accent6 6 6 4" xfId="36155" xr:uid="{00000000-0005-0000-0000-0000C92A0000}"/>
    <cellStyle name="20% - Accent6 6 7" xfId="14959" xr:uid="{00000000-0005-0000-0000-0000CA2A0000}"/>
    <cellStyle name="20% - Accent6 6 7 2" xfId="22949" xr:uid="{00000000-0005-0000-0000-0000CB2A0000}"/>
    <cellStyle name="20% - Accent6 6 7 2 2" xfId="51908" xr:uid="{00000000-0005-0000-0000-0000CC2A0000}"/>
    <cellStyle name="20% - Accent6 6 7 3" xfId="43967" xr:uid="{00000000-0005-0000-0000-0000CD2A0000}"/>
    <cellStyle name="20% - Accent6 6 8" xfId="21501" xr:uid="{00000000-0005-0000-0000-0000CE2A0000}"/>
    <cellStyle name="20% - Accent6 6 8 2" xfId="29449" xr:uid="{00000000-0005-0000-0000-0000CF2A0000}"/>
    <cellStyle name="20% - Accent6 6 8 2 2" xfId="58408" xr:uid="{00000000-0005-0000-0000-0000D02A0000}"/>
    <cellStyle name="20% - Accent6 6 8 3" xfId="50467" xr:uid="{00000000-0005-0000-0000-0000D12A0000}"/>
    <cellStyle name="20% - Accent6 6 9" xfId="8241" xr:uid="{00000000-0005-0000-0000-0000D22A0000}"/>
    <cellStyle name="20% - Accent6 6 9 2" xfId="37299" xr:uid="{00000000-0005-0000-0000-0000D32A0000}"/>
    <cellStyle name="20% - Accent6 7" xfId="1975" xr:uid="{00000000-0005-0000-0000-0000D42A0000}"/>
    <cellStyle name="20% - Accent6 7 2" xfId="2983" xr:uid="{00000000-0005-0000-0000-0000D52A0000}"/>
    <cellStyle name="20% - Accent6 7 2 2" xfId="6341" xr:uid="{00000000-0005-0000-0000-0000D62A0000}"/>
    <cellStyle name="20% - Accent6 7 2 2 2" xfId="19623" xr:uid="{00000000-0005-0000-0000-0000D72A0000}"/>
    <cellStyle name="20% - Accent6 7 2 2 2 2" xfId="27577" xr:uid="{00000000-0005-0000-0000-0000D82A0000}"/>
    <cellStyle name="20% - Accent6 7 2 2 2 2 2" xfId="56536" xr:uid="{00000000-0005-0000-0000-0000D92A0000}"/>
    <cellStyle name="20% - Accent6 7 2 2 2 3" xfId="48595" xr:uid="{00000000-0005-0000-0000-0000DA2A0000}"/>
    <cellStyle name="20% - Accent6 7 2 2 3" xfId="12953" xr:uid="{00000000-0005-0000-0000-0000DB2A0000}"/>
    <cellStyle name="20% - Accent6 7 2 2 3 2" xfId="42011" xr:uid="{00000000-0005-0000-0000-0000DC2A0000}"/>
    <cellStyle name="20% - Accent6 7 2 2 4" xfId="35427" xr:uid="{00000000-0005-0000-0000-0000DD2A0000}"/>
    <cellStyle name="20% - Accent6 7 2 3" xfId="16471" xr:uid="{00000000-0005-0000-0000-0000DE2A0000}"/>
    <cellStyle name="20% - Accent6 7 2 3 2" xfId="24425" xr:uid="{00000000-0005-0000-0000-0000DF2A0000}"/>
    <cellStyle name="20% - Accent6 7 2 3 2 2" xfId="53384" xr:uid="{00000000-0005-0000-0000-0000E02A0000}"/>
    <cellStyle name="20% - Accent6 7 2 3 3" xfId="45443" xr:uid="{00000000-0005-0000-0000-0000E12A0000}"/>
    <cellStyle name="20% - Accent6 7 2 4" xfId="9661" xr:uid="{00000000-0005-0000-0000-0000E22A0000}"/>
    <cellStyle name="20% - Accent6 7 2 4 2" xfId="38719" xr:uid="{00000000-0005-0000-0000-0000E32A0000}"/>
    <cellStyle name="20% - Accent6 7 2 5" xfId="32135" xr:uid="{00000000-0005-0000-0000-0000E42A0000}"/>
    <cellStyle name="20% - Accent6 7 3" xfId="4181" xr:uid="{00000000-0005-0000-0000-0000E52A0000}"/>
    <cellStyle name="20% - Accent6 7 3 2" xfId="17475" xr:uid="{00000000-0005-0000-0000-0000E62A0000}"/>
    <cellStyle name="20% - Accent6 7 3 2 2" xfId="25429" xr:uid="{00000000-0005-0000-0000-0000E72A0000}"/>
    <cellStyle name="20% - Accent6 7 3 2 2 2" xfId="54388" xr:uid="{00000000-0005-0000-0000-0000E82A0000}"/>
    <cellStyle name="20% - Accent6 7 3 2 3" xfId="46447" xr:uid="{00000000-0005-0000-0000-0000E92A0000}"/>
    <cellStyle name="20% - Accent6 7 3 3" xfId="10805" xr:uid="{00000000-0005-0000-0000-0000EA2A0000}"/>
    <cellStyle name="20% - Accent6 7 3 3 2" xfId="39863" xr:uid="{00000000-0005-0000-0000-0000EB2A0000}"/>
    <cellStyle name="20% - Accent6 7 3 4" xfId="33279" xr:uid="{00000000-0005-0000-0000-0000EC2A0000}"/>
    <cellStyle name="20% - Accent6 7 4" xfId="5337" xr:uid="{00000000-0005-0000-0000-0000ED2A0000}"/>
    <cellStyle name="20% - Accent6 7 4 2" xfId="18619" xr:uid="{00000000-0005-0000-0000-0000EE2A0000}"/>
    <cellStyle name="20% - Accent6 7 4 2 2" xfId="26573" xr:uid="{00000000-0005-0000-0000-0000EF2A0000}"/>
    <cellStyle name="20% - Accent6 7 4 2 2 2" xfId="55532" xr:uid="{00000000-0005-0000-0000-0000F02A0000}"/>
    <cellStyle name="20% - Accent6 7 4 2 3" xfId="47591" xr:uid="{00000000-0005-0000-0000-0000F12A0000}"/>
    <cellStyle name="20% - Accent6 7 4 3" xfId="11949" xr:uid="{00000000-0005-0000-0000-0000F22A0000}"/>
    <cellStyle name="20% - Accent6 7 4 3 2" xfId="41007" xr:uid="{00000000-0005-0000-0000-0000F32A0000}"/>
    <cellStyle name="20% - Accent6 7 4 4" xfId="34423" xr:uid="{00000000-0005-0000-0000-0000F42A0000}"/>
    <cellStyle name="20% - Accent6 7 5" xfId="7506" xr:uid="{00000000-0005-0000-0000-0000F52A0000}"/>
    <cellStyle name="20% - Accent6 7 5 2" xfId="20767" xr:uid="{00000000-0005-0000-0000-0000F62A0000}"/>
    <cellStyle name="20% - Accent6 7 5 2 2" xfId="28721" xr:uid="{00000000-0005-0000-0000-0000F72A0000}"/>
    <cellStyle name="20% - Accent6 7 5 2 2 2" xfId="57680" xr:uid="{00000000-0005-0000-0000-0000F82A0000}"/>
    <cellStyle name="20% - Accent6 7 5 2 3" xfId="49739" xr:uid="{00000000-0005-0000-0000-0000F92A0000}"/>
    <cellStyle name="20% - Accent6 7 5 3" xfId="14097" xr:uid="{00000000-0005-0000-0000-0000FA2A0000}"/>
    <cellStyle name="20% - Accent6 7 5 3 2" xfId="43155" xr:uid="{00000000-0005-0000-0000-0000FB2A0000}"/>
    <cellStyle name="20% - Accent6 7 5 4" xfId="36571" xr:uid="{00000000-0005-0000-0000-0000FC2A0000}"/>
    <cellStyle name="20% - Accent6 7 6" xfId="15376" xr:uid="{00000000-0005-0000-0000-0000FD2A0000}"/>
    <cellStyle name="20% - Accent6 7 6 2" xfId="23366" xr:uid="{00000000-0005-0000-0000-0000FE2A0000}"/>
    <cellStyle name="20% - Accent6 7 6 2 2" xfId="52325" xr:uid="{00000000-0005-0000-0000-0000FF2A0000}"/>
    <cellStyle name="20% - Accent6 7 6 3" xfId="44384" xr:uid="{00000000-0005-0000-0000-0000002B0000}"/>
    <cellStyle name="20% - Accent6 7 7" xfId="21917" xr:uid="{00000000-0005-0000-0000-0000012B0000}"/>
    <cellStyle name="20% - Accent6 7 7 2" xfId="29865" xr:uid="{00000000-0005-0000-0000-0000022B0000}"/>
    <cellStyle name="20% - Accent6 7 7 2 2" xfId="58824" xr:uid="{00000000-0005-0000-0000-0000032B0000}"/>
    <cellStyle name="20% - Accent6 7 7 3" xfId="50883" xr:uid="{00000000-0005-0000-0000-0000042B0000}"/>
    <cellStyle name="20% - Accent6 7 8" xfId="8657" xr:uid="{00000000-0005-0000-0000-0000052B0000}"/>
    <cellStyle name="20% - Accent6 7 8 2" xfId="37715" xr:uid="{00000000-0005-0000-0000-0000062B0000}"/>
    <cellStyle name="20% - Accent6 7 9" xfId="31131" xr:uid="{00000000-0005-0000-0000-0000072B0000}"/>
    <cellStyle name="20% - Accent6 8" xfId="1791" xr:uid="{00000000-0005-0000-0000-0000082B0000}"/>
    <cellStyle name="20% - Accent6 8 2" xfId="2803" xr:uid="{00000000-0005-0000-0000-0000092B0000}"/>
    <cellStyle name="20% - Accent6 8 2 2" xfId="6161" xr:uid="{00000000-0005-0000-0000-00000A2B0000}"/>
    <cellStyle name="20% - Accent6 8 2 2 2" xfId="19443" xr:uid="{00000000-0005-0000-0000-00000B2B0000}"/>
    <cellStyle name="20% - Accent6 8 2 2 2 2" xfId="27397" xr:uid="{00000000-0005-0000-0000-00000C2B0000}"/>
    <cellStyle name="20% - Accent6 8 2 2 2 2 2" xfId="56356" xr:uid="{00000000-0005-0000-0000-00000D2B0000}"/>
    <cellStyle name="20% - Accent6 8 2 2 2 3" xfId="48415" xr:uid="{00000000-0005-0000-0000-00000E2B0000}"/>
    <cellStyle name="20% - Accent6 8 2 2 3" xfId="12773" xr:uid="{00000000-0005-0000-0000-00000F2B0000}"/>
    <cellStyle name="20% - Accent6 8 2 2 3 2" xfId="41831" xr:uid="{00000000-0005-0000-0000-0000102B0000}"/>
    <cellStyle name="20% - Accent6 8 2 2 4" xfId="35247" xr:uid="{00000000-0005-0000-0000-0000112B0000}"/>
    <cellStyle name="20% - Accent6 8 2 3" xfId="16291" xr:uid="{00000000-0005-0000-0000-0000122B0000}"/>
    <cellStyle name="20% - Accent6 8 2 3 2" xfId="24245" xr:uid="{00000000-0005-0000-0000-0000132B0000}"/>
    <cellStyle name="20% - Accent6 8 2 3 2 2" xfId="53204" xr:uid="{00000000-0005-0000-0000-0000142B0000}"/>
    <cellStyle name="20% - Accent6 8 2 3 3" xfId="45263" xr:uid="{00000000-0005-0000-0000-0000152B0000}"/>
    <cellStyle name="20% - Accent6 8 2 4" xfId="9481" xr:uid="{00000000-0005-0000-0000-0000162B0000}"/>
    <cellStyle name="20% - Accent6 8 2 4 2" xfId="38539" xr:uid="{00000000-0005-0000-0000-0000172B0000}"/>
    <cellStyle name="20% - Accent6 8 2 5" xfId="31955" xr:uid="{00000000-0005-0000-0000-0000182B0000}"/>
    <cellStyle name="20% - Accent6 8 3" xfId="4001" xr:uid="{00000000-0005-0000-0000-0000192B0000}"/>
    <cellStyle name="20% - Accent6 8 3 2" xfId="17295" xr:uid="{00000000-0005-0000-0000-00001A2B0000}"/>
    <cellStyle name="20% - Accent6 8 3 2 2" xfId="25249" xr:uid="{00000000-0005-0000-0000-00001B2B0000}"/>
    <cellStyle name="20% - Accent6 8 3 2 2 2" xfId="54208" xr:uid="{00000000-0005-0000-0000-00001C2B0000}"/>
    <cellStyle name="20% - Accent6 8 3 2 3" xfId="46267" xr:uid="{00000000-0005-0000-0000-00001D2B0000}"/>
    <cellStyle name="20% - Accent6 8 3 3" xfId="10625" xr:uid="{00000000-0005-0000-0000-00001E2B0000}"/>
    <cellStyle name="20% - Accent6 8 3 3 2" xfId="39683" xr:uid="{00000000-0005-0000-0000-00001F2B0000}"/>
    <cellStyle name="20% - Accent6 8 3 4" xfId="33099" xr:uid="{00000000-0005-0000-0000-0000202B0000}"/>
    <cellStyle name="20% - Accent6 8 4" xfId="5157" xr:uid="{00000000-0005-0000-0000-0000212B0000}"/>
    <cellStyle name="20% - Accent6 8 4 2" xfId="18439" xr:uid="{00000000-0005-0000-0000-0000222B0000}"/>
    <cellStyle name="20% - Accent6 8 4 2 2" xfId="26393" xr:uid="{00000000-0005-0000-0000-0000232B0000}"/>
    <cellStyle name="20% - Accent6 8 4 2 2 2" xfId="55352" xr:uid="{00000000-0005-0000-0000-0000242B0000}"/>
    <cellStyle name="20% - Accent6 8 4 2 3" xfId="47411" xr:uid="{00000000-0005-0000-0000-0000252B0000}"/>
    <cellStyle name="20% - Accent6 8 4 3" xfId="11769" xr:uid="{00000000-0005-0000-0000-0000262B0000}"/>
    <cellStyle name="20% - Accent6 8 4 3 2" xfId="40827" xr:uid="{00000000-0005-0000-0000-0000272B0000}"/>
    <cellStyle name="20% - Accent6 8 4 4" xfId="34243" xr:uid="{00000000-0005-0000-0000-0000282B0000}"/>
    <cellStyle name="20% - Accent6 8 5" xfId="7326" xr:uid="{00000000-0005-0000-0000-0000292B0000}"/>
    <cellStyle name="20% - Accent6 8 5 2" xfId="20587" xr:uid="{00000000-0005-0000-0000-00002A2B0000}"/>
    <cellStyle name="20% - Accent6 8 5 2 2" xfId="28541" xr:uid="{00000000-0005-0000-0000-00002B2B0000}"/>
    <cellStyle name="20% - Accent6 8 5 2 2 2" xfId="57500" xr:uid="{00000000-0005-0000-0000-00002C2B0000}"/>
    <cellStyle name="20% - Accent6 8 5 2 3" xfId="49559" xr:uid="{00000000-0005-0000-0000-00002D2B0000}"/>
    <cellStyle name="20% - Accent6 8 5 3" xfId="13917" xr:uid="{00000000-0005-0000-0000-00002E2B0000}"/>
    <cellStyle name="20% - Accent6 8 5 3 2" xfId="42975" xr:uid="{00000000-0005-0000-0000-00002F2B0000}"/>
    <cellStyle name="20% - Accent6 8 5 4" xfId="36391" xr:uid="{00000000-0005-0000-0000-0000302B0000}"/>
    <cellStyle name="20% - Accent6 8 6" xfId="15196" xr:uid="{00000000-0005-0000-0000-0000312B0000}"/>
    <cellStyle name="20% - Accent6 8 6 2" xfId="23186" xr:uid="{00000000-0005-0000-0000-0000322B0000}"/>
    <cellStyle name="20% - Accent6 8 6 2 2" xfId="52145" xr:uid="{00000000-0005-0000-0000-0000332B0000}"/>
    <cellStyle name="20% - Accent6 8 6 3" xfId="44204" xr:uid="{00000000-0005-0000-0000-0000342B0000}"/>
    <cellStyle name="20% - Accent6 8 7" xfId="21737" xr:uid="{00000000-0005-0000-0000-0000352B0000}"/>
    <cellStyle name="20% - Accent6 8 7 2" xfId="29685" xr:uid="{00000000-0005-0000-0000-0000362B0000}"/>
    <cellStyle name="20% - Accent6 8 7 2 2" xfId="58644" xr:uid="{00000000-0005-0000-0000-0000372B0000}"/>
    <cellStyle name="20% - Accent6 8 7 3" xfId="50703" xr:uid="{00000000-0005-0000-0000-0000382B0000}"/>
    <cellStyle name="20% - Accent6 8 8" xfId="8477" xr:uid="{00000000-0005-0000-0000-0000392B0000}"/>
    <cellStyle name="20% - Accent6 8 8 2" xfId="37535" xr:uid="{00000000-0005-0000-0000-00003A2B0000}"/>
    <cellStyle name="20% - Accent6 8 9" xfId="30951" xr:uid="{00000000-0005-0000-0000-00003B2B0000}"/>
    <cellStyle name="20% - Accent6 9" xfId="2390" xr:uid="{00000000-0005-0000-0000-00003C2B0000}"/>
    <cellStyle name="20% - Accent6 9 2" xfId="5749" xr:uid="{00000000-0005-0000-0000-00003D2B0000}"/>
    <cellStyle name="20% - Accent6 9 2 2" xfId="19031" xr:uid="{00000000-0005-0000-0000-00003E2B0000}"/>
    <cellStyle name="20% - Accent6 9 2 2 2" xfId="26985" xr:uid="{00000000-0005-0000-0000-00003F2B0000}"/>
    <cellStyle name="20% - Accent6 9 2 2 2 2" xfId="55944" xr:uid="{00000000-0005-0000-0000-0000402B0000}"/>
    <cellStyle name="20% - Accent6 9 2 2 3" xfId="48003" xr:uid="{00000000-0005-0000-0000-0000412B0000}"/>
    <cellStyle name="20% - Accent6 9 2 3" xfId="12361" xr:uid="{00000000-0005-0000-0000-0000422B0000}"/>
    <cellStyle name="20% - Accent6 9 2 3 2" xfId="41419" xr:uid="{00000000-0005-0000-0000-0000432B0000}"/>
    <cellStyle name="20% - Accent6 9 2 4" xfId="34835" xr:uid="{00000000-0005-0000-0000-0000442B0000}"/>
    <cellStyle name="20% - Accent6 9 3" xfId="14734" xr:uid="{00000000-0005-0000-0000-0000452B0000}"/>
    <cellStyle name="20% - Accent6 9 3 2" xfId="22760" xr:uid="{00000000-0005-0000-0000-0000462B0000}"/>
    <cellStyle name="20% - Accent6 9 3 2 2" xfId="51719" xr:uid="{00000000-0005-0000-0000-0000472B0000}"/>
    <cellStyle name="20% - Accent6 9 3 3" xfId="43778" xr:uid="{00000000-0005-0000-0000-0000482B0000}"/>
    <cellStyle name="20% - Accent6 9 4" xfId="9069" xr:uid="{00000000-0005-0000-0000-0000492B0000}"/>
    <cellStyle name="20% - Accent6 9 4 2" xfId="38127" xr:uid="{00000000-0005-0000-0000-00004A2B0000}"/>
    <cellStyle name="20% - Accent6 9 5" xfId="31543" xr:uid="{00000000-0005-0000-0000-00004B2B0000}"/>
    <cellStyle name="40% - Accent1" xfId="42" builtinId="31" customBuiltin="1"/>
    <cellStyle name="40% - Accent1 10" xfId="3580" xr:uid="{00000000-0005-0000-0000-00004D2B0000}"/>
    <cellStyle name="40% - Accent1 10 2" xfId="16874" xr:uid="{00000000-0005-0000-0000-00004E2B0000}"/>
    <cellStyle name="40% - Accent1 10 2 2" xfId="24828" xr:uid="{00000000-0005-0000-0000-00004F2B0000}"/>
    <cellStyle name="40% - Accent1 10 2 2 2" xfId="53787" xr:uid="{00000000-0005-0000-0000-0000502B0000}"/>
    <cellStyle name="40% - Accent1 10 2 3" xfId="45846" xr:uid="{00000000-0005-0000-0000-0000512B0000}"/>
    <cellStyle name="40% - Accent1 10 3" xfId="10204" xr:uid="{00000000-0005-0000-0000-0000522B0000}"/>
    <cellStyle name="40% - Accent1 10 3 2" xfId="39262" xr:uid="{00000000-0005-0000-0000-0000532B0000}"/>
    <cellStyle name="40% - Accent1 10 4" xfId="32678" xr:uid="{00000000-0005-0000-0000-0000542B0000}"/>
    <cellStyle name="40% - Accent1 11" xfId="4734" xr:uid="{00000000-0005-0000-0000-0000552B0000}"/>
    <cellStyle name="40% - Accent1 11 2" xfId="18018" xr:uid="{00000000-0005-0000-0000-0000562B0000}"/>
    <cellStyle name="40% - Accent1 11 2 2" xfId="25972" xr:uid="{00000000-0005-0000-0000-0000572B0000}"/>
    <cellStyle name="40% - Accent1 11 2 2 2" xfId="54931" xr:uid="{00000000-0005-0000-0000-0000582B0000}"/>
    <cellStyle name="40% - Accent1 11 2 3" xfId="46990" xr:uid="{00000000-0005-0000-0000-0000592B0000}"/>
    <cellStyle name="40% - Accent1 11 3" xfId="11348" xr:uid="{00000000-0005-0000-0000-00005A2B0000}"/>
    <cellStyle name="40% - Accent1 11 3 2" xfId="40406" xr:uid="{00000000-0005-0000-0000-00005B2B0000}"/>
    <cellStyle name="40% - Accent1 11 4" xfId="33822" xr:uid="{00000000-0005-0000-0000-00005C2B0000}"/>
    <cellStyle name="40% - Accent1 12" xfId="6895" xr:uid="{00000000-0005-0000-0000-00005D2B0000}"/>
    <cellStyle name="40% - Accent1 12 2" xfId="20166" xr:uid="{00000000-0005-0000-0000-00005E2B0000}"/>
    <cellStyle name="40% - Accent1 12 2 2" xfId="28120" xr:uid="{00000000-0005-0000-0000-00005F2B0000}"/>
    <cellStyle name="40% - Accent1 12 2 2 2" xfId="57079" xr:uid="{00000000-0005-0000-0000-0000602B0000}"/>
    <cellStyle name="40% - Accent1 12 2 3" xfId="49138" xr:uid="{00000000-0005-0000-0000-0000612B0000}"/>
    <cellStyle name="40% - Accent1 12 3" xfId="13496" xr:uid="{00000000-0005-0000-0000-0000622B0000}"/>
    <cellStyle name="40% - Accent1 12 3 2" xfId="42554" xr:uid="{00000000-0005-0000-0000-0000632B0000}"/>
    <cellStyle name="40% - Accent1 12 4" xfId="35970" xr:uid="{00000000-0005-0000-0000-0000642B0000}"/>
    <cellStyle name="40% - Accent1 13" xfId="14646" xr:uid="{00000000-0005-0000-0000-0000652B0000}"/>
    <cellStyle name="40% - Accent1 13 2" xfId="22683" xr:uid="{00000000-0005-0000-0000-0000662B0000}"/>
    <cellStyle name="40% - Accent1 13 2 2" xfId="51642" xr:uid="{00000000-0005-0000-0000-0000672B0000}"/>
    <cellStyle name="40% - Accent1 13 3" xfId="43701" xr:uid="{00000000-0005-0000-0000-0000682B0000}"/>
    <cellStyle name="40% - Accent1 14" xfId="21312" xr:uid="{00000000-0005-0000-0000-0000692B0000}"/>
    <cellStyle name="40% - Accent1 14 2" xfId="29264" xr:uid="{00000000-0005-0000-0000-00006A2B0000}"/>
    <cellStyle name="40% - Accent1 14 2 2" xfId="58223" xr:uid="{00000000-0005-0000-0000-00006B2B0000}"/>
    <cellStyle name="40% - Accent1 14 3" xfId="50282" xr:uid="{00000000-0005-0000-0000-00006C2B0000}"/>
    <cellStyle name="40% - Accent1 15" xfId="8054" xr:uid="{00000000-0005-0000-0000-00006D2B0000}"/>
    <cellStyle name="40% - Accent1 15 2" xfId="37114" xr:uid="{00000000-0005-0000-0000-00006E2B0000}"/>
    <cellStyle name="40% - Accent1 16" xfId="30519" xr:uid="{00000000-0005-0000-0000-00006F2B0000}"/>
    <cellStyle name="40% - Accent1 2" xfId="23" xr:uid="{00000000-0005-0000-0000-0000702B0000}"/>
    <cellStyle name="40% - Accent1 2 10" xfId="2378" xr:uid="{00000000-0005-0000-0000-0000712B0000}"/>
    <cellStyle name="40% - Accent1 2 10 2" xfId="5738" xr:uid="{00000000-0005-0000-0000-0000722B0000}"/>
    <cellStyle name="40% - Accent1 2 10 2 2" xfId="19020" xr:uid="{00000000-0005-0000-0000-0000732B0000}"/>
    <cellStyle name="40% - Accent1 2 10 2 2 2" xfId="26974" xr:uid="{00000000-0005-0000-0000-0000742B0000}"/>
    <cellStyle name="40% - Accent1 2 10 2 2 2 2" xfId="55933" xr:uid="{00000000-0005-0000-0000-0000752B0000}"/>
    <cellStyle name="40% - Accent1 2 10 2 2 3" xfId="47992" xr:uid="{00000000-0005-0000-0000-0000762B0000}"/>
    <cellStyle name="40% - Accent1 2 10 2 3" xfId="12350" xr:uid="{00000000-0005-0000-0000-0000772B0000}"/>
    <cellStyle name="40% - Accent1 2 10 2 3 2" xfId="41408" xr:uid="{00000000-0005-0000-0000-0000782B0000}"/>
    <cellStyle name="40% - Accent1 2 10 2 4" xfId="34824" xr:uid="{00000000-0005-0000-0000-0000792B0000}"/>
    <cellStyle name="40% - Accent1 2 10 3" xfId="15923" xr:uid="{00000000-0005-0000-0000-00007A2B0000}"/>
    <cellStyle name="40% - Accent1 2 10 3 2" xfId="23911" xr:uid="{00000000-0005-0000-0000-00007B2B0000}"/>
    <cellStyle name="40% - Accent1 2 10 3 2 2" xfId="52870" xr:uid="{00000000-0005-0000-0000-00007C2B0000}"/>
    <cellStyle name="40% - Accent1 2 10 3 3" xfId="44929" xr:uid="{00000000-0005-0000-0000-00007D2B0000}"/>
    <cellStyle name="40% - Accent1 2 10 4" xfId="9058" xr:uid="{00000000-0005-0000-0000-00007E2B0000}"/>
    <cellStyle name="40% - Accent1 2 10 4 2" xfId="38116" xr:uid="{00000000-0005-0000-0000-00007F2B0000}"/>
    <cellStyle name="40% - Accent1 2 10 5" xfId="31532" xr:uid="{00000000-0005-0000-0000-0000802B0000}"/>
    <cellStyle name="40% - Accent1 2 11" xfId="3578" xr:uid="{00000000-0005-0000-0000-0000812B0000}"/>
    <cellStyle name="40% - Accent1 2 11 2" xfId="16872" xr:uid="{00000000-0005-0000-0000-0000822B0000}"/>
    <cellStyle name="40% - Accent1 2 11 2 2" xfId="24826" xr:uid="{00000000-0005-0000-0000-0000832B0000}"/>
    <cellStyle name="40% - Accent1 2 11 2 2 2" xfId="53785" xr:uid="{00000000-0005-0000-0000-0000842B0000}"/>
    <cellStyle name="40% - Accent1 2 11 2 3" xfId="45844" xr:uid="{00000000-0005-0000-0000-0000852B0000}"/>
    <cellStyle name="40% - Accent1 2 11 3" xfId="10202" xr:uid="{00000000-0005-0000-0000-0000862B0000}"/>
    <cellStyle name="40% - Accent1 2 11 3 2" xfId="39260" xr:uid="{00000000-0005-0000-0000-0000872B0000}"/>
    <cellStyle name="40% - Accent1 2 11 4" xfId="32676" xr:uid="{00000000-0005-0000-0000-0000882B0000}"/>
    <cellStyle name="40% - Accent1 2 12" xfId="4732" xr:uid="{00000000-0005-0000-0000-0000892B0000}"/>
    <cellStyle name="40% - Accent1 2 12 2" xfId="18016" xr:uid="{00000000-0005-0000-0000-00008A2B0000}"/>
    <cellStyle name="40% - Accent1 2 12 2 2" xfId="25970" xr:uid="{00000000-0005-0000-0000-00008B2B0000}"/>
    <cellStyle name="40% - Accent1 2 12 2 2 2" xfId="54929" xr:uid="{00000000-0005-0000-0000-00008C2B0000}"/>
    <cellStyle name="40% - Accent1 2 12 2 3" xfId="46988" xr:uid="{00000000-0005-0000-0000-00008D2B0000}"/>
    <cellStyle name="40% - Accent1 2 12 3" xfId="11346" xr:uid="{00000000-0005-0000-0000-00008E2B0000}"/>
    <cellStyle name="40% - Accent1 2 12 3 2" xfId="40404" xr:uid="{00000000-0005-0000-0000-00008F2B0000}"/>
    <cellStyle name="40% - Accent1 2 12 4" xfId="33820" xr:uid="{00000000-0005-0000-0000-0000902B0000}"/>
    <cellStyle name="40% - Accent1 2 13" xfId="6893" xr:uid="{00000000-0005-0000-0000-0000912B0000}"/>
    <cellStyle name="40% - Accent1 2 13 2" xfId="20164" xr:uid="{00000000-0005-0000-0000-0000922B0000}"/>
    <cellStyle name="40% - Accent1 2 13 2 2" xfId="28118" xr:uid="{00000000-0005-0000-0000-0000932B0000}"/>
    <cellStyle name="40% - Accent1 2 13 2 2 2" xfId="57077" xr:uid="{00000000-0005-0000-0000-0000942B0000}"/>
    <cellStyle name="40% - Accent1 2 13 2 3" xfId="49136" xr:uid="{00000000-0005-0000-0000-0000952B0000}"/>
    <cellStyle name="40% - Accent1 2 13 3" xfId="13494" xr:uid="{00000000-0005-0000-0000-0000962B0000}"/>
    <cellStyle name="40% - Accent1 2 13 3 2" xfId="42552" xr:uid="{00000000-0005-0000-0000-0000972B0000}"/>
    <cellStyle name="40% - Accent1 2 13 4" xfId="35968" xr:uid="{00000000-0005-0000-0000-0000982B0000}"/>
    <cellStyle name="40% - Accent1 2 14" xfId="14642" xr:uid="{00000000-0005-0000-0000-0000992B0000}"/>
    <cellStyle name="40% - Accent1 2 14 2" xfId="22680" xr:uid="{00000000-0005-0000-0000-00009A2B0000}"/>
    <cellStyle name="40% - Accent1 2 14 2 2" xfId="51639" xr:uid="{00000000-0005-0000-0000-00009B2B0000}"/>
    <cellStyle name="40% - Accent1 2 14 3" xfId="43698" xr:uid="{00000000-0005-0000-0000-00009C2B0000}"/>
    <cellStyle name="40% - Accent1 2 15" xfId="21310" xr:uid="{00000000-0005-0000-0000-00009D2B0000}"/>
    <cellStyle name="40% - Accent1 2 15 2" xfId="29262" xr:uid="{00000000-0005-0000-0000-00009E2B0000}"/>
    <cellStyle name="40% - Accent1 2 15 2 2" xfId="58221" xr:uid="{00000000-0005-0000-0000-00009F2B0000}"/>
    <cellStyle name="40% - Accent1 2 15 3" xfId="50280" xr:uid="{00000000-0005-0000-0000-0000A02B0000}"/>
    <cellStyle name="40% - Accent1 2 16" xfId="22483" xr:uid="{00000000-0005-0000-0000-0000A12B0000}"/>
    <cellStyle name="40% - Accent1 2 16 2" xfId="30427" xr:uid="{00000000-0005-0000-0000-0000A22B0000}"/>
    <cellStyle name="40% - Accent1 2 16 2 2" xfId="59386" xr:uid="{00000000-0005-0000-0000-0000A32B0000}"/>
    <cellStyle name="40% - Accent1 2 16 3" xfId="51445" xr:uid="{00000000-0005-0000-0000-0000A42B0000}"/>
    <cellStyle name="40% - Accent1 2 17" xfId="22589" xr:uid="{00000000-0005-0000-0000-0000A52B0000}"/>
    <cellStyle name="40% - Accent1 2 17 2" xfId="22671" xr:uid="{00000000-0005-0000-0000-0000A62B0000}"/>
    <cellStyle name="40% - Accent1 2 17 2 2" xfId="51630" xr:uid="{00000000-0005-0000-0000-0000A72B0000}"/>
    <cellStyle name="40% - Accent1 2 17 3" xfId="51551" xr:uid="{00000000-0005-0000-0000-0000A82B0000}"/>
    <cellStyle name="40% - Accent1 2 18" xfId="8052" xr:uid="{00000000-0005-0000-0000-0000A92B0000}"/>
    <cellStyle name="40% - Accent1 2 18 2" xfId="37112" xr:uid="{00000000-0005-0000-0000-0000AA2B0000}"/>
    <cellStyle name="40% - Accent1 2 19" xfId="30540" xr:uid="{00000000-0005-0000-0000-0000AB2B0000}"/>
    <cellStyle name="40% - Accent1 2 2" xfId="73" xr:uid="{00000000-0005-0000-0000-0000AC2B0000}"/>
    <cellStyle name="40% - Accent1 2 2 10" xfId="4748" xr:uid="{00000000-0005-0000-0000-0000AD2B0000}"/>
    <cellStyle name="40% - Accent1 2 2 10 2" xfId="18032" xr:uid="{00000000-0005-0000-0000-0000AE2B0000}"/>
    <cellStyle name="40% - Accent1 2 2 10 2 2" xfId="25986" xr:uid="{00000000-0005-0000-0000-0000AF2B0000}"/>
    <cellStyle name="40% - Accent1 2 2 10 2 2 2" xfId="54945" xr:uid="{00000000-0005-0000-0000-0000B02B0000}"/>
    <cellStyle name="40% - Accent1 2 2 10 2 3" xfId="47004" xr:uid="{00000000-0005-0000-0000-0000B12B0000}"/>
    <cellStyle name="40% - Accent1 2 2 10 3" xfId="11362" xr:uid="{00000000-0005-0000-0000-0000B22B0000}"/>
    <cellStyle name="40% - Accent1 2 2 10 3 2" xfId="40420" xr:uid="{00000000-0005-0000-0000-0000B32B0000}"/>
    <cellStyle name="40% - Accent1 2 2 10 4" xfId="33836" xr:uid="{00000000-0005-0000-0000-0000B42B0000}"/>
    <cellStyle name="40% - Accent1 2 2 11" xfId="6909" xr:uid="{00000000-0005-0000-0000-0000B52B0000}"/>
    <cellStyle name="40% - Accent1 2 2 11 2" xfId="20180" xr:uid="{00000000-0005-0000-0000-0000B62B0000}"/>
    <cellStyle name="40% - Accent1 2 2 11 2 2" xfId="28134" xr:uid="{00000000-0005-0000-0000-0000B72B0000}"/>
    <cellStyle name="40% - Accent1 2 2 11 2 2 2" xfId="57093" xr:uid="{00000000-0005-0000-0000-0000B82B0000}"/>
    <cellStyle name="40% - Accent1 2 2 11 2 3" xfId="49152" xr:uid="{00000000-0005-0000-0000-0000B92B0000}"/>
    <cellStyle name="40% - Accent1 2 2 11 3" xfId="13510" xr:uid="{00000000-0005-0000-0000-0000BA2B0000}"/>
    <cellStyle name="40% - Accent1 2 2 11 3 2" xfId="42568" xr:uid="{00000000-0005-0000-0000-0000BB2B0000}"/>
    <cellStyle name="40% - Accent1 2 2 11 4" xfId="35984" xr:uid="{00000000-0005-0000-0000-0000BC2B0000}"/>
    <cellStyle name="40% - Accent1 2 2 12" xfId="14662" xr:uid="{00000000-0005-0000-0000-0000BD2B0000}"/>
    <cellStyle name="40% - Accent1 2 2 12 2" xfId="22697" xr:uid="{00000000-0005-0000-0000-0000BE2B0000}"/>
    <cellStyle name="40% - Accent1 2 2 12 2 2" xfId="51656" xr:uid="{00000000-0005-0000-0000-0000BF2B0000}"/>
    <cellStyle name="40% - Accent1 2 2 12 3" xfId="43715" xr:uid="{00000000-0005-0000-0000-0000C02B0000}"/>
    <cellStyle name="40% - Accent1 2 2 13" xfId="21326" xr:uid="{00000000-0005-0000-0000-0000C12B0000}"/>
    <cellStyle name="40% - Accent1 2 2 13 2" xfId="29278" xr:uid="{00000000-0005-0000-0000-0000C22B0000}"/>
    <cellStyle name="40% - Accent1 2 2 13 2 2" xfId="58237" xr:uid="{00000000-0005-0000-0000-0000C32B0000}"/>
    <cellStyle name="40% - Accent1 2 2 13 3" xfId="50296" xr:uid="{00000000-0005-0000-0000-0000C42B0000}"/>
    <cellStyle name="40% - Accent1 2 2 14" xfId="22484" xr:uid="{00000000-0005-0000-0000-0000C52B0000}"/>
    <cellStyle name="40% - Accent1 2 2 14 2" xfId="30428" xr:uid="{00000000-0005-0000-0000-0000C62B0000}"/>
    <cellStyle name="40% - Accent1 2 2 14 2 2" xfId="59387" xr:uid="{00000000-0005-0000-0000-0000C72B0000}"/>
    <cellStyle name="40% - Accent1 2 2 14 3" xfId="51446" xr:uid="{00000000-0005-0000-0000-0000C82B0000}"/>
    <cellStyle name="40% - Accent1 2 2 15" xfId="22590" xr:uid="{00000000-0005-0000-0000-0000C92B0000}"/>
    <cellStyle name="40% - Accent1 2 2 15 2" xfId="22670" xr:uid="{00000000-0005-0000-0000-0000CA2B0000}"/>
    <cellStyle name="40% - Accent1 2 2 15 2 2" xfId="51629" xr:uid="{00000000-0005-0000-0000-0000CB2B0000}"/>
    <cellStyle name="40% - Accent1 2 2 15 3" xfId="51552" xr:uid="{00000000-0005-0000-0000-0000CC2B0000}"/>
    <cellStyle name="40% - Accent1 2 2 16" xfId="8068" xr:uid="{00000000-0005-0000-0000-0000CD2B0000}"/>
    <cellStyle name="40% - Accent1 2 2 16 2" xfId="37128" xr:uid="{00000000-0005-0000-0000-0000CE2B0000}"/>
    <cellStyle name="40% - Accent1 2 2 17" xfId="30544" xr:uid="{00000000-0005-0000-0000-0000CF2B0000}"/>
    <cellStyle name="40% - Accent1 2 2 2" xfId="112" xr:uid="{00000000-0005-0000-0000-0000D02B0000}"/>
    <cellStyle name="40% - Accent1 2 2 2 10" xfId="14697" xr:uid="{00000000-0005-0000-0000-0000D12B0000}"/>
    <cellStyle name="40% - Accent1 2 2 2 10 2" xfId="22732" xr:uid="{00000000-0005-0000-0000-0000D22B0000}"/>
    <cellStyle name="40% - Accent1 2 2 2 10 2 2" xfId="51691" xr:uid="{00000000-0005-0000-0000-0000D32B0000}"/>
    <cellStyle name="40% - Accent1 2 2 2 10 3" xfId="43750" xr:uid="{00000000-0005-0000-0000-0000D42B0000}"/>
    <cellStyle name="40% - Accent1 2 2 2 11" xfId="21359" xr:uid="{00000000-0005-0000-0000-0000D52B0000}"/>
    <cellStyle name="40% - Accent1 2 2 2 11 2" xfId="29311" xr:uid="{00000000-0005-0000-0000-0000D62B0000}"/>
    <cellStyle name="40% - Accent1 2 2 2 11 2 2" xfId="58270" xr:uid="{00000000-0005-0000-0000-0000D72B0000}"/>
    <cellStyle name="40% - Accent1 2 2 2 11 3" xfId="50329" xr:uid="{00000000-0005-0000-0000-0000D82B0000}"/>
    <cellStyle name="40% - Accent1 2 2 2 12" xfId="8101" xr:uid="{00000000-0005-0000-0000-0000D92B0000}"/>
    <cellStyle name="40% - Accent1 2 2 2 12 2" xfId="37161" xr:uid="{00000000-0005-0000-0000-0000DA2B0000}"/>
    <cellStyle name="40% - Accent1 2 2 2 13" xfId="30577" xr:uid="{00000000-0005-0000-0000-0000DB2B0000}"/>
    <cellStyle name="40% - Accent1 2 2 2 2" xfId="1471" xr:uid="{00000000-0005-0000-0000-0000DC2B0000}"/>
    <cellStyle name="40% - Accent1 2 2 2 2 10" xfId="21453" xr:uid="{00000000-0005-0000-0000-0000DD2B0000}"/>
    <cellStyle name="40% - Accent1 2 2 2 2 10 2" xfId="29401" xr:uid="{00000000-0005-0000-0000-0000DE2B0000}"/>
    <cellStyle name="40% - Accent1 2 2 2 2 10 2 2" xfId="58360" xr:uid="{00000000-0005-0000-0000-0000DF2B0000}"/>
    <cellStyle name="40% - Accent1 2 2 2 2 10 3" xfId="50419" xr:uid="{00000000-0005-0000-0000-0000E02B0000}"/>
    <cellStyle name="40% - Accent1 2 2 2 2 11" xfId="8193" xr:uid="{00000000-0005-0000-0000-0000E12B0000}"/>
    <cellStyle name="40% - Accent1 2 2 2 2 11 2" xfId="37251" xr:uid="{00000000-0005-0000-0000-0000E22B0000}"/>
    <cellStyle name="40% - Accent1 2 2 2 2 12" xfId="30667" xr:uid="{00000000-0005-0000-0000-0000E32B0000}"/>
    <cellStyle name="40% - Accent1 2 2 2 2 2" xfId="1691" xr:uid="{00000000-0005-0000-0000-0000E42B0000}"/>
    <cellStyle name="40% - Accent1 2 2 2 2 2 10" xfId="30880" xr:uid="{00000000-0005-0000-0000-0000E52B0000}"/>
    <cellStyle name="40% - Accent1 2 2 2 2 2 2" xfId="2316" xr:uid="{00000000-0005-0000-0000-0000E62B0000}"/>
    <cellStyle name="40% - Accent1 2 2 2 2 2 2 2" xfId="3324" xr:uid="{00000000-0005-0000-0000-0000E72B0000}"/>
    <cellStyle name="40% - Accent1 2 2 2 2 2 2 2 2" xfId="6682" xr:uid="{00000000-0005-0000-0000-0000E82B0000}"/>
    <cellStyle name="40% - Accent1 2 2 2 2 2 2 2 2 2" xfId="19964" xr:uid="{00000000-0005-0000-0000-0000E92B0000}"/>
    <cellStyle name="40% - Accent1 2 2 2 2 2 2 2 2 2 2" xfId="27918" xr:uid="{00000000-0005-0000-0000-0000EA2B0000}"/>
    <cellStyle name="40% - Accent1 2 2 2 2 2 2 2 2 2 2 2" xfId="56877" xr:uid="{00000000-0005-0000-0000-0000EB2B0000}"/>
    <cellStyle name="40% - Accent1 2 2 2 2 2 2 2 2 2 3" xfId="48936" xr:uid="{00000000-0005-0000-0000-0000EC2B0000}"/>
    <cellStyle name="40% - Accent1 2 2 2 2 2 2 2 2 3" xfId="13294" xr:uid="{00000000-0005-0000-0000-0000ED2B0000}"/>
    <cellStyle name="40% - Accent1 2 2 2 2 2 2 2 2 3 2" xfId="42352" xr:uid="{00000000-0005-0000-0000-0000EE2B0000}"/>
    <cellStyle name="40% - Accent1 2 2 2 2 2 2 2 2 4" xfId="35768" xr:uid="{00000000-0005-0000-0000-0000EF2B0000}"/>
    <cellStyle name="40% - Accent1 2 2 2 2 2 2 2 3" xfId="16812" xr:uid="{00000000-0005-0000-0000-0000F02B0000}"/>
    <cellStyle name="40% - Accent1 2 2 2 2 2 2 2 3 2" xfId="24766" xr:uid="{00000000-0005-0000-0000-0000F12B0000}"/>
    <cellStyle name="40% - Accent1 2 2 2 2 2 2 2 3 2 2" xfId="53725" xr:uid="{00000000-0005-0000-0000-0000F22B0000}"/>
    <cellStyle name="40% - Accent1 2 2 2 2 2 2 2 3 3" xfId="45784" xr:uid="{00000000-0005-0000-0000-0000F32B0000}"/>
    <cellStyle name="40% - Accent1 2 2 2 2 2 2 2 4" xfId="10002" xr:uid="{00000000-0005-0000-0000-0000F42B0000}"/>
    <cellStyle name="40% - Accent1 2 2 2 2 2 2 2 4 2" xfId="39060" xr:uid="{00000000-0005-0000-0000-0000F52B0000}"/>
    <cellStyle name="40% - Accent1 2 2 2 2 2 2 2 5" xfId="32476" xr:uid="{00000000-0005-0000-0000-0000F62B0000}"/>
    <cellStyle name="40% - Accent1 2 2 2 2 2 2 3" xfId="4522" xr:uid="{00000000-0005-0000-0000-0000F72B0000}"/>
    <cellStyle name="40% - Accent1 2 2 2 2 2 2 3 2" xfId="17816" xr:uid="{00000000-0005-0000-0000-0000F82B0000}"/>
    <cellStyle name="40% - Accent1 2 2 2 2 2 2 3 2 2" xfId="25770" xr:uid="{00000000-0005-0000-0000-0000F92B0000}"/>
    <cellStyle name="40% - Accent1 2 2 2 2 2 2 3 2 2 2" xfId="54729" xr:uid="{00000000-0005-0000-0000-0000FA2B0000}"/>
    <cellStyle name="40% - Accent1 2 2 2 2 2 2 3 2 3" xfId="46788" xr:uid="{00000000-0005-0000-0000-0000FB2B0000}"/>
    <cellStyle name="40% - Accent1 2 2 2 2 2 2 3 3" xfId="11146" xr:uid="{00000000-0005-0000-0000-0000FC2B0000}"/>
    <cellStyle name="40% - Accent1 2 2 2 2 2 2 3 3 2" xfId="40204" xr:uid="{00000000-0005-0000-0000-0000FD2B0000}"/>
    <cellStyle name="40% - Accent1 2 2 2 2 2 2 3 4" xfId="33620" xr:uid="{00000000-0005-0000-0000-0000FE2B0000}"/>
    <cellStyle name="40% - Accent1 2 2 2 2 2 2 4" xfId="5678" xr:uid="{00000000-0005-0000-0000-0000FF2B0000}"/>
    <cellStyle name="40% - Accent1 2 2 2 2 2 2 4 2" xfId="18960" xr:uid="{00000000-0005-0000-0000-0000002C0000}"/>
    <cellStyle name="40% - Accent1 2 2 2 2 2 2 4 2 2" xfId="26914" xr:uid="{00000000-0005-0000-0000-0000012C0000}"/>
    <cellStyle name="40% - Accent1 2 2 2 2 2 2 4 2 2 2" xfId="55873" xr:uid="{00000000-0005-0000-0000-0000022C0000}"/>
    <cellStyle name="40% - Accent1 2 2 2 2 2 2 4 2 3" xfId="47932" xr:uid="{00000000-0005-0000-0000-0000032C0000}"/>
    <cellStyle name="40% - Accent1 2 2 2 2 2 2 4 3" xfId="12290" xr:uid="{00000000-0005-0000-0000-0000042C0000}"/>
    <cellStyle name="40% - Accent1 2 2 2 2 2 2 4 3 2" xfId="41348" xr:uid="{00000000-0005-0000-0000-0000052C0000}"/>
    <cellStyle name="40% - Accent1 2 2 2 2 2 2 4 4" xfId="34764" xr:uid="{00000000-0005-0000-0000-0000062C0000}"/>
    <cellStyle name="40% - Accent1 2 2 2 2 2 2 5" xfId="7847" xr:uid="{00000000-0005-0000-0000-0000072C0000}"/>
    <cellStyle name="40% - Accent1 2 2 2 2 2 2 5 2" xfId="21108" xr:uid="{00000000-0005-0000-0000-0000082C0000}"/>
    <cellStyle name="40% - Accent1 2 2 2 2 2 2 5 2 2" xfId="29062" xr:uid="{00000000-0005-0000-0000-0000092C0000}"/>
    <cellStyle name="40% - Accent1 2 2 2 2 2 2 5 2 2 2" xfId="58021" xr:uid="{00000000-0005-0000-0000-00000A2C0000}"/>
    <cellStyle name="40% - Accent1 2 2 2 2 2 2 5 2 3" xfId="50080" xr:uid="{00000000-0005-0000-0000-00000B2C0000}"/>
    <cellStyle name="40% - Accent1 2 2 2 2 2 2 5 3" xfId="14438" xr:uid="{00000000-0005-0000-0000-00000C2C0000}"/>
    <cellStyle name="40% - Accent1 2 2 2 2 2 2 5 3 2" xfId="43496" xr:uid="{00000000-0005-0000-0000-00000D2C0000}"/>
    <cellStyle name="40% - Accent1 2 2 2 2 2 2 5 4" xfId="36912" xr:uid="{00000000-0005-0000-0000-00000E2C0000}"/>
    <cellStyle name="40% - Accent1 2 2 2 2 2 2 6" xfId="15717" xr:uid="{00000000-0005-0000-0000-00000F2C0000}"/>
    <cellStyle name="40% - Accent1 2 2 2 2 2 2 6 2" xfId="23707" xr:uid="{00000000-0005-0000-0000-0000102C0000}"/>
    <cellStyle name="40% - Accent1 2 2 2 2 2 2 6 2 2" xfId="52666" xr:uid="{00000000-0005-0000-0000-0000112C0000}"/>
    <cellStyle name="40% - Accent1 2 2 2 2 2 2 6 3" xfId="44725" xr:uid="{00000000-0005-0000-0000-0000122C0000}"/>
    <cellStyle name="40% - Accent1 2 2 2 2 2 2 7" xfId="22258" xr:uid="{00000000-0005-0000-0000-0000132C0000}"/>
    <cellStyle name="40% - Accent1 2 2 2 2 2 2 7 2" xfId="30206" xr:uid="{00000000-0005-0000-0000-0000142C0000}"/>
    <cellStyle name="40% - Accent1 2 2 2 2 2 2 7 2 2" xfId="59165" xr:uid="{00000000-0005-0000-0000-0000152C0000}"/>
    <cellStyle name="40% - Accent1 2 2 2 2 2 2 7 3" xfId="51224" xr:uid="{00000000-0005-0000-0000-0000162C0000}"/>
    <cellStyle name="40% - Accent1 2 2 2 2 2 2 8" xfId="8998" xr:uid="{00000000-0005-0000-0000-0000172C0000}"/>
    <cellStyle name="40% - Accent1 2 2 2 2 2 2 8 2" xfId="38056" xr:uid="{00000000-0005-0000-0000-0000182C0000}"/>
    <cellStyle name="40% - Accent1 2 2 2 2 2 2 9" xfId="31472" xr:uid="{00000000-0005-0000-0000-0000192C0000}"/>
    <cellStyle name="40% - Accent1 2 2 2 2 2 3" xfId="2732" xr:uid="{00000000-0005-0000-0000-00001A2C0000}"/>
    <cellStyle name="40% - Accent1 2 2 2 2 2 3 2" xfId="6090" xr:uid="{00000000-0005-0000-0000-00001B2C0000}"/>
    <cellStyle name="40% - Accent1 2 2 2 2 2 3 2 2" xfId="19372" xr:uid="{00000000-0005-0000-0000-00001C2C0000}"/>
    <cellStyle name="40% - Accent1 2 2 2 2 2 3 2 2 2" xfId="27326" xr:uid="{00000000-0005-0000-0000-00001D2C0000}"/>
    <cellStyle name="40% - Accent1 2 2 2 2 2 3 2 2 2 2" xfId="56285" xr:uid="{00000000-0005-0000-0000-00001E2C0000}"/>
    <cellStyle name="40% - Accent1 2 2 2 2 2 3 2 2 3" xfId="48344" xr:uid="{00000000-0005-0000-0000-00001F2C0000}"/>
    <cellStyle name="40% - Accent1 2 2 2 2 2 3 2 3" xfId="12702" xr:uid="{00000000-0005-0000-0000-0000202C0000}"/>
    <cellStyle name="40% - Accent1 2 2 2 2 2 3 2 3 2" xfId="41760" xr:uid="{00000000-0005-0000-0000-0000212C0000}"/>
    <cellStyle name="40% - Accent1 2 2 2 2 2 3 2 4" xfId="35176" xr:uid="{00000000-0005-0000-0000-0000222C0000}"/>
    <cellStyle name="40% - Accent1 2 2 2 2 2 3 3" xfId="16220" xr:uid="{00000000-0005-0000-0000-0000232C0000}"/>
    <cellStyle name="40% - Accent1 2 2 2 2 2 3 3 2" xfId="24174" xr:uid="{00000000-0005-0000-0000-0000242C0000}"/>
    <cellStyle name="40% - Accent1 2 2 2 2 2 3 3 2 2" xfId="53133" xr:uid="{00000000-0005-0000-0000-0000252C0000}"/>
    <cellStyle name="40% - Accent1 2 2 2 2 2 3 3 3" xfId="45192" xr:uid="{00000000-0005-0000-0000-0000262C0000}"/>
    <cellStyle name="40% - Accent1 2 2 2 2 2 3 4" xfId="9410" xr:uid="{00000000-0005-0000-0000-0000272C0000}"/>
    <cellStyle name="40% - Accent1 2 2 2 2 2 3 4 2" xfId="38468" xr:uid="{00000000-0005-0000-0000-0000282C0000}"/>
    <cellStyle name="40% - Accent1 2 2 2 2 2 3 5" xfId="31884" xr:uid="{00000000-0005-0000-0000-0000292C0000}"/>
    <cellStyle name="40% - Accent1 2 2 2 2 2 4" xfId="3930" xr:uid="{00000000-0005-0000-0000-00002A2C0000}"/>
    <cellStyle name="40% - Accent1 2 2 2 2 2 4 2" xfId="17224" xr:uid="{00000000-0005-0000-0000-00002B2C0000}"/>
    <cellStyle name="40% - Accent1 2 2 2 2 2 4 2 2" xfId="25178" xr:uid="{00000000-0005-0000-0000-00002C2C0000}"/>
    <cellStyle name="40% - Accent1 2 2 2 2 2 4 2 2 2" xfId="54137" xr:uid="{00000000-0005-0000-0000-00002D2C0000}"/>
    <cellStyle name="40% - Accent1 2 2 2 2 2 4 2 3" xfId="46196" xr:uid="{00000000-0005-0000-0000-00002E2C0000}"/>
    <cellStyle name="40% - Accent1 2 2 2 2 2 4 3" xfId="10554" xr:uid="{00000000-0005-0000-0000-00002F2C0000}"/>
    <cellStyle name="40% - Accent1 2 2 2 2 2 4 3 2" xfId="39612" xr:uid="{00000000-0005-0000-0000-0000302C0000}"/>
    <cellStyle name="40% - Accent1 2 2 2 2 2 4 4" xfId="33028" xr:uid="{00000000-0005-0000-0000-0000312C0000}"/>
    <cellStyle name="40% - Accent1 2 2 2 2 2 5" xfId="5086" xr:uid="{00000000-0005-0000-0000-0000322C0000}"/>
    <cellStyle name="40% - Accent1 2 2 2 2 2 5 2" xfId="18368" xr:uid="{00000000-0005-0000-0000-0000332C0000}"/>
    <cellStyle name="40% - Accent1 2 2 2 2 2 5 2 2" xfId="26322" xr:uid="{00000000-0005-0000-0000-0000342C0000}"/>
    <cellStyle name="40% - Accent1 2 2 2 2 2 5 2 2 2" xfId="55281" xr:uid="{00000000-0005-0000-0000-0000352C0000}"/>
    <cellStyle name="40% - Accent1 2 2 2 2 2 5 2 3" xfId="47340" xr:uid="{00000000-0005-0000-0000-0000362C0000}"/>
    <cellStyle name="40% - Accent1 2 2 2 2 2 5 3" xfId="11698" xr:uid="{00000000-0005-0000-0000-0000372C0000}"/>
    <cellStyle name="40% - Accent1 2 2 2 2 2 5 3 2" xfId="40756" xr:uid="{00000000-0005-0000-0000-0000382C0000}"/>
    <cellStyle name="40% - Accent1 2 2 2 2 2 5 4" xfId="34172" xr:uid="{00000000-0005-0000-0000-0000392C0000}"/>
    <cellStyle name="40% - Accent1 2 2 2 2 2 6" xfId="7255" xr:uid="{00000000-0005-0000-0000-00003A2C0000}"/>
    <cellStyle name="40% - Accent1 2 2 2 2 2 6 2" xfId="20516" xr:uid="{00000000-0005-0000-0000-00003B2C0000}"/>
    <cellStyle name="40% - Accent1 2 2 2 2 2 6 2 2" xfId="28470" xr:uid="{00000000-0005-0000-0000-00003C2C0000}"/>
    <cellStyle name="40% - Accent1 2 2 2 2 2 6 2 2 2" xfId="57429" xr:uid="{00000000-0005-0000-0000-00003D2C0000}"/>
    <cellStyle name="40% - Accent1 2 2 2 2 2 6 2 3" xfId="49488" xr:uid="{00000000-0005-0000-0000-00003E2C0000}"/>
    <cellStyle name="40% - Accent1 2 2 2 2 2 6 3" xfId="13846" xr:uid="{00000000-0005-0000-0000-00003F2C0000}"/>
    <cellStyle name="40% - Accent1 2 2 2 2 2 6 3 2" xfId="42904" xr:uid="{00000000-0005-0000-0000-0000402C0000}"/>
    <cellStyle name="40% - Accent1 2 2 2 2 2 6 4" xfId="36320" xr:uid="{00000000-0005-0000-0000-0000412C0000}"/>
    <cellStyle name="40% - Accent1 2 2 2 2 2 7" xfId="15124" xr:uid="{00000000-0005-0000-0000-0000422C0000}"/>
    <cellStyle name="40% - Accent1 2 2 2 2 2 7 2" xfId="23114" xr:uid="{00000000-0005-0000-0000-0000432C0000}"/>
    <cellStyle name="40% - Accent1 2 2 2 2 2 7 2 2" xfId="52073" xr:uid="{00000000-0005-0000-0000-0000442C0000}"/>
    <cellStyle name="40% - Accent1 2 2 2 2 2 7 3" xfId="44132" xr:uid="{00000000-0005-0000-0000-0000452C0000}"/>
    <cellStyle name="40% - Accent1 2 2 2 2 2 8" xfId="21666" xr:uid="{00000000-0005-0000-0000-0000462C0000}"/>
    <cellStyle name="40% - Accent1 2 2 2 2 2 8 2" xfId="29614" xr:uid="{00000000-0005-0000-0000-0000472C0000}"/>
    <cellStyle name="40% - Accent1 2 2 2 2 2 8 2 2" xfId="58573" xr:uid="{00000000-0005-0000-0000-0000482C0000}"/>
    <cellStyle name="40% - Accent1 2 2 2 2 2 8 3" xfId="50632" xr:uid="{00000000-0005-0000-0000-0000492C0000}"/>
    <cellStyle name="40% - Accent1 2 2 2 2 2 9" xfId="8406" xr:uid="{00000000-0005-0000-0000-00004A2C0000}"/>
    <cellStyle name="40% - Accent1 2 2 2 2 2 9 2" xfId="37464" xr:uid="{00000000-0005-0000-0000-00004B2C0000}"/>
    <cellStyle name="40% - Accent1 2 2 2 2 3" xfId="2103" xr:uid="{00000000-0005-0000-0000-00004C2C0000}"/>
    <cellStyle name="40% - Accent1 2 2 2 2 3 2" xfId="3111" xr:uid="{00000000-0005-0000-0000-00004D2C0000}"/>
    <cellStyle name="40% - Accent1 2 2 2 2 3 2 2" xfId="6469" xr:uid="{00000000-0005-0000-0000-00004E2C0000}"/>
    <cellStyle name="40% - Accent1 2 2 2 2 3 2 2 2" xfId="19751" xr:uid="{00000000-0005-0000-0000-00004F2C0000}"/>
    <cellStyle name="40% - Accent1 2 2 2 2 3 2 2 2 2" xfId="27705" xr:uid="{00000000-0005-0000-0000-0000502C0000}"/>
    <cellStyle name="40% - Accent1 2 2 2 2 3 2 2 2 2 2" xfId="56664" xr:uid="{00000000-0005-0000-0000-0000512C0000}"/>
    <cellStyle name="40% - Accent1 2 2 2 2 3 2 2 2 3" xfId="48723" xr:uid="{00000000-0005-0000-0000-0000522C0000}"/>
    <cellStyle name="40% - Accent1 2 2 2 2 3 2 2 3" xfId="13081" xr:uid="{00000000-0005-0000-0000-0000532C0000}"/>
    <cellStyle name="40% - Accent1 2 2 2 2 3 2 2 3 2" xfId="42139" xr:uid="{00000000-0005-0000-0000-0000542C0000}"/>
    <cellStyle name="40% - Accent1 2 2 2 2 3 2 2 4" xfId="35555" xr:uid="{00000000-0005-0000-0000-0000552C0000}"/>
    <cellStyle name="40% - Accent1 2 2 2 2 3 2 3" xfId="16599" xr:uid="{00000000-0005-0000-0000-0000562C0000}"/>
    <cellStyle name="40% - Accent1 2 2 2 2 3 2 3 2" xfId="24553" xr:uid="{00000000-0005-0000-0000-0000572C0000}"/>
    <cellStyle name="40% - Accent1 2 2 2 2 3 2 3 2 2" xfId="53512" xr:uid="{00000000-0005-0000-0000-0000582C0000}"/>
    <cellStyle name="40% - Accent1 2 2 2 2 3 2 3 3" xfId="45571" xr:uid="{00000000-0005-0000-0000-0000592C0000}"/>
    <cellStyle name="40% - Accent1 2 2 2 2 3 2 4" xfId="9789" xr:uid="{00000000-0005-0000-0000-00005A2C0000}"/>
    <cellStyle name="40% - Accent1 2 2 2 2 3 2 4 2" xfId="38847" xr:uid="{00000000-0005-0000-0000-00005B2C0000}"/>
    <cellStyle name="40% - Accent1 2 2 2 2 3 2 5" xfId="32263" xr:uid="{00000000-0005-0000-0000-00005C2C0000}"/>
    <cellStyle name="40% - Accent1 2 2 2 2 3 3" xfId="4309" xr:uid="{00000000-0005-0000-0000-00005D2C0000}"/>
    <cellStyle name="40% - Accent1 2 2 2 2 3 3 2" xfId="17603" xr:uid="{00000000-0005-0000-0000-00005E2C0000}"/>
    <cellStyle name="40% - Accent1 2 2 2 2 3 3 2 2" xfId="25557" xr:uid="{00000000-0005-0000-0000-00005F2C0000}"/>
    <cellStyle name="40% - Accent1 2 2 2 2 3 3 2 2 2" xfId="54516" xr:uid="{00000000-0005-0000-0000-0000602C0000}"/>
    <cellStyle name="40% - Accent1 2 2 2 2 3 3 2 3" xfId="46575" xr:uid="{00000000-0005-0000-0000-0000612C0000}"/>
    <cellStyle name="40% - Accent1 2 2 2 2 3 3 3" xfId="10933" xr:uid="{00000000-0005-0000-0000-0000622C0000}"/>
    <cellStyle name="40% - Accent1 2 2 2 2 3 3 3 2" xfId="39991" xr:uid="{00000000-0005-0000-0000-0000632C0000}"/>
    <cellStyle name="40% - Accent1 2 2 2 2 3 3 4" xfId="33407" xr:uid="{00000000-0005-0000-0000-0000642C0000}"/>
    <cellStyle name="40% - Accent1 2 2 2 2 3 4" xfId="5465" xr:uid="{00000000-0005-0000-0000-0000652C0000}"/>
    <cellStyle name="40% - Accent1 2 2 2 2 3 4 2" xfId="18747" xr:uid="{00000000-0005-0000-0000-0000662C0000}"/>
    <cellStyle name="40% - Accent1 2 2 2 2 3 4 2 2" xfId="26701" xr:uid="{00000000-0005-0000-0000-0000672C0000}"/>
    <cellStyle name="40% - Accent1 2 2 2 2 3 4 2 2 2" xfId="55660" xr:uid="{00000000-0005-0000-0000-0000682C0000}"/>
    <cellStyle name="40% - Accent1 2 2 2 2 3 4 2 3" xfId="47719" xr:uid="{00000000-0005-0000-0000-0000692C0000}"/>
    <cellStyle name="40% - Accent1 2 2 2 2 3 4 3" xfId="12077" xr:uid="{00000000-0005-0000-0000-00006A2C0000}"/>
    <cellStyle name="40% - Accent1 2 2 2 2 3 4 3 2" xfId="41135" xr:uid="{00000000-0005-0000-0000-00006B2C0000}"/>
    <cellStyle name="40% - Accent1 2 2 2 2 3 4 4" xfId="34551" xr:uid="{00000000-0005-0000-0000-00006C2C0000}"/>
    <cellStyle name="40% - Accent1 2 2 2 2 3 5" xfId="7634" xr:uid="{00000000-0005-0000-0000-00006D2C0000}"/>
    <cellStyle name="40% - Accent1 2 2 2 2 3 5 2" xfId="20895" xr:uid="{00000000-0005-0000-0000-00006E2C0000}"/>
    <cellStyle name="40% - Accent1 2 2 2 2 3 5 2 2" xfId="28849" xr:uid="{00000000-0005-0000-0000-00006F2C0000}"/>
    <cellStyle name="40% - Accent1 2 2 2 2 3 5 2 2 2" xfId="57808" xr:uid="{00000000-0005-0000-0000-0000702C0000}"/>
    <cellStyle name="40% - Accent1 2 2 2 2 3 5 2 3" xfId="49867" xr:uid="{00000000-0005-0000-0000-0000712C0000}"/>
    <cellStyle name="40% - Accent1 2 2 2 2 3 5 3" xfId="14225" xr:uid="{00000000-0005-0000-0000-0000722C0000}"/>
    <cellStyle name="40% - Accent1 2 2 2 2 3 5 3 2" xfId="43283" xr:uid="{00000000-0005-0000-0000-0000732C0000}"/>
    <cellStyle name="40% - Accent1 2 2 2 2 3 5 4" xfId="36699" xr:uid="{00000000-0005-0000-0000-0000742C0000}"/>
    <cellStyle name="40% - Accent1 2 2 2 2 3 6" xfId="15504" xr:uid="{00000000-0005-0000-0000-0000752C0000}"/>
    <cellStyle name="40% - Accent1 2 2 2 2 3 6 2" xfId="23494" xr:uid="{00000000-0005-0000-0000-0000762C0000}"/>
    <cellStyle name="40% - Accent1 2 2 2 2 3 6 2 2" xfId="52453" xr:uid="{00000000-0005-0000-0000-0000772C0000}"/>
    <cellStyle name="40% - Accent1 2 2 2 2 3 6 3" xfId="44512" xr:uid="{00000000-0005-0000-0000-0000782C0000}"/>
    <cellStyle name="40% - Accent1 2 2 2 2 3 7" xfId="22045" xr:uid="{00000000-0005-0000-0000-0000792C0000}"/>
    <cellStyle name="40% - Accent1 2 2 2 2 3 7 2" xfId="29993" xr:uid="{00000000-0005-0000-0000-00007A2C0000}"/>
    <cellStyle name="40% - Accent1 2 2 2 2 3 7 2 2" xfId="58952" xr:uid="{00000000-0005-0000-0000-00007B2C0000}"/>
    <cellStyle name="40% - Accent1 2 2 2 2 3 7 3" xfId="51011" xr:uid="{00000000-0005-0000-0000-00007C2C0000}"/>
    <cellStyle name="40% - Accent1 2 2 2 2 3 8" xfId="8785" xr:uid="{00000000-0005-0000-0000-00007D2C0000}"/>
    <cellStyle name="40% - Accent1 2 2 2 2 3 8 2" xfId="37843" xr:uid="{00000000-0005-0000-0000-00007E2C0000}"/>
    <cellStyle name="40% - Accent1 2 2 2 2 3 9" xfId="31259" xr:uid="{00000000-0005-0000-0000-00007F2C0000}"/>
    <cellStyle name="40% - Accent1 2 2 2 2 4" xfId="1921" xr:uid="{00000000-0005-0000-0000-0000802C0000}"/>
    <cellStyle name="40% - Accent1 2 2 2 2 4 2" xfId="2931" xr:uid="{00000000-0005-0000-0000-0000812C0000}"/>
    <cellStyle name="40% - Accent1 2 2 2 2 4 2 2" xfId="6289" xr:uid="{00000000-0005-0000-0000-0000822C0000}"/>
    <cellStyle name="40% - Accent1 2 2 2 2 4 2 2 2" xfId="19571" xr:uid="{00000000-0005-0000-0000-0000832C0000}"/>
    <cellStyle name="40% - Accent1 2 2 2 2 4 2 2 2 2" xfId="27525" xr:uid="{00000000-0005-0000-0000-0000842C0000}"/>
    <cellStyle name="40% - Accent1 2 2 2 2 4 2 2 2 2 2" xfId="56484" xr:uid="{00000000-0005-0000-0000-0000852C0000}"/>
    <cellStyle name="40% - Accent1 2 2 2 2 4 2 2 2 3" xfId="48543" xr:uid="{00000000-0005-0000-0000-0000862C0000}"/>
    <cellStyle name="40% - Accent1 2 2 2 2 4 2 2 3" xfId="12901" xr:uid="{00000000-0005-0000-0000-0000872C0000}"/>
    <cellStyle name="40% - Accent1 2 2 2 2 4 2 2 3 2" xfId="41959" xr:uid="{00000000-0005-0000-0000-0000882C0000}"/>
    <cellStyle name="40% - Accent1 2 2 2 2 4 2 2 4" xfId="35375" xr:uid="{00000000-0005-0000-0000-0000892C0000}"/>
    <cellStyle name="40% - Accent1 2 2 2 2 4 2 3" xfId="16419" xr:uid="{00000000-0005-0000-0000-00008A2C0000}"/>
    <cellStyle name="40% - Accent1 2 2 2 2 4 2 3 2" xfId="24373" xr:uid="{00000000-0005-0000-0000-00008B2C0000}"/>
    <cellStyle name="40% - Accent1 2 2 2 2 4 2 3 2 2" xfId="53332" xr:uid="{00000000-0005-0000-0000-00008C2C0000}"/>
    <cellStyle name="40% - Accent1 2 2 2 2 4 2 3 3" xfId="45391" xr:uid="{00000000-0005-0000-0000-00008D2C0000}"/>
    <cellStyle name="40% - Accent1 2 2 2 2 4 2 4" xfId="9609" xr:uid="{00000000-0005-0000-0000-00008E2C0000}"/>
    <cellStyle name="40% - Accent1 2 2 2 2 4 2 4 2" xfId="38667" xr:uid="{00000000-0005-0000-0000-00008F2C0000}"/>
    <cellStyle name="40% - Accent1 2 2 2 2 4 2 5" xfId="32083" xr:uid="{00000000-0005-0000-0000-0000902C0000}"/>
    <cellStyle name="40% - Accent1 2 2 2 2 4 3" xfId="4129" xr:uid="{00000000-0005-0000-0000-0000912C0000}"/>
    <cellStyle name="40% - Accent1 2 2 2 2 4 3 2" xfId="17423" xr:uid="{00000000-0005-0000-0000-0000922C0000}"/>
    <cellStyle name="40% - Accent1 2 2 2 2 4 3 2 2" xfId="25377" xr:uid="{00000000-0005-0000-0000-0000932C0000}"/>
    <cellStyle name="40% - Accent1 2 2 2 2 4 3 2 2 2" xfId="54336" xr:uid="{00000000-0005-0000-0000-0000942C0000}"/>
    <cellStyle name="40% - Accent1 2 2 2 2 4 3 2 3" xfId="46395" xr:uid="{00000000-0005-0000-0000-0000952C0000}"/>
    <cellStyle name="40% - Accent1 2 2 2 2 4 3 3" xfId="10753" xr:uid="{00000000-0005-0000-0000-0000962C0000}"/>
    <cellStyle name="40% - Accent1 2 2 2 2 4 3 3 2" xfId="39811" xr:uid="{00000000-0005-0000-0000-0000972C0000}"/>
    <cellStyle name="40% - Accent1 2 2 2 2 4 3 4" xfId="33227" xr:uid="{00000000-0005-0000-0000-0000982C0000}"/>
    <cellStyle name="40% - Accent1 2 2 2 2 4 4" xfId="5285" xr:uid="{00000000-0005-0000-0000-0000992C0000}"/>
    <cellStyle name="40% - Accent1 2 2 2 2 4 4 2" xfId="18567" xr:uid="{00000000-0005-0000-0000-00009A2C0000}"/>
    <cellStyle name="40% - Accent1 2 2 2 2 4 4 2 2" xfId="26521" xr:uid="{00000000-0005-0000-0000-00009B2C0000}"/>
    <cellStyle name="40% - Accent1 2 2 2 2 4 4 2 2 2" xfId="55480" xr:uid="{00000000-0005-0000-0000-00009C2C0000}"/>
    <cellStyle name="40% - Accent1 2 2 2 2 4 4 2 3" xfId="47539" xr:uid="{00000000-0005-0000-0000-00009D2C0000}"/>
    <cellStyle name="40% - Accent1 2 2 2 2 4 4 3" xfId="11897" xr:uid="{00000000-0005-0000-0000-00009E2C0000}"/>
    <cellStyle name="40% - Accent1 2 2 2 2 4 4 3 2" xfId="40955" xr:uid="{00000000-0005-0000-0000-00009F2C0000}"/>
    <cellStyle name="40% - Accent1 2 2 2 2 4 4 4" xfId="34371" xr:uid="{00000000-0005-0000-0000-0000A02C0000}"/>
    <cellStyle name="40% - Accent1 2 2 2 2 4 5" xfId="7454" xr:uid="{00000000-0005-0000-0000-0000A12C0000}"/>
    <cellStyle name="40% - Accent1 2 2 2 2 4 5 2" xfId="20715" xr:uid="{00000000-0005-0000-0000-0000A22C0000}"/>
    <cellStyle name="40% - Accent1 2 2 2 2 4 5 2 2" xfId="28669" xr:uid="{00000000-0005-0000-0000-0000A32C0000}"/>
    <cellStyle name="40% - Accent1 2 2 2 2 4 5 2 2 2" xfId="57628" xr:uid="{00000000-0005-0000-0000-0000A42C0000}"/>
    <cellStyle name="40% - Accent1 2 2 2 2 4 5 2 3" xfId="49687" xr:uid="{00000000-0005-0000-0000-0000A52C0000}"/>
    <cellStyle name="40% - Accent1 2 2 2 2 4 5 3" xfId="14045" xr:uid="{00000000-0005-0000-0000-0000A62C0000}"/>
    <cellStyle name="40% - Accent1 2 2 2 2 4 5 3 2" xfId="43103" xr:uid="{00000000-0005-0000-0000-0000A72C0000}"/>
    <cellStyle name="40% - Accent1 2 2 2 2 4 5 4" xfId="36519" xr:uid="{00000000-0005-0000-0000-0000A82C0000}"/>
    <cellStyle name="40% - Accent1 2 2 2 2 4 6" xfId="15324" xr:uid="{00000000-0005-0000-0000-0000A92C0000}"/>
    <cellStyle name="40% - Accent1 2 2 2 2 4 6 2" xfId="23314" xr:uid="{00000000-0005-0000-0000-0000AA2C0000}"/>
    <cellStyle name="40% - Accent1 2 2 2 2 4 6 2 2" xfId="52273" xr:uid="{00000000-0005-0000-0000-0000AB2C0000}"/>
    <cellStyle name="40% - Accent1 2 2 2 2 4 6 3" xfId="44332" xr:uid="{00000000-0005-0000-0000-0000AC2C0000}"/>
    <cellStyle name="40% - Accent1 2 2 2 2 4 7" xfId="21865" xr:uid="{00000000-0005-0000-0000-0000AD2C0000}"/>
    <cellStyle name="40% - Accent1 2 2 2 2 4 7 2" xfId="29813" xr:uid="{00000000-0005-0000-0000-0000AE2C0000}"/>
    <cellStyle name="40% - Accent1 2 2 2 2 4 7 2 2" xfId="58772" xr:uid="{00000000-0005-0000-0000-0000AF2C0000}"/>
    <cellStyle name="40% - Accent1 2 2 2 2 4 7 3" xfId="50831" xr:uid="{00000000-0005-0000-0000-0000B02C0000}"/>
    <cellStyle name="40% - Accent1 2 2 2 2 4 8" xfId="8605" xr:uid="{00000000-0005-0000-0000-0000B12C0000}"/>
    <cellStyle name="40% - Accent1 2 2 2 2 4 8 2" xfId="37663" xr:uid="{00000000-0005-0000-0000-0000B22C0000}"/>
    <cellStyle name="40% - Accent1 2 2 2 2 4 9" xfId="31079" xr:uid="{00000000-0005-0000-0000-0000B32C0000}"/>
    <cellStyle name="40% - Accent1 2 2 2 2 5" xfId="2519" xr:uid="{00000000-0005-0000-0000-0000B42C0000}"/>
    <cellStyle name="40% - Accent1 2 2 2 2 5 2" xfId="5877" xr:uid="{00000000-0005-0000-0000-0000B52C0000}"/>
    <cellStyle name="40% - Accent1 2 2 2 2 5 2 2" xfId="19159" xr:uid="{00000000-0005-0000-0000-0000B62C0000}"/>
    <cellStyle name="40% - Accent1 2 2 2 2 5 2 2 2" xfId="27113" xr:uid="{00000000-0005-0000-0000-0000B72C0000}"/>
    <cellStyle name="40% - Accent1 2 2 2 2 5 2 2 2 2" xfId="56072" xr:uid="{00000000-0005-0000-0000-0000B82C0000}"/>
    <cellStyle name="40% - Accent1 2 2 2 2 5 2 2 3" xfId="48131" xr:uid="{00000000-0005-0000-0000-0000B92C0000}"/>
    <cellStyle name="40% - Accent1 2 2 2 2 5 2 3" xfId="12489" xr:uid="{00000000-0005-0000-0000-0000BA2C0000}"/>
    <cellStyle name="40% - Accent1 2 2 2 2 5 2 3 2" xfId="41547" xr:uid="{00000000-0005-0000-0000-0000BB2C0000}"/>
    <cellStyle name="40% - Accent1 2 2 2 2 5 2 4" xfId="34963" xr:uid="{00000000-0005-0000-0000-0000BC2C0000}"/>
    <cellStyle name="40% - Accent1 2 2 2 2 5 3" xfId="15988" xr:uid="{00000000-0005-0000-0000-0000BD2C0000}"/>
    <cellStyle name="40% - Accent1 2 2 2 2 5 3 2" xfId="23952" xr:uid="{00000000-0005-0000-0000-0000BE2C0000}"/>
    <cellStyle name="40% - Accent1 2 2 2 2 5 3 2 2" xfId="52911" xr:uid="{00000000-0005-0000-0000-0000BF2C0000}"/>
    <cellStyle name="40% - Accent1 2 2 2 2 5 3 3" xfId="44970" xr:uid="{00000000-0005-0000-0000-0000C02C0000}"/>
    <cellStyle name="40% - Accent1 2 2 2 2 5 4" xfId="9197" xr:uid="{00000000-0005-0000-0000-0000C12C0000}"/>
    <cellStyle name="40% - Accent1 2 2 2 2 5 4 2" xfId="38255" xr:uid="{00000000-0005-0000-0000-0000C22C0000}"/>
    <cellStyle name="40% - Accent1 2 2 2 2 5 5" xfId="31671" xr:uid="{00000000-0005-0000-0000-0000C32C0000}"/>
    <cellStyle name="40% - Accent1 2 2 2 2 6" xfId="3717" xr:uid="{00000000-0005-0000-0000-0000C42C0000}"/>
    <cellStyle name="40% - Accent1 2 2 2 2 6 2" xfId="17011" xr:uid="{00000000-0005-0000-0000-0000C52C0000}"/>
    <cellStyle name="40% - Accent1 2 2 2 2 6 2 2" xfId="24965" xr:uid="{00000000-0005-0000-0000-0000C62C0000}"/>
    <cellStyle name="40% - Accent1 2 2 2 2 6 2 2 2" xfId="53924" xr:uid="{00000000-0005-0000-0000-0000C72C0000}"/>
    <cellStyle name="40% - Accent1 2 2 2 2 6 2 3" xfId="45983" xr:uid="{00000000-0005-0000-0000-0000C82C0000}"/>
    <cellStyle name="40% - Accent1 2 2 2 2 6 3" xfId="10341" xr:uid="{00000000-0005-0000-0000-0000C92C0000}"/>
    <cellStyle name="40% - Accent1 2 2 2 2 6 3 2" xfId="39399" xr:uid="{00000000-0005-0000-0000-0000CA2C0000}"/>
    <cellStyle name="40% - Accent1 2 2 2 2 6 4" xfId="32815" xr:uid="{00000000-0005-0000-0000-0000CB2C0000}"/>
    <cellStyle name="40% - Accent1 2 2 2 2 7" xfId="4873" xr:uid="{00000000-0005-0000-0000-0000CC2C0000}"/>
    <cellStyle name="40% - Accent1 2 2 2 2 7 2" xfId="18155" xr:uid="{00000000-0005-0000-0000-0000CD2C0000}"/>
    <cellStyle name="40% - Accent1 2 2 2 2 7 2 2" xfId="26109" xr:uid="{00000000-0005-0000-0000-0000CE2C0000}"/>
    <cellStyle name="40% - Accent1 2 2 2 2 7 2 2 2" xfId="55068" xr:uid="{00000000-0005-0000-0000-0000CF2C0000}"/>
    <cellStyle name="40% - Accent1 2 2 2 2 7 2 3" xfId="47127" xr:uid="{00000000-0005-0000-0000-0000D02C0000}"/>
    <cellStyle name="40% - Accent1 2 2 2 2 7 3" xfId="11485" xr:uid="{00000000-0005-0000-0000-0000D12C0000}"/>
    <cellStyle name="40% - Accent1 2 2 2 2 7 3 2" xfId="40543" xr:uid="{00000000-0005-0000-0000-0000D22C0000}"/>
    <cellStyle name="40% - Accent1 2 2 2 2 7 4" xfId="33959" xr:uid="{00000000-0005-0000-0000-0000D32C0000}"/>
    <cellStyle name="40% - Accent1 2 2 2 2 8" xfId="7042" xr:uid="{00000000-0005-0000-0000-0000D42C0000}"/>
    <cellStyle name="40% - Accent1 2 2 2 2 8 2" xfId="20303" xr:uid="{00000000-0005-0000-0000-0000D52C0000}"/>
    <cellStyle name="40% - Accent1 2 2 2 2 8 2 2" xfId="28257" xr:uid="{00000000-0005-0000-0000-0000D62C0000}"/>
    <cellStyle name="40% - Accent1 2 2 2 2 8 2 2 2" xfId="57216" xr:uid="{00000000-0005-0000-0000-0000D72C0000}"/>
    <cellStyle name="40% - Accent1 2 2 2 2 8 2 3" xfId="49275" xr:uid="{00000000-0005-0000-0000-0000D82C0000}"/>
    <cellStyle name="40% - Accent1 2 2 2 2 8 3" xfId="13633" xr:uid="{00000000-0005-0000-0000-0000D92C0000}"/>
    <cellStyle name="40% - Accent1 2 2 2 2 8 3 2" xfId="42691" xr:uid="{00000000-0005-0000-0000-0000DA2C0000}"/>
    <cellStyle name="40% - Accent1 2 2 2 2 8 4" xfId="36107" xr:uid="{00000000-0005-0000-0000-0000DB2C0000}"/>
    <cellStyle name="40% - Accent1 2 2 2 2 9" xfId="14911" xr:uid="{00000000-0005-0000-0000-0000DC2C0000}"/>
    <cellStyle name="40% - Accent1 2 2 2 2 9 2" xfId="22901" xr:uid="{00000000-0005-0000-0000-0000DD2C0000}"/>
    <cellStyle name="40% - Accent1 2 2 2 2 9 2 2" xfId="51860" xr:uid="{00000000-0005-0000-0000-0000DE2C0000}"/>
    <cellStyle name="40% - Accent1 2 2 2 2 9 3" xfId="43919" xr:uid="{00000000-0005-0000-0000-0000DF2C0000}"/>
    <cellStyle name="40% - Accent1 2 2 2 3" xfId="1571" xr:uid="{00000000-0005-0000-0000-0000E02C0000}"/>
    <cellStyle name="40% - Accent1 2 2 2 3 10" xfId="30760" xr:uid="{00000000-0005-0000-0000-0000E12C0000}"/>
    <cellStyle name="40% - Accent1 2 2 2 3 2" xfId="2196" xr:uid="{00000000-0005-0000-0000-0000E22C0000}"/>
    <cellStyle name="40% - Accent1 2 2 2 3 2 2" xfId="3204" xr:uid="{00000000-0005-0000-0000-0000E32C0000}"/>
    <cellStyle name="40% - Accent1 2 2 2 3 2 2 2" xfId="6562" xr:uid="{00000000-0005-0000-0000-0000E42C0000}"/>
    <cellStyle name="40% - Accent1 2 2 2 3 2 2 2 2" xfId="19844" xr:uid="{00000000-0005-0000-0000-0000E52C0000}"/>
    <cellStyle name="40% - Accent1 2 2 2 3 2 2 2 2 2" xfId="27798" xr:uid="{00000000-0005-0000-0000-0000E62C0000}"/>
    <cellStyle name="40% - Accent1 2 2 2 3 2 2 2 2 2 2" xfId="56757" xr:uid="{00000000-0005-0000-0000-0000E72C0000}"/>
    <cellStyle name="40% - Accent1 2 2 2 3 2 2 2 2 3" xfId="48816" xr:uid="{00000000-0005-0000-0000-0000E82C0000}"/>
    <cellStyle name="40% - Accent1 2 2 2 3 2 2 2 3" xfId="13174" xr:uid="{00000000-0005-0000-0000-0000E92C0000}"/>
    <cellStyle name="40% - Accent1 2 2 2 3 2 2 2 3 2" xfId="42232" xr:uid="{00000000-0005-0000-0000-0000EA2C0000}"/>
    <cellStyle name="40% - Accent1 2 2 2 3 2 2 2 4" xfId="35648" xr:uid="{00000000-0005-0000-0000-0000EB2C0000}"/>
    <cellStyle name="40% - Accent1 2 2 2 3 2 2 3" xfId="16692" xr:uid="{00000000-0005-0000-0000-0000EC2C0000}"/>
    <cellStyle name="40% - Accent1 2 2 2 3 2 2 3 2" xfId="24646" xr:uid="{00000000-0005-0000-0000-0000ED2C0000}"/>
    <cellStyle name="40% - Accent1 2 2 2 3 2 2 3 2 2" xfId="53605" xr:uid="{00000000-0005-0000-0000-0000EE2C0000}"/>
    <cellStyle name="40% - Accent1 2 2 2 3 2 2 3 3" xfId="45664" xr:uid="{00000000-0005-0000-0000-0000EF2C0000}"/>
    <cellStyle name="40% - Accent1 2 2 2 3 2 2 4" xfId="9882" xr:uid="{00000000-0005-0000-0000-0000F02C0000}"/>
    <cellStyle name="40% - Accent1 2 2 2 3 2 2 4 2" xfId="38940" xr:uid="{00000000-0005-0000-0000-0000F12C0000}"/>
    <cellStyle name="40% - Accent1 2 2 2 3 2 2 5" xfId="32356" xr:uid="{00000000-0005-0000-0000-0000F22C0000}"/>
    <cellStyle name="40% - Accent1 2 2 2 3 2 3" xfId="4402" xr:uid="{00000000-0005-0000-0000-0000F32C0000}"/>
    <cellStyle name="40% - Accent1 2 2 2 3 2 3 2" xfId="17696" xr:uid="{00000000-0005-0000-0000-0000F42C0000}"/>
    <cellStyle name="40% - Accent1 2 2 2 3 2 3 2 2" xfId="25650" xr:uid="{00000000-0005-0000-0000-0000F52C0000}"/>
    <cellStyle name="40% - Accent1 2 2 2 3 2 3 2 2 2" xfId="54609" xr:uid="{00000000-0005-0000-0000-0000F62C0000}"/>
    <cellStyle name="40% - Accent1 2 2 2 3 2 3 2 3" xfId="46668" xr:uid="{00000000-0005-0000-0000-0000F72C0000}"/>
    <cellStyle name="40% - Accent1 2 2 2 3 2 3 3" xfId="11026" xr:uid="{00000000-0005-0000-0000-0000F82C0000}"/>
    <cellStyle name="40% - Accent1 2 2 2 3 2 3 3 2" xfId="40084" xr:uid="{00000000-0005-0000-0000-0000F92C0000}"/>
    <cellStyle name="40% - Accent1 2 2 2 3 2 3 4" xfId="33500" xr:uid="{00000000-0005-0000-0000-0000FA2C0000}"/>
    <cellStyle name="40% - Accent1 2 2 2 3 2 4" xfId="5558" xr:uid="{00000000-0005-0000-0000-0000FB2C0000}"/>
    <cellStyle name="40% - Accent1 2 2 2 3 2 4 2" xfId="18840" xr:uid="{00000000-0005-0000-0000-0000FC2C0000}"/>
    <cellStyle name="40% - Accent1 2 2 2 3 2 4 2 2" xfId="26794" xr:uid="{00000000-0005-0000-0000-0000FD2C0000}"/>
    <cellStyle name="40% - Accent1 2 2 2 3 2 4 2 2 2" xfId="55753" xr:uid="{00000000-0005-0000-0000-0000FE2C0000}"/>
    <cellStyle name="40% - Accent1 2 2 2 3 2 4 2 3" xfId="47812" xr:uid="{00000000-0005-0000-0000-0000FF2C0000}"/>
    <cellStyle name="40% - Accent1 2 2 2 3 2 4 3" xfId="12170" xr:uid="{00000000-0005-0000-0000-0000002D0000}"/>
    <cellStyle name="40% - Accent1 2 2 2 3 2 4 3 2" xfId="41228" xr:uid="{00000000-0005-0000-0000-0000012D0000}"/>
    <cellStyle name="40% - Accent1 2 2 2 3 2 4 4" xfId="34644" xr:uid="{00000000-0005-0000-0000-0000022D0000}"/>
    <cellStyle name="40% - Accent1 2 2 2 3 2 5" xfId="7727" xr:uid="{00000000-0005-0000-0000-0000032D0000}"/>
    <cellStyle name="40% - Accent1 2 2 2 3 2 5 2" xfId="20988" xr:uid="{00000000-0005-0000-0000-0000042D0000}"/>
    <cellStyle name="40% - Accent1 2 2 2 3 2 5 2 2" xfId="28942" xr:uid="{00000000-0005-0000-0000-0000052D0000}"/>
    <cellStyle name="40% - Accent1 2 2 2 3 2 5 2 2 2" xfId="57901" xr:uid="{00000000-0005-0000-0000-0000062D0000}"/>
    <cellStyle name="40% - Accent1 2 2 2 3 2 5 2 3" xfId="49960" xr:uid="{00000000-0005-0000-0000-0000072D0000}"/>
    <cellStyle name="40% - Accent1 2 2 2 3 2 5 3" xfId="14318" xr:uid="{00000000-0005-0000-0000-0000082D0000}"/>
    <cellStyle name="40% - Accent1 2 2 2 3 2 5 3 2" xfId="43376" xr:uid="{00000000-0005-0000-0000-0000092D0000}"/>
    <cellStyle name="40% - Accent1 2 2 2 3 2 5 4" xfId="36792" xr:uid="{00000000-0005-0000-0000-00000A2D0000}"/>
    <cellStyle name="40% - Accent1 2 2 2 3 2 6" xfId="15597" xr:uid="{00000000-0005-0000-0000-00000B2D0000}"/>
    <cellStyle name="40% - Accent1 2 2 2 3 2 6 2" xfId="23587" xr:uid="{00000000-0005-0000-0000-00000C2D0000}"/>
    <cellStyle name="40% - Accent1 2 2 2 3 2 6 2 2" xfId="52546" xr:uid="{00000000-0005-0000-0000-00000D2D0000}"/>
    <cellStyle name="40% - Accent1 2 2 2 3 2 6 3" xfId="44605" xr:uid="{00000000-0005-0000-0000-00000E2D0000}"/>
    <cellStyle name="40% - Accent1 2 2 2 3 2 7" xfId="22138" xr:uid="{00000000-0005-0000-0000-00000F2D0000}"/>
    <cellStyle name="40% - Accent1 2 2 2 3 2 7 2" xfId="30086" xr:uid="{00000000-0005-0000-0000-0000102D0000}"/>
    <cellStyle name="40% - Accent1 2 2 2 3 2 7 2 2" xfId="59045" xr:uid="{00000000-0005-0000-0000-0000112D0000}"/>
    <cellStyle name="40% - Accent1 2 2 2 3 2 7 3" xfId="51104" xr:uid="{00000000-0005-0000-0000-0000122D0000}"/>
    <cellStyle name="40% - Accent1 2 2 2 3 2 8" xfId="8878" xr:uid="{00000000-0005-0000-0000-0000132D0000}"/>
    <cellStyle name="40% - Accent1 2 2 2 3 2 8 2" xfId="37936" xr:uid="{00000000-0005-0000-0000-0000142D0000}"/>
    <cellStyle name="40% - Accent1 2 2 2 3 2 9" xfId="31352" xr:uid="{00000000-0005-0000-0000-0000152D0000}"/>
    <cellStyle name="40% - Accent1 2 2 2 3 3" xfId="2612" xr:uid="{00000000-0005-0000-0000-0000162D0000}"/>
    <cellStyle name="40% - Accent1 2 2 2 3 3 2" xfId="5970" xr:uid="{00000000-0005-0000-0000-0000172D0000}"/>
    <cellStyle name="40% - Accent1 2 2 2 3 3 2 2" xfId="19252" xr:uid="{00000000-0005-0000-0000-0000182D0000}"/>
    <cellStyle name="40% - Accent1 2 2 2 3 3 2 2 2" xfId="27206" xr:uid="{00000000-0005-0000-0000-0000192D0000}"/>
    <cellStyle name="40% - Accent1 2 2 2 3 3 2 2 2 2" xfId="56165" xr:uid="{00000000-0005-0000-0000-00001A2D0000}"/>
    <cellStyle name="40% - Accent1 2 2 2 3 3 2 2 3" xfId="48224" xr:uid="{00000000-0005-0000-0000-00001B2D0000}"/>
    <cellStyle name="40% - Accent1 2 2 2 3 3 2 3" xfId="12582" xr:uid="{00000000-0005-0000-0000-00001C2D0000}"/>
    <cellStyle name="40% - Accent1 2 2 2 3 3 2 3 2" xfId="41640" xr:uid="{00000000-0005-0000-0000-00001D2D0000}"/>
    <cellStyle name="40% - Accent1 2 2 2 3 3 2 4" xfId="35056" xr:uid="{00000000-0005-0000-0000-00001E2D0000}"/>
    <cellStyle name="40% - Accent1 2 2 2 3 3 3" xfId="16100" xr:uid="{00000000-0005-0000-0000-00001F2D0000}"/>
    <cellStyle name="40% - Accent1 2 2 2 3 3 3 2" xfId="24054" xr:uid="{00000000-0005-0000-0000-0000202D0000}"/>
    <cellStyle name="40% - Accent1 2 2 2 3 3 3 2 2" xfId="53013" xr:uid="{00000000-0005-0000-0000-0000212D0000}"/>
    <cellStyle name="40% - Accent1 2 2 2 3 3 3 3" xfId="45072" xr:uid="{00000000-0005-0000-0000-0000222D0000}"/>
    <cellStyle name="40% - Accent1 2 2 2 3 3 4" xfId="9290" xr:uid="{00000000-0005-0000-0000-0000232D0000}"/>
    <cellStyle name="40% - Accent1 2 2 2 3 3 4 2" xfId="38348" xr:uid="{00000000-0005-0000-0000-0000242D0000}"/>
    <cellStyle name="40% - Accent1 2 2 2 3 3 5" xfId="31764" xr:uid="{00000000-0005-0000-0000-0000252D0000}"/>
    <cellStyle name="40% - Accent1 2 2 2 3 4" xfId="3810" xr:uid="{00000000-0005-0000-0000-0000262D0000}"/>
    <cellStyle name="40% - Accent1 2 2 2 3 4 2" xfId="17104" xr:uid="{00000000-0005-0000-0000-0000272D0000}"/>
    <cellStyle name="40% - Accent1 2 2 2 3 4 2 2" xfId="25058" xr:uid="{00000000-0005-0000-0000-0000282D0000}"/>
    <cellStyle name="40% - Accent1 2 2 2 3 4 2 2 2" xfId="54017" xr:uid="{00000000-0005-0000-0000-0000292D0000}"/>
    <cellStyle name="40% - Accent1 2 2 2 3 4 2 3" xfId="46076" xr:uid="{00000000-0005-0000-0000-00002A2D0000}"/>
    <cellStyle name="40% - Accent1 2 2 2 3 4 3" xfId="10434" xr:uid="{00000000-0005-0000-0000-00002B2D0000}"/>
    <cellStyle name="40% - Accent1 2 2 2 3 4 3 2" xfId="39492" xr:uid="{00000000-0005-0000-0000-00002C2D0000}"/>
    <cellStyle name="40% - Accent1 2 2 2 3 4 4" xfId="32908" xr:uid="{00000000-0005-0000-0000-00002D2D0000}"/>
    <cellStyle name="40% - Accent1 2 2 2 3 5" xfId="4966" xr:uid="{00000000-0005-0000-0000-00002E2D0000}"/>
    <cellStyle name="40% - Accent1 2 2 2 3 5 2" xfId="18248" xr:uid="{00000000-0005-0000-0000-00002F2D0000}"/>
    <cellStyle name="40% - Accent1 2 2 2 3 5 2 2" xfId="26202" xr:uid="{00000000-0005-0000-0000-0000302D0000}"/>
    <cellStyle name="40% - Accent1 2 2 2 3 5 2 2 2" xfId="55161" xr:uid="{00000000-0005-0000-0000-0000312D0000}"/>
    <cellStyle name="40% - Accent1 2 2 2 3 5 2 3" xfId="47220" xr:uid="{00000000-0005-0000-0000-0000322D0000}"/>
    <cellStyle name="40% - Accent1 2 2 2 3 5 3" xfId="11578" xr:uid="{00000000-0005-0000-0000-0000332D0000}"/>
    <cellStyle name="40% - Accent1 2 2 2 3 5 3 2" xfId="40636" xr:uid="{00000000-0005-0000-0000-0000342D0000}"/>
    <cellStyle name="40% - Accent1 2 2 2 3 5 4" xfId="34052" xr:uid="{00000000-0005-0000-0000-0000352D0000}"/>
    <cellStyle name="40% - Accent1 2 2 2 3 6" xfId="7135" xr:uid="{00000000-0005-0000-0000-0000362D0000}"/>
    <cellStyle name="40% - Accent1 2 2 2 3 6 2" xfId="20396" xr:uid="{00000000-0005-0000-0000-0000372D0000}"/>
    <cellStyle name="40% - Accent1 2 2 2 3 6 2 2" xfId="28350" xr:uid="{00000000-0005-0000-0000-0000382D0000}"/>
    <cellStyle name="40% - Accent1 2 2 2 3 6 2 2 2" xfId="57309" xr:uid="{00000000-0005-0000-0000-0000392D0000}"/>
    <cellStyle name="40% - Accent1 2 2 2 3 6 2 3" xfId="49368" xr:uid="{00000000-0005-0000-0000-00003A2D0000}"/>
    <cellStyle name="40% - Accent1 2 2 2 3 6 3" xfId="13726" xr:uid="{00000000-0005-0000-0000-00003B2D0000}"/>
    <cellStyle name="40% - Accent1 2 2 2 3 6 3 2" xfId="42784" xr:uid="{00000000-0005-0000-0000-00003C2D0000}"/>
    <cellStyle name="40% - Accent1 2 2 2 3 6 4" xfId="36200" xr:uid="{00000000-0005-0000-0000-00003D2D0000}"/>
    <cellStyle name="40% - Accent1 2 2 2 3 7" xfId="15004" xr:uid="{00000000-0005-0000-0000-00003E2D0000}"/>
    <cellStyle name="40% - Accent1 2 2 2 3 7 2" xfId="22994" xr:uid="{00000000-0005-0000-0000-00003F2D0000}"/>
    <cellStyle name="40% - Accent1 2 2 2 3 7 2 2" xfId="51953" xr:uid="{00000000-0005-0000-0000-0000402D0000}"/>
    <cellStyle name="40% - Accent1 2 2 2 3 7 3" xfId="44012" xr:uid="{00000000-0005-0000-0000-0000412D0000}"/>
    <cellStyle name="40% - Accent1 2 2 2 3 8" xfId="21546" xr:uid="{00000000-0005-0000-0000-0000422D0000}"/>
    <cellStyle name="40% - Accent1 2 2 2 3 8 2" xfId="29494" xr:uid="{00000000-0005-0000-0000-0000432D0000}"/>
    <cellStyle name="40% - Accent1 2 2 2 3 8 2 2" xfId="58453" xr:uid="{00000000-0005-0000-0000-0000442D0000}"/>
    <cellStyle name="40% - Accent1 2 2 2 3 8 3" xfId="50512" xr:uid="{00000000-0005-0000-0000-0000452D0000}"/>
    <cellStyle name="40% - Accent1 2 2 2 3 9" xfId="8286" xr:uid="{00000000-0005-0000-0000-0000462D0000}"/>
    <cellStyle name="40% - Accent1 2 2 2 3 9 2" xfId="37344" xr:uid="{00000000-0005-0000-0000-0000472D0000}"/>
    <cellStyle name="40% - Accent1 2 2 2 4" xfId="2013" xr:uid="{00000000-0005-0000-0000-0000482D0000}"/>
    <cellStyle name="40% - Accent1 2 2 2 4 2" xfId="3021" xr:uid="{00000000-0005-0000-0000-0000492D0000}"/>
    <cellStyle name="40% - Accent1 2 2 2 4 2 2" xfId="6379" xr:uid="{00000000-0005-0000-0000-00004A2D0000}"/>
    <cellStyle name="40% - Accent1 2 2 2 4 2 2 2" xfId="19661" xr:uid="{00000000-0005-0000-0000-00004B2D0000}"/>
    <cellStyle name="40% - Accent1 2 2 2 4 2 2 2 2" xfId="27615" xr:uid="{00000000-0005-0000-0000-00004C2D0000}"/>
    <cellStyle name="40% - Accent1 2 2 2 4 2 2 2 2 2" xfId="56574" xr:uid="{00000000-0005-0000-0000-00004D2D0000}"/>
    <cellStyle name="40% - Accent1 2 2 2 4 2 2 2 3" xfId="48633" xr:uid="{00000000-0005-0000-0000-00004E2D0000}"/>
    <cellStyle name="40% - Accent1 2 2 2 4 2 2 3" xfId="12991" xr:uid="{00000000-0005-0000-0000-00004F2D0000}"/>
    <cellStyle name="40% - Accent1 2 2 2 4 2 2 3 2" xfId="42049" xr:uid="{00000000-0005-0000-0000-0000502D0000}"/>
    <cellStyle name="40% - Accent1 2 2 2 4 2 2 4" xfId="35465" xr:uid="{00000000-0005-0000-0000-0000512D0000}"/>
    <cellStyle name="40% - Accent1 2 2 2 4 2 3" xfId="16509" xr:uid="{00000000-0005-0000-0000-0000522D0000}"/>
    <cellStyle name="40% - Accent1 2 2 2 4 2 3 2" xfId="24463" xr:uid="{00000000-0005-0000-0000-0000532D0000}"/>
    <cellStyle name="40% - Accent1 2 2 2 4 2 3 2 2" xfId="53422" xr:uid="{00000000-0005-0000-0000-0000542D0000}"/>
    <cellStyle name="40% - Accent1 2 2 2 4 2 3 3" xfId="45481" xr:uid="{00000000-0005-0000-0000-0000552D0000}"/>
    <cellStyle name="40% - Accent1 2 2 2 4 2 4" xfId="9699" xr:uid="{00000000-0005-0000-0000-0000562D0000}"/>
    <cellStyle name="40% - Accent1 2 2 2 4 2 4 2" xfId="38757" xr:uid="{00000000-0005-0000-0000-0000572D0000}"/>
    <cellStyle name="40% - Accent1 2 2 2 4 2 5" xfId="32173" xr:uid="{00000000-0005-0000-0000-0000582D0000}"/>
    <cellStyle name="40% - Accent1 2 2 2 4 3" xfId="4219" xr:uid="{00000000-0005-0000-0000-0000592D0000}"/>
    <cellStyle name="40% - Accent1 2 2 2 4 3 2" xfId="17513" xr:uid="{00000000-0005-0000-0000-00005A2D0000}"/>
    <cellStyle name="40% - Accent1 2 2 2 4 3 2 2" xfId="25467" xr:uid="{00000000-0005-0000-0000-00005B2D0000}"/>
    <cellStyle name="40% - Accent1 2 2 2 4 3 2 2 2" xfId="54426" xr:uid="{00000000-0005-0000-0000-00005C2D0000}"/>
    <cellStyle name="40% - Accent1 2 2 2 4 3 2 3" xfId="46485" xr:uid="{00000000-0005-0000-0000-00005D2D0000}"/>
    <cellStyle name="40% - Accent1 2 2 2 4 3 3" xfId="10843" xr:uid="{00000000-0005-0000-0000-00005E2D0000}"/>
    <cellStyle name="40% - Accent1 2 2 2 4 3 3 2" xfId="39901" xr:uid="{00000000-0005-0000-0000-00005F2D0000}"/>
    <cellStyle name="40% - Accent1 2 2 2 4 3 4" xfId="33317" xr:uid="{00000000-0005-0000-0000-0000602D0000}"/>
    <cellStyle name="40% - Accent1 2 2 2 4 4" xfId="5375" xr:uid="{00000000-0005-0000-0000-0000612D0000}"/>
    <cellStyle name="40% - Accent1 2 2 2 4 4 2" xfId="18657" xr:uid="{00000000-0005-0000-0000-0000622D0000}"/>
    <cellStyle name="40% - Accent1 2 2 2 4 4 2 2" xfId="26611" xr:uid="{00000000-0005-0000-0000-0000632D0000}"/>
    <cellStyle name="40% - Accent1 2 2 2 4 4 2 2 2" xfId="55570" xr:uid="{00000000-0005-0000-0000-0000642D0000}"/>
    <cellStyle name="40% - Accent1 2 2 2 4 4 2 3" xfId="47629" xr:uid="{00000000-0005-0000-0000-0000652D0000}"/>
    <cellStyle name="40% - Accent1 2 2 2 4 4 3" xfId="11987" xr:uid="{00000000-0005-0000-0000-0000662D0000}"/>
    <cellStyle name="40% - Accent1 2 2 2 4 4 3 2" xfId="41045" xr:uid="{00000000-0005-0000-0000-0000672D0000}"/>
    <cellStyle name="40% - Accent1 2 2 2 4 4 4" xfId="34461" xr:uid="{00000000-0005-0000-0000-0000682D0000}"/>
    <cellStyle name="40% - Accent1 2 2 2 4 5" xfId="7544" xr:uid="{00000000-0005-0000-0000-0000692D0000}"/>
    <cellStyle name="40% - Accent1 2 2 2 4 5 2" xfId="20805" xr:uid="{00000000-0005-0000-0000-00006A2D0000}"/>
    <cellStyle name="40% - Accent1 2 2 2 4 5 2 2" xfId="28759" xr:uid="{00000000-0005-0000-0000-00006B2D0000}"/>
    <cellStyle name="40% - Accent1 2 2 2 4 5 2 2 2" xfId="57718" xr:uid="{00000000-0005-0000-0000-00006C2D0000}"/>
    <cellStyle name="40% - Accent1 2 2 2 4 5 2 3" xfId="49777" xr:uid="{00000000-0005-0000-0000-00006D2D0000}"/>
    <cellStyle name="40% - Accent1 2 2 2 4 5 3" xfId="14135" xr:uid="{00000000-0005-0000-0000-00006E2D0000}"/>
    <cellStyle name="40% - Accent1 2 2 2 4 5 3 2" xfId="43193" xr:uid="{00000000-0005-0000-0000-00006F2D0000}"/>
    <cellStyle name="40% - Accent1 2 2 2 4 5 4" xfId="36609" xr:uid="{00000000-0005-0000-0000-0000702D0000}"/>
    <cellStyle name="40% - Accent1 2 2 2 4 6" xfId="15414" xr:uid="{00000000-0005-0000-0000-0000712D0000}"/>
    <cellStyle name="40% - Accent1 2 2 2 4 6 2" xfId="23404" xr:uid="{00000000-0005-0000-0000-0000722D0000}"/>
    <cellStyle name="40% - Accent1 2 2 2 4 6 2 2" xfId="52363" xr:uid="{00000000-0005-0000-0000-0000732D0000}"/>
    <cellStyle name="40% - Accent1 2 2 2 4 6 3" xfId="44422" xr:uid="{00000000-0005-0000-0000-0000742D0000}"/>
    <cellStyle name="40% - Accent1 2 2 2 4 7" xfId="21955" xr:uid="{00000000-0005-0000-0000-0000752D0000}"/>
    <cellStyle name="40% - Accent1 2 2 2 4 7 2" xfId="29903" xr:uid="{00000000-0005-0000-0000-0000762D0000}"/>
    <cellStyle name="40% - Accent1 2 2 2 4 7 2 2" xfId="58862" xr:uid="{00000000-0005-0000-0000-0000772D0000}"/>
    <cellStyle name="40% - Accent1 2 2 2 4 7 3" xfId="50921" xr:uid="{00000000-0005-0000-0000-0000782D0000}"/>
    <cellStyle name="40% - Accent1 2 2 2 4 8" xfId="8695" xr:uid="{00000000-0005-0000-0000-0000792D0000}"/>
    <cellStyle name="40% - Accent1 2 2 2 4 8 2" xfId="37753" xr:uid="{00000000-0005-0000-0000-00007A2D0000}"/>
    <cellStyle name="40% - Accent1 2 2 2 4 9" xfId="31169" xr:uid="{00000000-0005-0000-0000-00007B2D0000}"/>
    <cellStyle name="40% - Accent1 2 2 2 5" xfId="1829" xr:uid="{00000000-0005-0000-0000-00007C2D0000}"/>
    <cellStyle name="40% - Accent1 2 2 2 5 2" xfId="2841" xr:uid="{00000000-0005-0000-0000-00007D2D0000}"/>
    <cellStyle name="40% - Accent1 2 2 2 5 2 2" xfId="6199" xr:uid="{00000000-0005-0000-0000-00007E2D0000}"/>
    <cellStyle name="40% - Accent1 2 2 2 5 2 2 2" xfId="19481" xr:uid="{00000000-0005-0000-0000-00007F2D0000}"/>
    <cellStyle name="40% - Accent1 2 2 2 5 2 2 2 2" xfId="27435" xr:uid="{00000000-0005-0000-0000-0000802D0000}"/>
    <cellStyle name="40% - Accent1 2 2 2 5 2 2 2 2 2" xfId="56394" xr:uid="{00000000-0005-0000-0000-0000812D0000}"/>
    <cellStyle name="40% - Accent1 2 2 2 5 2 2 2 3" xfId="48453" xr:uid="{00000000-0005-0000-0000-0000822D0000}"/>
    <cellStyle name="40% - Accent1 2 2 2 5 2 2 3" xfId="12811" xr:uid="{00000000-0005-0000-0000-0000832D0000}"/>
    <cellStyle name="40% - Accent1 2 2 2 5 2 2 3 2" xfId="41869" xr:uid="{00000000-0005-0000-0000-0000842D0000}"/>
    <cellStyle name="40% - Accent1 2 2 2 5 2 2 4" xfId="35285" xr:uid="{00000000-0005-0000-0000-0000852D0000}"/>
    <cellStyle name="40% - Accent1 2 2 2 5 2 3" xfId="16329" xr:uid="{00000000-0005-0000-0000-0000862D0000}"/>
    <cellStyle name="40% - Accent1 2 2 2 5 2 3 2" xfId="24283" xr:uid="{00000000-0005-0000-0000-0000872D0000}"/>
    <cellStyle name="40% - Accent1 2 2 2 5 2 3 2 2" xfId="53242" xr:uid="{00000000-0005-0000-0000-0000882D0000}"/>
    <cellStyle name="40% - Accent1 2 2 2 5 2 3 3" xfId="45301" xr:uid="{00000000-0005-0000-0000-0000892D0000}"/>
    <cellStyle name="40% - Accent1 2 2 2 5 2 4" xfId="9519" xr:uid="{00000000-0005-0000-0000-00008A2D0000}"/>
    <cellStyle name="40% - Accent1 2 2 2 5 2 4 2" xfId="38577" xr:uid="{00000000-0005-0000-0000-00008B2D0000}"/>
    <cellStyle name="40% - Accent1 2 2 2 5 2 5" xfId="31993" xr:uid="{00000000-0005-0000-0000-00008C2D0000}"/>
    <cellStyle name="40% - Accent1 2 2 2 5 3" xfId="4039" xr:uid="{00000000-0005-0000-0000-00008D2D0000}"/>
    <cellStyle name="40% - Accent1 2 2 2 5 3 2" xfId="17333" xr:uid="{00000000-0005-0000-0000-00008E2D0000}"/>
    <cellStyle name="40% - Accent1 2 2 2 5 3 2 2" xfId="25287" xr:uid="{00000000-0005-0000-0000-00008F2D0000}"/>
    <cellStyle name="40% - Accent1 2 2 2 5 3 2 2 2" xfId="54246" xr:uid="{00000000-0005-0000-0000-0000902D0000}"/>
    <cellStyle name="40% - Accent1 2 2 2 5 3 2 3" xfId="46305" xr:uid="{00000000-0005-0000-0000-0000912D0000}"/>
    <cellStyle name="40% - Accent1 2 2 2 5 3 3" xfId="10663" xr:uid="{00000000-0005-0000-0000-0000922D0000}"/>
    <cellStyle name="40% - Accent1 2 2 2 5 3 3 2" xfId="39721" xr:uid="{00000000-0005-0000-0000-0000932D0000}"/>
    <cellStyle name="40% - Accent1 2 2 2 5 3 4" xfId="33137" xr:uid="{00000000-0005-0000-0000-0000942D0000}"/>
    <cellStyle name="40% - Accent1 2 2 2 5 4" xfId="5195" xr:uid="{00000000-0005-0000-0000-0000952D0000}"/>
    <cellStyle name="40% - Accent1 2 2 2 5 4 2" xfId="18477" xr:uid="{00000000-0005-0000-0000-0000962D0000}"/>
    <cellStyle name="40% - Accent1 2 2 2 5 4 2 2" xfId="26431" xr:uid="{00000000-0005-0000-0000-0000972D0000}"/>
    <cellStyle name="40% - Accent1 2 2 2 5 4 2 2 2" xfId="55390" xr:uid="{00000000-0005-0000-0000-0000982D0000}"/>
    <cellStyle name="40% - Accent1 2 2 2 5 4 2 3" xfId="47449" xr:uid="{00000000-0005-0000-0000-0000992D0000}"/>
    <cellStyle name="40% - Accent1 2 2 2 5 4 3" xfId="11807" xr:uid="{00000000-0005-0000-0000-00009A2D0000}"/>
    <cellStyle name="40% - Accent1 2 2 2 5 4 3 2" xfId="40865" xr:uid="{00000000-0005-0000-0000-00009B2D0000}"/>
    <cellStyle name="40% - Accent1 2 2 2 5 4 4" xfId="34281" xr:uid="{00000000-0005-0000-0000-00009C2D0000}"/>
    <cellStyle name="40% - Accent1 2 2 2 5 5" xfId="7364" xr:uid="{00000000-0005-0000-0000-00009D2D0000}"/>
    <cellStyle name="40% - Accent1 2 2 2 5 5 2" xfId="20625" xr:uid="{00000000-0005-0000-0000-00009E2D0000}"/>
    <cellStyle name="40% - Accent1 2 2 2 5 5 2 2" xfId="28579" xr:uid="{00000000-0005-0000-0000-00009F2D0000}"/>
    <cellStyle name="40% - Accent1 2 2 2 5 5 2 2 2" xfId="57538" xr:uid="{00000000-0005-0000-0000-0000A02D0000}"/>
    <cellStyle name="40% - Accent1 2 2 2 5 5 2 3" xfId="49597" xr:uid="{00000000-0005-0000-0000-0000A12D0000}"/>
    <cellStyle name="40% - Accent1 2 2 2 5 5 3" xfId="13955" xr:uid="{00000000-0005-0000-0000-0000A22D0000}"/>
    <cellStyle name="40% - Accent1 2 2 2 5 5 3 2" xfId="43013" xr:uid="{00000000-0005-0000-0000-0000A32D0000}"/>
    <cellStyle name="40% - Accent1 2 2 2 5 5 4" xfId="36429" xr:uid="{00000000-0005-0000-0000-0000A42D0000}"/>
    <cellStyle name="40% - Accent1 2 2 2 5 6" xfId="15234" xr:uid="{00000000-0005-0000-0000-0000A52D0000}"/>
    <cellStyle name="40% - Accent1 2 2 2 5 6 2" xfId="23224" xr:uid="{00000000-0005-0000-0000-0000A62D0000}"/>
    <cellStyle name="40% - Accent1 2 2 2 5 6 2 2" xfId="52183" xr:uid="{00000000-0005-0000-0000-0000A72D0000}"/>
    <cellStyle name="40% - Accent1 2 2 2 5 6 3" xfId="44242" xr:uid="{00000000-0005-0000-0000-0000A82D0000}"/>
    <cellStyle name="40% - Accent1 2 2 2 5 7" xfId="21775" xr:uid="{00000000-0005-0000-0000-0000A92D0000}"/>
    <cellStyle name="40% - Accent1 2 2 2 5 7 2" xfId="29723" xr:uid="{00000000-0005-0000-0000-0000AA2D0000}"/>
    <cellStyle name="40% - Accent1 2 2 2 5 7 2 2" xfId="58682" xr:uid="{00000000-0005-0000-0000-0000AB2D0000}"/>
    <cellStyle name="40% - Accent1 2 2 2 5 7 3" xfId="50741" xr:uid="{00000000-0005-0000-0000-0000AC2D0000}"/>
    <cellStyle name="40% - Accent1 2 2 2 5 8" xfId="8515" xr:uid="{00000000-0005-0000-0000-0000AD2D0000}"/>
    <cellStyle name="40% - Accent1 2 2 2 5 8 2" xfId="37573" xr:uid="{00000000-0005-0000-0000-0000AE2D0000}"/>
    <cellStyle name="40% - Accent1 2 2 2 5 9" xfId="30989" xr:uid="{00000000-0005-0000-0000-0000AF2D0000}"/>
    <cellStyle name="40% - Accent1 2 2 2 6" xfId="2428" xr:uid="{00000000-0005-0000-0000-0000B02D0000}"/>
    <cellStyle name="40% - Accent1 2 2 2 6 2" xfId="5787" xr:uid="{00000000-0005-0000-0000-0000B12D0000}"/>
    <cellStyle name="40% - Accent1 2 2 2 6 2 2" xfId="19069" xr:uid="{00000000-0005-0000-0000-0000B22D0000}"/>
    <cellStyle name="40% - Accent1 2 2 2 6 2 2 2" xfId="27023" xr:uid="{00000000-0005-0000-0000-0000B32D0000}"/>
    <cellStyle name="40% - Accent1 2 2 2 6 2 2 2 2" xfId="55982" xr:uid="{00000000-0005-0000-0000-0000B42D0000}"/>
    <cellStyle name="40% - Accent1 2 2 2 6 2 2 3" xfId="48041" xr:uid="{00000000-0005-0000-0000-0000B52D0000}"/>
    <cellStyle name="40% - Accent1 2 2 2 6 2 3" xfId="12399" xr:uid="{00000000-0005-0000-0000-0000B62D0000}"/>
    <cellStyle name="40% - Accent1 2 2 2 6 2 3 2" xfId="41457" xr:uid="{00000000-0005-0000-0000-0000B72D0000}"/>
    <cellStyle name="40% - Accent1 2 2 2 6 2 4" xfId="34873" xr:uid="{00000000-0005-0000-0000-0000B82D0000}"/>
    <cellStyle name="40% - Accent1 2 2 2 6 3" xfId="14724" xr:uid="{00000000-0005-0000-0000-0000B92D0000}"/>
    <cellStyle name="40% - Accent1 2 2 2 6 3 2" xfId="22751" xr:uid="{00000000-0005-0000-0000-0000BA2D0000}"/>
    <cellStyle name="40% - Accent1 2 2 2 6 3 2 2" xfId="51710" xr:uid="{00000000-0005-0000-0000-0000BB2D0000}"/>
    <cellStyle name="40% - Accent1 2 2 2 6 3 3" xfId="43769" xr:uid="{00000000-0005-0000-0000-0000BC2D0000}"/>
    <cellStyle name="40% - Accent1 2 2 2 6 4" xfId="9107" xr:uid="{00000000-0005-0000-0000-0000BD2D0000}"/>
    <cellStyle name="40% - Accent1 2 2 2 6 4 2" xfId="38165" xr:uid="{00000000-0005-0000-0000-0000BE2D0000}"/>
    <cellStyle name="40% - Accent1 2 2 2 6 5" xfId="31581" xr:uid="{00000000-0005-0000-0000-0000BF2D0000}"/>
    <cellStyle name="40% - Accent1 2 2 2 7" xfId="3627" xr:uid="{00000000-0005-0000-0000-0000C02D0000}"/>
    <cellStyle name="40% - Accent1 2 2 2 7 2" xfId="16921" xr:uid="{00000000-0005-0000-0000-0000C12D0000}"/>
    <cellStyle name="40% - Accent1 2 2 2 7 2 2" xfId="24875" xr:uid="{00000000-0005-0000-0000-0000C22D0000}"/>
    <cellStyle name="40% - Accent1 2 2 2 7 2 2 2" xfId="53834" xr:uid="{00000000-0005-0000-0000-0000C32D0000}"/>
    <cellStyle name="40% - Accent1 2 2 2 7 2 3" xfId="45893" xr:uid="{00000000-0005-0000-0000-0000C42D0000}"/>
    <cellStyle name="40% - Accent1 2 2 2 7 3" xfId="10251" xr:uid="{00000000-0005-0000-0000-0000C52D0000}"/>
    <cellStyle name="40% - Accent1 2 2 2 7 3 2" xfId="39309" xr:uid="{00000000-0005-0000-0000-0000C62D0000}"/>
    <cellStyle name="40% - Accent1 2 2 2 7 4" xfId="32725" xr:uid="{00000000-0005-0000-0000-0000C72D0000}"/>
    <cellStyle name="40% - Accent1 2 2 2 8" xfId="4781" xr:uid="{00000000-0005-0000-0000-0000C82D0000}"/>
    <cellStyle name="40% - Accent1 2 2 2 8 2" xfId="18065" xr:uid="{00000000-0005-0000-0000-0000C92D0000}"/>
    <cellStyle name="40% - Accent1 2 2 2 8 2 2" xfId="26019" xr:uid="{00000000-0005-0000-0000-0000CA2D0000}"/>
    <cellStyle name="40% - Accent1 2 2 2 8 2 2 2" xfId="54978" xr:uid="{00000000-0005-0000-0000-0000CB2D0000}"/>
    <cellStyle name="40% - Accent1 2 2 2 8 2 3" xfId="47037" xr:uid="{00000000-0005-0000-0000-0000CC2D0000}"/>
    <cellStyle name="40% - Accent1 2 2 2 8 3" xfId="11395" xr:uid="{00000000-0005-0000-0000-0000CD2D0000}"/>
    <cellStyle name="40% - Accent1 2 2 2 8 3 2" xfId="40453" xr:uid="{00000000-0005-0000-0000-0000CE2D0000}"/>
    <cellStyle name="40% - Accent1 2 2 2 8 4" xfId="33869" xr:uid="{00000000-0005-0000-0000-0000CF2D0000}"/>
    <cellStyle name="40% - Accent1 2 2 2 9" xfId="6942" xr:uid="{00000000-0005-0000-0000-0000D02D0000}"/>
    <cellStyle name="40% - Accent1 2 2 2 9 2" xfId="20213" xr:uid="{00000000-0005-0000-0000-0000D12D0000}"/>
    <cellStyle name="40% - Accent1 2 2 2 9 2 2" xfId="28167" xr:uid="{00000000-0005-0000-0000-0000D22D0000}"/>
    <cellStyle name="40% - Accent1 2 2 2 9 2 2 2" xfId="57126" xr:uid="{00000000-0005-0000-0000-0000D32D0000}"/>
    <cellStyle name="40% - Accent1 2 2 2 9 2 3" xfId="49185" xr:uid="{00000000-0005-0000-0000-0000D42D0000}"/>
    <cellStyle name="40% - Accent1 2 2 2 9 3" xfId="13543" xr:uid="{00000000-0005-0000-0000-0000D52D0000}"/>
    <cellStyle name="40% - Accent1 2 2 2 9 3 2" xfId="42601" xr:uid="{00000000-0005-0000-0000-0000D62D0000}"/>
    <cellStyle name="40% - Accent1 2 2 2 9 4" xfId="36017" xr:uid="{00000000-0005-0000-0000-0000D72D0000}"/>
    <cellStyle name="40% - Accent1 2 2 3" xfId="1438" xr:uid="{00000000-0005-0000-0000-0000D82D0000}"/>
    <cellStyle name="40% - Accent1 2 2 3 10" xfId="21420" xr:uid="{00000000-0005-0000-0000-0000D92D0000}"/>
    <cellStyle name="40% - Accent1 2 2 3 10 2" xfId="29368" xr:uid="{00000000-0005-0000-0000-0000DA2D0000}"/>
    <cellStyle name="40% - Accent1 2 2 3 10 2 2" xfId="58327" xr:uid="{00000000-0005-0000-0000-0000DB2D0000}"/>
    <cellStyle name="40% - Accent1 2 2 3 10 3" xfId="50386" xr:uid="{00000000-0005-0000-0000-0000DC2D0000}"/>
    <cellStyle name="40% - Accent1 2 2 3 11" xfId="8160" xr:uid="{00000000-0005-0000-0000-0000DD2D0000}"/>
    <cellStyle name="40% - Accent1 2 2 3 11 2" xfId="37218" xr:uid="{00000000-0005-0000-0000-0000DE2D0000}"/>
    <cellStyle name="40% - Accent1 2 2 3 12" xfId="30634" xr:uid="{00000000-0005-0000-0000-0000DF2D0000}"/>
    <cellStyle name="40% - Accent1 2 2 3 2" xfId="1658" xr:uid="{00000000-0005-0000-0000-0000E02D0000}"/>
    <cellStyle name="40% - Accent1 2 2 3 2 10" xfId="30847" xr:uid="{00000000-0005-0000-0000-0000E12D0000}"/>
    <cellStyle name="40% - Accent1 2 2 3 2 2" xfId="2283" xr:uid="{00000000-0005-0000-0000-0000E22D0000}"/>
    <cellStyle name="40% - Accent1 2 2 3 2 2 2" xfId="3291" xr:uid="{00000000-0005-0000-0000-0000E32D0000}"/>
    <cellStyle name="40% - Accent1 2 2 3 2 2 2 2" xfId="6649" xr:uid="{00000000-0005-0000-0000-0000E42D0000}"/>
    <cellStyle name="40% - Accent1 2 2 3 2 2 2 2 2" xfId="19931" xr:uid="{00000000-0005-0000-0000-0000E52D0000}"/>
    <cellStyle name="40% - Accent1 2 2 3 2 2 2 2 2 2" xfId="27885" xr:uid="{00000000-0005-0000-0000-0000E62D0000}"/>
    <cellStyle name="40% - Accent1 2 2 3 2 2 2 2 2 2 2" xfId="56844" xr:uid="{00000000-0005-0000-0000-0000E72D0000}"/>
    <cellStyle name="40% - Accent1 2 2 3 2 2 2 2 2 3" xfId="48903" xr:uid="{00000000-0005-0000-0000-0000E82D0000}"/>
    <cellStyle name="40% - Accent1 2 2 3 2 2 2 2 3" xfId="13261" xr:uid="{00000000-0005-0000-0000-0000E92D0000}"/>
    <cellStyle name="40% - Accent1 2 2 3 2 2 2 2 3 2" xfId="42319" xr:uid="{00000000-0005-0000-0000-0000EA2D0000}"/>
    <cellStyle name="40% - Accent1 2 2 3 2 2 2 2 4" xfId="35735" xr:uid="{00000000-0005-0000-0000-0000EB2D0000}"/>
    <cellStyle name="40% - Accent1 2 2 3 2 2 2 3" xfId="16779" xr:uid="{00000000-0005-0000-0000-0000EC2D0000}"/>
    <cellStyle name="40% - Accent1 2 2 3 2 2 2 3 2" xfId="24733" xr:uid="{00000000-0005-0000-0000-0000ED2D0000}"/>
    <cellStyle name="40% - Accent1 2 2 3 2 2 2 3 2 2" xfId="53692" xr:uid="{00000000-0005-0000-0000-0000EE2D0000}"/>
    <cellStyle name="40% - Accent1 2 2 3 2 2 2 3 3" xfId="45751" xr:uid="{00000000-0005-0000-0000-0000EF2D0000}"/>
    <cellStyle name="40% - Accent1 2 2 3 2 2 2 4" xfId="9969" xr:uid="{00000000-0005-0000-0000-0000F02D0000}"/>
    <cellStyle name="40% - Accent1 2 2 3 2 2 2 4 2" xfId="39027" xr:uid="{00000000-0005-0000-0000-0000F12D0000}"/>
    <cellStyle name="40% - Accent1 2 2 3 2 2 2 5" xfId="32443" xr:uid="{00000000-0005-0000-0000-0000F22D0000}"/>
    <cellStyle name="40% - Accent1 2 2 3 2 2 3" xfId="4489" xr:uid="{00000000-0005-0000-0000-0000F32D0000}"/>
    <cellStyle name="40% - Accent1 2 2 3 2 2 3 2" xfId="17783" xr:uid="{00000000-0005-0000-0000-0000F42D0000}"/>
    <cellStyle name="40% - Accent1 2 2 3 2 2 3 2 2" xfId="25737" xr:uid="{00000000-0005-0000-0000-0000F52D0000}"/>
    <cellStyle name="40% - Accent1 2 2 3 2 2 3 2 2 2" xfId="54696" xr:uid="{00000000-0005-0000-0000-0000F62D0000}"/>
    <cellStyle name="40% - Accent1 2 2 3 2 2 3 2 3" xfId="46755" xr:uid="{00000000-0005-0000-0000-0000F72D0000}"/>
    <cellStyle name="40% - Accent1 2 2 3 2 2 3 3" xfId="11113" xr:uid="{00000000-0005-0000-0000-0000F82D0000}"/>
    <cellStyle name="40% - Accent1 2 2 3 2 2 3 3 2" xfId="40171" xr:uid="{00000000-0005-0000-0000-0000F92D0000}"/>
    <cellStyle name="40% - Accent1 2 2 3 2 2 3 4" xfId="33587" xr:uid="{00000000-0005-0000-0000-0000FA2D0000}"/>
    <cellStyle name="40% - Accent1 2 2 3 2 2 4" xfId="5645" xr:uid="{00000000-0005-0000-0000-0000FB2D0000}"/>
    <cellStyle name="40% - Accent1 2 2 3 2 2 4 2" xfId="18927" xr:uid="{00000000-0005-0000-0000-0000FC2D0000}"/>
    <cellStyle name="40% - Accent1 2 2 3 2 2 4 2 2" xfId="26881" xr:uid="{00000000-0005-0000-0000-0000FD2D0000}"/>
    <cellStyle name="40% - Accent1 2 2 3 2 2 4 2 2 2" xfId="55840" xr:uid="{00000000-0005-0000-0000-0000FE2D0000}"/>
    <cellStyle name="40% - Accent1 2 2 3 2 2 4 2 3" xfId="47899" xr:uid="{00000000-0005-0000-0000-0000FF2D0000}"/>
    <cellStyle name="40% - Accent1 2 2 3 2 2 4 3" xfId="12257" xr:uid="{00000000-0005-0000-0000-0000002E0000}"/>
    <cellStyle name="40% - Accent1 2 2 3 2 2 4 3 2" xfId="41315" xr:uid="{00000000-0005-0000-0000-0000012E0000}"/>
    <cellStyle name="40% - Accent1 2 2 3 2 2 4 4" xfId="34731" xr:uid="{00000000-0005-0000-0000-0000022E0000}"/>
    <cellStyle name="40% - Accent1 2 2 3 2 2 5" xfId="7814" xr:uid="{00000000-0005-0000-0000-0000032E0000}"/>
    <cellStyle name="40% - Accent1 2 2 3 2 2 5 2" xfId="21075" xr:uid="{00000000-0005-0000-0000-0000042E0000}"/>
    <cellStyle name="40% - Accent1 2 2 3 2 2 5 2 2" xfId="29029" xr:uid="{00000000-0005-0000-0000-0000052E0000}"/>
    <cellStyle name="40% - Accent1 2 2 3 2 2 5 2 2 2" xfId="57988" xr:uid="{00000000-0005-0000-0000-0000062E0000}"/>
    <cellStyle name="40% - Accent1 2 2 3 2 2 5 2 3" xfId="50047" xr:uid="{00000000-0005-0000-0000-0000072E0000}"/>
    <cellStyle name="40% - Accent1 2 2 3 2 2 5 3" xfId="14405" xr:uid="{00000000-0005-0000-0000-0000082E0000}"/>
    <cellStyle name="40% - Accent1 2 2 3 2 2 5 3 2" xfId="43463" xr:uid="{00000000-0005-0000-0000-0000092E0000}"/>
    <cellStyle name="40% - Accent1 2 2 3 2 2 5 4" xfId="36879" xr:uid="{00000000-0005-0000-0000-00000A2E0000}"/>
    <cellStyle name="40% - Accent1 2 2 3 2 2 6" xfId="15684" xr:uid="{00000000-0005-0000-0000-00000B2E0000}"/>
    <cellStyle name="40% - Accent1 2 2 3 2 2 6 2" xfId="23674" xr:uid="{00000000-0005-0000-0000-00000C2E0000}"/>
    <cellStyle name="40% - Accent1 2 2 3 2 2 6 2 2" xfId="52633" xr:uid="{00000000-0005-0000-0000-00000D2E0000}"/>
    <cellStyle name="40% - Accent1 2 2 3 2 2 6 3" xfId="44692" xr:uid="{00000000-0005-0000-0000-00000E2E0000}"/>
    <cellStyle name="40% - Accent1 2 2 3 2 2 7" xfId="22225" xr:uid="{00000000-0005-0000-0000-00000F2E0000}"/>
    <cellStyle name="40% - Accent1 2 2 3 2 2 7 2" xfId="30173" xr:uid="{00000000-0005-0000-0000-0000102E0000}"/>
    <cellStyle name="40% - Accent1 2 2 3 2 2 7 2 2" xfId="59132" xr:uid="{00000000-0005-0000-0000-0000112E0000}"/>
    <cellStyle name="40% - Accent1 2 2 3 2 2 7 3" xfId="51191" xr:uid="{00000000-0005-0000-0000-0000122E0000}"/>
    <cellStyle name="40% - Accent1 2 2 3 2 2 8" xfId="8965" xr:uid="{00000000-0005-0000-0000-0000132E0000}"/>
    <cellStyle name="40% - Accent1 2 2 3 2 2 8 2" xfId="38023" xr:uid="{00000000-0005-0000-0000-0000142E0000}"/>
    <cellStyle name="40% - Accent1 2 2 3 2 2 9" xfId="31439" xr:uid="{00000000-0005-0000-0000-0000152E0000}"/>
    <cellStyle name="40% - Accent1 2 2 3 2 3" xfId="2699" xr:uid="{00000000-0005-0000-0000-0000162E0000}"/>
    <cellStyle name="40% - Accent1 2 2 3 2 3 2" xfId="6057" xr:uid="{00000000-0005-0000-0000-0000172E0000}"/>
    <cellStyle name="40% - Accent1 2 2 3 2 3 2 2" xfId="19339" xr:uid="{00000000-0005-0000-0000-0000182E0000}"/>
    <cellStyle name="40% - Accent1 2 2 3 2 3 2 2 2" xfId="27293" xr:uid="{00000000-0005-0000-0000-0000192E0000}"/>
    <cellStyle name="40% - Accent1 2 2 3 2 3 2 2 2 2" xfId="56252" xr:uid="{00000000-0005-0000-0000-00001A2E0000}"/>
    <cellStyle name="40% - Accent1 2 2 3 2 3 2 2 3" xfId="48311" xr:uid="{00000000-0005-0000-0000-00001B2E0000}"/>
    <cellStyle name="40% - Accent1 2 2 3 2 3 2 3" xfId="12669" xr:uid="{00000000-0005-0000-0000-00001C2E0000}"/>
    <cellStyle name="40% - Accent1 2 2 3 2 3 2 3 2" xfId="41727" xr:uid="{00000000-0005-0000-0000-00001D2E0000}"/>
    <cellStyle name="40% - Accent1 2 2 3 2 3 2 4" xfId="35143" xr:uid="{00000000-0005-0000-0000-00001E2E0000}"/>
    <cellStyle name="40% - Accent1 2 2 3 2 3 3" xfId="16187" xr:uid="{00000000-0005-0000-0000-00001F2E0000}"/>
    <cellStyle name="40% - Accent1 2 2 3 2 3 3 2" xfId="24141" xr:uid="{00000000-0005-0000-0000-0000202E0000}"/>
    <cellStyle name="40% - Accent1 2 2 3 2 3 3 2 2" xfId="53100" xr:uid="{00000000-0005-0000-0000-0000212E0000}"/>
    <cellStyle name="40% - Accent1 2 2 3 2 3 3 3" xfId="45159" xr:uid="{00000000-0005-0000-0000-0000222E0000}"/>
    <cellStyle name="40% - Accent1 2 2 3 2 3 4" xfId="9377" xr:uid="{00000000-0005-0000-0000-0000232E0000}"/>
    <cellStyle name="40% - Accent1 2 2 3 2 3 4 2" xfId="38435" xr:uid="{00000000-0005-0000-0000-0000242E0000}"/>
    <cellStyle name="40% - Accent1 2 2 3 2 3 5" xfId="31851" xr:uid="{00000000-0005-0000-0000-0000252E0000}"/>
    <cellStyle name="40% - Accent1 2 2 3 2 4" xfId="3897" xr:uid="{00000000-0005-0000-0000-0000262E0000}"/>
    <cellStyle name="40% - Accent1 2 2 3 2 4 2" xfId="17191" xr:uid="{00000000-0005-0000-0000-0000272E0000}"/>
    <cellStyle name="40% - Accent1 2 2 3 2 4 2 2" xfId="25145" xr:uid="{00000000-0005-0000-0000-0000282E0000}"/>
    <cellStyle name="40% - Accent1 2 2 3 2 4 2 2 2" xfId="54104" xr:uid="{00000000-0005-0000-0000-0000292E0000}"/>
    <cellStyle name="40% - Accent1 2 2 3 2 4 2 3" xfId="46163" xr:uid="{00000000-0005-0000-0000-00002A2E0000}"/>
    <cellStyle name="40% - Accent1 2 2 3 2 4 3" xfId="10521" xr:uid="{00000000-0005-0000-0000-00002B2E0000}"/>
    <cellStyle name="40% - Accent1 2 2 3 2 4 3 2" xfId="39579" xr:uid="{00000000-0005-0000-0000-00002C2E0000}"/>
    <cellStyle name="40% - Accent1 2 2 3 2 4 4" xfId="32995" xr:uid="{00000000-0005-0000-0000-00002D2E0000}"/>
    <cellStyle name="40% - Accent1 2 2 3 2 5" xfId="5053" xr:uid="{00000000-0005-0000-0000-00002E2E0000}"/>
    <cellStyle name="40% - Accent1 2 2 3 2 5 2" xfId="18335" xr:uid="{00000000-0005-0000-0000-00002F2E0000}"/>
    <cellStyle name="40% - Accent1 2 2 3 2 5 2 2" xfId="26289" xr:uid="{00000000-0005-0000-0000-0000302E0000}"/>
    <cellStyle name="40% - Accent1 2 2 3 2 5 2 2 2" xfId="55248" xr:uid="{00000000-0005-0000-0000-0000312E0000}"/>
    <cellStyle name="40% - Accent1 2 2 3 2 5 2 3" xfId="47307" xr:uid="{00000000-0005-0000-0000-0000322E0000}"/>
    <cellStyle name="40% - Accent1 2 2 3 2 5 3" xfId="11665" xr:uid="{00000000-0005-0000-0000-0000332E0000}"/>
    <cellStyle name="40% - Accent1 2 2 3 2 5 3 2" xfId="40723" xr:uid="{00000000-0005-0000-0000-0000342E0000}"/>
    <cellStyle name="40% - Accent1 2 2 3 2 5 4" xfId="34139" xr:uid="{00000000-0005-0000-0000-0000352E0000}"/>
    <cellStyle name="40% - Accent1 2 2 3 2 6" xfId="7222" xr:uid="{00000000-0005-0000-0000-0000362E0000}"/>
    <cellStyle name="40% - Accent1 2 2 3 2 6 2" xfId="20483" xr:uid="{00000000-0005-0000-0000-0000372E0000}"/>
    <cellStyle name="40% - Accent1 2 2 3 2 6 2 2" xfId="28437" xr:uid="{00000000-0005-0000-0000-0000382E0000}"/>
    <cellStyle name="40% - Accent1 2 2 3 2 6 2 2 2" xfId="57396" xr:uid="{00000000-0005-0000-0000-0000392E0000}"/>
    <cellStyle name="40% - Accent1 2 2 3 2 6 2 3" xfId="49455" xr:uid="{00000000-0005-0000-0000-00003A2E0000}"/>
    <cellStyle name="40% - Accent1 2 2 3 2 6 3" xfId="13813" xr:uid="{00000000-0005-0000-0000-00003B2E0000}"/>
    <cellStyle name="40% - Accent1 2 2 3 2 6 3 2" xfId="42871" xr:uid="{00000000-0005-0000-0000-00003C2E0000}"/>
    <cellStyle name="40% - Accent1 2 2 3 2 6 4" xfId="36287" xr:uid="{00000000-0005-0000-0000-00003D2E0000}"/>
    <cellStyle name="40% - Accent1 2 2 3 2 7" xfId="15091" xr:uid="{00000000-0005-0000-0000-00003E2E0000}"/>
    <cellStyle name="40% - Accent1 2 2 3 2 7 2" xfId="23081" xr:uid="{00000000-0005-0000-0000-00003F2E0000}"/>
    <cellStyle name="40% - Accent1 2 2 3 2 7 2 2" xfId="52040" xr:uid="{00000000-0005-0000-0000-0000402E0000}"/>
    <cellStyle name="40% - Accent1 2 2 3 2 7 3" xfId="44099" xr:uid="{00000000-0005-0000-0000-0000412E0000}"/>
    <cellStyle name="40% - Accent1 2 2 3 2 8" xfId="21633" xr:uid="{00000000-0005-0000-0000-0000422E0000}"/>
    <cellStyle name="40% - Accent1 2 2 3 2 8 2" xfId="29581" xr:uid="{00000000-0005-0000-0000-0000432E0000}"/>
    <cellStyle name="40% - Accent1 2 2 3 2 8 2 2" xfId="58540" xr:uid="{00000000-0005-0000-0000-0000442E0000}"/>
    <cellStyle name="40% - Accent1 2 2 3 2 8 3" xfId="50599" xr:uid="{00000000-0005-0000-0000-0000452E0000}"/>
    <cellStyle name="40% - Accent1 2 2 3 2 9" xfId="8373" xr:uid="{00000000-0005-0000-0000-0000462E0000}"/>
    <cellStyle name="40% - Accent1 2 2 3 2 9 2" xfId="37431" xr:uid="{00000000-0005-0000-0000-0000472E0000}"/>
    <cellStyle name="40% - Accent1 2 2 3 3" xfId="2070" xr:uid="{00000000-0005-0000-0000-0000482E0000}"/>
    <cellStyle name="40% - Accent1 2 2 3 3 2" xfId="3078" xr:uid="{00000000-0005-0000-0000-0000492E0000}"/>
    <cellStyle name="40% - Accent1 2 2 3 3 2 2" xfId="6436" xr:uid="{00000000-0005-0000-0000-00004A2E0000}"/>
    <cellStyle name="40% - Accent1 2 2 3 3 2 2 2" xfId="19718" xr:uid="{00000000-0005-0000-0000-00004B2E0000}"/>
    <cellStyle name="40% - Accent1 2 2 3 3 2 2 2 2" xfId="27672" xr:uid="{00000000-0005-0000-0000-00004C2E0000}"/>
    <cellStyle name="40% - Accent1 2 2 3 3 2 2 2 2 2" xfId="56631" xr:uid="{00000000-0005-0000-0000-00004D2E0000}"/>
    <cellStyle name="40% - Accent1 2 2 3 3 2 2 2 3" xfId="48690" xr:uid="{00000000-0005-0000-0000-00004E2E0000}"/>
    <cellStyle name="40% - Accent1 2 2 3 3 2 2 3" xfId="13048" xr:uid="{00000000-0005-0000-0000-00004F2E0000}"/>
    <cellStyle name="40% - Accent1 2 2 3 3 2 2 3 2" xfId="42106" xr:uid="{00000000-0005-0000-0000-0000502E0000}"/>
    <cellStyle name="40% - Accent1 2 2 3 3 2 2 4" xfId="35522" xr:uid="{00000000-0005-0000-0000-0000512E0000}"/>
    <cellStyle name="40% - Accent1 2 2 3 3 2 3" xfId="16566" xr:uid="{00000000-0005-0000-0000-0000522E0000}"/>
    <cellStyle name="40% - Accent1 2 2 3 3 2 3 2" xfId="24520" xr:uid="{00000000-0005-0000-0000-0000532E0000}"/>
    <cellStyle name="40% - Accent1 2 2 3 3 2 3 2 2" xfId="53479" xr:uid="{00000000-0005-0000-0000-0000542E0000}"/>
    <cellStyle name="40% - Accent1 2 2 3 3 2 3 3" xfId="45538" xr:uid="{00000000-0005-0000-0000-0000552E0000}"/>
    <cellStyle name="40% - Accent1 2 2 3 3 2 4" xfId="9756" xr:uid="{00000000-0005-0000-0000-0000562E0000}"/>
    <cellStyle name="40% - Accent1 2 2 3 3 2 4 2" xfId="38814" xr:uid="{00000000-0005-0000-0000-0000572E0000}"/>
    <cellStyle name="40% - Accent1 2 2 3 3 2 5" xfId="32230" xr:uid="{00000000-0005-0000-0000-0000582E0000}"/>
    <cellStyle name="40% - Accent1 2 2 3 3 3" xfId="4276" xr:uid="{00000000-0005-0000-0000-0000592E0000}"/>
    <cellStyle name="40% - Accent1 2 2 3 3 3 2" xfId="17570" xr:uid="{00000000-0005-0000-0000-00005A2E0000}"/>
    <cellStyle name="40% - Accent1 2 2 3 3 3 2 2" xfId="25524" xr:uid="{00000000-0005-0000-0000-00005B2E0000}"/>
    <cellStyle name="40% - Accent1 2 2 3 3 3 2 2 2" xfId="54483" xr:uid="{00000000-0005-0000-0000-00005C2E0000}"/>
    <cellStyle name="40% - Accent1 2 2 3 3 3 2 3" xfId="46542" xr:uid="{00000000-0005-0000-0000-00005D2E0000}"/>
    <cellStyle name="40% - Accent1 2 2 3 3 3 3" xfId="10900" xr:uid="{00000000-0005-0000-0000-00005E2E0000}"/>
    <cellStyle name="40% - Accent1 2 2 3 3 3 3 2" xfId="39958" xr:uid="{00000000-0005-0000-0000-00005F2E0000}"/>
    <cellStyle name="40% - Accent1 2 2 3 3 3 4" xfId="33374" xr:uid="{00000000-0005-0000-0000-0000602E0000}"/>
    <cellStyle name="40% - Accent1 2 2 3 3 4" xfId="5432" xr:uid="{00000000-0005-0000-0000-0000612E0000}"/>
    <cellStyle name="40% - Accent1 2 2 3 3 4 2" xfId="18714" xr:uid="{00000000-0005-0000-0000-0000622E0000}"/>
    <cellStyle name="40% - Accent1 2 2 3 3 4 2 2" xfId="26668" xr:uid="{00000000-0005-0000-0000-0000632E0000}"/>
    <cellStyle name="40% - Accent1 2 2 3 3 4 2 2 2" xfId="55627" xr:uid="{00000000-0005-0000-0000-0000642E0000}"/>
    <cellStyle name="40% - Accent1 2 2 3 3 4 2 3" xfId="47686" xr:uid="{00000000-0005-0000-0000-0000652E0000}"/>
    <cellStyle name="40% - Accent1 2 2 3 3 4 3" xfId="12044" xr:uid="{00000000-0005-0000-0000-0000662E0000}"/>
    <cellStyle name="40% - Accent1 2 2 3 3 4 3 2" xfId="41102" xr:uid="{00000000-0005-0000-0000-0000672E0000}"/>
    <cellStyle name="40% - Accent1 2 2 3 3 4 4" xfId="34518" xr:uid="{00000000-0005-0000-0000-0000682E0000}"/>
    <cellStyle name="40% - Accent1 2 2 3 3 5" xfId="7601" xr:uid="{00000000-0005-0000-0000-0000692E0000}"/>
    <cellStyle name="40% - Accent1 2 2 3 3 5 2" xfId="20862" xr:uid="{00000000-0005-0000-0000-00006A2E0000}"/>
    <cellStyle name="40% - Accent1 2 2 3 3 5 2 2" xfId="28816" xr:uid="{00000000-0005-0000-0000-00006B2E0000}"/>
    <cellStyle name="40% - Accent1 2 2 3 3 5 2 2 2" xfId="57775" xr:uid="{00000000-0005-0000-0000-00006C2E0000}"/>
    <cellStyle name="40% - Accent1 2 2 3 3 5 2 3" xfId="49834" xr:uid="{00000000-0005-0000-0000-00006D2E0000}"/>
    <cellStyle name="40% - Accent1 2 2 3 3 5 3" xfId="14192" xr:uid="{00000000-0005-0000-0000-00006E2E0000}"/>
    <cellStyle name="40% - Accent1 2 2 3 3 5 3 2" xfId="43250" xr:uid="{00000000-0005-0000-0000-00006F2E0000}"/>
    <cellStyle name="40% - Accent1 2 2 3 3 5 4" xfId="36666" xr:uid="{00000000-0005-0000-0000-0000702E0000}"/>
    <cellStyle name="40% - Accent1 2 2 3 3 6" xfId="15471" xr:uid="{00000000-0005-0000-0000-0000712E0000}"/>
    <cellStyle name="40% - Accent1 2 2 3 3 6 2" xfId="23461" xr:uid="{00000000-0005-0000-0000-0000722E0000}"/>
    <cellStyle name="40% - Accent1 2 2 3 3 6 2 2" xfId="52420" xr:uid="{00000000-0005-0000-0000-0000732E0000}"/>
    <cellStyle name="40% - Accent1 2 2 3 3 6 3" xfId="44479" xr:uid="{00000000-0005-0000-0000-0000742E0000}"/>
    <cellStyle name="40% - Accent1 2 2 3 3 7" xfId="22012" xr:uid="{00000000-0005-0000-0000-0000752E0000}"/>
    <cellStyle name="40% - Accent1 2 2 3 3 7 2" xfId="29960" xr:uid="{00000000-0005-0000-0000-0000762E0000}"/>
    <cellStyle name="40% - Accent1 2 2 3 3 7 2 2" xfId="58919" xr:uid="{00000000-0005-0000-0000-0000772E0000}"/>
    <cellStyle name="40% - Accent1 2 2 3 3 7 3" xfId="50978" xr:uid="{00000000-0005-0000-0000-0000782E0000}"/>
    <cellStyle name="40% - Accent1 2 2 3 3 8" xfId="8752" xr:uid="{00000000-0005-0000-0000-0000792E0000}"/>
    <cellStyle name="40% - Accent1 2 2 3 3 8 2" xfId="37810" xr:uid="{00000000-0005-0000-0000-00007A2E0000}"/>
    <cellStyle name="40% - Accent1 2 2 3 3 9" xfId="31226" xr:uid="{00000000-0005-0000-0000-00007B2E0000}"/>
    <cellStyle name="40% - Accent1 2 2 3 4" xfId="1888" xr:uid="{00000000-0005-0000-0000-00007C2E0000}"/>
    <cellStyle name="40% - Accent1 2 2 3 4 2" xfId="2898" xr:uid="{00000000-0005-0000-0000-00007D2E0000}"/>
    <cellStyle name="40% - Accent1 2 2 3 4 2 2" xfId="6256" xr:uid="{00000000-0005-0000-0000-00007E2E0000}"/>
    <cellStyle name="40% - Accent1 2 2 3 4 2 2 2" xfId="19538" xr:uid="{00000000-0005-0000-0000-00007F2E0000}"/>
    <cellStyle name="40% - Accent1 2 2 3 4 2 2 2 2" xfId="27492" xr:uid="{00000000-0005-0000-0000-0000802E0000}"/>
    <cellStyle name="40% - Accent1 2 2 3 4 2 2 2 2 2" xfId="56451" xr:uid="{00000000-0005-0000-0000-0000812E0000}"/>
    <cellStyle name="40% - Accent1 2 2 3 4 2 2 2 3" xfId="48510" xr:uid="{00000000-0005-0000-0000-0000822E0000}"/>
    <cellStyle name="40% - Accent1 2 2 3 4 2 2 3" xfId="12868" xr:uid="{00000000-0005-0000-0000-0000832E0000}"/>
    <cellStyle name="40% - Accent1 2 2 3 4 2 2 3 2" xfId="41926" xr:uid="{00000000-0005-0000-0000-0000842E0000}"/>
    <cellStyle name="40% - Accent1 2 2 3 4 2 2 4" xfId="35342" xr:uid="{00000000-0005-0000-0000-0000852E0000}"/>
    <cellStyle name="40% - Accent1 2 2 3 4 2 3" xfId="16386" xr:uid="{00000000-0005-0000-0000-0000862E0000}"/>
    <cellStyle name="40% - Accent1 2 2 3 4 2 3 2" xfId="24340" xr:uid="{00000000-0005-0000-0000-0000872E0000}"/>
    <cellStyle name="40% - Accent1 2 2 3 4 2 3 2 2" xfId="53299" xr:uid="{00000000-0005-0000-0000-0000882E0000}"/>
    <cellStyle name="40% - Accent1 2 2 3 4 2 3 3" xfId="45358" xr:uid="{00000000-0005-0000-0000-0000892E0000}"/>
    <cellStyle name="40% - Accent1 2 2 3 4 2 4" xfId="9576" xr:uid="{00000000-0005-0000-0000-00008A2E0000}"/>
    <cellStyle name="40% - Accent1 2 2 3 4 2 4 2" xfId="38634" xr:uid="{00000000-0005-0000-0000-00008B2E0000}"/>
    <cellStyle name="40% - Accent1 2 2 3 4 2 5" xfId="32050" xr:uid="{00000000-0005-0000-0000-00008C2E0000}"/>
    <cellStyle name="40% - Accent1 2 2 3 4 3" xfId="4096" xr:uid="{00000000-0005-0000-0000-00008D2E0000}"/>
    <cellStyle name="40% - Accent1 2 2 3 4 3 2" xfId="17390" xr:uid="{00000000-0005-0000-0000-00008E2E0000}"/>
    <cellStyle name="40% - Accent1 2 2 3 4 3 2 2" xfId="25344" xr:uid="{00000000-0005-0000-0000-00008F2E0000}"/>
    <cellStyle name="40% - Accent1 2 2 3 4 3 2 2 2" xfId="54303" xr:uid="{00000000-0005-0000-0000-0000902E0000}"/>
    <cellStyle name="40% - Accent1 2 2 3 4 3 2 3" xfId="46362" xr:uid="{00000000-0005-0000-0000-0000912E0000}"/>
    <cellStyle name="40% - Accent1 2 2 3 4 3 3" xfId="10720" xr:uid="{00000000-0005-0000-0000-0000922E0000}"/>
    <cellStyle name="40% - Accent1 2 2 3 4 3 3 2" xfId="39778" xr:uid="{00000000-0005-0000-0000-0000932E0000}"/>
    <cellStyle name="40% - Accent1 2 2 3 4 3 4" xfId="33194" xr:uid="{00000000-0005-0000-0000-0000942E0000}"/>
    <cellStyle name="40% - Accent1 2 2 3 4 4" xfId="5252" xr:uid="{00000000-0005-0000-0000-0000952E0000}"/>
    <cellStyle name="40% - Accent1 2 2 3 4 4 2" xfId="18534" xr:uid="{00000000-0005-0000-0000-0000962E0000}"/>
    <cellStyle name="40% - Accent1 2 2 3 4 4 2 2" xfId="26488" xr:uid="{00000000-0005-0000-0000-0000972E0000}"/>
    <cellStyle name="40% - Accent1 2 2 3 4 4 2 2 2" xfId="55447" xr:uid="{00000000-0005-0000-0000-0000982E0000}"/>
    <cellStyle name="40% - Accent1 2 2 3 4 4 2 3" xfId="47506" xr:uid="{00000000-0005-0000-0000-0000992E0000}"/>
    <cellStyle name="40% - Accent1 2 2 3 4 4 3" xfId="11864" xr:uid="{00000000-0005-0000-0000-00009A2E0000}"/>
    <cellStyle name="40% - Accent1 2 2 3 4 4 3 2" xfId="40922" xr:uid="{00000000-0005-0000-0000-00009B2E0000}"/>
    <cellStyle name="40% - Accent1 2 2 3 4 4 4" xfId="34338" xr:uid="{00000000-0005-0000-0000-00009C2E0000}"/>
    <cellStyle name="40% - Accent1 2 2 3 4 5" xfId="7421" xr:uid="{00000000-0005-0000-0000-00009D2E0000}"/>
    <cellStyle name="40% - Accent1 2 2 3 4 5 2" xfId="20682" xr:uid="{00000000-0005-0000-0000-00009E2E0000}"/>
    <cellStyle name="40% - Accent1 2 2 3 4 5 2 2" xfId="28636" xr:uid="{00000000-0005-0000-0000-00009F2E0000}"/>
    <cellStyle name="40% - Accent1 2 2 3 4 5 2 2 2" xfId="57595" xr:uid="{00000000-0005-0000-0000-0000A02E0000}"/>
    <cellStyle name="40% - Accent1 2 2 3 4 5 2 3" xfId="49654" xr:uid="{00000000-0005-0000-0000-0000A12E0000}"/>
    <cellStyle name="40% - Accent1 2 2 3 4 5 3" xfId="14012" xr:uid="{00000000-0005-0000-0000-0000A22E0000}"/>
    <cellStyle name="40% - Accent1 2 2 3 4 5 3 2" xfId="43070" xr:uid="{00000000-0005-0000-0000-0000A32E0000}"/>
    <cellStyle name="40% - Accent1 2 2 3 4 5 4" xfId="36486" xr:uid="{00000000-0005-0000-0000-0000A42E0000}"/>
    <cellStyle name="40% - Accent1 2 2 3 4 6" xfId="15291" xr:uid="{00000000-0005-0000-0000-0000A52E0000}"/>
    <cellStyle name="40% - Accent1 2 2 3 4 6 2" xfId="23281" xr:uid="{00000000-0005-0000-0000-0000A62E0000}"/>
    <cellStyle name="40% - Accent1 2 2 3 4 6 2 2" xfId="52240" xr:uid="{00000000-0005-0000-0000-0000A72E0000}"/>
    <cellStyle name="40% - Accent1 2 2 3 4 6 3" xfId="44299" xr:uid="{00000000-0005-0000-0000-0000A82E0000}"/>
    <cellStyle name="40% - Accent1 2 2 3 4 7" xfId="21832" xr:uid="{00000000-0005-0000-0000-0000A92E0000}"/>
    <cellStyle name="40% - Accent1 2 2 3 4 7 2" xfId="29780" xr:uid="{00000000-0005-0000-0000-0000AA2E0000}"/>
    <cellStyle name="40% - Accent1 2 2 3 4 7 2 2" xfId="58739" xr:uid="{00000000-0005-0000-0000-0000AB2E0000}"/>
    <cellStyle name="40% - Accent1 2 2 3 4 7 3" xfId="50798" xr:uid="{00000000-0005-0000-0000-0000AC2E0000}"/>
    <cellStyle name="40% - Accent1 2 2 3 4 8" xfId="8572" xr:uid="{00000000-0005-0000-0000-0000AD2E0000}"/>
    <cellStyle name="40% - Accent1 2 2 3 4 8 2" xfId="37630" xr:uid="{00000000-0005-0000-0000-0000AE2E0000}"/>
    <cellStyle name="40% - Accent1 2 2 3 4 9" xfId="31046" xr:uid="{00000000-0005-0000-0000-0000AF2E0000}"/>
    <cellStyle name="40% - Accent1 2 2 3 5" xfId="2486" xr:uid="{00000000-0005-0000-0000-0000B02E0000}"/>
    <cellStyle name="40% - Accent1 2 2 3 5 2" xfId="5844" xr:uid="{00000000-0005-0000-0000-0000B12E0000}"/>
    <cellStyle name="40% - Accent1 2 2 3 5 2 2" xfId="19126" xr:uid="{00000000-0005-0000-0000-0000B22E0000}"/>
    <cellStyle name="40% - Accent1 2 2 3 5 2 2 2" xfId="27080" xr:uid="{00000000-0005-0000-0000-0000B32E0000}"/>
    <cellStyle name="40% - Accent1 2 2 3 5 2 2 2 2" xfId="56039" xr:uid="{00000000-0005-0000-0000-0000B42E0000}"/>
    <cellStyle name="40% - Accent1 2 2 3 5 2 2 3" xfId="48098" xr:uid="{00000000-0005-0000-0000-0000B52E0000}"/>
    <cellStyle name="40% - Accent1 2 2 3 5 2 3" xfId="12456" xr:uid="{00000000-0005-0000-0000-0000B62E0000}"/>
    <cellStyle name="40% - Accent1 2 2 3 5 2 3 2" xfId="41514" xr:uid="{00000000-0005-0000-0000-0000B72E0000}"/>
    <cellStyle name="40% - Accent1 2 2 3 5 2 4" xfId="34930" xr:uid="{00000000-0005-0000-0000-0000B82E0000}"/>
    <cellStyle name="40% - Accent1 2 2 3 5 3" xfId="14778" xr:uid="{00000000-0005-0000-0000-0000B92E0000}"/>
    <cellStyle name="40% - Accent1 2 2 3 5 3 2" xfId="22785" xr:uid="{00000000-0005-0000-0000-0000BA2E0000}"/>
    <cellStyle name="40% - Accent1 2 2 3 5 3 2 2" xfId="51744" xr:uid="{00000000-0005-0000-0000-0000BB2E0000}"/>
    <cellStyle name="40% - Accent1 2 2 3 5 3 3" xfId="43803" xr:uid="{00000000-0005-0000-0000-0000BC2E0000}"/>
    <cellStyle name="40% - Accent1 2 2 3 5 4" xfId="9164" xr:uid="{00000000-0005-0000-0000-0000BD2E0000}"/>
    <cellStyle name="40% - Accent1 2 2 3 5 4 2" xfId="38222" xr:uid="{00000000-0005-0000-0000-0000BE2E0000}"/>
    <cellStyle name="40% - Accent1 2 2 3 5 5" xfId="31638" xr:uid="{00000000-0005-0000-0000-0000BF2E0000}"/>
    <cellStyle name="40% - Accent1 2 2 3 6" xfId="3684" xr:uid="{00000000-0005-0000-0000-0000C02E0000}"/>
    <cellStyle name="40% - Accent1 2 2 3 6 2" xfId="16978" xr:uid="{00000000-0005-0000-0000-0000C12E0000}"/>
    <cellStyle name="40% - Accent1 2 2 3 6 2 2" xfId="24932" xr:uid="{00000000-0005-0000-0000-0000C22E0000}"/>
    <cellStyle name="40% - Accent1 2 2 3 6 2 2 2" xfId="53891" xr:uid="{00000000-0005-0000-0000-0000C32E0000}"/>
    <cellStyle name="40% - Accent1 2 2 3 6 2 3" xfId="45950" xr:uid="{00000000-0005-0000-0000-0000C42E0000}"/>
    <cellStyle name="40% - Accent1 2 2 3 6 3" xfId="10308" xr:uid="{00000000-0005-0000-0000-0000C52E0000}"/>
    <cellStyle name="40% - Accent1 2 2 3 6 3 2" xfId="39366" xr:uid="{00000000-0005-0000-0000-0000C62E0000}"/>
    <cellStyle name="40% - Accent1 2 2 3 6 4" xfId="32782" xr:uid="{00000000-0005-0000-0000-0000C72E0000}"/>
    <cellStyle name="40% - Accent1 2 2 3 7" xfId="4840" xr:uid="{00000000-0005-0000-0000-0000C82E0000}"/>
    <cellStyle name="40% - Accent1 2 2 3 7 2" xfId="18122" xr:uid="{00000000-0005-0000-0000-0000C92E0000}"/>
    <cellStyle name="40% - Accent1 2 2 3 7 2 2" xfId="26076" xr:uid="{00000000-0005-0000-0000-0000CA2E0000}"/>
    <cellStyle name="40% - Accent1 2 2 3 7 2 2 2" xfId="55035" xr:uid="{00000000-0005-0000-0000-0000CB2E0000}"/>
    <cellStyle name="40% - Accent1 2 2 3 7 2 3" xfId="47094" xr:uid="{00000000-0005-0000-0000-0000CC2E0000}"/>
    <cellStyle name="40% - Accent1 2 2 3 7 3" xfId="11452" xr:uid="{00000000-0005-0000-0000-0000CD2E0000}"/>
    <cellStyle name="40% - Accent1 2 2 3 7 3 2" xfId="40510" xr:uid="{00000000-0005-0000-0000-0000CE2E0000}"/>
    <cellStyle name="40% - Accent1 2 2 3 7 4" xfId="33926" xr:uid="{00000000-0005-0000-0000-0000CF2E0000}"/>
    <cellStyle name="40% - Accent1 2 2 3 8" xfId="7009" xr:uid="{00000000-0005-0000-0000-0000D02E0000}"/>
    <cellStyle name="40% - Accent1 2 2 3 8 2" xfId="20270" xr:uid="{00000000-0005-0000-0000-0000D12E0000}"/>
    <cellStyle name="40% - Accent1 2 2 3 8 2 2" xfId="28224" xr:uid="{00000000-0005-0000-0000-0000D22E0000}"/>
    <cellStyle name="40% - Accent1 2 2 3 8 2 2 2" xfId="57183" xr:uid="{00000000-0005-0000-0000-0000D32E0000}"/>
    <cellStyle name="40% - Accent1 2 2 3 8 2 3" xfId="49242" xr:uid="{00000000-0005-0000-0000-0000D42E0000}"/>
    <cellStyle name="40% - Accent1 2 2 3 8 3" xfId="13600" xr:uid="{00000000-0005-0000-0000-0000D52E0000}"/>
    <cellStyle name="40% - Accent1 2 2 3 8 3 2" xfId="42658" xr:uid="{00000000-0005-0000-0000-0000D62E0000}"/>
    <cellStyle name="40% - Accent1 2 2 3 8 4" xfId="36074" xr:uid="{00000000-0005-0000-0000-0000D72E0000}"/>
    <cellStyle name="40% - Accent1 2 2 3 9" xfId="14878" xr:uid="{00000000-0005-0000-0000-0000D82E0000}"/>
    <cellStyle name="40% - Accent1 2 2 3 9 2" xfId="22868" xr:uid="{00000000-0005-0000-0000-0000D92E0000}"/>
    <cellStyle name="40% - Accent1 2 2 3 9 2 2" xfId="51827" xr:uid="{00000000-0005-0000-0000-0000DA2E0000}"/>
    <cellStyle name="40% - Accent1 2 2 3 9 3" xfId="43886" xr:uid="{00000000-0005-0000-0000-0000DB2E0000}"/>
    <cellStyle name="40% - Accent1 2 2 4" xfId="1538" xr:uid="{00000000-0005-0000-0000-0000DC2E0000}"/>
    <cellStyle name="40% - Accent1 2 2 4 10" xfId="30727" xr:uid="{00000000-0005-0000-0000-0000DD2E0000}"/>
    <cellStyle name="40% - Accent1 2 2 4 2" xfId="2163" xr:uid="{00000000-0005-0000-0000-0000DE2E0000}"/>
    <cellStyle name="40% - Accent1 2 2 4 2 2" xfId="3171" xr:uid="{00000000-0005-0000-0000-0000DF2E0000}"/>
    <cellStyle name="40% - Accent1 2 2 4 2 2 2" xfId="6529" xr:uid="{00000000-0005-0000-0000-0000E02E0000}"/>
    <cellStyle name="40% - Accent1 2 2 4 2 2 2 2" xfId="19811" xr:uid="{00000000-0005-0000-0000-0000E12E0000}"/>
    <cellStyle name="40% - Accent1 2 2 4 2 2 2 2 2" xfId="27765" xr:uid="{00000000-0005-0000-0000-0000E22E0000}"/>
    <cellStyle name="40% - Accent1 2 2 4 2 2 2 2 2 2" xfId="56724" xr:uid="{00000000-0005-0000-0000-0000E32E0000}"/>
    <cellStyle name="40% - Accent1 2 2 4 2 2 2 2 3" xfId="48783" xr:uid="{00000000-0005-0000-0000-0000E42E0000}"/>
    <cellStyle name="40% - Accent1 2 2 4 2 2 2 3" xfId="13141" xr:uid="{00000000-0005-0000-0000-0000E52E0000}"/>
    <cellStyle name="40% - Accent1 2 2 4 2 2 2 3 2" xfId="42199" xr:uid="{00000000-0005-0000-0000-0000E62E0000}"/>
    <cellStyle name="40% - Accent1 2 2 4 2 2 2 4" xfId="35615" xr:uid="{00000000-0005-0000-0000-0000E72E0000}"/>
    <cellStyle name="40% - Accent1 2 2 4 2 2 3" xfId="16659" xr:uid="{00000000-0005-0000-0000-0000E82E0000}"/>
    <cellStyle name="40% - Accent1 2 2 4 2 2 3 2" xfId="24613" xr:uid="{00000000-0005-0000-0000-0000E92E0000}"/>
    <cellStyle name="40% - Accent1 2 2 4 2 2 3 2 2" xfId="53572" xr:uid="{00000000-0005-0000-0000-0000EA2E0000}"/>
    <cellStyle name="40% - Accent1 2 2 4 2 2 3 3" xfId="45631" xr:uid="{00000000-0005-0000-0000-0000EB2E0000}"/>
    <cellStyle name="40% - Accent1 2 2 4 2 2 4" xfId="9849" xr:uid="{00000000-0005-0000-0000-0000EC2E0000}"/>
    <cellStyle name="40% - Accent1 2 2 4 2 2 4 2" xfId="38907" xr:uid="{00000000-0005-0000-0000-0000ED2E0000}"/>
    <cellStyle name="40% - Accent1 2 2 4 2 2 5" xfId="32323" xr:uid="{00000000-0005-0000-0000-0000EE2E0000}"/>
    <cellStyle name="40% - Accent1 2 2 4 2 3" xfId="4369" xr:uid="{00000000-0005-0000-0000-0000EF2E0000}"/>
    <cellStyle name="40% - Accent1 2 2 4 2 3 2" xfId="17663" xr:uid="{00000000-0005-0000-0000-0000F02E0000}"/>
    <cellStyle name="40% - Accent1 2 2 4 2 3 2 2" xfId="25617" xr:uid="{00000000-0005-0000-0000-0000F12E0000}"/>
    <cellStyle name="40% - Accent1 2 2 4 2 3 2 2 2" xfId="54576" xr:uid="{00000000-0005-0000-0000-0000F22E0000}"/>
    <cellStyle name="40% - Accent1 2 2 4 2 3 2 3" xfId="46635" xr:uid="{00000000-0005-0000-0000-0000F32E0000}"/>
    <cellStyle name="40% - Accent1 2 2 4 2 3 3" xfId="10993" xr:uid="{00000000-0005-0000-0000-0000F42E0000}"/>
    <cellStyle name="40% - Accent1 2 2 4 2 3 3 2" xfId="40051" xr:uid="{00000000-0005-0000-0000-0000F52E0000}"/>
    <cellStyle name="40% - Accent1 2 2 4 2 3 4" xfId="33467" xr:uid="{00000000-0005-0000-0000-0000F62E0000}"/>
    <cellStyle name="40% - Accent1 2 2 4 2 4" xfId="5525" xr:uid="{00000000-0005-0000-0000-0000F72E0000}"/>
    <cellStyle name="40% - Accent1 2 2 4 2 4 2" xfId="18807" xr:uid="{00000000-0005-0000-0000-0000F82E0000}"/>
    <cellStyle name="40% - Accent1 2 2 4 2 4 2 2" xfId="26761" xr:uid="{00000000-0005-0000-0000-0000F92E0000}"/>
    <cellStyle name="40% - Accent1 2 2 4 2 4 2 2 2" xfId="55720" xr:uid="{00000000-0005-0000-0000-0000FA2E0000}"/>
    <cellStyle name="40% - Accent1 2 2 4 2 4 2 3" xfId="47779" xr:uid="{00000000-0005-0000-0000-0000FB2E0000}"/>
    <cellStyle name="40% - Accent1 2 2 4 2 4 3" xfId="12137" xr:uid="{00000000-0005-0000-0000-0000FC2E0000}"/>
    <cellStyle name="40% - Accent1 2 2 4 2 4 3 2" xfId="41195" xr:uid="{00000000-0005-0000-0000-0000FD2E0000}"/>
    <cellStyle name="40% - Accent1 2 2 4 2 4 4" xfId="34611" xr:uid="{00000000-0005-0000-0000-0000FE2E0000}"/>
    <cellStyle name="40% - Accent1 2 2 4 2 5" xfId="7694" xr:uid="{00000000-0005-0000-0000-0000FF2E0000}"/>
    <cellStyle name="40% - Accent1 2 2 4 2 5 2" xfId="20955" xr:uid="{00000000-0005-0000-0000-0000002F0000}"/>
    <cellStyle name="40% - Accent1 2 2 4 2 5 2 2" xfId="28909" xr:uid="{00000000-0005-0000-0000-0000012F0000}"/>
    <cellStyle name="40% - Accent1 2 2 4 2 5 2 2 2" xfId="57868" xr:uid="{00000000-0005-0000-0000-0000022F0000}"/>
    <cellStyle name="40% - Accent1 2 2 4 2 5 2 3" xfId="49927" xr:uid="{00000000-0005-0000-0000-0000032F0000}"/>
    <cellStyle name="40% - Accent1 2 2 4 2 5 3" xfId="14285" xr:uid="{00000000-0005-0000-0000-0000042F0000}"/>
    <cellStyle name="40% - Accent1 2 2 4 2 5 3 2" xfId="43343" xr:uid="{00000000-0005-0000-0000-0000052F0000}"/>
    <cellStyle name="40% - Accent1 2 2 4 2 5 4" xfId="36759" xr:uid="{00000000-0005-0000-0000-0000062F0000}"/>
    <cellStyle name="40% - Accent1 2 2 4 2 6" xfId="15564" xr:uid="{00000000-0005-0000-0000-0000072F0000}"/>
    <cellStyle name="40% - Accent1 2 2 4 2 6 2" xfId="23554" xr:uid="{00000000-0005-0000-0000-0000082F0000}"/>
    <cellStyle name="40% - Accent1 2 2 4 2 6 2 2" xfId="52513" xr:uid="{00000000-0005-0000-0000-0000092F0000}"/>
    <cellStyle name="40% - Accent1 2 2 4 2 6 3" xfId="44572" xr:uid="{00000000-0005-0000-0000-00000A2F0000}"/>
    <cellStyle name="40% - Accent1 2 2 4 2 7" xfId="22105" xr:uid="{00000000-0005-0000-0000-00000B2F0000}"/>
    <cellStyle name="40% - Accent1 2 2 4 2 7 2" xfId="30053" xr:uid="{00000000-0005-0000-0000-00000C2F0000}"/>
    <cellStyle name="40% - Accent1 2 2 4 2 7 2 2" xfId="59012" xr:uid="{00000000-0005-0000-0000-00000D2F0000}"/>
    <cellStyle name="40% - Accent1 2 2 4 2 7 3" xfId="51071" xr:uid="{00000000-0005-0000-0000-00000E2F0000}"/>
    <cellStyle name="40% - Accent1 2 2 4 2 8" xfId="8845" xr:uid="{00000000-0005-0000-0000-00000F2F0000}"/>
    <cellStyle name="40% - Accent1 2 2 4 2 8 2" xfId="37903" xr:uid="{00000000-0005-0000-0000-0000102F0000}"/>
    <cellStyle name="40% - Accent1 2 2 4 2 9" xfId="31319" xr:uid="{00000000-0005-0000-0000-0000112F0000}"/>
    <cellStyle name="40% - Accent1 2 2 4 3" xfId="2579" xr:uid="{00000000-0005-0000-0000-0000122F0000}"/>
    <cellStyle name="40% - Accent1 2 2 4 3 2" xfId="5937" xr:uid="{00000000-0005-0000-0000-0000132F0000}"/>
    <cellStyle name="40% - Accent1 2 2 4 3 2 2" xfId="19219" xr:uid="{00000000-0005-0000-0000-0000142F0000}"/>
    <cellStyle name="40% - Accent1 2 2 4 3 2 2 2" xfId="27173" xr:uid="{00000000-0005-0000-0000-0000152F0000}"/>
    <cellStyle name="40% - Accent1 2 2 4 3 2 2 2 2" xfId="56132" xr:uid="{00000000-0005-0000-0000-0000162F0000}"/>
    <cellStyle name="40% - Accent1 2 2 4 3 2 2 3" xfId="48191" xr:uid="{00000000-0005-0000-0000-0000172F0000}"/>
    <cellStyle name="40% - Accent1 2 2 4 3 2 3" xfId="12549" xr:uid="{00000000-0005-0000-0000-0000182F0000}"/>
    <cellStyle name="40% - Accent1 2 2 4 3 2 3 2" xfId="41607" xr:uid="{00000000-0005-0000-0000-0000192F0000}"/>
    <cellStyle name="40% - Accent1 2 2 4 3 2 4" xfId="35023" xr:uid="{00000000-0005-0000-0000-00001A2F0000}"/>
    <cellStyle name="40% - Accent1 2 2 4 3 3" xfId="16067" xr:uid="{00000000-0005-0000-0000-00001B2F0000}"/>
    <cellStyle name="40% - Accent1 2 2 4 3 3 2" xfId="24021" xr:uid="{00000000-0005-0000-0000-00001C2F0000}"/>
    <cellStyle name="40% - Accent1 2 2 4 3 3 2 2" xfId="52980" xr:uid="{00000000-0005-0000-0000-00001D2F0000}"/>
    <cellStyle name="40% - Accent1 2 2 4 3 3 3" xfId="45039" xr:uid="{00000000-0005-0000-0000-00001E2F0000}"/>
    <cellStyle name="40% - Accent1 2 2 4 3 4" xfId="9257" xr:uid="{00000000-0005-0000-0000-00001F2F0000}"/>
    <cellStyle name="40% - Accent1 2 2 4 3 4 2" xfId="38315" xr:uid="{00000000-0005-0000-0000-0000202F0000}"/>
    <cellStyle name="40% - Accent1 2 2 4 3 5" xfId="31731" xr:uid="{00000000-0005-0000-0000-0000212F0000}"/>
    <cellStyle name="40% - Accent1 2 2 4 4" xfId="3777" xr:uid="{00000000-0005-0000-0000-0000222F0000}"/>
    <cellStyle name="40% - Accent1 2 2 4 4 2" xfId="17071" xr:uid="{00000000-0005-0000-0000-0000232F0000}"/>
    <cellStyle name="40% - Accent1 2 2 4 4 2 2" xfId="25025" xr:uid="{00000000-0005-0000-0000-0000242F0000}"/>
    <cellStyle name="40% - Accent1 2 2 4 4 2 2 2" xfId="53984" xr:uid="{00000000-0005-0000-0000-0000252F0000}"/>
    <cellStyle name="40% - Accent1 2 2 4 4 2 3" xfId="46043" xr:uid="{00000000-0005-0000-0000-0000262F0000}"/>
    <cellStyle name="40% - Accent1 2 2 4 4 3" xfId="10401" xr:uid="{00000000-0005-0000-0000-0000272F0000}"/>
    <cellStyle name="40% - Accent1 2 2 4 4 3 2" xfId="39459" xr:uid="{00000000-0005-0000-0000-0000282F0000}"/>
    <cellStyle name="40% - Accent1 2 2 4 4 4" xfId="32875" xr:uid="{00000000-0005-0000-0000-0000292F0000}"/>
    <cellStyle name="40% - Accent1 2 2 4 5" xfId="4933" xr:uid="{00000000-0005-0000-0000-00002A2F0000}"/>
    <cellStyle name="40% - Accent1 2 2 4 5 2" xfId="18215" xr:uid="{00000000-0005-0000-0000-00002B2F0000}"/>
    <cellStyle name="40% - Accent1 2 2 4 5 2 2" xfId="26169" xr:uid="{00000000-0005-0000-0000-00002C2F0000}"/>
    <cellStyle name="40% - Accent1 2 2 4 5 2 2 2" xfId="55128" xr:uid="{00000000-0005-0000-0000-00002D2F0000}"/>
    <cellStyle name="40% - Accent1 2 2 4 5 2 3" xfId="47187" xr:uid="{00000000-0005-0000-0000-00002E2F0000}"/>
    <cellStyle name="40% - Accent1 2 2 4 5 3" xfId="11545" xr:uid="{00000000-0005-0000-0000-00002F2F0000}"/>
    <cellStyle name="40% - Accent1 2 2 4 5 3 2" xfId="40603" xr:uid="{00000000-0005-0000-0000-0000302F0000}"/>
    <cellStyle name="40% - Accent1 2 2 4 5 4" xfId="34019" xr:uid="{00000000-0005-0000-0000-0000312F0000}"/>
    <cellStyle name="40% - Accent1 2 2 4 6" xfId="7102" xr:uid="{00000000-0005-0000-0000-0000322F0000}"/>
    <cellStyle name="40% - Accent1 2 2 4 6 2" xfId="20363" xr:uid="{00000000-0005-0000-0000-0000332F0000}"/>
    <cellStyle name="40% - Accent1 2 2 4 6 2 2" xfId="28317" xr:uid="{00000000-0005-0000-0000-0000342F0000}"/>
    <cellStyle name="40% - Accent1 2 2 4 6 2 2 2" xfId="57276" xr:uid="{00000000-0005-0000-0000-0000352F0000}"/>
    <cellStyle name="40% - Accent1 2 2 4 6 2 3" xfId="49335" xr:uid="{00000000-0005-0000-0000-0000362F0000}"/>
    <cellStyle name="40% - Accent1 2 2 4 6 3" xfId="13693" xr:uid="{00000000-0005-0000-0000-0000372F0000}"/>
    <cellStyle name="40% - Accent1 2 2 4 6 3 2" xfId="42751" xr:uid="{00000000-0005-0000-0000-0000382F0000}"/>
    <cellStyle name="40% - Accent1 2 2 4 6 4" xfId="36167" xr:uid="{00000000-0005-0000-0000-0000392F0000}"/>
    <cellStyle name="40% - Accent1 2 2 4 7" xfId="14971" xr:uid="{00000000-0005-0000-0000-00003A2F0000}"/>
    <cellStyle name="40% - Accent1 2 2 4 7 2" xfId="22961" xr:uid="{00000000-0005-0000-0000-00003B2F0000}"/>
    <cellStyle name="40% - Accent1 2 2 4 7 2 2" xfId="51920" xr:uid="{00000000-0005-0000-0000-00003C2F0000}"/>
    <cellStyle name="40% - Accent1 2 2 4 7 3" xfId="43979" xr:uid="{00000000-0005-0000-0000-00003D2F0000}"/>
    <cellStyle name="40% - Accent1 2 2 4 8" xfId="21513" xr:uid="{00000000-0005-0000-0000-00003E2F0000}"/>
    <cellStyle name="40% - Accent1 2 2 4 8 2" xfId="29461" xr:uid="{00000000-0005-0000-0000-00003F2F0000}"/>
    <cellStyle name="40% - Accent1 2 2 4 8 2 2" xfId="58420" xr:uid="{00000000-0005-0000-0000-0000402F0000}"/>
    <cellStyle name="40% - Accent1 2 2 4 8 3" xfId="50479" xr:uid="{00000000-0005-0000-0000-0000412F0000}"/>
    <cellStyle name="40% - Accent1 2 2 4 9" xfId="8253" xr:uid="{00000000-0005-0000-0000-0000422F0000}"/>
    <cellStyle name="40% - Accent1 2 2 4 9 2" xfId="37311" xr:uid="{00000000-0005-0000-0000-0000432F0000}"/>
    <cellStyle name="40% - Accent1 2 2 5" xfId="1980" xr:uid="{00000000-0005-0000-0000-0000442F0000}"/>
    <cellStyle name="40% - Accent1 2 2 5 2" xfId="2988" xr:uid="{00000000-0005-0000-0000-0000452F0000}"/>
    <cellStyle name="40% - Accent1 2 2 5 2 2" xfId="6346" xr:uid="{00000000-0005-0000-0000-0000462F0000}"/>
    <cellStyle name="40% - Accent1 2 2 5 2 2 2" xfId="19628" xr:uid="{00000000-0005-0000-0000-0000472F0000}"/>
    <cellStyle name="40% - Accent1 2 2 5 2 2 2 2" xfId="27582" xr:uid="{00000000-0005-0000-0000-0000482F0000}"/>
    <cellStyle name="40% - Accent1 2 2 5 2 2 2 2 2" xfId="56541" xr:uid="{00000000-0005-0000-0000-0000492F0000}"/>
    <cellStyle name="40% - Accent1 2 2 5 2 2 2 3" xfId="48600" xr:uid="{00000000-0005-0000-0000-00004A2F0000}"/>
    <cellStyle name="40% - Accent1 2 2 5 2 2 3" xfId="12958" xr:uid="{00000000-0005-0000-0000-00004B2F0000}"/>
    <cellStyle name="40% - Accent1 2 2 5 2 2 3 2" xfId="42016" xr:uid="{00000000-0005-0000-0000-00004C2F0000}"/>
    <cellStyle name="40% - Accent1 2 2 5 2 2 4" xfId="35432" xr:uid="{00000000-0005-0000-0000-00004D2F0000}"/>
    <cellStyle name="40% - Accent1 2 2 5 2 3" xfId="16476" xr:uid="{00000000-0005-0000-0000-00004E2F0000}"/>
    <cellStyle name="40% - Accent1 2 2 5 2 3 2" xfId="24430" xr:uid="{00000000-0005-0000-0000-00004F2F0000}"/>
    <cellStyle name="40% - Accent1 2 2 5 2 3 2 2" xfId="53389" xr:uid="{00000000-0005-0000-0000-0000502F0000}"/>
    <cellStyle name="40% - Accent1 2 2 5 2 3 3" xfId="45448" xr:uid="{00000000-0005-0000-0000-0000512F0000}"/>
    <cellStyle name="40% - Accent1 2 2 5 2 4" xfId="9666" xr:uid="{00000000-0005-0000-0000-0000522F0000}"/>
    <cellStyle name="40% - Accent1 2 2 5 2 4 2" xfId="38724" xr:uid="{00000000-0005-0000-0000-0000532F0000}"/>
    <cellStyle name="40% - Accent1 2 2 5 2 5" xfId="32140" xr:uid="{00000000-0005-0000-0000-0000542F0000}"/>
    <cellStyle name="40% - Accent1 2 2 5 3" xfId="4186" xr:uid="{00000000-0005-0000-0000-0000552F0000}"/>
    <cellStyle name="40% - Accent1 2 2 5 3 2" xfId="17480" xr:uid="{00000000-0005-0000-0000-0000562F0000}"/>
    <cellStyle name="40% - Accent1 2 2 5 3 2 2" xfId="25434" xr:uid="{00000000-0005-0000-0000-0000572F0000}"/>
    <cellStyle name="40% - Accent1 2 2 5 3 2 2 2" xfId="54393" xr:uid="{00000000-0005-0000-0000-0000582F0000}"/>
    <cellStyle name="40% - Accent1 2 2 5 3 2 3" xfId="46452" xr:uid="{00000000-0005-0000-0000-0000592F0000}"/>
    <cellStyle name="40% - Accent1 2 2 5 3 3" xfId="10810" xr:uid="{00000000-0005-0000-0000-00005A2F0000}"/>
    <cellStyle name="40% - Accent1 2 2 5 3 3 2" xfId="39868" xr:uid="{00000000-0005-0000-0000-00005B2F0000}"/>
    <cellStyle name="40% - Accent1 2 2 5 3 4" xfId="33284" xr:uid="{00000000-0005-0000-0000-00005C2F0000}"/>
    <cellStyle name="40% - Accent1 2 2 5 4" xfId="5342" xr:uid="{00000000-0005-0000-0000-00005D2F0000}"/>
    <cellStyle name="40% - Accent1 2 2 5 4 2" xfId="18624" xr:uid="{00000000-0005-0000-0000-00005E2F0000}"/>
    <cellStyle name="40% - Accent1 2 2 5 4 2 2" xfId="26578" xr:uid="{00000000-0005-0000-0000-00005F2F0000}"/>
    <cellStyle name="40% - Accent1 2 2 5 4 2 2 2" xfId="55537" xr:uid="{00000000-0005-0000-0000-0000602F0000}"/>
    <cellStyle name="40% - Accent1 2 2 5 4 2 3" xfId="47596" xr:uid="{00000000-0005-0000-0000-0000612F0000}"/>
    <cellStyle name="40% - Accent1 2 2 5 4 3" xfId="11954" xr:uid="{00000000-0005-0000-0000-0000622F0000}"/>
    <cellStyle name="40% - Accent1 2 2 5 4 3 2" xfId="41012" xr:uid="{00000000-0005-0000-0000-0000632F0000}"/>
    <cellStyle name="40% - Accent1 2 2 5 4 4" xfId="34428" xr:uid="{00000000-0005-0000-0000-0000642F0000}"/>
    <cellStyle name="40% - Accent1 2 2 5 5" xfId="7511" xr:uid="{00000000-0005-0000-0000-0000652F0000}"/>
    <cellStyle name="40% - Accent1 2 2 5 5 2" xfId="20772" xr:uid="{00000000-0005-0000-0000-0000662F0000}"/>
    <cellStyle name="40% - Accent1 2 2 5 5 2 2" xfId="28726" xr:uid="{00000000-0005-0000-0000-0000672F0000}"/>
    <cellStyle name="40% - Accent1 2 2 5 5 2 2 2" xfId="57685" xr:uid="{00000000-0005-0000-0000-0000682F0000}"/>
    <cellStyle name="40% - Accent1 2 2 5 5 2 3" xfId="49744" xr:uid="{00000000-0005-0000-0000-0000692F0000}"/>
    <cellStyle name="40% - Accent1 2 2 5 5 3" xfId="14102" xr:uid="{00000000-0005-0000-0000-00006A2F0000}"/>
    <cellStyle name="40% - Accent1 2 2 5 5 3 2" xfId="43160" xr:uid="{00000000-0005-0000-0000-00006B2F0000}"/>
    <cellStyle name="40% - Accent1 2 2 5 5 4" xfId="36576" xr:uid="{00000000-0005-0000-0000-00006C2F0000}"/>
    <cellStyle name="40% - Accent1 2 2 5 6" xfId="15381" xr:uid="{00000000-0005-0000-0000-00006D2F0000}"/>
    <cellStyle name="40% - Accent1 2 2 5 6 2" xfId="23371" xr:uid="{00000000-0005-0000-0000-00006E2F0000}"/>
    <cellStyle name="40% - Accent1 2 2 5 6 2 2" xfId="52330" xr:uid="{00000000-0005-0000-0000-00006F2F0000}"/>
    <cellStyle name="40% - Accent1 2 2 5 6 3" xfId="44389" xr:uid="{00000000-0005-0000-0000-0000702F0000}"/>
    <cellStyle name="40% - Accent1 2 2 5 7" xfId="21922" xr:uid="{00000000-0005-0000-0000-0000712F0000}"/>
    <cellStyle name="40% - Accent1 2 2 5 7 2" xfId="29870" xr:uid="{00000000-0005-0000-0000-0000722F0000}"/>
    <cellStyle name="40% - Accent1 2 2 5 7 2 2" xfId="58829" xr:uid="{00000000-0005-0000-0000-0000732F0000}"/>
    <cellStyle name="40% - Accent1 2 2 5 7 3" xfId="50888" xr:uid="{00000000-0005-0000-0000-0000742F0000}"/>
    <cellStyle name="40% - Accent1 2 2 5 8" xfId="8662" xr:uid="{00000000-0005-0000-0000-0000752F0000}"/>
    <cellStyle name="40% - Accent1 2 2 5 8 2" xfId="37720" xr:uid="{00000000-0005-0000-0000-0000762F0000}"/>
    <cellStyle name="40% - Accent1 2 2 5 9" xfId="31136" xr:uid="{00000000-0005-0000-0000-0000772F0000}"/>
    <cellStyle name="40% - Accent1 2 2 6" xfId="1796" xr:uid="{00000000-0005-0000-0000-0000782F0000}"/>
    <cellStyle name="40% - Accent1 2 2 6 2" xfId="2808" xr:uid="{00000000-0005-0000-0000-0000792F0000}"/>
    <cellStyle name="40% - Accent1 2 2 6 2 2" xfId="6166" xr:uid="{00000000-0005-0000-0000-00007A2F0000}"/>
    <cellStyle name="40% - Accent1 2 2 6 2 2 2" xfId="19448" xr:uid="{00000000-0005-0000-0000-00007B2F0000}"/>
    <cellStyle name="40% - Accent1 2 2 6 2 2 2 2" xfId="27402" xr:uid="{00000000-0005-0000-0000-00007C2F0000}"/>
    <cellStyle name="40% - Accent1 2 2 6 2 2 2 2 2" xfId="56361" xr:uid="{00000000-0005-0000-0000-00007D2F0000}"/>
    <cellStyle name="40% - Accent1 2 2 6 2 2 2 3" xfId="48420" xr:uid="{00000000-0005-0000-0000-00007E2F0000}"/>
    <cellStyle name="40% - Accent1 2 2 6 2 2 3" xfId="12778" xr:uid="{00000000-0005-0000-0000-00007F2F0000}"/>
    <cellStyle name="40% - Accent1 2 2 6 2 2 3 2" xfId="41836" xr:uid="{00000000-0005-0000-0000-0000802F0000}"/>
    <cellStyle name="40% - Accent1 2 2 6 2 2 4" xfId="35252" xr:uid="{00000000-0005-0000-0000-0000812F0000}"/>
    <cellStyle name="40% - Accent1 2 2 6 2 3" xfId="16296" xr:uid="{00000000-0005-0000-0000-0000822F0000}"/>
    <cellStyle name="40% - Accent1 2 2 6 2 3 2" xfId="24250" xr:uid="{00000000-0005-0000-0000-0000832F0000}"/>
    <cellStyle name="40% - Accent1 2 2 6 2 3 2 2" xfId="53209" xr:uid="{00000000-0005-0000-0000-0000842F0000}"/>
    <cellStyle name="40% - Accent1 2 2 6 2 3 3" xfId="45268" xr:uid="{00000000-0005-0000-0000-0000852F0000}"/>
    <cellStyle name="40% - Accent1 2 2 6 2 4" xfId="9486" xr:uid="{00000000-0005-0000-0000-0000862F0000}"/>
    <cellStyle name="40% - Accent1 2 2 6 2 4 2" xfId="38544" xr:uid="{00000000-0005-0000-0000-0000872F0000}"/>
    <cellStyle name="40% - Accent1 2 2 6 2 5" xfId="31960" xr:uid="{00000000-0005-0000-0000-0000882F0000}"/>
    <cellStyle name="40% - Accent1 2 2 6 3" xfId="4006" xr:uid="{00000000-0005-0000-0000-0000892F0000}"/>
    <cellStyle name="40% - Accent1 2 2 6 3 2" xfId="17300" xr:uid="{00000000-0005-0000-0000-00008A2F0000}"/>
    <cellStyle name="40% - Accent1 2 2 6 3 2 2" xfId="25254" xr:uid="{00000000-0005-0000-0000-00008B2F0000}"/>
    <cellStyle name="40% - Accent1 2 2 6 3 2 2 2" xfId="54213" xr:uid="{00000000-0005-0000-0000-00008C2F0000}"/>
    <cellStyle name="40% - Accent1 2 2 6 3 2 3" xfId="46272" xr:uid="{00000000-0005-0000-0000-00008D2F0000}"/>
    <cellStyle name="40% - Accent1 2 2 6 3 3" xfId="10630" xr:uid="{00000000-0005-0000-0000-00008E2F0000}"/>
    <cellStyle name="40% - Accent1 2 2 6 3 3 2" xfId="39688" xr:uid="{00000000-0005-0000-0000-00008F2F0000}"/>
    <cellStyle name="40% - Accent1 2 2 6 3 4" xfId="33104" xr:uid="{00000000-0005-0000-0000-0000902F0000}"/>
    <cellStyle name="40% - Accent1 2 2 6 4" xfId="5162" xr:uid="{00000000-0005-0000-0000-0000912F0000}"/>
    <cellStyle name="40% - Accent1 2 2 6 4 2" xfId="18444" xr:uid="{00000000-0005-0000-0000-0000922F0000}"/>
    <cellStyle name="40% - Accent1 2 2 6 4 2 2" xfId="26398" xr:uid="{00000000-0005-0000-0000-0000932F0000}"/>
    <cellStyle name="40% - Accent1 2 2 6 4 2 2 2" xfId="55357" xr:uid="{00000000-0005-0000-0000-0000942F0000}"/>
    <cellStyle name="40% - Accent1 2 2 6 4 2 3" xfId="47416" xr:uid="{00000000-0005-0000-0000-0000952F0000}"/>
    <cellStyle name="40% - Accent1 2 2 6 4 3" xfId="11774" xr:uid="{00000000-0005-0000-0000-0000962F0000}"/>
    <cellStyle name="40% - Accent1 2 2 6 4 3 2" xfId="40832" xr:uid="{00000000-0005-0000-0000-0000972F0000}"/>
    <cellStyle name="40% - Accent1 2 2 6 4 4" xfId="34248" xr:uid="{00000000-0005-0000-0000-0000982F0000}"/>
    <cellStyle name="40% - Accent1 2 2 6 5" xfId="7331" xr:uid="{00000000-0005-0000-0000-0000992F0000}"/>
    <cellStyle name="40% - Accent1 2 2 6 5 2" xfId="20592" xr:uid="{00000000-0005-0000-0000-00009A2F0000}"/>
    <cellStyle name="40% - Accent1 2 2 6 5 2 2" xfId="28546" xr:uid="{00000000-0005-0000-0000-00009B2F0000}"/>
    <cellStyle name="40% - Accent1 2 2 6 5 2 2 2" xfId="57505" xr:uid="{00000000-0005-0000-0000-00009C2F0000}"/>
    <cellStyle name="40% - Accent1 2 2 6 5 2 3" xfId="49564" xr:uid="{00000000-0005-0000-0000-00009D2F0000}"/>
    <cellStyle name="40% - Accent1 2 2 6 5 3" xfId="13922" xr:uid="{00000000-0005-0000-0000-00009E2F0000}"/>
    <cellStyle name="40% - Accent1 2 2 6 5 3 2" xfId="42980" xr:uid="{00000000-0005-0000-0000-00009F2F0000}"/>
    <cellStyle name="40% - Accent1 2 2 6 5 4" xfId="36396" xr:uid="{00000000-0005-0000-0000-0000A02F0000}"/>
    <cellStyle name="40% - Accent1 2 2 6 6" xfId="15201" xr:uid="{00000000-0005-0000-0000-0000A12F0000}"/>
    <cellStyle name="40% - Accent1 2 2 6 6 2" xfId="23191" xr:uid="{00000000-0005-0000-0000-0000A22F0000}"/>
    <cellStyle name="40% - Accent1 2 2 6 6 2 2" xfId="52150" xr:uid="{00000000-0005-0000-0000-0000A32F0000}"/>
    <cellStyle name="40% - Accent1 2 2 6 6 3" xfId="44209" xr:uid="{00000000-0005-0000-0000-0000A42F0000}"/>
    <cellStyle name="40% - Accent1 2 2 6 7" xfId="21742" xr:uid="{00000000-0005-0000-0000-0000A52F0000}"/>
    <cellStyle name="40% - Accent1 2 2 6 7 2" xfId="29690" xr:uid="{00000000-0005-0000-0000-0000A62F0000}"/>
    <cellStyle name="40% - Accent1 2 2 6 7 2 2" xfId="58649" xr:uid="{00000000-0005-0000-0000-0000A72F0000}"/>
    <cellStyle name="40% - Accent1 2 2 6 7 3" xfId="50708" xr:uid="{00000000-0005-0000-0000-0000A82F0000}"/>
    <cellStyle name="40% - Accent1 2 2 6 8" xfId="8482" xr:uid="{00000000-0005-0000-0000-0000A92F0000}"/>
    <cellStyle name="40% - Accent1 2 2 6 8 2" xfId="37540" xr:uid="{00000000-0005-0000-0000-0000AA2F0000}"/>
    <cellStyle name="40% - Accent1 2 2 6 9" xfId="30956" xr:uid="{00000000-0005-0000-0000-0000AB2F0000}"/>
    <cellStyle name="40% - Accent1 2 2 7" xfId="3406" xr:uid="{00000000-0005-0000-0000-0000AC2F0000}"/>
    <cellStyle name="40% - Accent1 2 2 7 2" xfId="4604" xr:uid="{00000000-0005-0000-0000-0000AD2F0000}"/>
    <cellStyle name="40% - Accent1 2 2 7 2 2" xfId="17898" xr:uid="{00000000-0005-0000-0000-0000AE2F0000}"/>
    <cellStyle name="40% - Accent1 2 2 7 2 2 2" xfId="25852" xr:uid="{00000000-0005-0000-0000-0000AF2F0000}"/>
    <cellStyle name="40% - Accent1 2 2 7 2 2 2 2" xfId="54811" xr:uid="{00000000-0005-0000-0000-0000B02F0000}"/>
    <cellStyle name="40% - Accent1 2 2 7 2 2 3" xfId="46870" xr:uid="{00000000-0005-0000-0000-0000B12F0000}"/>
    <cellStyle name="40% - Accent1 2 2 7 2 3" xfId="11228" xr:uid="{00000000-0005-0000-0000-0000B22F0000}"/>
    <cellStyle name="40% - Accent1 2 2 7 2 3 2" xfId="40286" xr:uid="{00000000-0005-0000-0000-0000B32F0000}"/>
    <cellStyle name="40% - Accent1 2 2 7 2 4" xfId="33702" xr:uid="{00000000-0005-0000-0000-0000B42F0000}"/>
    <cellStyle name="40% - Accent1 2 2 7 3" xfId="6764" xr:uid="{00000000-0005-0000-0000-0000B52F0000}"/>
    <cellStyle name="40% - Accent1 2 2 7 3 2" xfId="20046" xr:uid="{00000000-0005-0000-0000-0000B62F0000}"/>
    <cellStyle name="40% - Accent1 2 2 7 3 2 2" xfId="28000" xr:uid="{00000000-0005-0000-0000-0000B72F0000}"/>
    <cellStyle name="40% - Accent1 2 2 7 3 2 2 2" xfId="56959" xr:uid="{00000000-0005-0000-0000-0000B82F0000}"/>
    <cellStyle name="40% - Accent1 2 2 7 3 2 3" xfId="49018" xr:uid="{00000000-0005-0000-0000-0000B92F0000}"/>
    <cellStyle name="40% - Accent1 2 2 7 3 3" xfId="13376" xr:uid="{00000000-0005-0000-0000-0000BA2F0000}"/>
    <cellStyle name="40% - Accent1 2 2 7 3 3 2" xfId="42434" xr:uid="{00000000-0005-0000-0000-0000BB2F0000}"/>
    <cellStyle name="40% - Accent1 2 2 7 3 4" xfId="35850" xr:uid="{00000000-0005-0000-0000-0000BC2F0000}"/>
    <cellStyle name="40% - Accent1 2 2 7 4" xfId="7929" xr:uid="{00000000-0005-0000-0000-0000BD2F0000}"/>
    <cellStyle name="40% - Accent1 2 2 7 4 2" xfId="21190" xr:uid="{00000000-0005-0000-0000-0000BE2F0000}"/>
    <cellStyle name="40% - Accent1 2 2 7 4 2 2" xfId="29144" xr:uid="{00000000-0005-0000-0000-0000BF2F0000}"/>
    <cellStyle name="40% - Accent1 2 2 7 4 2 2 2" xfId="58103" xr:uid="{00000000-0005-0000-0000-0000C02F0000}"/>
    <cellStyle name="40% - Accent1 2 2 7 4 2 3" xfId="50162" xr:uid="{00000000-0005-0000-0000-0000C12F0000}"/>
    <cellStyle name="40% - Accent1 2 2 7 4 3" xfId="14520" xr:uid="{00000000-0005-0000-0000-0000C22F0000}"/>
    <cellStyle name="40% - Accent1 2 2 7 4 3 2" xfId="43578" xr:uid="{00000000-0005-0000-0000-0000C32F0000}"/>
    <cellStyle name="40% - Accent1 2 2 7 4 4" xfId="36994" xr:uid="{00000000-0005-0000-0000-0000C42F0000}"/>
    <cellStyle name="40% - Accent1 2 2 7 5" xfId="15799" xr:uid="{00000000-0005-0000-0000-0000C52F0000}"/>
    <cellStyle name="40% - Accent1 2 2 7 5 2" xfId="23789" xr:uid="{00000000-0005-0000-0000-0000C62F0000}"/>
    <cellStyle name="40% - Accent1 2 2 7 5 2 2" xfId="52748" xr:uid="{00000000-0005-0000-0000-0000C72F0000}"/>
    <cellStyle name="40% - Accent1 2 2 7 5 3" xfId="44807" xr:uid="{00000000-0005-0000-0000-0000C82F0000}"/>
    <cellStyle name="40% - Accent1 2 2 7 6" xfId="22340" xr:uid="{00000000-0005-0000-0000-0000C92F0000}"/>
    <cellStyle name="40% - Accent1 2 2 7 6 2" xfId="30288" xr:uid="{00000000-0005-0000-0000-0000CA2F0000}"/>
    <cellStyle name="40% - Accent1 2 2 7 6 2 2" xfId="59247" xr:uid="{00000000-0005-0000-0000-0000CB2F0000}"/>
    <cellStyle name="40% - Accent1 2 2 7 6 3" xfId="51306" xr:uid="{00000000-0005-0000-0000-0000CC2F0000}"/>
    <cellStyle name="40% - Accent1 2 2 7 7" xfId="10084" xr:uid="{00000000-0005-0000-0000-0000CD2F0000}"/>
    <cellStyle name="40% - Accent1 2 2 7 7 2" xfId="39142" xr:uid="{00000000-0005-0000-0000-0000CE2F0000}"/>
    <cellStyle name="40% - Accent1 2 2 7 8" xfId="32558" xr:uid="{00000000-0005-0000-0000-0000CF2F0000}"/>
    <cellStyle name="40% - Accent1 2 2 8" xfId="2395" xr:uid="{00000000-0005-0000-0000-0000D02F0000}"/>
    <cellStyle name="40% - Accent1 2 2 8 2" xfId="5754" xr:uid="{00000000-0005-0000-0000-0000D12F0000}"/>
    <cellStyle name="40% - Accent1 2 2 8 2 2" xfId="19036" xr:uid="{00000000-0005-0000-0000-0000D22F0000}"/>
    <cellStyle name="40% - Accent1 2 2 8 2 2 2" xfId="26990" xr:uid="{00000000-0005-0000-0000-0000D32F0000}"/>
    <cellStyle name="40% - Accent1 2 2 8 2 2 2 2" xfId="55949" xr:uid="{00000000-0005-0000-0000-0000D42F0000}"/>
    <cellStyle name="40% - Accent1 2 2 8 2 2 3" xfId="48008" xr:uid="{00000000-0005-0000-0000-0000D52F0000}"/>
    <cellStyle name="40% - Accent1 2 2 8 2 3" xfId="12366" xr:uid="{00000000-0005-0000-0000-0000D62F0000}"/>
    <cellStyle name="40% - Accent1 2 2 8 2 3 2" xfId="41424" xr:uid="{00000000-0005-0000-0000-0000D72F0000}"/>
    <cellStyle name="40% - Accent1 2 2 8 2 4" xfId="34840" xr:uid="{00000000-0005-0000-0000-0000D82F0000}"/>
    <cellStyle name="40% - Accent1 2 2 8 3" xfId="15962" xr:uid="{00000000-0005-0000-0000-0000D92F0000}"/>
    <cellStyle name="40% - Accent1 2 2 8 3 2" xfId="23935" xr:uid="{00000000-0005-0000-0000-0000DA2F0000}"/>
    <cellStyle name="40% - Accent1 2 2 8 3 2 2" xfId="52894" xr:uid="{00000000-0005-0000-0000-0000DB2F0000}"/>
    <cellStyle name="40% - Accent1 2 2 8 3 3" xfId="44953" xr:uid="{00000000-0005-0000-0000-0000DC2F0000}"/>
    <cellStyle name="40% - Accent1 2 2 8 4" xfId="9074" xr:uid="{00000000-0005-0000-0000-0000DD2F0000}"/>
    <cellStyle name="40% - Accent1 2 2 8 4 2" xfId="38132" xr:uid="{00000000-0005-0000-0000-0000DE2F0000}"/>
    <cellStyle name="40% - Accent1 2 2 8 5" xfId="31548" xr:uid="{00000000-0005-0000-0000-0000DF2F0000}"/>
    <cellStyle name="40% - Accent1 2 2 9" xfId="3594" xr:uid="{00000000-0005-0000-0000-0000E02F0000}"/>
    <cellStyle name="40% - Accent1 2 2 9 2" xfId="16888" xr:uid="{00000000-0005-0000-0000-0000E12F0000}"/>
    <cellStyle name="40% - Accent1 2 2 9 2 2" xfId="24842" xr:uid="{00000000-0005-0000-0000-0000E22F0000}"/>
    <cellStyle name="40% - Accent1 2 2 9 2 2 2" xfId="53801" xr:uid="{00000000-0005-0000-0000-0000E32F0000}"/>
    <cellStyle name="40% - Accent1 2 2 9 2 3" xfId="45860" xr:uid="{00000000-0005-0000-0000-0000E42F0000}"/>
    <cellStyle name="40% - Accent1 2 2 9 3" xfId="10218" xr:uid="{00000000-0005-0000-0000-0000E52F0000}"/>
    <cellStyle name="40% - Accent1 2 2 9 3 2" xfId="39276" xr:uid="{00000000-0005-0000-0000-0000E62F0000}"/>
    <cellStyle name="40% - Accent1 2 2 9 4" xfId="32692" xr:uid="{00000000-0005-0000-0000-0000E72F0000}"/>
    <cellStyle name="40% - Accent1 2 3" xfId="847" xr:uid="{00000000-0005-0000-0000-0000E82F0000}"/>
    <cellStyle name="40% - Accent1 2 4" xfId="108" xr:uid="{00000000-0005-0000-0000-0000E92F0000}"/>
    <cellStyle name="40% - Accent1 2 4 10" xfId="14693" xr:uid="{00000000-0005-0000-0000-0000EA2F0000}"/>
    <cellStyle name="40% - Accent1 2 4 10 2" xfId="22728" xr:uid="{00000000-0005-0000-0000-0000EB2F0000}"/>
    <cellStyle name="40% - Accent1 2 4 10 2 2" xfId="51687" xr:uid="{00000000-0005-0000-0000-0000EC2F0000}"/>
    <cellStyle name="40% - Accent1 2 4 10 3" xfId="43746" xr:uid="{00000000-0005-0000-0000-0000ED2F0000}"/>
    <cellStyle name="40% - Accent1 2 4 11" xfId="21355" xr:uid="{00000000-0005-0000-0000-0000EE2F0000}"/>
    <cellStyle name="40% - Accent1 2 4 11 2" xfId="29307" xr:uid="{00000000-0005-0000-0000-0000EF2F0000}"/>
    <cellStyle name="40% - Accent1 2 4 11 2 2" xfId="58266" xr:uid="{00000000-0005-0000-0000-0000F02F0000}"/>
    <cellStyle name="40% - Accent1 2 4 11 3" xfId="50325" xr:uid="{00000000-0005-0000-0000-0000F12F0000}"/>
    <cellStyle name="40% - Accent1 2 4 12" xfId="8097" xr:uid="{00000000-0005-0000-0000-0000F22F0000}"/>
    <cellStyle name="40% - Accent1 2 4 12 2" xfId="37157" xr:uid="{00000000-0005-0000-0000-0000F32F0000}"/>
    <cellStyle name="40% - Accent1 2 4 13" xfId="30573" xr:uid="{00000000-0005-0000-0000-0000F42F0000}"/>
    <cellStyle name="40% - Accent1 2 4 2" xfId="1467" xr:uid="{00000000-0005-0000-0000-0000F52F0000}"/>
    <cellStyle name="40% - Accent1 2 4 2 10" xfId="21449" xr:uid="{00000000-0005-0000-0000-0000F62F0000}"/>
    <cellStyle name="40% - Accent1 2 4 2 10 2" xfId="29397" xr:uid="{00000000-0005-0000-0000-0000F72F0000}"/>
    <cellStyle name="40% - Accent1 2 4 2 10 2 2" xfId="58356" xr:uid="{00000000-0005-0000-0000-0000F82F0000}"/>
    <cellStyle name="40% - Accent1 2 4 2 10 3" xfId="50415" xr:uid="{00000000-0005-0000-0000-0000F92F0000}"/>
    <cellStyle name="40% - Accent1 2 4 2 11" xfId="8189" xr:uid="{00000000-0005-0000-0000-0000FA2F0000}"/>
    <cellStyle name="40% - Accent1 2 4 2 11 2" xfId="37247" xr:uid="{00000000-0005-0000-0000-0000FB2F0000}"/>
    <cellStyle name="40% - Accent1 2 4 2 12" xfId="30663" xr:uid="{00000000-0005-0000-0000-0000FC2F0000}"/>
    <cellStyle name="40% - Accent1 2 4 2 2" xfId="1687" xr:uid="{00000000-0005-0000-0000-0000FD2F0000}"/>
    <cellStyle name="40% - Accent1 2 4 2 2 10" xfId="30876" xr:uid="{00000000-0005-0000-0000-0000FE2F0000}"/>
    <cellStyle name="40% - Accent1 2 4 2 2 2" xfId="2312" xr:uid="{00000000-0005-0000-0000-0000FF2F0000}"/>
    <cellStyle name="40% - Accent1 2 4 2 2 2 2" xfId="3320" xr:uid="{00000000-0005-0000-0000-000000300000}"/>
    <cellStyle name="40% - Accent1 2 4 2 2 2 2 2" xfId="6678" xr:uid="{00000000-0005-0000-0000-000001300000}"/>
    <cellStyle name="40% - Accent1 2 4 2 2 2 2 2 2" xfId="19960" xr:uid="{00000000-0005-0000-0000-000002300000}"/>
    <cellStyle name="40% - Accent1 2 4 2 2 2 2 2 2 2" xfId="27914" xr:uid="{00000000-0005-0000-0000-000003300000}"/>
    <cellStyle name="40% - Accent1 2 4 2 2 2 2 2 2 2 2" xfId="56873" xr:uid="{00000000-0005-0000-0000-000004300000}"/>
    <cellStyle name="40% - Accent1 2 4 2 2 2 2 2 2 3" xfId="48932" xr:uid="{00000000-0005-0000-0000-000005300000}"/>
    <cellStyle name="40% - Accent1 2 4 2 2 2 2 2 3" xfId="13290" xr:uid="{00000000-0005-0000-0000-000006300000}"/>
    <cellStyle name="40% - Accent1 2 4 2 2 2 2 2 3 2" xfId="42348" xr:uid="{00000000-0005-0000-0000-000007300000}"/>
    <cellStyle name="40% - Accent1 2 4 2 2 2 2 2 4" xfId="35764" xr:uid="{00000000-0005-0000-0000-000008300000}"/>
    <cellStyle name="40% - Accent1 2 4 2 2 2 2 3" xfId="16808" xr:uid="{00000000-0005-0000-0000-000009300000}"/>
    <cellStyle name="40% - Accent1 2 4 2 2 2 2 3 2" xfId="24762" xr:uid="{00000000-0005-0000-0000-00000A300000}"/>
    <cellStyle name="40% - Accent1 2 4 2 2 2 2 3 2 2" xfId="53721" xr:uid="{00000000-0005-0000-0000-00000B300000}"/>
    <cellStyle name="40% - Accent1 2 4 2 2 2 2 3 3" xfId="45780" xr:uid="{00000000-0005-0000-0000-00000C300000}"/>
    <cellStyle name="40% - Accent1 2 4 2 2 2 2 4" xfId="9998" xr:uid="{00000000-0005-0000-0000-00000D300000}"/>
    <cellStyle name="40% - Accent1 2 4 2 2 2 2 4 2" xfId="39056" xr:uid="{00000000-0005-0000-0000-00000E300000}"/>
    <cellStyle name="40% - Accent1 2 4 2 2 2 2 5" xfId="32472" xr:uid="{00000000-0005-0000-0000-00000F300000}"/>
    <cellStyle name="40% - Accent1 2 4 2 2 2 3" xfId="4518" xr:uid="{00000000-0005-0000-0000-000010300000}"/>
    <cellStyle name="40% - Accent1 2 4 2 2 2 3 2" xfId="17812" xr:uid="{00000000-0005-0000-0000-000011300000}"/>
    <cellStyle name="40% - Accent1 2 4 2 2 2 3 2 2" xfId="25766" xr:uid="{00000000-0005-0000-0000-000012300000}"/>
    <cellStyle name="40% - Accent1 2 4 2 2 2 3 2 2 2" xfId="54725" xr:uid="{00000000-0005-0000-0000-000013300000}"/>
    <cellStyle name="40% - Accent1 2 4 2 2 2 3 2 3" xfId="46784" xr:uid="{00000000-0005-0000-0000-000014300000}"/>
    <cellStyle name="40% - Accent1 2 4 2 2 2 3 3" xfId="11142" xr:uid="{00000000-0005-0000-0000-000015300000}"/>
    <cellStyle name="40% - Accent1 2 4 2 2 2 3 3 2" xfId="40200" xr:uid="{00000000-0005-0000-0000-000016300000}"/>
    <cellStyle name="40% - Accent1 2 4 2 2 2 3 4" xfId="33616" xr:uid="{00000000-0005-0000-0000-000017300000}"/>
    <cellStyle name="40% - Accent1 2 4 2 2 2 4" xfId="5674" xr:uid="{00000000-0005-0000-0000-000018300000}"/>
    <cellStyle name="40% - Accent1 2 4 2 2 2 4 2" xfId="18956" xr:uid="{00000000-0005-0000-0000-000019300000}"/>
    <cellStyle name="40% - Accent1 2 4 2 2 2 4 2 2" xfId="26910" xr:uid="{00000000-0005-0000-0000-00001A300000}"/>
    <cellStyle name="40% - Accent1 2 4 2 2 2 4 2 2 2" xfId="55869" xr:uid="{00000000-0005-0000-0000-00001B300000}"/>
    <cellStyle name="40% - Accent1 2 4 2 2 2 4 2 3" xfId="47928" xr:uid="{00000000-0005-0000-0000-00001C300000}"/>
    <cellStyle name="40% - Accent1 2 4 2 2 2 4 3" xfId="12286" xr:uid="{00000000-0005-0000-0000-00001D300000}"/>
    <cellStyle name="40% - Accent1 2 4 2 2 2 4 3 2" xfId="41344" xr:uid="{00000000-0005-0000-0000-00001E300000}"/>
    <cellStyle name="40% - Accent1 2 4 2 2 2 4 4" xfId="34760" xr:uid="{00000000-0005-0000-0000-00001F300000}"/>
    <cellStyle name="40% - Accent1 2 4 2 2 2 5" xfId="7843" xr:uid="{00000000-0005-0000-0000-000020300000}"/>
    <cellStyle name="40% - Accent1 2 4 2 2 2 5 2" xfId="21104" xr:uid="{00000000-0005-0000-0000-000021300000}"/>
    <cellStyle name="40% - Accent1 2 4 2 2 2 5 2 2" xfId="29058" xr:uid="{00000000-0005-0000-0000-000022300000}"/>
    <cellStyle name="40% - Accent1 2 4 2 2 2 5 2 2 2" xfId="58017" xr:uid="{00000000-0005-0000-0000-000023300000}"/>
    <cellStyle name="40% - Accent1 2 4 2 2 2 5 2 3" xfId="50076" xr:uid="{00000000-0005-0000-0000-000024300000}"/>
    <cellStyle name="40% - Accent1 2 4 2 2 2 5 3" xfId="14434" xr:uid="{00000000-0005-0000-0000-000025300000}"/>
    <cellStyle name="40% - Accent1 2 4 2 2 2 5 3 2" xfId="43492" xr:uid="{00000000-0005-0000-0000-000026300000}"/>
    <cellStyle name="40% - Accent1 2 4 2 2 2 5 4" xfId="36908" xr:uid="{00000000-0005-0000-0000-000027300000}"/>
    <cellStyle name="40% - Accent1 2 4 2 2 2 6" xfId="15713" xr:uid="{00000000-0005-0000-0000-000028300000}"/>
    <cellStyle name="40% - Accent1 2 4 2 2 2 6 2" xfId="23703" xr:uid="{00000000-0005-0000-0000-000029300000}"/>
    <cellStyle name="40% - Accent1 2 4 2 2 2 6 2 2" xfId="52662" xr:uid="{00000000-0005-0000-0000-00002A300000}"/>
    <cellStyle name="40% - Accent1 2 4 2 2 2 6 3" xfId="44721" xr:uid="{00000000-0005-0000-0000-00002B300000}"/>
    <cellStyle name="40% - Accent1 2 4 2 2 2 7" xfId="22254" xr:uid="{00000000-0005-0000-0000-00002C300000}"/>
    <cellStyle name="40% - Accent1 2 4 2 2 2 7 2" xfId="30202" xr:uid="{00000000-0005-0000-0000-00002D300000}"/>
    <cellStyle name="40% - Accent1 2 4 2 2 2 7 2 2" xfId="59161" xr:uid="{00000000-0005-0000-0000-00002E300000}"/>
    <cellStyle name="40% - Accent1 2 4 2 2 2 7 3" xfId="51220" xr:uid="{00000000-0005-0000-0000-00002F300000}"/>
    <cellStyle name="40% - Accent1 2 4 2 2 2 8" xfId="8994" xr:uid="{00000000-0005-0000-0000-000030300000}"/>
    <cellStyle name="40% - Accent1 2 4 2 2 2 8 2" xfId="38052" xr:uid="{00000000-0005-0000-0000-000031300000}"/>
    <cellStyle name="40% - Accent1 2 4 2 2 2 9" xfId="31468" xr:uid="{00000000-0005-0000-0000-000032300000}"/>
    <cellStyle name="40% - Accent1 2 4 2 2 3" xfId="2728" xr:uid="{00000000-0005-0000-0000-000033300000}"/>
    <cellStyle name="40% - Accent1 2 4 2 2 3 2" xfId="6086" xr:uid="{00000000-0005-0000-0000-000034300000}"/>
    <cellStyle name="40% - Accent1 2 4 2 2 3 2 2" xfId="19368" xr:uid="{00000000-0005-0000-0000-000035300000}"/>
    <cellStyle name="40% - Accent1 2 4 2 2 3 2 2 2" xfId="27322" xr:uid="{00000000-0005-0000-0000-000036300000}"/>
    <cellStyle name="40% - Accent1 2 4 2 2 3 2 2 2 2" xfId="56281" xr:uid="{00000000-0005-0000-0000-000037300000}"/>
    <cellStyle name="40% - Accent1 2 4 2 2 3 2 2 3" xfId="48340" xr:uid="{00000000-0005-0000-0000-000038300000}"/>
    <cellStyle name="40% - Accent1 2 4 2 2 3 2 3" xfId="12698" xr:uid="{00000000-0005-0000-0000-000039300000}"/>
    <cellStyle name="40% - Accent1 2 4 2 2 3 2 3 2" xfId="41756" xr:uid="{00000000-0005-0000-0000-00003A300000}"/>
    <cellStyle name="40% - Accent1 2 4 2 2 3 2 4" xfId="35172" xr:uid="{00000000-0005-0000-0000-00003B300000}"/>
    <cellStyle name="40% - Accent1 2 4 2 2 3 3" xfId="16216" xr:uid="{00000000-0005-0000-0000-00003C300000}"/>
    <cellStyle name="40% - Accent1 2 4 2 2 3 3 2" xfId="24170" xr:uid="{00000000-0005-0000-0000-00003D300000}"/>
    <cellStyle name="40% - Accent1 2 4 2 2 3 3 2 2" xfId="53129" xr:uid="{00000000-0005-0000-0000-00003E300000}"/>
    <cellStyle name="40% - Accent1 2 4 2 2 3 3 3" xfId="45188" xr:uid="{00000000-0005-0000-0000-00003F300000}"/>
    <cellStyle name="40% - Accent1 2 4 2 2 3 4" xfId="9406" xr:uid="{00000000-0005-0000-0000-000040300000}"/>
    <cellStyle name="40% - Accent1 2 4 2 2 3 4 2" xfId="38464" xr:uid="{00000000-0005-0000-0000-000041300000}"/>
    <cellStyle name="40% - Accent1 2 4 2 2 3 5" xfId="31880" xr:uid="{00000000-0005-0000-0000-000042300000}"/>
    <cellStyle name="40% - Accent1 2 4 2 2 4" xfId="3926" xr:uid="{00000000-0005-0000-0000-000043300000}"/>
    <cellStyle name="40% - Accent1 2 4 2 2 4 2" xfId="17220" xr:uid="{00000000-0005-0000-0000-000044300000}"/>
    <cellStyle name="40% - Accent1 2 4 2 2 4 2 2" xfId="25174" xr:uid="{00000000-0005-0000-0000-000045300000}"/>
    <cellStyle name="40% - Accent1 2 4 2 2 4 2 2 2" xfId="54133" xr:uid="{00000000-0005-0000-0000-000046300000}"/>
    <cellStyle name="40% - Accent1 2 4 2 2 4 2 3" xfId="46192" xr:uid="{00000000-0005-0000-0000-000047300000}"/>
    <cellStyle name="40% - Accent1 2 4 2 2 4 3" xfId="10550" xr:uid="{00000000-0005-0000-0000-000048300000}"/>
    <cellStyle name="40% - Accent1 2 4 2 2 4 3 2" xfId="39608" xr:uid="{00000000-0005-0000-0000-000049300000}"/>
    <cellStyle name="40% - Accent1 2 4 2 2 4 4" xfId="33024" xr:uid="{00000000-0005-0000-0000-00004A300000}"/>
    <cellStyle name="40% - Accent1 2 4 2 2 5" xfId="5082" xr:uid="{00000000-0005-0000-0000-00004B300000}"/>
    <cellStyle name="40% - Accent1 2 4 2 2 5 2" xfId="18364" xr:uid="{00000000-0005-0000-0000-00004C300000}"/>
    <cellStyle name="40% - Accent1 2 4 2 2 5 2 2" xfId="26318" xr:uid="{00000000-0005-0000-0000-00004D300000}"/>
    <cellStyle name="40% - Accent1 2 4 2 2 5 2 2 2" xfId="55277" xr:uid="{00000000-0005-0000-0000-00004E300000}"/>
    <cellStyle name="40% - Accent1 2 4 2 2 5 2 3" xfId="47336" xr:uid="{00000000-0005-0000-0000-00004F300000}"/>
    <cellStyle name="40% - Accent1 2 4 2 2 5 3" xfId="11694" xr:uid="{00000000-0005-0000-0000-000050300000}"/>
    <cellStyle name="40% - Accent1 2 4 2 2 5 3 2" xfId="40752" xr:uid="{00000000-0005-0000-0000-000051300000}"/>
    <cellStyle name="40% - Accent1 2 4 2 2 5 4" xfId="34168" xr:uid="{00000000-0005-0000-0000-000052300000}"/>
    <cellStyle name="40% - Accent1 2 4 2 2 6" xfId="7251" xr:uid="{00000000-0005-0000-0000-000053300000}"/>
    <cellStyle name="40% - Accent1 2 4 2 2 6 2" xfId="20512" xr:uid="{00000000-0005-0000-0000-000054300000}"/>
    <cellStyle name="40% - Accent1 2 4 2 2 6 2 2" xfId="28466" xr:uid="{00000000-0005-0000-0000-000055300000}"/>
    <cellStyle name="40% - Accent1 2 4 2 2 6 2 2 2" xfId="57425" xr:uid="{00000000-0005-0000-0000-000056300000}"/>
    <cellStyle name="40% - Accent1 2 4 2 2 6 2 3" xfId="49484" xr:uid="{00000000-0005-0000-0000-000057300000}"/>
    <cellStyle name="40% - Accent1 2 4 2 2 6 3" xfId="13842" xr:uid="{00000000-0005-0000-0000-000058300000}"/>
    <cellStyle name="40% - Accent1 2 4 2 2 6 3 2" xfId="42900" xr:uid="{00000000-0005-0000-0000-000059300000}"/>
    <cellStyle name="40% - Accent1 2 4 2 2 6 4" xfId="36316" xr:uid="{00000000-0005-0000-0000-00005A300000}"/>
    <cellStyle name="40% - Accent1 2 4 2 2 7" xfId="15120" xr:uid="{00000000-0005-0000-0000-00005B300000}"/>
    <cellStyle name="40% - Accent1 2 4 2 2 7 2" xfId="23110" xr:uid="{00000000-0005-0000-0000-00005C300000}"/>
    <cellStyle name="40% - Accent1 2 4 2 2 7 2 2" xfId="52069" xr:uid="{00000000-0005-0000-0000-00005D300000}"/>
    <cellStyle name="40% - Accent1 2 4 2 2 7 3" xfId="44128" xr:uid="{00000000-0005-0000-0000-00005E300000}"/>
    <cellStyle name="40% - Accent1 2 4 2 2 8" xfId="21662" xr:uid="{00000000-0005-0000-0000-00005F300000}"/>
    <cellStyle name="40% - Accent1 2 4 2 2 8 2" xfId="29610" xr:uid="{00000000-0005-0000-0000-000060300000}"/>
    <cellStyle name="40% - Accent1 2 4 2 2 8 2 2" xfId="58569" xr:uid="{00000000-0005-0000-0000-000061300000}"/>
    <cellStyle name="40% - Accent1 2 4 2 2 8 3" xfId="50628" xr:uid="{00000000-0005-0000-0000-000062300000}"/>
    <cellStyle name="40% - Accent1 2 4 2 2 9" xfId="8402" xr:uid="{00000000-0005-0000-0000-000063300000}"/>
    <cellStyle name="40% - Accent1 2 4 2 2 9 2" xfId="37460" xr:uid="{00000000-0005-0000-0000-000064300000}"/>
    <cellStyle name="40% - Accent1 2 4 2 3" xfId="2099" xr:uid="{00000000-0005-0000-0000-000065300000}"/>
    <cellStyle name="40% - Accent1 2 4 2 3 2" xfId="3107" xr:uid="{00000000-0005-0000-0000-000066300000}"/>
    <cellStyle name="40% - Accent1 2 4 2 3 2 2" xfId="6465" xr:uid="{00000000-0005-0000-0000-000067300000}"/>
    <cellStyle name="40% - Accent1 2 4 2 3 2 2 2" xfId="19747" xr:uid="{00000000-0005-0000-0000-000068300000}"/>
    <cellStyle name="40% - Accent1 2 4 2 3 2 2 2 2" xfId="27701" xr:uid="{00000000-0005-0000-0000-000069300000}"/>
    <cellStyle name="40% - Accent1 2 4 2 3 2 2 2 2 2" xfId="56660" xr:uid="{00000000-0005-0000-0000-00006A300000}"/>
    <cellStyle name="40% - Accent1 2 4 2 3 2 2 2 3" xfId="48719" xr:uid="{00000000-0005-0000-0000-00006B300000}"/>
    <cellStyle name="40% - Accent1 2 4 2 3 2 2 3" xfId="13077" xr:uid="{00000000-0005-0000-0000-00006C300000}"/>
    <cellStyle name="40% - Accent1 2 4 2 3 2 2 3 2" xfId="42135" xr:uid="{00000000-0005-0000-0000-00006D300000}"/>
    <cellStyle name="40% - Accent1 2 4 2 3 2 2 4" xfId="35551" xr:uid="{00000000-0005-0000-0000-00006E300000}"/>
    <cellStyle name="40% - Accent1 2 4 2 3 2 3" xfId="16595" xr:uid="{00000000-0005-0000-0000-00006F300000}"/>
    <cellStyle name="40% - Accent1 2 4 2 3 2 3 2" xfId="24549" xr:uid="{00000000-0005-0000-0000-000070300000}"/>
    <cellStyle name="40% - Accent1 2 4 2 3 2 3 2 2" xfId="53508" xr:uid="{00000000-0005-0000-0000-000071300000}"/>
    <cellStyle name="40% - Accent1 2 4 2 3 2 3 3" xfId="45567" xr:uid="{00000000-0005-0000-0000-000072300000}"/>
    <cellStyle name="40% - Accent1 2 4 2 3 2 4" xfId="9785" xr:uid="{00000000-0005-0000-0000-000073300000}"/>
    <cellStyle name="40% - Accent1 2 4 2 3 2 4 2" xfId="38843" xr:uid="{00000000-0005-0000-0000-000074300000}"/>
    <cellStyle name="40% - Accent1 2 4 2 3 2 5" xfId="32259" xr:uid="{00000000-0005-0000-0000-000075300000}"/>
    <cellStyle name="40% - Accent1 2 4 2 3 3" xfId="4305" xr:uid="{00000000-0005-0000-0000-000076300000}"/>
    <cellStyle name="40% - Accent1 2 4 2 3 3 2" xfId="17599" xr:uid="{00000000-0005-0000-0000-000077300000}"/>
    <cellStyle name="40% - Accent1 2 4 2 3 3 2 2" xfId="25553" xr:uid="{00000000-0005-0000-0000-000078300000}"/>
    <cellStyle name="40% - Accent1 2 4 2 3 3 2 2 2" xfId="54512" xr:uid="{00000000-0005-0000-0000-000079300000}"/>
    <cellStyle name="40% - Accent1 2 4 2 3 3 2 3" xfId="46571" xr:uid="{00000000-0005-0000-0000-00007A300000}"/>
    <cellStyle name="40% - Accent1 2 4 2 3 3 3" xfId="10929" xr:uid="{00000000-0005-0000-0000-00007B300000}"/>
    <cellStyle name="40% - Accent1 2 4 2 3 3 3 2" xfId="39987" xr:uid="{00000000-0005-0000-0000-00007C300000}"/>
    <cellStyle name="40% - Accent1 2 4 2 3 3 4" xfId="33403" xr:uid="{00000000-0005-0000-0000-00007D300000}"/>
    <cellStyle name="40% - Accent1 2 4 2 3 4" xfId="5461" xr:uid="{00000000-0005-0000-0000-00007E300000}"/>
    <cellStyle name="40% - Accent1 2 4 2 3 4 2" xfId="18743" xr:uid="{00000000-0005-0000-0000-00007F300000}"/>
    <cellStyle name="40% - Accent1 2 4 2 3 4 2 2" xfId="26697" xr:uid="{00000000-0005-0000-0000-000080300000}"/>
    <cellStyle name="40% - Accent1 2 4 2 3 4 2 2 2" xfId="55656" xr:uid="{00000000-0005-0000-0000-000081300000}"/>
    <cellStyle name="40% - Accent1 2 4 2 3 4 2 3" xfId="47715" xr:uid="{00000000-0005-0000-0000-000082300000}"/>
    <cellStyle name="40% - Accent1 2 4 2 3 4 3" xfId="12073" xr:uid="{00000000-0005-0000-0000-000083300000}"/>
    <cellStyle name="40% - Accent1 2 4 2 3 4 3 2" xfId="41131" xr:uid="{00000000-0005-0000-0000-000084300000}"/>
    <cellStyle name="40% - Accent1 2 4 2 3 4 4" xfId="34547" xr:uid="{00000000-0005-0000-0000-000085300000}"/>
    <cellStyle name="40% - Accent1 2 4 2 3 5" xfId="7630" xr:uid="{00000000-0005-0000-0000-000086300000}"/>
    <cellStyle name="40% - Accent1 2 4 2 3 5 2" xfId="20891" xr:uid="{00000000-0005-0000-0000-000087300000}"/>
    <cellStyle name="40% - Accent1 2 4 2 3 5 2 2" xfId="28845" xr:uid="{00000000-0005-0000-0000-000088300000}"/>
    <cellStyle name="40% - Accent1 2 4 2 3 5 2 2 2" xfId="57804" xr:uid="{00000000-0005-0000-0000-000089300000}"/>
    <cellStyle name="40% - Accent1 2 4 2 3 5 2 3" xfId="49863" xr:uid="{00000000-0005-0000-0000-00008A300000}"/>
    <cellStyle name="40% - Accent1 2 4 2 3 5 3" xfId="14221" xr:uid="{00000000-0005-0000-0000-00008B300000}"/>
    <cellStyle name="40% - Accent1 2 4 2 3 5 3 2" xfId="43279" xr:uid="{00000000-0005-0000-0000-00008C300000}"/>
    <cellStyle name="40% - Accent1 2 4 2 3 5 4" xfId="36695" xr:uid="{00000000-0005-0000-0000-00008D300000}"/>
    <cellStyle name="40% - Accent1 2 4 2 3 6" xfId="15500" xr:uid="{00000000-0005-0000-0000-00008E300000}"/>
    <cellStyle name="40% - Accent1 2 4 2 3 6 2" xfId="23490" xr:uid="{00000000-0005-0000-0000-00008F300000}"/>
    <cellStyle name="40% - Accent1 2 4 2 3 6 2 2" xfId="52449" xr:uid="{00000000-0005-0000-0000-000090300000}"/>
    <cellStyle name="40% - Accent1 2 4 2 3 6 3" xfId="44508" xr:uid="{00000000-0005-0000-0000-000091300000}"/>
    <cellStyle name="40% - Accent1 2 4 2 3 7" xfId="22041" xr:uid="{00000000-0005-0000-0000-000092300000}"/>
    <cellStyle name="40% - Accent1 2 4 2 3 7 2" xfId="29989" xr:uid="{00000000-0005-0000-0000-000093300000}"/>
    <cellStyle name="40% - Accent1 2 4 2 3 7 2 2" xfId="58948" xr:uid="{00000000-0005-0000-0000-000094300000}"/>
    <cellStyle name="40% - Accent1 2 4 2 3 7 3" xfId="51007" xr:uid="{00000000-0005-0000-0000-000095300000}"/>
    <cellStyle name="40% - Accent1 2 4 2 3 8" xfId="8781" xr:uid="{00000000-0005-0000-0000-000096300000}"/>
    <cellStyle name="40% - Accent1 2 4 2 3 8 2" xfId="37839" xr:uid="{00000000-0005-0000-0000-000097300000}"/>
    <cellStyle name="40% - Accent1 2 4 2 3 9" xfId="31255" xr:uid="{00000000-0005-0000-0000-000098300000}"/>
    <cellStyle name="40% - Accent1 2 4 2 4" xfId="1917" xr:uid="{00000000-0005-0000-0000-000099300000}"/>
    <cellStyle name="40% - Accent1 2 4 2 4 2" xfId="2927" xr:uid="{00000000-0005-0000-0000-00009A300000}"/>
    <cellStyle name="40% - Accent1 2 4 2 4 2 2" xfId="6285" xr:uid="{00000000-0005-0000-0000-00009B300000}"/>
    <cellStyle name="40% - Accent1 2 4 2 4 2 2 2" xfId="19567" xr:uid="{00000000-0005-0000-0000-00009C300000}"/>
    <cellStyle name="40% - Accent1 2 4 2 4 2 2 2 2" xfId="27521" xr:uid="{00000000-0005-0000-0000-00009D300000}"/>
    <cellStyle name="40% - Accent1 2 4 2 4 2 2 2 2 2" xfId="56480" xr:uid="{00000000-0005-0000-0000-00009E300000}"/>
    <cellStyle name="40% - Accent1 2 4 2 4 2 2 2 3" xfId="48539" xr:uid="{00000000-0005-0000-0000-00009F300000}"/>
    <cellStyle name="40% - Accent1 2 4 2 4 2 2 3" xfId="12897" xr:uid="{00000000-0005-0000-0000-0000A0300000}"/>
    <cellStyle name="40% - Accent1 2 4 2 4 2 2 3 2" xfId="41955" xr:uid="{00000000-0005-0000-0000-0000A1300000}"/>
    <cellStyle name="40% - Accent1 2 4 2 4 2 2 4" xfId="35371" xr:uid="{00000000-0005-0000-0000-0000A2300000}"/>
    <cellStyle name="40% - Accent1 2 4 2 4 2 3" xfId="16415" xr:uid="{00000000-0005-0000-0000-0000A3300000}"/>
    <cellStyle name="40% - Accent1 2 4 2 4 2 3 2" xfId="24369" xr:uid="{00000000-0005-0000-0000-0000A4300000}"/>
    <cellStyle name="40% - Accent1 2 4 2 4 2 3 2 2" xfId="53328" xr:uid="{00000000-0005-0000-0000-0000A5300000}"/>
    <cellStyle name="40% - Accent1 2 4 2 4 2 3 3" xfId="45387" xr:uid="{00000000-0005-0000-0000-0000A6300000}"/>
    <cellStyle name="40% - Accent1 2 4 2 4 2 4" xfId="9605" xr:uid="{00000000-0005-0000-0000-0000A7300000}"/>
    <cellStyle name="40% - Accent1 2 4 2 4 2 4 2" xfId="38663" xr:uid="{00000000-0005-0000-0000-0000A8300000}"/>
    <cellStyle name="40% - Accent1 2 4 2 4 2 5" xfId="32079" xr:uid="{00000000-0005-0000-0000-0000A9300000}"/>
    <cellStyle name="40% - Accent1 2 4 2 4 3" xfId="4125" xr:uid="{00000000-0005-0000-0000-0000AA300000}"/>
    <cellStyle name="40% - Accent1 2 4 2 4 3 2" xfId="17419" xr:uid="{00000000-0005-0000-0000-0000AB300000}"/>
    <cellStyle name="40% - Accent1 2 4 2 4 3 2 2" xfId="25373" xr:uid="{00000000-0005-0000-0000-0000AC300000}"/>
    <cellStyle name="40% - Accent1 2 4 2 4 3 2 2 2" xfId="54332" xr:uid="{00000000-0005-0000-0000-0000AD300000}"/>
    <cellStyle name="40% - Accent1 2 4 2 4 3 2 3" xfId="46391" xr:uid="{00000000-0005-0000-0000-0000AE300000}"/>
    <cellStyle name="40% - Accent1 2 4 2 4 3 3" xfId="10749" xr:uid="{00000000-0005-0000-0000-0000AF300000}"/>
    <cellStyle name="40% - Accent1 2 4 2 4 3 3 2" xfId="39807" xr:uid="{00000000-0005-0000-0000-0000B0300000}"/>
    <cellStyle name="40% - Accent1 2 4 2 4 3 4" xfId="33223" xr:uid="{00000000-0005-0000-0000-0000B1300000}"/>
    <cellStyle name="40% - Accent1 2 4 2 4 4" xfId="5281" xr:uid="{00000000-0005-0000-0000-0000B2300000}"/>
    <cellStyle name="40% - Accent1 2 4 2 4 4 2" xfId="18563" xr:uid="{00000000-0005-0000-0000-0000B3300000}"/>
    <cellStyle name="40% - Accent1 2 4 2 4 4 2 2" xfId="26517" xr:uid="{00000000-0005-0000-0000-0000B4300000}"/>
    <cellStyle name="40% - Accent1 2 4 2 4 4 2 2 2" xfId="55476" xr:uid="{00000000-0005-0000-0000-0000B5300000}"/>
    <cellStyle name="40% - Accent1 2 4 2 4 4 2 3" xfId="47535" xr:uid="{00000000-0005-0000-0000-0000B6300000}"/>
    <cellStyle name="40% - Accent1 2 4 2 4 4 3" xfId="11893" xr:uid="{00000000-0005-0000-0000-0000B7300000}"/>
    <cellStyle name="40% - Accent1 2 4 2 4 4 3 2" xfId="40951" xr:uid="{00000000-0005-0000-0000-0000B8300000}"/>
    <cellStyle name="40% - Accent1 2 4 2 4 4 4" xfId="34367" xr:uid="{00000000-0005-0000-0000-0000B9300000}"/>
    <cellStyle name="40% - Accent1 2 4 2 4 5" xfId="7450" xr:uid="{00000000-0005-0000-0000-0000BA300000}"/>
    <cellStyle name="40% - Accent1 2 4 2 4 5 2" xfId="20711" xr:uid="{00000000-0005-0000-0000-0000BB300000}"/>
    <cellStyle name="40% - Accent1 2 4 2 4 5 2 2" xfId="28665" xr:uid="{00000000-0005-0000-0000-0000BC300000}"/>
    <cellStyle name="40% - Accent1 2 4 2 4 5 2 2 2" xfId="57624" xr:uid="{00000000-0005-0000-0000-0000BD300000}"/>
    <cellStyle name="40% - Accent1 2 4 2 4 5 2 3" xfId="49683" xr:uid="{00000000-0005-0000-0000-0000BE300000}"/>
    <cellStyle name="40% - Accent1 2 4 2 4 5 3" xfId="14041" xr:uid="{00000000-0005-0000-0000-0000BF300000}"/>
    <cellStyle name="40% - Accent1 2 4 2 4 5 3 2" xfId="43099" xr:uid="{00000000-0005-0000-0000-0000C0300000}"/>
    <cellStyle name="40% - Accent1 2 4 2 4 5 4" xfId="36515" xr:uid="{00000000-0005-0000-0000-0000C1300000}"/>
    <cellStyle name="40% - Accent1 2 4 2 4 6" xfId="15320" xr:uid="{00000000-0005-0000-0000-0000C2300000}"/>
    <cellStyle name="40% - Accent1 2 4 2 4 6 2" xfId="23310" xr:uid="{00000000-0005-0000-0000-0000C3300000}"/>
    <cellStyle name="40% - Accent1 2 4 2 4 6 2 2" xfId="52269" xr:uid="{00000000-0005-0000-0000-0000C4300000}"/>
    <cellStyle name="40% - Accent1 2 4 2 4 6 3" xfId="44328" xr:uid="{00000000-0005-0000-0000-0000C5300000}"/>
    <cellStyle name="40% - Accent1 2 4 2 4 7" xfId="21861" xr:uid="{00000000-0005-0000-0000-0000C6300000}"/>
    <cellStyle name="40% - Accent1 2 4 2 4 7 2" xfId="29809" xr:uid="{00000000-0005-0000-0000-0000C7300000}"/>
    <cellStyle name="40% - Accent1 2 4 2 4 7 2 2" xfId="58768" xr:uid="{00000000-0005-0000-0000-0000C8300000}"/>
    <cellStyle name="40% - Accent1 2 4 2 4 7 3" xfId="50827" xr:uid="{00000000-0005-0000-0000-0000C9300000}"/>
    <cellStyle name="40% - Accent1 2 4 2 4 8" xfId="8601" xr:uid="{00000000-0005-0000-0000-0000CA300000}"/>
    <cellStyle name="40% - Accent1 2 4 2 4 8 2" xfId="37659" xr:uid="{00000000-0005-0000-0000-0000CB300000}"/>
    <cellStyle name="40% - Accent1 2 4 2 4 9" xfId="31075" xr:uid="{00000000-0005-0000-0000-0000CC300000}"/>
    <cellStyle name="40% - Accent1 2 4 2 5" xfId="2515" xr:uid="{00000000-0005-0000-0000-0000CD300000}"/>
    <cellStyle name="40% - Accent1 2 4 2 5 2" xfId="5873" xr:uid="{00000000-0005-0000-0000-0000CE300000}"/>
    <cellStyle name="40% - Accent1 2 4 2 5 2 2" xfId="19155" xr:uid="{00000000-0005-0000-0000-0000CF300000}"/>
    <cellStyle name="40% - Accent1 2 4 2 5 2 2 2" xfId="27109" xr:uid="{00000000-0005-0000-0000-0000D0300000}"/>
    <cellStyle name="40% - Accent1 2 4 2 5 2 2 2 2" xfId="56068" xr:uid="{00000000-0005-0000-0000-0000D1300000}"/>
    <cellStyle name="40% - Accent1 2 4 2 5 2 2 3" xfId="48127" xr:uid="{00000000-0005-0000-0000-0000D2300000}"/>
    <cellStyle name="40% - Accent1 2 4 2 5 2 3" xfId="12485" xr:uid="{00000000-0005-0000-0000-0000D3300000}"/>
    <cellStyle name="40% - Accent1 2 4 2 5 2 3 2" xfId="41543" xr:uid="{00000000-0005-0000-0000-0000D4300000}"/>
    <cellStyle name="40% - Accent1 2 4 2 5 2 4" xfId="34959" xr:uid="{00000000-0005-0000-0000-0000D5300000}"/>
    <cellStyle name="40% - Accent1 2 4 2 5 3" xfId="14806" xr:uid="{00000000-0005-0000-0000-0000D6300000}"/>
    <cellStyle name="40% - Accent1 2 4 2 5 3 2" xfId="22807" xr:uid="{00000000-0005-0000-0000-0000D7300000}"/>
    <cellStyle name="40% - Accent1 2 4 2 5 3 2 2" xfId="51766" xr:uid="{00000000-0005-0000-0000-0000D8300000}"/>
    <cellStyle name="40% - Accent1 2 4 2 5 3 3" xfId="43825" xr:uid="{00000000-0005-0000-0000-0000D9300000}"/>
    <cellStyle name="40% - Accent1 2 4 2 5 4" xfId="9193" xr:uid="{00000000-0005-0000-0000-0000DA300000}"/>
    <cellStyle name="40% - Accent1 2 4 2 5 4 2" xfId="38251" xr:uid="{00000000-0005-0000-0000-0000DB300000}"/>
    <cellStyle name="40% - Accent1 2 4 2 5 5" xfId="31667" xr:uid="{00000000-0005-0000-0000-0000DC300000}"/>
    <cellStyle name="40% - Accent1 2 4 2 6" xfId="3713" xr:uid="{00000000-0005-0000-0000-0000DD300000}"/>
    <cellStyle name="40% - Accent1 2 4 2 6 2" xfId="17007" xr:uid="{00000000-0005-0000-0000-0000DE300000}"/>
    <cellStyle name="40% - Accent1 2 4 2 6 2 2" xfId="24961" xr:uid="{00000000-0005-0000-0000-0000DF300000}"/>
    <cellStyle name="40% - Accent1 2 4 2 6 2 2 2" xfId="53920" xr:uid="{00000000-0005-0000-0000-0000E0300000}"/>
    <cellStyle name="40% - Accent1 2 4 2 6 2 3" xfId="45979" xr:uid="{00000000-0005-0000-0000-0000E1300000}"/>
    <cellStyle name="40% - Accent1 2 4 2 6 3" xfId="10337" xr:uid="{00000000-0005-0000-0000-0000E2300000}"/>
    <cellStyle name="40% - Accent1 2 4 2 6 3 2" xfId="39395" xr:uid="{00000000-0005-0000-0000-0000E3300000}"/>
    <cellStyle name="40% - Accent1 2 4 2 6 4" xfId="32811" xr:uid="{00000000-0005-0000-0000-0000E4300000}"/>
    <cellStyle name="40% - Accent1 2 4 2 7" xfId="4869" xr:uid="{00000000-0005-0000-0000-0000E5300000}"/>
    <cellStyle name="40% - Accent1 2 4 2 7 2" xfId="18151" xr:uid="{00000000-0005-0000-0000-0000E6300000}"/>
    <cellStyle name="40% - Accent1 2 4 2 7 2 2" xfId="26105" xr:uid="{00000000-0005-0000-0000-0000E7300000}"/>
    <cellStyle name="40% - Accent1 2 4 2 7 2 2 2" xfId="55064" xr:uid="{00000000-0005-0000-0000-0000E8300000}"/>
    <cellStyle name="40% - Accent1 2 4 2 7 2 3" xfId="47123" xr:uid="{00000000-0005-0000-0000-0000E9300000}"/>
    <cellStyle name="40% - Accent1 2 4 2 7 3" xfId="11481" xr:uid="{00000000-0005-0000-0000-0000EA300000}"/>
    <cellStyle name="40% - Accent1 2 4 2 7 3 2" xfId="40539" xr:uid="{00000000-0005-0000-0000-0000EB300000}"/>
    <cellStyle name="40% - Accent1 2 4 2 7 4" xfId="33955" xr:uid="{00000000-0005-0000-0000-0000EC300000}"/>
    <cellStyle name="40% - Accent1 2 4 2 8" xfId="7038" xr:uid="{00000000-0005-0000-0000-0000ED300000}"/>
    <cellStyle name="40% - Accent1 2 4 2 8 2" xfId="20299" xr:uid="{00000000-0005-0000-0000-0000EE300000}"/>
    <cellStyle name="40% - Accent1 2 4 2 8 2 2" xfId="28253" xr:uid="{00000000-0005-0000-0000-0000EF300000}"/>
    <cellStyle name="40% - Accent1 2 4 2 8 2 2 2" xfId="57212" xr:uid="{00000000-0005-0000-0000-0000F0300000}"/>
    <cellStyle name="40% - Accent1 2 4 2 8 2 3" xfId="49271" xr:uid="{00000000-0005-0000-0000-0000F1300000}"/>
    <cellStyle name="40% - Accent1 2 4 2 8 3" xfId="13629" xr:uid="{00000000-0005-0000-0000-0000F2300000}"/>
    <cellStyle name="40% - Accent1 2 4 2 8 3 2" xfId="42687" xr:uid="{00000000-0005-0000-0000-0000F3300000}"/>
    <cellStyle name="40% - Accent1 2 4 2 8 4" xfId="36103" xr:uid="{00000000-0005-0000-0000-0000F4300000}"/>
    <cellStyle name="40% - Accent1 2 4 2 9" xfId="14907" xr:uid="{00000000-0005-0000-0000-0000F5300000}"/>
    <cellStyle name="40% - Accent1 2 4 2 9 2" xfId="22897" xr:uid="{00000000-0005-0000-0000-0000F6300000}"/>
    <cellStyle name="40% - Accent1 2 4 2 9 2 2" xfId="51856" xr:uid="{00000000-0005-0000-0000-0000F7300000}"/>
    <cellStyle name="40% - Accent1 2 4 2 9 3" xfId="43915" xr:uid="{00000000-0005-0000-0000-0000F8300000}"/>
    <cellStyle name="40% - Accent1 2 4 3" xfId="1567" xr:uid="{00000000-0005-0000-0000-0000F9300000}"/>
    <cellStyle name="40% - Accent1 2 4 3 10" xfId="30756" xr:uid="{00000000-0005-0000-0000-0000FA300000}"/>
    <cellStyle name="40% - Accent1 2 4 3 2" xfId="2192" xr:uid="{00000000-0005-0000-0000-0000FB300000}"/>
    <cellStyle name="40% - Accent1 2 4 3 2 2" xfId="3200" xr:uid="{00000000-0005-0000-0000-0000FC300000}"/>
    <cellStyle name="40% - Accent1 2 4 3 2 2 2" xfId="6558" xr:uid="{00000000-0005-0000-0000-0000FD300000}"/>
    <cellStyle name="40% - Accent1 2 4 3 2 2 2 2" xfId="19840" xr:uid="{00000000-0005-0000-0000-0000FE300000}"/>
    <cellStyle name="40% - Accent1 2 4 3 2 2 2 2 2" xfId="27794" xr:uid="{00000000-0005-0000-0000-0000FF300000}"/>
    <cellStyle name="40% - Accent1 2 4 3 2 2 2 2 2 2" xfId="56753" xr:uid="{00000000-0005-0000-0000-000000310000}"/>
    <cellStyle name="40% - Accent1 2 4 3 2 2 2 2 3" xfId="48812" xr:uid="{00000000-0005-0000-0000-000001310000}"/>
    <cellStyle name="40% - Accent1 2 4 3 2 2 2 3" xfId="13170" xr:uid="{00000000-0005-0000-0000-000002310000}"/>
    <cellStyle name="40% - Accent1 2 4 3 2 2 2 3 2" xfId="42228" xr:uid="{00000000-0005-0000-0000-000003310000}"/>
    <cellStyle name="40% - Accent1 2 4 3 2 2 2 4" xfId="35644" xr:uid="{00000000-0005-0000-0000-000004310000}"/>
    <cellStyle name="40% - Accent1 2 4 3 2 2 3" xfId="16688" xr:uid="{00000000-0005-0000-0000-000005310000}"/>
    <cellStyle name="40% - Accent1 2 4 3 2 2 3 2" xfId="24642" xr:uid="{00000000-0005-0000-0000-000006310000}"/>
    <cellStyle name="40% - Accent1 2 4 3 2 2 3 2 2" xfId="53601" xr:uid="{00000000-0005-0000-0000-000007310000}"/>
    <cellStyle name="40% - Accent1 2 4 3 2 2 3 3" xfId="45660" xr:uid="{00000000-0005-0000-0000-000008310000}"/>
    <cellStyle name="40% - Accent1 2 4 3 2 2 4" xfId="9878" xr:uid="{00000000-0005-0000-0000-000009310000}"/>
    <cellStyle name="40% - Accent1 2 4 3 2 2 4 2" xfId="38936" xr:uid="{00000000-0005-0000-0000-00000A310000}"/>
    <cellStyle name="40% - Accent1 2 4 3 2 2 5" xfId="32352" xr:uid="{00000000-0005-0000-0000-00000B310000}"/>
    <cellStyle name="40% - Accent1 2 4 3 2 3" xfId="4398" xr:uid="{00000000-0005-0000-0000-00000C310000}"/>
    <cellStyle name="40% - Accent1 2 4 3 2 3 2" xfId="17692" xr:uid="{00000000-0005-0000-0000-00000D310000}"/>
    <cellStyle name="40% - Accent1 2 4 3 2 3 2 2" xfId="25646" xr:uid="{00000000-0005-0000-0000-00000E310000}"/>
    <cellStyle name="40% - Accent1 2 4 3 2 3 2 2 2" xfId="54605" xr:uid="{00000000-0005-0000-0000-00000F310000}"/>
    <cellStyle name="40% - Accent1 2 4 3 2 3 2 3" xfId="46664" xr:uid="{00000000-0005-0000-0000-000010310000}"/>
    <cellStyle name="40% - Accent1 2 4 3 2 3 3" xfId="11022" xr:uid="{00000000-0005-0000-0000-000011310000}"/>
    <cellStyle name="40% - Accent1 2 4 3 2 3 3 2" xfId="40080" xr:uid="{00000000-0005-0000-0000-000012310000}"/>
    <cellStyle name="40% - Accent1 2 4 3 2 3 4" xfId="33496" xr:uid="{00000000-0005-0000-0000-000013310000}"/>
    <cellStyle name="40% - Accent1 2 4 3 2 4" xfId="5554" xr:uid="{00000000-0005-0000-0000-000014310000}"/>
    <cellStyle name="40% - Accent1 2 4 3 2 4 2" xfId="18836" xr:uid="{00000000-0005-0000-0000-000015310000}"/>
    <cellStyle name="40% - Accent1 2 4 3 2 4 2 2" xfId="26790" xr:uid="{00000000-0005-0000-0000-000016310000}"/>
    <cellStyle name="40% - Accent1 2 4 3 2 4 2 2 2" xfId="55749" xr:uid="{00000000-0005-0000-0000-000017310000}"/>
    <cellStyle name="40% - Accent1 2 4 3 2 4 2 3" xfId="47808" xr:uid="{00000000-0005-0000-0000-000018310000}"/>
    <cellStyle name="40% - Accent1 2 4 3 2 4 3" xfId="12166" xr:uid="{00000000-0005-0000-0000-000019310000}"/>
    <cellStyle name="40% - Accent1 2 4 3 2 4 3 2" xfId="41224" xr:uid="{00000000-0005-0000-0000-00001A310000}"/>
    <cellStyle name="40% - Accent1 2 4 3 2 4 4" xfId="34640" xr:uid="{00000000-0005-0000-0000-00001B310000}"/>
    <cellStyle name="40% - Accent1 2 4 3 2 5" xfId="7723" xr:uid="{00000000-0005-0000-0000-00001C310000}"/>
    <cellStyle name="40% - Accent1 2 4 3 2 5 2" xfId="20984" xr:uid="{00000000-0005-0000-0000-00001D310000}"/>
    <cellStyle name="40% - Accent1 2 4 3 2 5 2 2" xfId="28938" xr:uid="{00000000-0005-0000-0000-00001E310000}"/>
    <cellStyle name="40% - Accent1 2 4 3 2 5 2 2 2" xfId="57897" xr:uid="{00000000-0005-0000-0000-00001F310000}"/>
    <cellStyle name="40% - Accent1 2 4 3 2 5 2 3" xfId="49956" xr:uid="{00000000-0005-0000-0000-000020310000}"/>
    <cellStyle name="40% - Accent1 2 4 3 2 5 3" xfId="14314" xr:uid="{00000000-0005-0000-0000-000021310000}"/>
    <cellStyle name="40% - Accent1 2 4 3 2 5 3 2" xfId="43372" xr:uid="{00000000-0005-0000-0000-000022310000}"/>
    <cellStyle name="40% - Accent1 2 4 3 2 5 4" xfId="36788" xr:uid="{00000000-0005-0000-0000-000023310000}"/>
    <cellStyle name="40% - Accent1 2 4 3 2 6" xfId="15593" xr:uid="{00000000-0005-0000-0000-000024310000}"/>
    <cellStyle name="40% - Accent1 2 4 3 2 6 2" xfId="23583" xr:uid="{00000000-0005-0000-0000-000025310000}"/>
    <cellStyle name="40% - Accent1 2 4 3 2 6 2 2" xfId="52542" xr:uid="{00000000-0005-0000-0000-000026310000}"/>
    <cellStyle name="40% - Accent1 2 4 3 2 6 3" xfId="44601" xr:uid="{00000000-0005-0000-0000-000027310000}"/>
    <cellStyle name="40% - Accent1 2 4 3 2 7" xfId="22134" xr:uid="{00000000-0005-0000-0000-000028310000}"/>
    <cellStyle name="40% - Accent1 2 4 3 2 7 2" xfId="30082" xr:uid="{00000000-0005-0000-0000-000029310000}"/>
    <cellStyle name="40% - Accent1 2 4 3 2 7 2 2" xfId="59041" xr:uid="{00000000-0005-0000-0000-00002A310000}"/>
    <cellStyle name="40% - Accent1 2 4 3 2 7 3" xfId="51100" xr:uid="{00000000-0005-0000-0000-00002B310000}"/>
    <cellStyle name="40% - Accent1 2 4 3 2 8" xfId="8874" xr:uid="{00000000-0005-0000-0000-00002C310000}"/>
    <cellStyle name="40% - Accent1 2 4 3 2 8 2" xfId="37932" xr:uid="{00000000-0005-0000-0000-00002D310000}"/>
    <cellStyle name="40% - Accent1 2 4 3 2 9" xfId="31348" xr:uid="{00000000-0005-0000-0000-00002E310000}"/>
    <cellStyle name="40% - Accent1 2 4 3 3" xfId="2608" xr:uid="{00000000-0005-0000-0000-00002F310000}"/>
    <cellStyle name="40% - Accent1 2 4 3 3 2" xfId="5966" xr:uid="{00000000-0005-0000-0000-000030310000}"/>
    <cellStyle name="40% - Accent1 2 4 3 3 2 2" xfId="19248" xr:uid="{00000000-0005-0000-0000-000031310000}"/>
    <cellStyle name="40% - Accent1 2 4 3 3 2 2 2" xfId="27202" xr:uid="{00000000-0005-0000-0000-000032310000}"/>
    <cellStyle name="40% - Accent1 2 4 3 3 2 2 2 2" xfId="56161" xr:uid="{00000000-0005-0000-0000-000033310000}"/>
    <cellStyle name="40% - Accent1 2 4 3 3 2 2 3" xfId="48220" xr:uid="{00000000-0005-0000-0000-000034310000}"/>
    <cellStyle name="40% - Accent1 2 4 3 3 2 3" xfId="12578" xr:uid="{00000000-0005-0000-0000-000035310000}"/>
    <cellStyle name="40% - Accent1 2 4 3 3 2 3 2" xfId="41636" xr:uid="{00000000-0005-0000-0000-000036310000}"/>
    <cellStyle name="40% - Accent1 2 4 3 3 2 4" xfId="35052" xr:uid="{00000000-0005-0000-0000-000037310000}"/>
    <cellStyle name="40% - Accent1 2 4 3 3 3" xfId="16096" xr:uid="{00000000-0005-0000-0000-000038310000}"/>
    <cellStyle name="40% - Accent1 2 4 3 3 3 2" xfId="24050" xr:uid="{00000000-0005-0000-0000-000039310000}"/>
    <cellStyle name="40% - Accent1 2 4 3 3 3 2 2" xfId="53009" xr:uid="{00000000-0005-0000-0000-00003A310000}"/>
    <cellStyle name="40% - Accent1 2 4 3 3 3 3" xfId="45068" xr:uid="{00000000-0005-0000-0000-00003B310000}"/>
    <cellStyle name="40% - Accent1 2 4 3 3 4" xfId="9286" xr:uid="{00000000-0005-0000-0000-00003C310000}"/>
    <cellStyle name="40% - Accent1 2 4 3 3 4 2" xfId="38344" xr:uid="{00000000-0005-0000-0000-00003D310000}"/>
    <cellStyle name="40% - Accent1 2 4 3 3 5" xfId="31760" xr:uid="{00000000-0005-0000-0000-00003E310000}"/>
    <cellStyle name="40% - Accent1 2 4 3 4" xfId="3806" xr:uid="{00000000-0005-0000-0000-00003F310000}"/>
    <cellStyle name="40% - Accent1 2 4 3 4 2" xfId="17100" xr:uid="{00000000-0005-0000-0000-000040310000}"/>
    <cellStyle name="40% - Accent1 2 4 3 4 2 2" xfId="25054" xr:uid="{00000000-0005-0000-0000-000041310000}"/>
    <cellStyle name="40% - Accent1 2 4 3 4 2 2 2" xfId="54013" xr:uid="{00000000-0005-0000-0000-000042310000}"/>
    <cellStyle name="40% - Accent1 2 4 3 4 2 3" xfId="46072" xr:uid="{00000000-0005-0000-0000-000043310000}"/>
    <cellStyle name="40% - Accent1 2 4 3 4 3" xfId="10430" xr:uid="{00000000-0005-0000-0000-000044310000}"/>
    <cellStyle name="40% - Accent1 2 4 3 4 3 2" xfId="39488" xr:uid="{00000000-0005-0000-0000-000045310000}"/>
    <cellStyle name="40% - Accent1 2 4 3 4 4" xfId="32904" xr:uid="{00000000-0005-0000-0000-000046310000}"/>
    <cellStyle name="40% - Accent1 2 4 3 5" xfId="4962" xr:uid="{00000000-0005-0000-0000-000047310000}"/>
    <cellStyle name="40% - Accent1 2 4 3 5 2" xfId="18244" xr:uid="{00000000-0005-0000-0000-000048310000}"/>
    <cellStyle name="40% - Accent1 2 4 3 5 2 2" xfId="26198" xr:uid="{00000000-0005-0000-0000-000049310000}"/>
    <cellStyle name="40% - Accent1 2 4 3 5 2 2 2" xfId="55157" xr:uid="{00000000-0005-0000-0000-00004A310000}"/>
    <cellStyle name="40% - Accent1 2 4 3 5 2 3" xfId="47216" xr:uid="{00000000-0005-0000-0000-00004B310000}"/>
    <cellStyle name="40% - Accent1 2 4 3 5 3" xfId="11574" xr:uid="{00000000-0005-0000-0000-00004C310000}"/>
    <cellStyle name="40% - Accent1 2 4 3 5 3 2" xfId="40632" xr:uid="{00000000-0005-0000-0000-00004D310000}"/>
    <cellStyle name="40% - Accent1 2 4 3 5 4" xfId="34048" xr:uid="{00000000-0005-0000-0000-00004E310000}"/>
    <cellStyle name="40% - Accent1 2 4 3 6" xfId="7131" xr:uid="{00000000-0005-0000-0000-00004F310000}"/>
    <cellStyle name="40% - Accent1 2 4 3 6 2" xfId="20392" xr:uid="{00000000-0005-0000-0000-000050310000}"/>
    <cellStyle name="40% - Accent1 2 4 3 6 2 2" xfId="28346" xr:uid="{00000000-0005-0000-0000-000051310000}"/>
    <cellStyle name="40% - Accent1 2 4 3 6 2 2 2" xfId="57305" xr:uid="{00000000-0005-0000-0000-000052310000}"/>
    <cellStyle name="40% - Accent1 2 4 3 6 2 3" xfId="49364" xr:uid="{00000000-0005-0000-0000-000053310000}"/>
    <cellStyle name="40% - Accent1 2 4 3 6 3" xfId="13722" xr:uid="{00000000-0005-0000-0000-000054310000}"/>
    <cellStyle name="40% - Accent1 2 4 3 6 3 2" xfId="42780" xr:uid="{00000000-0005-0000-0000-000055310000}"/>
    <cellStyle name="40% - Accent1 2 4 3 6 4" xfId="36196" xr:uid="{00000000-0005-0000-0000-000056310000}"/>
    <cellStyle name="40% - Accent1 2 4 3 7" xfId="15000" xr:uid="{00000000-0005-0000-0000-000057310000}"/>
    <cellStyle name="40% - Accent1 2 4 3 7 2" xfId="22990" xr:uid="{00000000-0005-0000-0000-000058310000}"/>
    <cellStyle name="40% - Accent1 2 4 3 7 2 2" xfId="51949" xr:uid="{00000000-0005-0000-0000-000059310000}"/>
    <cellStyle name="40% - Accent1 2 4 3 7 3" xfId="44008" xr:uid="{00000000-0005-0000-0000-00005A310000}"/>
    <cellStyle name="40% - Accent1 2 4 3 8" xfId="21542" xr:uid="{00000000-0005-0000-0000-00005B310000}"/>
    <cellStyle name="40% - Accent1 2 4 3 8 2" xfId="29490" xr:uid="{00000000-0005-0000-0000-00005C310000}"/>
    <cellStyle name="40% - Accent1 2 4 3 8 2 2" xfId="58449" xr:uid="{00000000-0005-0000-0000-00005D310000}"/>
    <cellStyle name="40% - Accent1 2 4 3 8 3" xfId="50508" xr:uid="{00000000-0005-0000-0000-00005E310000}"/>
    <cellStyle name="40% - Accent1 2 4 3 9" xfId="8282" xr:uid="{00000000-0005-0000-0000-00005F310000}"/>
    <cellStyle name="40% - Accent1 2 4 3 9 2" xfId="37340" xr:uid="{00000000-0005-0000-0000-000060310000}"/>
    <cellStyle name="40% - Accent1 2 4 4" xfId="2009" xr:uid="{00000000-0005-0000-0000-000061310000}"/>
    <cellStyle name="40% - Accent1 2 4 4 2" xfId="3017" xr:uid="{00000000-0005-0000-0000-000062310000}"/>
    <cellStyle name="40% - Accent1 2 4 4 2 2" xfId="6375" xr:uid="{00000000-0005-0000-0000-000063310000}"/>
    <cellStyle name="40% - Accent1 2 4 4 2 2 2" xfId="19657" xr:uid="{00000000-0005-0000-0000-000064310000}"/>
    <cellStyle name="40% - Accent1 2 4 4 2 2 2 2" xfId="27611" xr:uid="{00000000-0005-0000-0000-000065310000}"/>
    <cellStyle name="40% - Accent1 2 4 4 2 2 2 2 2" xfId="56570" xr:uid="{00000000-0005-0000-0000-000066310000}"/>
    <cellStyle name="40% - Accent1 2 4 4 2 2 2 3" xfId="48629" xr:uid="{00000000-0005-0000-0000-000067310000}"/>
    <cellStyle name="40% - Accent1 2 4 4 2 2 3" xfId="12987" xr:uid="{00000000-0005-0000-0000-000068310000}"/>
    <cellStyle name="40% - Accent1 2 4 4 2 2 3 2" xfId="42045" xr:uid="{00000000-0005-0000-0000-000069310000}"/>
    <cellStyle name="40% - Accent1 2 4 4 2 2 4" xfId="35461" xr:uid="{00000000-0005-0000-0000-00006A310000}"/>
    <cellStyle name="40% - Accent1 2 4 4 2 3" xfId="16505" xr:uid="{00000000-0005-0000-0000-00006B310000}"/>
    <cellStyle name="40% - Accent1 2 4 4 2 3 2" xfId="24459" xr:uid="{00000000-0005-0000-0000-00006C310000}"/>
    <cellStyle name="40% - Accent1 2 4 4 2 3 2 2" xfId="53418" xr:uid="{00000000-0005-0000-0000-00006D310000}"/>
    <cellStyle name="40% - Accent1 2 4 4 2 3 3" xfId="45477" xr:uid="{00000000-0005-0000-0000-00006E310000}"/>
    <cellStyle name="40% - Accent1 2 4 4 2 4" xfId="9695" xr:uid="{00000000-0005-0000-0000-00006F310000}"/>
    <cellStyle name="40% - Accent1 2 4 4 2 4 2" xfId="38753" xr:uid="{00000000-0005-0000-0000-000070310000}"/>
    <cellStyle name="40% - Accent1 2 4 4 2 5" xfId="32169" xr:uid="{00000000-0005-0000-0000-000071310000}"/>
    <cellStyle name="40% - Accent1 2 4 4 3" xfId="4215" xr:uid="{00000000-0005-0000-0000-000072310000}"/>
    <cellStyle name="40% - Accent1 2 4 4 3 2" xfId="17509" xr:uid="{00000000-0005-0000-0000-000073310000}"/>
    <cellStyle name="40% - Accent1 2 4 4 3 2 2" xfId="25463" xr:uid="{00000000-0005-0000-0000-000074310000}"/>
    <cellStyle name="40% - Accent1 2 4 4 3 2 2 2" xfId="54422" xr:uid="{00000000-0005-0000-0000-000075310000}"/>
    <cellStyle name="40% - Accent1 2 4 4 3 2 3" xfId="46481" xr:uid="{00000000-0005-0000-0000-000076310000}"/>
    <cellStyle name="40% - Accent1 2 4 4 3 3" xfId="10839" xr:uid="{00000000-0005-0000-0000-000077310000}"/>
    <cellStyle name="40% - Accent1 2 4 4 3 3 2" xfId="39897" xr:uid="{00000000-0005-0000-0000-000078310000}"/>
    <cellStyle name="40% - Accent1 2 4 4 3 4" xfId="33313" xr:uid="{00000000-0005-0000-0000-000079310000}"/>
    <cellStyle name="40% - Accent1 2 4 4 4" xfId="5371" xr:uid="{00000000-0005-0000-0000-00007A310000}"/>
    <cellStyle name="40% - Accent1 2 4 4 4 2" xfId="18653" xr:uid="{00000000-0005-0000-0000-00007B310000}"/>
    <cellStyle name="40% - Accent1 2 4 4 4 2 2" xfId="26607" xr:uid="{00000000-0005-0000-0000-00007C310000}"/>
    <cellStyle name="40% - Accent1 2 4 4 4 2 2 2" xfId="55566" xr:uid="{00000000-0005-0000-0000-00007D310000}"/>
    <cellStyle name="40% - Accent1 2 4 4 4 2 3" xfId="47625" xr:uid="{00000000-0005-0000-0000-00007E310000}"/>
    <cellStyle name="40% - Accent1 2 4 4 4 3" xfId="11983" xr:uid="{00000000-0005-0000-0000-00007F310000}"/>
    <cellStyle name="40% - Accent1 2 4 4 4 3 2" xfId="41041" xr:uid="{00000000-0005-0000-0000-000080310000}"/>
    <cellStyle name="40% - Accent1 2 4 4 4 4" xfId="34457" xr:uid="{00000000-0005-0000-0000-000081310000}"/>
    <cellStyle name="40% - Accent1 2 4 4 5" xfId="7540" xr:uid="{00000000-0005-0000-0000-000082310000}"/>
    <cellStyle name="40% - Accent1 2 4 4 5 2" xfId="20801" xr:uid="{00000000-0005-0000-0000-000083310000}"/>
    <cellStyle name="40% - Accent1 2 4 4 5 2 2" xfId="28755" xr:uid="{00000000-0005-0000-0000-000084310000}"/>
    <cellStyle name="40% - Accent1 2 4 4 5 2 2 2" xfId="57714" xr:uid="{00000000-0005-0000-0000-000085310000}"/>
    <cellStyle name="40% - Accent1 2 4 4 5 2 3" xfId="49773" xr:uid="{00000000-0005-0000-0000-000086310000}"/>
    <cellStyle name="40% - Accent1 2 4 4 5 3" xfId="14131" xr:uid="{00000000-0005-0000-0000-000087310000}"/>
    <cellStyle name="40% - Accent1 2 4 4 5 3 2" xfId="43189" xr:uid="{00000000-0005-0000-0000-000088310000}"/>
    <cellStyle name="40% - Accent1 2 4 4 5 4" xfId="36605" xr:uid="{00000000-0005-0000-0000-000089310000}"/>
    <cellStyle name="40% - Accent1 2 4 4 6" xfId="15410" xr:uid="{00000000-0005-0000-0000-00008A310000}"/>
    <cellStyle name="40% - Accent1 2 4 4 6 2" xfId="23400" xr:uid="{00000000-0005-0000-0000-00008B310000}"/>
    <cellStyle name="40% - Accent1 2 4 4 6 2 2" xfId="52359" xr:uid="{00000000-0005-0000-0000-00008C310000}"/>
    <cellStyle name="40% - Accent1 2 4 4 6 3" xfId="44418" xr:uid="{00000000-0005-0000-0000-00008D310000}"/>
    <cellStyle name="40% - Accent1 2 4 4 7" xfId="21951" xr:uid="{00000000-0005-0000-0000-00008E310000}"/>
    <cellStyle name="40% - Accent1 2 4 4 7 2" xfId="29899" xr:uid="{00000000-0005-0000-0000-00008F310000}"/>
    <cellStyle name="40% - Accent1 2 4 4 7 2 2" xfId="58858" xr:uid="{00000000-0005-0000-0000-000090310000}"/>
    <cellStyle name="40% - Accent1 2 4 4 7 3" xfId="50917" xr:uid="{00000000-0005-0000-0000-000091310000}"/>
    <cellStyle name="40% - Accent1 2 4 4 8" xfId="8691" xr:uid="{00000000-0005-0000-0000-000092310000}"/>
    <cellStyle name="40% - Accent1 2 4 4 8 2" xfId="37749" xr:uid="{00000000-0005-0000-0000-000093310000}"/>
    <cellStyle name="40% - Accent1 2 4 4 9" xfId="31165" xr:uid="{00000000-0005-0000-0000-000094310000}"/>
    <cellStyle name="40% - Accent1 2 4 5" xfId="1825" xr:uid="{00000000-0005-0000-0000-000095310000}"/>
    <cellStyle name="40% - Accent1 2 4 5 2" xfId="2837" xr:uid="{00000000-0005-0000-0000-000096310000}"/>
    <cellStyle name="40% - Accent1 2 4 5 2 2" xfId="6195" xr:uid="{00000000-0005-0000-0000-000097310000}"/>
    <cellStyle name="40% - Accent1 2 4 5 2 2 2" xfId="19477" xr:uid="{00000000-0005-0000-0000-000098310000}"/>
    <cellStyle name="40% - Accent1 2 4 5 2 2 2 2" xfId="27431" xr:uid="{00000000-0005-0000-0000-000099310000}"/>
    <cellStyle name="40% - Accent1 2 4 5 2 2 2 2 2" xfId="56390" xr:uid="{00000000-0005-0000-0000-00009A310000}"/>
    <cellStyle name="40% - Accent1 2 4 5 2 2 2 3" xfId="48449" xr:uid="{00000000-0005-0000-0000-00009B310000}"/>
    <cellStyle name="40% - Accent1 2 4 5 2 2 3" xfId="12807" xr:uid="{00000000-0005-0000-0000-00009C310000}"/>
    <cellStyle name="40% - Accent1 2 4 5 2 2 3 2" xfId="41865" xr:uid="{00000000-0005-0000-0000-00009D310000}"/>
    <cellStyle name="40% - Accent1 2 4 5 2 2 4" xfId="35281" xr:uid="{00000000-0005-0000-0000-00009E310000}"/>
    <cellStyle name="40% - Accent1 2 4 5 2 3" xfId="16325" xr:uid="{00000000-0005-0000-0000-00009F310000}"/>
    <cellStyle name="40% - Accent1 2 4 5 2 3 2" xfId="24279" xr:uid="{00000000-0005-0000-0000-0000A0310000}"/>
    <cellStyle name="40% - Accent1 2 4 5 2 3 2 2" xfId="53238" xr:uid="{00000000-0005-0000-0000-0000A1310000}"/>
    <cellStyle name="40% - Accent1 2 4 5 2 3 3" xfId="45297" xr:uid="{00000000-0005-0000-0000-0000A2310000}"/>
    <cellStyle name="40% - Accent1 2 4 5 2 4" xfId="9515" xr:uid="{00000000-0005-0000-0000-0000A3310000}"/>
    <cellStyle name="40% - Accent1 2 4 5 2 4 2" xfId="38573" xr:uid="{00000000-0005-0000-0000-0000A4310000}"/>
    <cellStyle name="40% - Accent1 2 4 5 2 5" xfId="31989" xr:uid="{00000000-0005-0000-0000-0000A5310000}"/>
    <cellStyle name="40% - Accent1 2 4 5 3" xfId="4035" xr:uid="{00000000-0005-0000-0000-0000A6310000}"/>
    <cellStyle name="40% - Accent1 2 4 5 3 2" xfId="17329" xr:uid="{00000000-0005-0000-0000-0000A7310000}"/>
    <cellStyle name="40% - Accent1 2 4 5 3 2 2" xfId="25283" xr:uid="{00000000-0005-0000-0000-0000A8310000}"/>
    <cellStyle name="40% - Accent1 2 4 5 3 2 2 2" xfId="54242" xr:uid="{00000000-0005-0000-0000-0000A9310000}"/>
    <cellStyle name="40% - Accent1 2 4 5 3 2 3" xfId="46301" xr:uid="{00000000-0005-0000-0000-0000AA310000}"/>
    <cellStyle name="40% - Accent1 2 4 5 3 3" xfId="10659" xr:uid="{00000000-0005-0000-0000-0000AB310000}"/>
    <cellStyle name="40% - Accent1 2 4 5 3 3 2" xfId="39717" xr:uid="{00000000-0005-0000-0000-0000AC310000}"/>
    <cellStyle name="40% - Accent1 2 4 5 3 4" xfId="33133" xr:uid="{00000000-0005-0000-0000-0000AD310000}"/>
    <cellStyle name="40% - Accent1 2 4 5 4" xfId="5191" xr:uid="{00000000-0005-0000-0000-0000AE310000}"/>
    <cellStyle name="40% - Accent1 2 4 5 4 2" xfId="18473" xr:uid="{00000000-0005-0000-0000-0000AF310000}"/>
    <cellStyle name="40% - Accent1 2 4 5 4 2 2" xfId="26427" xr:uid="{00000000-0005-0000-0000-0000B0310000}"/>
    <cellStyle name="40% - Accent1 2 4 5 4 2 2 2" xfId="55386" xr:uid="{00000000-0005-0000-0000-0000B1310000}"/>
    <cellStyle name="40% - Accent1 2 4 5 4 2 3" xfId="47445" xr:uid="{00000000-0005-0000-0000-0000B2310000}"/>
    <cellStyle name="40% - Accent1 2 4 5 4 3" xfId="11803" xr:uid="{00000000-0005-0000-0000-0000B3310000}"/>
    <cellStyle name="40% - Accent1 2 4 5 4 3 2" xfId="40861" xr:uid="{00000000-0005-0000-0000-0000B4310000}"/>
    <cellStyle name="40% - Accent1 2 4 5 4 4" xfId="34277" xr:uid="{00000000-0005-0000-0000-0000B5310000}"/>
    <cellStyle name="40% - Accent1 2 4 5 5" xfId="7360" xr:uid="{00000000-0005-0000-0000-0000B6310000}"/>
    <cellStyle name="40% - Accent1 2 4 5 5 2" xfId="20621" xr:uid="{00000000-0005-0000-0000-0000B7310000}"/>
    <cellStyle name="40% - Accent1 2 4 5 5 2 2" xfId="28575" xr:uid="{00000000-0005-0000-0000-0000B8310000}"/>
    <cellStyle name="40% - Accent1 2 4 5 5 2 2 2" xfId="57534" xr:uid="{00000000-0005-0000-0000-0000B9310000}"/>
    <cellStyle name="40% - Accent1 2 4 5 5 2 3" xfId="49593" xr:uid="{00000000-0005-0000-0000-0000BA310000}"/>
    <cellStyle name="40% - Accent1 2 4 5 5 3" xfId="13951" xr:uid="{00000000-0005-0000-0000-0000BB310000}"/>
    <cellStyle name="40% - Accent1 2 4 5 5 3 2" xfId="43009" xr:uid="{00000000-0005-0000-0000-0000BC310000}"/>
    <cellStyle name="40% - Accent1 2 4 5 5 4" xfId="36425" xr:uid="{00000000-0005-0000-0000-0000BD310000}"/>
    <cellStyle name="40% - Accent1 2 4 5 6" xfId="15230" xr:uid="{00000000-0005-0000-0000-0000BE310000}"/>
    <cellStyle name="40% - Accent1 2 4 5 6 2" xfId="23220" xr:uid="{00000000-0005-0000-0000-0000BF310000}"/>
    <cellStyle name="40% - Accent1 2 4 5 6 2 2" xfId="52179" xr:uid="{00000000-0005-0000-0000-0000C0310000}"/>
    <cellStyle name="40% - Accent1 2 4 5 6 3" xfId="44238" xr:uid="{00000000-0005-0000-0000-0000C1310000}"/>
    <cellStyle name="40% - Accent1 2 4 5 7" xfId="21771" xr:uid="{00000000-0005-0000-0000-0000C2310000}"/>
    <cellStyle name="40% - Accent1 2 4 5 7 2" xfId="29719" xr:uid="{00000000-0005-0000-0000-0000C3310000}"/>
    <cellStyle name="40% - Accent1 2 4 5 7 2 2" xfId="58678" xr:uid="{00000000-0005-0000-0000-0000C4310000}"/>
    <cellStyle name="40% - Accent1 2 4 5 7 3" xfId="50737" xr:uid="{00000000-0005-0000-0000-0000C5310000}"/>
    <cellStyle name="40% - Accent1 2 4 5 8" xfId="8511" xr:uid="{00000000-0005-0000-0000-0000C6310000}"/>
    <cellStyle name="40% - Accent1 2 4 5 8 2" xfId="37569" xr:uid="{00000000-0005-0000-0000-0000C7310000}"/>
    <cellStyle name="40% - Accent1 2 4 5 9" xfId="30985" xr:uid="{00000000-0005-0000-0000-0000C8310000}"/>
    <cellStyle name="40% - Accent1 2 4 6" xfId="2424" xr:uid="{00000000-0005-0000-0000-0000C9310000}"/>
    <cellStyle name="40% - Accent1 2 4 6 2" xfId="5783" xr:uid="{00000000-0005-0000-0000-0000CA310000}"/>
    <cellStyle name="40% - Accent1 2 4 6 2 2" xfId="19065" xr:uid="{00000000-0005-0000-0000-0000CB310000}"/>
    <cellStyle name="40% - Accent1 2 4 6 2 2 2" xfId="27019" xr:uid="{00000000-0005-0000-0000-0000CC310000}"/>
    <cellStyle name="40% - Accent1 2 4 6 2 2 2 2" xfId="55978" xr:uid="{00000000-0005-0000-0000-0000CD310000}"/>
    <cellStyle name="40% - Accent1 2 4 6 2 2 3" xfId="48037" xr:uid="{00000000-0005-0000-0000-0000CE310000}"/>
    <cellStyle name="40% - Accent1 2 4 6 2 3" xfId="12395" xr:uid="{00000000-0005-0000-0000-0000CF310000}"/>
    <cellStyle name="40% - Accent1 2 4 6 2 3 2" xfId="41453" xr:uid="{00000000-0005-0000-0000-0000D0310000}"/>
    <cellStyle name="40% - Accent1 2 4 6 2 4" xfId="34869" xr:uid="{00000000-0005-0000-0000-0000D1310000}"/>
    <cellStyle name="40% - Accent1 2 4 6 3" xfId="14802" xr:uid="{00000000-0005-0000-0000-0000D2310000}"/>
    <cellStyle name="40% - Accent1 2 4 6 3 2" xfId="22804" xr:uid="{00000000-0005-0000-0000-0000D3310000}"/>
    <cellStyle name="40% - Accent1 2 4 6 3 2 2" xfId="51763" xr:uid="{00000000-0005-0000-0000-0000D4310000}"/>
    <cellStyle name="40% - Accent1 2 4 6 3 3" xfId="43822" xr:uid="{00000000-0005-0000-0000-0000D5310000}"/>
    <cellStyle name="40% - Accent1 2 4 6 4" xfId="9103" xr:uid="{00000000-0005-0000-0000-0000D6310000}"/>
    <cellStyle name="40% - Accent1 2 4 6 4 2" xfId="38161" xr:uid="{00000000-0005-0000-0000-0000D7310000}"/>
    <cellStyle name="40% - Accent1 2 4 6 5" xfId="31577" xr:uid="{00000000-0005-0000-0000-0000D8310000}"/>
    <cellStyle name="40% - Accent1 2 4 7" xfId="3623" xr:uid="{00000000-0005-0000-0000-0000D9310000}"/>
    <cellStyle name="40% - Accent1 2 4 7 2" xfId="16917" xr:uid="{00000000-0005-0000-0000-0000DA310000}"/>
    <cellStyle name="40% - Accent1 2 4 7 2 2" xfId="24871" xr:uid="{00000000-0005-0000-0000-0000DB310000}"/>
    <cellStyle name="40% - Accent1 2 4 7 2 2 2" xfId="53830" xr:uid="{00000000-0005-0000-0000-0000DC310000}"/>
    <cellStyle name="40% - Accent1 2 4 7 2 3" xfId="45889" xr:uid="{00000000-0005-0000-0000-0000DD310000}"/>
    <cellStyle name="40% - Accent1 2 4 7 3" xfId="10247" xr:uid="{00000000-0005-0000-0000-0000DE310000}"/>
    <cellStyle name="40% - Accent1 2 4 7 3 2" xfId="39305" xr:uid="{00000000-0005-0000-0000-0000DF310000}"/>
    <cellStyle name="40% - Accent1 2 4 7 4" xfId="32721" xr:uid="{00000000-0005-0000-0000-0000E0310000}"/>
    <cellStyle name="40% - Accent1 2 4 8" xfId="4777" xr:uid="{00000000-0005-0000-0000-0000E1310000}"/>
    <cellStyle name="40% - Accent1 2 4 8 2" xfId="18061" xr:uid="{00000000-0005-0000-0000-0000E2310000}"/>
    <cellStyle name="40% - Accent1 2 4 8 2 2" xfId="26015" xr:uid="{00000000-0005-0000-0000-0000E3310000}"/>
    <cellStyle name="40% - Accent1 2 4 8 2 2 2" xfId="54974" xr:uid="{00000000-0005-0000-0000-0000E4310000}"/>
    <cellStyle name="40% - Accent1 2 4 8 2 3" xfId="47033" xr:uid="{00000000-0005-0000-0000-0000E5310000}"/>
    <cellStyle name="40% - Accent1 2 4 8 3" xfId="11391" xr:uid="{00000000-0005-0000-0000-0000E6310000}"/>
    <cellStyle name="40% - Accent1 2 4 8 3 2" xfId="40449" xr:uid="{00000000-0005-0000-0000-0000E7310000}"/>
    <cellStyle name="40% - Accent1 2 4 8 4" xfId="33865" xr:uid="{00000000-0005-0000-0000-0000E8310000}"/>
    <cellStyle name="40% - Accent1 2 4 9" xfId="6938" xr:uid="{00000000-0005-0000-0000-0000E9310000}"/>
    <cellStyle name="40% - Accent1 2 4 9 2" xfId="20209" xr:uid="{00000000-0005-0000-0000-0000EA310000}"/>
    <cellStyle name="40% - Accent1 2 4 9 2 2" xfId="28163" xr:uid="{00000000-0005-0000-0000-0000EB310000}"/>
    <cellStyle name="40% - Accent1 2 4 9 2 2 2" xfId="57122" xr:uid="{00000000-0005-0000-0000-0000EC310000}"/>
    <cellStyle name="40% - Accent1 2 4 9 2 3" xfId="49181" xr:uid="{00000000-0005-0000-0000-0000ED310000}"/>
    <cellStyle name="40% - Accent1 2 4 9 3" xfId="13539" xr:uid="{00000000-0005-0000-0000-0000EE310000}"/>
    <cellStyle name="40% - Accent1 2 4 9 3 2" xfId="42597" xr:uid="{00000000-0005-0000-0000-0000EF310000}"/>
    <cellStyle name="40% - Accent1 2 4 9 4" xfId="36013" xr:uid="{00000000-0005-0000-0000-0000F0310000}"/>
    <cellStyle name="40% - Accent1 2 5" xfId="1422" xr:uid="{00000000-0005-0000-0000-0000F1310000}"/>
    <cellStyle name="40% - Accent1 2 5 10" xfId="21404" xr:uid="{00000000-0005-0000-0000-0000F2310000}"/>
    <cellStyle name="40% - Accent1 2 5 10 2" xfId="29352" xr:uid="{00000000-0005-0000-0000-0000F3310000}"/>
    <cellStyle name="40% - Accent1 2 5 10 2 2" xfId="58311" xr:uid="{00000000-0005-0000-0000-0000F4310000}"/>
    <cellStyle name="40% - Accent1 2 5 10 3" xfId="50370" xr:uid="{00000000-0005-0000-0000-0000F5310000}"/>
    <cellStyle name="40% - Accent1 2 5 11" xfId="8144" xr:uid="{00000000-0005-0000-0000-0000F6310000}"/>
    <cellStyle name="40% - Accent1 2 5 11 2" xfId="37202" xr:uid="{00000000-0005-0000-0000-0000F7310000}"/>
    <cellStyle name="40% - Accent1 2 5 12" xfId="30618" xr:uid="{00000000-0005-0000-0000-0000F8310000}"/>
    <cellStyle name="40% - Accent1 2 5 2" xfId="1642" xr:uid="{00000000-0005-0000-0000-0000F9310000}"/>
    <cellStyle name="40% - Accent1 2 5 2 10" xfId="30831" xr:uid="{00000000-0005-0000-0000-0000FA310000}"/>
    <cellStyle name="40% - Accent1 2 5 2 2" xfId="2267" xr:uid="{00000000-0005-0000-0000-0000FB310000}"/>
    <cellStyle name="40% - Accent1 2 5 2 2 2" xfId="3275" xr:uid="{00000000-0005-0000-0000-0000FC310000}"/>
    <cellStyle name="40% - Accent1 2 5 2 2 2 2" xfId="6633" xr:uid="{00000000-0005-0000-0000-0000FD310000}"/>
    <cellStyle name="40% - Accent1 2 5 2 2 2 2 2" xfId="19915" xr:uid="{00000000-0005-0000-0000-0000FE310000}"/>
    <cellStyle name="40% - Accent1 2 5 2 2 2 2 2 2" xfId="27869" xr:uid="{00000000-0005-0000-0000-0000FF310000}"/>
    <cellStyle name="40% - Accent1 2 5 2 2 2 2 2 2 2" xfId="56828" xr:uid="{00000000-0005-0000-0000-000000320000}"/>
    <cellStyle name="40% - Accent1 2 5 2 2 2 2 2 3" xfId="48887" xr:uid="{00000000-0005-0000-0000-000001320000}"/>
    <cellStyle name="40% - Accent1 2 5 2 2 2 2 3" xfId="13245" xr:uid="{00000000-0005-0000-0000-000002320000}"/>
    <cellStyle name="40% - Accent1 2 5 2 2 2 2 3 2" xfId="42303" xr:uid="{00000000-0005-0000-0000-000003320000}"/>
    <cellStyle name="40% - Accent1 2 5 2 2 2 2 4" xfId="35719" xr:uid="{00000000-0005-0000-0000-000004320000}"/>
    <cellStyle name="40% - Accent1 2 5 2 2 2 3" xfId="16763" xr:uid="{00000000-0005-0000-0000-000005320000}"/>
    <cellStyle name="40% - Accent1 2 5 2 2 2 3 2" xfId="24717" xr:uid="{00000000-0005-0000-0000-000006320000}"/>
    <cellStyle name="40% - Accent1 2 5 2 2 2 3 2 2" xfId="53676" xr:uid="{00000000-0005-0000-0000-000007320000}"/>
    <cellStyle name="40% - Accent1 2 5 2 2 2 3 3" xfId="45735" xr:uid="{00000000-0005-0000-0000-000008320000}"/>
    <cellStyle name="40% - Accent1 2 5 2 2 2 4" xfId="9953" xr:uid="{00000000-0005-0000-0000-000009320000}"/>
    <cellStyle name="40% - Accent1 2 5 2 2 2 4 2" xfId="39011" xr:uid="{00000000-0005-0000-0000-00000A320000}"/>
    <cellStyle name="40% - Accent1 2 5 2 2 2 5" xfId="32427" xr:uid="{00000000-0005-0000-0000-00000B320000}"/>
    <cellStyle name="40% - Accent1 2 5 2 2 3" xfId="4473" xr:uid="{00000000-0005-0000-0000-00000C320000}"/>
    <cellStyle name="40% - Accent1 2 5 2 2 3 2" xfId="17767" xr:uid="{00000000-0005-0000-0000-00000D320000}"/>
    <cellStyle name="40% - Accent1 2 5 2 2 3 2 2" xfId="25721" xr:uid="{00000000-0005-0000-0000-00000E320000}"/>
    <cellStyle name="40% - Accent1 2 5 2 2 3 2 2 2" xfId="54680" xr:uid="{00000000-0005-0000-0000-00000F320000}"/>
    <cellStyle name="40% - Accent1 2 5 2 2 3 2 3" xfId="46739" xr:uid="{00000000-0005-0000-0000-000010320000}"/>
    <cellStyle name="40% - Accent1 2 5 2 2 3 3" xfId="11097" xr:uid="{00000000-0005-0000-0000-000011320000}"/>
    <cellStyle name="40% - Accent1 2 5 2 2 3 3 2" xfId="40155" xr:uid="{00000000-0005-0000-0000-000012320000}"/>
    <cellStyle name="40% - Accent1 2 5 2 2 3 4" xfId="33571" xr:uid="{00000000-0005-0000-0000-000013320000}"/>
    <cellStyle name="40% - Accent1 2 5 2 2 4" xfId="5629" xr:uid="{00000000-0005-0000-0000-000014320000}"/>
    <cellStyle name="40% - Accent1 2 5 2 2 4 2" xfId="18911" xr:uid="{00000000-0005-0000-0000-000015320000}"/>
    <cellStyle name="40% - Accent1 2 5 2 2 4 2 2" xfId="26865" xr:uid="{00000000-0005-0000-0000-000016320000}"/>
    <cellStyle name="40% - Accent1 2 5 2 2 4 2 2 2" xfId="55824" xr:uid="{00000000-0005-0000-0000-000017320000}"/>
    <cellStyle name="40% - Accent1 2 5 2 2 4 2 3" xfId="47883" xr:uid="{00000000-0005-0000-0000-000018320000}"/>
    <cellStyle name="40% - Accent1 2 5 2 2 4 3" xfId="12241" xr:uid="{00000000-0005-0000-0000-000019320000}"/>
    <cellStyle name="40% - Accent1 2 5 2 2 4 3 2" xfId="41299" xr:uid="{00000000-0005-0000-0000-00001A320000}"/>
    <cellStyle name="40% - Accent1 2 5 2 2 4 4" xfId="34715" xr:uid="{00000000-0005-0000-0000-00001B320000}"/>
    <cellStyle name="40% - Accent1 2 5 2 2 5" xfId="7798" xr:uid="{00000000-0005-0000-0000-00001C320000}"/>
    <cellStyle name="40% - Accent1 2 5 2 2 5 2" xfId="21059" xr:uid="{00000000-0005-0000-0000-00001D320000}"/>
    <cellStyle name="40% - Accent1 2 5 2 2 5 2 2" xfId="29013" xr:uid="{00000000-0005-0000-0000-00001E320000}"/>
    <cellStyle name="40% - Accent1 2 5 2 2 5 2 2 2" xfId="57972" xr:uid="{00000000-0005-0000-0000-00001F320000}"/>
    <cellStyle name="40% - Accent1 2 5 2 2 5 2 3" xfId="50031" xr:uid="{00000000-0005-0000-0000-000020320000}"/>
    <cellStyle name="40% - Accent1 2 5 2 2 5 3" xfId="14389" xr:uid="{00000000-0005-0000-0000-000021320000}"/>
    <cellStyle name="40% - Accent1 2 5 2 2 5 3 2" xfId="43447" xr:uid="{00000000-0005-0000-0000-000022320000}"/>
    <cellStyle name="40% - Accent1 2 5 2 2 5 4" xfId="36863" xr:uid="{00000000-0005-0000-0000-000023320000}"/>
    <cellStyle name="40% - Accent1 2 5 2 2 6" xfId="15668" xr:uid="{00000000-0005-0000-0000-000024320000}"/>
    <cellStyle name="40% - Accent1 2 5 2 2 6 2" xfId="23658" xr:uid="{00000000-0005-0000-0000-000025320000}"/>
    <cellStyle name="40% - Accent1 2 5 2 2 6 2 2" xfId="52617" xr:uid="{00000000-0005-0000-0000-000026320000}"/>
    <cellStyle name="40% - Accent1 2 5 2 2 6 3" xfId="44676" xr:uid="{00000000-0005-0000-0000-000027320000}"/>
    <cellStyle name="40% - Accent1 2 5 2 2 7" xfId="22209" xr:uid="{00000000-0005-0000-0000-000028320000}"/>
    <cellStyle name="40% - Accent1 2 5 2 2 7 2" xfId="30157" xr:uid="{00000000-0005-0000-0000-000029320000}"/>
    <cellStyle name="40% - Accent1 2 5 2 2 7 2 2" xfId="59116" xr:uid="{00000000-0005-0000-0000-00002A320000}"/>
    <cellStyle name="40% - Accent1 2 5 2 2 7 3" xfId="51175" xr:uid="{00000000-0005-0000-0000-00002B320000}"/>
    <cellStyle name="40% - Accent1 2 5 2 2 8" xfId="8949" xr:uid="{00000000-0005-0000-0000-00002C320000}"/>
    <cellStyle name="40% - Accent1 2 5 2 2 8 2" xfId="38007" xr:uid="{00000000-0005-0000-0000-00002D320000}"/>
    <cellStyle name="40% - Accent1 2 5 2 2 9" xfId="31423" xr:uid="{00000000-0005-0000-0000-00002E320000}"/>
    <cellStyle name="40% - Accent1 2 5 2 3" xfId="2683" xr:uid="{00000000-0005-0000-0000-00002F320000}"/>
    <cellStyle name="40% - Accent1 2 5 2 3 2" xfId="6041" xr:uid="{00000000-0005-0000-0000-000030320000}"/>
    <cellStyle name="40% - Accent1 2 5 2 3 2 2" xfId="19323" xr:uid="{00000000-0005-0000-0000-000031320000}"/>
    <cellStyle name="40% - Accent1 2 5 2 3 2 2 2" xfId="27277" xr:uid="{00000000-0005-0000-0000-000032320000}"/>
    <cellStyle name="40% - Accent1 2 5 2 3 2 2 2 2" xfId="56236" xr:uid="{00000000-0005-0000-0000-000033320000}"/>
    <cellStyle name="40% - Accent1 2 5 2 3 2 2 3" xfId="48295" xr:uid="{00000000-0005-0000-0000-000034320000}"/>
    <cellStyle name="40% - Accent1 2 5 2 3 2 3" xfId="12653" xr:uid="{00000000-0005-0000-0000-000035320000}"/>
    <cellStyle name="40% - Accent1 2 5 2 3 2 3 2" xfId="41711" xr:uid="{00000000-0005-0000-0000-000036320000}"/>
    <cellStyle name="40% - Accent1 2 5 2 3 2 4" xfId="35127" xr:uid="{00000000-0005-0000-0000-000037320000}"/>
    <cellStyle name="40% - Accent1 2 5 2 3 3" xfId="16171" xr:uid="{00000000-0005-0000-0000-000038320000}"/>
    <cellStyle name="40% - Accent1 2 5 2 3 3 2" xfId="24125" xr:uid="{00000000-0005-0000-0000-000039320000}"/>
    <cellStyle name="40% - Accent1 2 5 2 3 3 2 2" xfId="53084" xr:uid="{00000000-0005-0000-0000-00003A320000}"/>
    <cellStyle name="40% - Accent1 2 5 2 3 3 3" xfId="45143" xr:uid="{00000000-0005-0000-0000-00003B320000}"/>
    <cellStyle name="40% - Accent1 2 5 2 3 4" xfId="9361" xr:uid="{00000000-0005-0000-0000-00003C320000}"/>
    <cellStyle name="40% - Accent1 2 5 2 3 4 2" xfId="38419" xr:uid="{00000000-0005-0000-0000-00003D320000}"/>
    <cellStyle name="40% - Accent1 2 5 2 3 5" xfId="31835" xr:uid="{00000000-0005-0000-0000-00003E320000}"/>
    <cellStyle name="40% - Accent1 2 5 2 4" xfId="3881" xr:uid="{00000000-0005-0000-0000-00003F320000}"/>
    <cellStyle name="40% - Accent1 2 5 2 4 2" xfId="17175" xr:uid="{00000000-0005-0000-0000-000040320000}"/>
    <cellStyle name="40% - Accent1 2 5 2 4 2 2" xfId="25129" xr:uid="{00000000-0005-0000-0000-000041320000}"/>
    <cellStyle name="40% - Accent1 2 5 2 4 2 2 2" xfId="54088" xr:uid="{00000000-0005-0000-0000-000042320000}"/>
    <cellStyle name="40% - Accent1 2 5 2 4 2 3" xfId="46147" xr:uid="{00000000-0005-0000-0000-000043320000}"/>
    <cellStyle name="40% - Accent1 2 5 2 4 3" xfId="10505" xr:uid="{00000000-0005-0000-0000-000044320000}"/>
    <cellStyle name="40% - Accent1 2 5 2 4 3 2" xfId="39563" xr:uid="{00000000-0005-0000-0000-000045320000}"/>
    <cellStyle name="40% - Accent1 2 5 2 4 4" xfId="32979" xr:uid="{00000000-0005-0000-0000-000046320000}"/>
    <cellStyle name="40% - Accent1 2 5 2 5" xfId="5037" xr:uid="{00000000-0005-0000-0000-000047320000}"/>
    <cellStyle name="40% - Accent1 2 5 2 5 2" xfId="18319" xr:uid="{00000000-0005-0000-0000-000048320000}"/>
    <cellStyle name="40% - Accent1 2 5 2 5 2 2" xfId="26273" xr:uid="{00000000-0005-0000-0000-000049320000}"/>
    <cellStyle name="40% - Accent1 2 5 2 5 2 2 2" xfId="55232" xr:uid="{00000000-0005-0000-0000-00004A320000}"/>
    <cellStyle name="40% - Accent1 2 5 2 5 2 3" xfId="47291" xr:uid="{00000000-0005-0000-0000-00004B320000}"/>
    <cellStyle name="40% - Accent1 2 5 2 5 3" xfId="11649" xr:uid="{00000000-0005-0000-0000-00004C320000}"/>
    <cellStyle name="40% - Accent1 2 5 2 5 3 2" xfId="40707" xr:uid="{00000000-0005-0000-0000-00004D320000}"/>
    <cellStyle name="40% - Accent1 2 5 2 5 4" xfId="34123" xr:uid="{00000000-0005-0000-0000-00004E320000}"/>
    <cellStyle name="40% - Accent1 2 5 2 6" xfId="7206" xr:uid="{00000000-0005-0000-0000-00004F320000}"/>
    <cellStyle name="40% - Accent1 2 5 2 6 2" xfId="20467" xr:uid="{00000000-0005-0000-0000-000050320000}"/>
    <cellStyle name="40% - Accent1 2 5 2 6 2 2" xfId="28421" xr:uid="{00000000-0005-0000-0000-000051320000}"/>
    <cellStyle name="40% - Accent1 2 5 2 6 2 2 2" xfId="57380" xr:uid="{00000000-0005-0000-0000-000052320000}"/>
    <cellStyle name="40% - Accent1 2 5 2 6 2 3" xfId="49439" xr:uid="{00000000-0005-0000-0000-000053320000}"/>
    <cellStyle name="40% - Accent1 2 5 2 6 3" xfId="13797" xr:uid="{00000000-0005-0000-0000-000054320000}"/>
    <cellStyle name="40% - Accent1 2 5 2 6 3 2" xfId="42855" xr:uid="{00000000-0005-0000-0000-000055320000}"/>
    <cellStyle name="40% - Accent1 2 5 2 6 4" xfId="36271" xr:uid="{00000000-0005-0000-0000-000056320000}"/>
    <cellStyle name="40% - Accent1 2 5 2 7" xfId="15075" xr:uid="{00000000-0005-0000-0000-000057320000}"/>
    <cellStyle name="40% - Accent1 2 5 2 7 2" xfId="23065" xr:uid="{00000000-0005-0000-0000-000058320000}"/>
    <cellStyle name="40% - Accent1 2 5 2 7 2 2" xfId="52024" xr:uid="{00000000-0005-0000-0000-000059320000}"/>
    <cellStyle name="40% - Accent1 2 5 2 7 3" xfId="44083" xr:uid="{00000000-0005-0000-0000-00005A320000}"/>
    <cellStyle name="40% - Accent1 2 5 2 8" xfId="21617" xr:uid="{00000000-0005-0000-0000-00005B320000}"/>
    <cellStyle name="40% - Accent1 2 5 2 8 2" xfId="29565" xr:uid="{00000000-0005-0000-0000-00005C320000}"/>
    <cellStyle name="40% - Accent1 2 5 2 8 2 2" xfId="58524" xr:uid="{00000000-0005-0000-0000-00005D320000}"/>
    <cellStyle name="40% - Accent1 2 5 2 8 3" xfId="50583" xr:uid="{00000000-0005-0000-0000-00005E320000}"/>
    <cellStyle name="40% - Accent1 2 5 2 9" xfId="8357" xr:uid="{00000000-0005-0000-0000-00005F320000}"/>
    <cellStyle name="40% - Accent1 2 5 2 9 2" xfId="37415" xr:uid="{00000000-0005-0000-0000-000060320000}"/>
    <cellStyle name="40% - Accent1 2 5 3" xfId="2054" xr:uid="{00000000-0005-0000-0000-000061320000}"/>
    <cellStyle name="40% - Accent1 2 5 3 2" xfId="3062" xr:uid="{00000000-0005-0000-0000-000062320000}"/>
    <cellStyle name="40% - Accent1 2 5 3 2 2" xfId="6420" xr:uid="{00000000-0005-0000-0000-000063320000}"/>
    <cellStyle name="40% - Accent1 2 5 3 2 2 2" xfId="19702" xr:uid="{00000000-0005-0000-0000-000064320000}"/>
    <cellStyle name="40% - Accent1 2 5 3 2 2 2 2" xfId="27656" xr:uid="{00000000-0005-0000-0000-000065320000}"/>
    <cellStyle name="40% - Accent1 2 5 3 2 2 2 2 2" xfId="56615" xr:uid="{00000000-0005-0000-0000-000066320000}"/>
    <cellStyle name="40% - Accent1 2 5 3 2 2 2 3" xfId="48674" xr:uid="{00000000-0005-0000-0000-000067320000}"/>
    <cellStyle name="40% - Accent1 2 5 3 2 2 3" xfId="13032" xr:uid="{00000000-0005-0000-0000-000068320000}"/>
    <cellStyle name="40% - Accent1 2 5 3 2 2 3 2" xfId="42090" xr:uid="{00000000-0005-0000-0000-000069320000}"/>
    <cellStyle name="40% - Accent1 2 5 3 2 2 4" xfId="35506" xr:uid="{00000000-0005-0000-0000-00006A320000}"/>
    <cellStyle name="40% - Accent1 2 5 3 2 3" xfId="16550" xr:uid="{00000000-0005-0000-0000-00006B320000}"/>
    <cellStyle name="40% - Accent1 2 5 3 2 3 2" xfId="24504" xr:uid="{00000000-0005-0000-0000-00006C320000}"/>
    <cellStyle name="40% - Accent1 2 5 3 2 3 2 2" xfId="53463" xr:uid="{00000000-0005-0000-0000-00006D320000}"/>
    <cellStyle name="40% - Accent1 2 5 3 2 3 3" xfId="45522" xr:uid="{00000000-0005-0000-0000-00006E320000}"/>
    <cellStyle name="40% - Accent1 2 5 3 2 4" xfId="9740" xr:uid="{00000000-0005-0000-0000-00006F320000}"/>
    <cellStyle name="40% - Accent1 2 5 3 2 4 2" xfId="38798" xr:uid="{00000000-0005-0000-0000-000070320000}"/>
    <cellStyle name="40% - Accent1 2 5 3 2 5" xfId="32214" xr:uid="{00000000-0005-0000-0000-000071320000}"/>
    <cellStyle name="40% - Accent1 2 5 3 3" xfId="4260" xr:uid="{00000000-0005-0000-0000-000072320000}"/>
    <cellStyle name="40% - Accent1 2 5 3 3 2" xfId="17554" xr:uid="{00000000-0005-0000-0000-000073320000}"/>
    <cellStyle name="40% - Accent1 2 5 3 3 2 2" xfId="25508" xr:uid="{00000000-0005-0000-0000-000074320000}"/>
    <cellStyle name="40% - Accent1 2 5 3 3 2 2 2" xfId="54467" xr:uid="{00000000-0005-0000-0000-000075320000}"/>
    <cellStyle name="40% - Accent1 2 5 3 3 2 3" xfId="46526" xr:uid="{00000000-0005-0000-0000-000076320000}"/>
    <cellStyle name="40% - Accent1 2 5 3 3 3" xfId="10884" xr:uid="{00000000-0005-0000-0000-000077320000}"/>
    <cellStyle name="40% - Accent1 2 5 3 3 3 2" xfId="39942" xr:uid="{00000000-0005-0000-0000-000078320000}"/>
    <cellStyle name="40% - Accent1 2 5 3 3 4" xfId="33358" xr:uid="{00000000-0005-0000-0000-000079320000}"/>
    <cellStyle name="40% - Accent1 2 5 3 4" xfId="5416" xr:uid="{00000000-0005-0000-0000-00007A320000}"/>
    <cellStyle name="40% - Accent1 2 5 3 4 2" xfId="18698" xr:uid="{00000000-0005-0000-0000-00007B320000}"/>
    <cellStyle name="40% - Accent1 2 5 3 4 2 2" xfId="26652" xr:uid="{00000000-0005-0000-0000-00007C320000}"/>
    <cellStyle name="40% - Accent1 2 5 3 4 2 2 2" xfId="55611" xr:uid="{00000000-0005-0000-0000-00007D320000}"/>
    <cellStyle name="40% - Accent1 2 5 3 4 2 3" xfId="47670" xr:uid="{00000000-0005-0000-0000-00007E320000}"/>
    <cellStyle name="40% - Accent1 2 5 3 4 3" xfId="12028" xr:uid="{00000000-0005-0000-0000-00007F320000}"/>
    <cellStyle name="40% - Accent1 2 5 3 4 3 2" xfId="41086" xr:uid="{00000000-0005-0000-0000-000080320000}"/>
    <cellStyle name="40% - Accent1 2 5 3 4 4" xfId="34502" xr:uid="{00000000-0005-0000-0000-000081320000}"/>
    <cellStyle name="40% - Accent1 2 5 3 5" xfId="7585" xr:uid="{00000000-0005-0000-0000-000082320000}"/>
    <cellStyle name="40% - Accent1 2 5 3 5 2" xfId="20846" xr:uid="{00000000-0005-0000-0000-000083320000}"/>
    <cellStyle name="40% - Accent1 2 5 3 5 2 2" xfId="28800" xr:uid="{00000000-0005-0000-0000-000084320000}"/>
    <cellStyle name="40% - Accent1 2 5 3 5 2 2 2" xfId="57759" xr:uid="{00000000-0005-0000-0000-000085320000}"/>
    <cellStyle name="40% - Accent1 2 5 3 5 2 3" xfId="49818" xr:uid="{00000000-0005-0000-0000-000086320000}"/>
    <cellStyle name="40% - Accent1 2 5 3 5 3" xfId="14176" xr:uid="{00000000-0005-0000-0000-000087320000}"/>
    <cellStyle name="40% - Accent1 2 5 3 5 3 2" xfId="43234" xr:uid="{00000000-0005-0000-0000-000088320000}"/>
    <cellStyle name="40% - Accent1 2 5 3 5 4" xfId="36650" xr:uid="{00000000-0005-0000-0000-000089320000}"/>
    <cellStyle name="40% - Accent1 2 5 3 6" xfId="15455" xr:uid="{00000000-0005-0000-0000-00008A320000}"/>
    <cellStyle name="40% - Accent1 2 5 3 6 2" xfId="23445" xr:uid="{00000000-0005-0000-0000-00008B320000}"/>
    <cellStyle name="40% - Accent1 2 5 3 6 2 2" xfId="52404" xr:uid="{00000000-0005-0000-0000-00008C320000}"/>
    <cellStyle name="40% - Accent1 2 5 3 6 3" xfId="44463" xr:uid="{00000000-0005-0000-0000-00008D320000}"/>
    <cellStyle name="40% - Accent1 2 5 3 7" xfId="21996" xr:uid="{00000000-0005-0000-0000-00008E320000}"/>
    <cellStyle name="40% - Accent1 2 5 3 7 2" xfId="29944" xr:uid="{00000000-0005-0000-0000-00008F320000}"/>
    <cellStyle name="40% - Accent1 2 5 3 7 2 2" xfId="58903" xr:uid="{00000000-0005-0000-0000-000090320000}"/>
    <cellStyle name="40% - Accent1 2 5 3 7 3" xfId="50962" xr:uid="{00000000-0005-0000-0000-000091320000}"/>
    <cellStyle name="40% - Accent1 2 5 3 8" xfId="8736" xr:uid="{00000000-0005-0000-0000-000092320000}"/>
    <cellStyle name="40% - Accent1 2 5 3 8 2" xfId="37794" xr:uid="{00000000-0005-0000-0000-000093320000}"/>
    <cellStyle name="40% - Accent1 2 5 3 9" xfId="31210" xr:uid="{00000000-0005-0000-0000-000094320000}"/>
    <cellStyle name="40% - Accent1 2 5 4" xfId="1872" xr:uid="{00000000-0005-0000-0000-000095320000}"/>
    <cellStyle name="40% - Accent1 2 5 4 2" xfId="2882" xr:uid="{00000000-0005-0000-0000-000096320000}"/>
    <cellStyle name="40% - Accent1 2 5 4 2 2" xfId="6240" xr:uid="{00000000-0005-0000-0000-000097320000}"/>
    <cellStyle name="40% - Accent1 2 5 4 2 2 2" xfId="19522" xr:uid="{00000000-0005-0000-0000-000098320000}"/>
    <cellStyle name="40% - Accent1 2 5 4 2 2 2 2" xfId="27476" xr:uid="{00000000-0005-0000-0000-000099320000}"/>
    <cellStyle name="40% - Accent1 2 5 4 2 2 2 2 2" xfId="56435" xr:uid="{00000000-0005-0000-0000-00009A320000}"/>
    <cellStyle name="40% - Accent1 2 5 4 2 2 2 3" xfId="48494" xr:uid="{00000000-0005-0000-0000-00009B320000}"/>
    <cellStyle name="40% - Accent1 2 5 4 2 2 3" xfId="12852" xr:uid="{00000000-0005-0000-0000-00009C320000}"/>
    <cellStyle name="40% - Accent1 2 5 4 2 2 3 2" xfId="41910" xr:uid="{00000000-0005-0000-0000-00009D320000}"/>
    <cellStyle name="40% - Accent1 2 5 4 2 2 4" xfId="35326" xr:uid="{00000000-0005-0000-0000-00009E320000}"/>
    <cellStyle name="40% - Accent1 2 5 4 2 3" xfId="16370" xr:uid="{00000000-0005-0000-0000-00009F320000}"/>
    <cellStyle name="40% - Accent1 2 5 4 2 3 2" xfId="24324" xr:uid="{00000000-0005-0000-0000-0000A0320000}"/>
    <cellStyle name="40% - Accent1 2 5 4 2 3 2 2" xfId="53283" xr:uid="{00000000-0005-0000-0000-0000A1320000}"/>
    <cellStyle name="40% - Accent1 2 5 4 2 3 3" xfId="45342" xr:uid="{00000000-0005-0000-0000-0000A2320000}"/>
    <cellStyle name="40% - Accent1 2 5 4 2 4" xfId="9560" xr:uid="{00000000-0005-0000-0000-0000A3320000}"/>
    <cellStyle name="40% - Accent1 2 5 4 2 4 2" xfId="38618" xr:uid="{00000000-0005-0000-0000-0000A4320000}"/>
    <cellStyle name="40% - Accent1 2 5 4 2 5" xfId="32034" xr:uid="{00000000-0005-0000-0000-0000A5320000}"/>
    <cellStyle name="40% - Accent1 2 5 4 3" xfId="4080" xr:uid="{00000000-0005-0000-0000-0000A6320000}"/>
    <cellStyle name="40% - Accent1 2 5 4 3 2" xfId="17374" xr:uid="{00000000-0005-0000-0000-0000A7320000}"/>
    <cellStyle name="40% - Accent1 2 5 4 3 2 2" xfId="25328" xr:uid="{00000000-0005-0000-0000-0000A8320000}"/>
    <cellStyle name="40% - Accent1 2 5 4 3 2 2 2" xfId="54287" xr:uid="{00000000-0005-0000-0000-0000A9320000}"/>
    <cellStyle name="40% - Accent1 2 5 4 3 2 3" xfId="46346" xr:uid="{00000000-0005-0000-0000-0000AA320000}"/>
    <cellStyle name="40% - Accent1 2 5 4 3 3" xfId="10704" xr:uid="{00000000-0005-0000-0000-0000AB320000}"/>
    <cellStyle name="40% - Accent1 2 5 4 3 3 2" xfId="39762" xr:uid="{00000000-0005-0000-0000-0000AC320000}"/>
    <cellStyle name="40% - Accent1 2 5 4 3 4" xfId="33178" xr:uid="{00000000-0005-0000-0000-0000AD320000}"/>
    <cellStyle name="40% - Accent1 2 5 4 4" xfId="5236" xr:uid="{00000000-0005-0000-0000-0000AE320000}"/>
    <cellStyle name="40% - Accent1 2 5 4 4 2" xfId="18518" xr:uid="{00000000-0005-0000-0000-0000AF320000}"/>
    <cellStyle name="40% - Accent1 2 5 4 4 2 2" xfId="26472" xr:uid="{00000000-0005-0000-0000-0000B0320000}"/>
    <cellStyle name="40% - Accent1 2 5 4 4 2 2 2" xfId="55431" xr:uid="{00000000-0005-0000-0000-0000B1320000}"/>
    <cellStyle name="40% - Accent1 2 5 4 4 2 3" xfId="47490" xr:uid="{00000000-0005-0000-0000-0000B2320000}"/>
    <cellStyle name="40% - Accent1 2 5 4 4 3" xfId="11848" xr:uid="{00000000-0005-0000-0000-0000B3320000}"/>
    <cellStyle name="40% - Accent1 2 5 4 4 3 2" xfId="40906" xr:uid="{00000000-0005-0000-0000-0000B4320000}"/>
    <cellStyle name="40% - Accent1 2 5 4 4 4" xfId="34322" xr:uid="{00000000-0005-0000-0000-0000B5320000}"/>
    <cellStyle name="40% - Accent1 2 5 4 5" xfId="7405" xr:uid="{00000000-0005-0000-0000-0000B6320000}"/>
    <cellStyle name="40% - Accent1 2 5 4 5 2" xfId="20666" xr:uid="{00000000-0005-0000-0000-0000B7320000}"/>
    <cellStyle name="40% - Accent1 2 5 4 5 2 2" xfId="28620" xr:uid="{00000000-0005-0000-0000-0000B8320000}"/>
    <cellStyle name="40% - Accent1 2 5 4 5 2 2 2" xfId="57579" xr:uid="{00000000-0005-0000-0000-0000B9320000}"/>
    <cellStyle name="40% - Accent1 2 5 4 5 2 3" xfId="49638" xr:uid="{00000000-0005-0000-0000-0000BA320000}"/>
    <cellStyle name="40% - Accent1 2 5 4 5 3" xfId="13996" xr:uid="{00000000-0005-0000-0000-0000BB320000}"/>
    <cellStyle name="40% - Accent1 2 5 4 5 3 2" xfId="43054" xr:uid="{00000000-0005-0000-0000-0000BC320000}"/>
    <cellStyle name="40% - Accent1 2 5 4 5 4" xfId="36470" xr:uid="{00000000-0005-0000-0000-0000BD320000}"/>
    <cellStyle name="40% - Accent1 2 5 4 6" xfId="15275" xr:uid="{00000000-0005-0000-0000-0000BE320000}"/>
    <cellStyle name="40% - Accent1 2 5 4 6 2" xfId="23265" xr:uid="{00000000-0005-0000-0000-0000BF320000}"/>
    <cellStyle name="40% - Accent1 2 5 4 6 2 2" xfId="52224" xr:uid="{00000000-0005-0000-0000-0000C0320000}"/>
    <cellStyle name="40% - Accent1 2 5 4 6 3" xfId="44283" xr:uid="{00000000-0005-0000-0000-0000C1320000}"/>
    <cellStyle name="40% - Accent1 2 5 4 7" xfId="21816" xr:uid="{00000000-0005-0000-0000-0000C2320000}"/>
    <cellStyle name="40% - Accent1 2 5 4 7 2" xfId="29764" xr:uid="{00000000-0005-0000-0000-0000C3320000}"/>
    <cellStyle name="40% - Accent1 2 5 4 7 2 2" xfId="58723" xr:uid="{00000000-0005-0000-0000-0000C4320000}"/>
    <cellStyle name="40% - Accent1 2 5 4 7 3" xfId="50782" xr:uid="{00000000-0005-0000-0000-0000C5320000}"/>
    <cellStyle name="40% - Accent1 2 5 4 8" xfId="8556" xr:uid="{00000000-0005-0000-0000-0000C6320000}"/>
    <cellStyle name="40% - Accent1 2 5 4 8 2" xfId="37614" xr:uid="{00000000-0005-0000-0000-0000C7320000}"/>
    <cellStyle name="40% - Accent1 2 5 4 9" xfId="31030" xr:uid="{00000000-0005-0000-0000-0000C8320000}"/>
    <cellStyle name="40% - Accent1 2 5 5" xfId="2470" xr:uid="{00000000-0005-0000-0000-0000C9320000}"/>
    <cellStyle name="40% - Accent1 2 5 5 2" xfId="5828" xr:uid="{00000000-0005-0000-0000-0000CA320000}"/>
    <cellStyle name="40% - Accent1 2 5 5 2 2" xfId="19110" xr:uid="{00000000-0005-0000-0000-0000CB320000}"/>
    <cellStyle name="40% - Accent1 2 5 5 2 2 2" xfId="27064" xr:uid="{00000000-0005-0000-0000-0000CC320000}"/>
    <cellStyle name="40% - Accent1 2 5 5 2 2 2 2" xfId="56023" xr:uid="{00000000-0005-0000-0000-0000CD320000}"/>
    <cellStyle name="40% - Accent1 2 5 5 2 2 3" xfId="48082" xr:uid="{00000000-0005-0000-0000-0000CE320000}"/>
    <cellStyle name="40% - Accent1 2 5 5 2 3" xfId="12440" xr:uid="{00000000-0005-0000-0000-0000CF320000}"/>
    <cellStyle name="40% - Accent1 2 5 5 2 3 2" xfId="41498" xr:uid="{00000000-0005-0000-0000-0000D0320000}"/>
    <cellStyle name="40% - Accent1 2 5 5 2 4" xfId="34914" xr:uid="{00000000-0005-0000-0000-0000D1320000}"/>
    <cellStyle name="40% - Accent1 2 5 5 3" xfId="14730" xr:uid="{00000000-0005-0000-0000-0000D2320000}"/>
    <cellStyle name="40% - Accent1 2 5 5 3 2" xfId="22756" xr:uid="{00000000-0005-0000-0000-0000D3320000}"/>
    <cellStyle name="40% - Accent1 2 5 5 3 2 2" xfId="51715" xr:uid="{00000000-0005-0000-0000-0000D4320000}"/>
    <cellStyle name="40% - Accent1 2 5 5 3 3" xfId="43774" xr:uid="{00000000-0005-0000-0000-0000D5320000}"/>
    <cellStyle name="40% - Accent1 2 5 5 4" xfId="9148" xr:uid="{00000000-0005-0000-0000-0000D6320000}"/>
    <cellStyle name="40% - Accent1 2 5 5 4 2" xfId="38206" xr:uid="{00000000-0005-0000-0000-0000D7320000}"/>
    <cellStyle name="40% - Accent1 2 5 5 5" xfId="31622" xr:uid="{00000000-0005-0000-0000-0000D8320000}"/>
    <cellStyle name="40% - Accent1 2 5 6" xfId="3668" xr:uid="{00000000-0005-0000-0000-0000D9320000}"/>
    <cellStyle name="40% - Accent1 2 5 6 2" xfId="16962" xr:uid="{00000000-0005-0000-0000-0000DA320000}"/>
    <cellStyle name="40% - Accent1 2 5 6 2 2" xfId="24916" xr:uid="{00000000-0005-0000-0000-0000DB320000}"/>
    <cellStyle name="40% - Accent1 2 5 6 2 2 2" xfId="53875" xr:uid="{00000000-0005-0000-0000-0000DC320000}"/>
    <cellStyle name="40% - Accent1 2 5 6 2 3" xfId="45934" xr:uid="{00000000-0005-0000-0000-0000DD320000}"/>
    <cellStyle name="40% - Accent1 2 5 6 3" xfId="10292" xr:uid="{00000000-0005-0000-0000-0000DE320000}"/>
    <cellStyle name="40% - Accent1 2 5 6 3 2" xfId="39350" xr:uid="{00000000-0005-0000-0000-0000DF320000}"/>
    <cellStyle name="40% - Accent1 2 5 6 4" xfId="32766" xr:uid="{00000000-0005-0000-0000-0000E0320000}"/>
    <cellStyle name="40% - Accent1 2 5 7" xfId="4824" xr:uid="{00000000-0005-0000-0000-0000E1320000}"/>
    <cellStyle name="40% - Accent1 2 5 7 2" xfId="18106" xr:uid="{00000000-0005-0000-0000-0000E2320000}"/>
    <cellStyle name="40% - Accent1 2 5 7 2 2" xfId="26060" xr:uid="{00000000-0005-0000-0000-0000E3320000}"/>
    <cellStyle name="40% - Accent1 2 5 7 2 2 2" xfId="55019" xr:uid="{00000000-0005-0000-0000-0000E4320000}"/>
    <cellStyle name="40% - Accent1 2 5 7 2 3" xfId="47078" xr:uid="{00000000-0005-0000-0000-0000E5320000}"/>
    <cellStyle name="40% - Accent1 2 5 7 3" xfId="11436" xr:uid="{00000000-0005-0000-0000-0000E6320000}"/>
    <cellStyle name="40% - Accent1 2 5 7 3 2" xfId="40494" xr:uid="{00000000-0005-0000-0000-0000E7320000}"/>
    <cellStyle name="40% - Accent1 2 5 7 4" xfId="33910" xr:uid="{00000000-0005-0000-0000-0000E8320000}"/>
    <cellStyle name="40% - Accent1 2 5 8" xfId="6993" xr:uid="{00000000-0005-0000-0000-0000E9320000}"/>
    <cellStyle name="40% - Accent1 2 5 8 2" xfId="20254" xr:uid="{00000000-0005-0000-0000-0000EA320000}"/>
    <cellStyle name="40% - Accent1 2 5 8 2 2" xfId="28208" xr:uid="{00000000-0005-0000-0000-0000EB320000}"/>
    <cellStyle name="40% - Accent1 2 5 8 2 2 2" xfId="57167" xr:uid="{00000000-0005-0000-0000-0000EC320000}"/>
    <cellStyle name="40% - Accent1 2 5 8 2 3" xfId="49226" xr:uid="{00000000-0005-0000-0000-0000ED320000}"/>
    <cellStyle name="40% - Accent1 2 5 8 3" xfId="13584" xr:uid="{00000000-0005-0000-0000-0000EE320000}"/>
    <cellStyle name="40% - Accent1 2 5 8 3 2" xfId="42642" xr:uid="{00000000-0005-0000-0000-0000EF320000}"/>
    <cellStyle name="40% - Accent1 2 5 8 4" xfId="36058" xr:uid="{00000000-0005-0000-0000-0000F0320000}"/>
    <cellStyle name="40% - Accent1 2 5 9" xfId="14862" xr:uid="{00000000-0005-0000-0000-0000F1320000}"/>
    <cellStyle name="40% - Accent1 2 5 9 2" xfId="22852" xr:uid="{00000000-0005-0000-0000-0000F2320000}"/>
    <cellStyle name="40% - Accent1 2 5 9 2 2" xfId="51811" xr:uid="{00000000-0005-0000-0000-0000F3320000}"/>
    <cellStyle name="40% - Accent1 2 5 9 3" xfId="43870" xr:uid="{00000000-0005-0000-0000-0000F4320000}"/>
    <cellStyle name="40% - Accent1 2 6" xfId="1530" xr:uid="{00000000-0005-0000-0000-0000F5320000}"/>
    <cellStyle name="40% - Accent1 2 6 10" xfId="30723" xr:uid="{00000000-0005-0000-0000-0000F6320000}"/>
    <cellStyle name="40% - Accent1 2 6 2" xfId="2159" xr:uid="{00000000-0005-0000-0000-0000F7320000}"/>
    <cellStyle name="40% - Accent1 2 6 2 2" xfId="3167" xr:uid="{00000000-0005-0000-0000-0000F8320000}"/>
    <cellStyle name="40% - Accent1 2 6 2 2 2" xfId="6525" xr:uid="{00000000-0005-0000-0000-0000F9320000}"/>
    <cellStyle name="40% - Accent1 2 6 2 2 2 2" xfId="19807" xr:uid="{00000000-0005-0000-0000-0000FA320000}"/>
    <cellStyle name="40% - Accent1 2 6 2 2 2 2 2" xfId="27761" xr:uid="{00000000-0005-0000-0000-0000FB320000}"/>
    <cellStyle name="40% - Accent1 2 6 2 2 2 2 2 2" xfId="56720" xr:uid="{00000000-0005-0000-0000-0000FC320000}"/>
    <cellStyle name="40% - Accent1 2 6 2 2 2 2 3" xfId="48779" xr:uid="{00000000-0005-0000-0000-0000FD320000}"/>
    <cellStyle name="40% - Accent1 2 6 2 2 2 3" xfId="13137" xr:uid="{00000000-0005-0000-0000-0000FE320000}"/>
    <cellStyle name="40% - Accent1 2 6 2 2 2 3 2" xfId="42195" xr:uid="{00000000-0005-0000-0000-0000FF320000}"/>
    <cellStyle name="40% - Accent1 2 6 2 2 2 4" xfId="35611" xr:uid="{00000000-0005-0000-0000-000000330000}"/>
    <cellStyle name="40% - Accent1 2 6 2 2 3" xfId="16655" xr:uid="{00000000-0005-0000-0000-000001330000}"/>
    <cellStyle name="40% - Accent1 2 6 2 2 3 2" xfId="24609" xr:uid="{00000000-0005-0000-0000-000002330000}"/>
    <cellStyle name="40% - Accent1 2 6 2 2 3 2 2" xfId="53568" xr:uid="{00000000-0005-0000-0000-000003330000}"/>
    <cellStyle name="40% - Accent1 2 6 2 2 3 3" xfId="45627" xr:uid="{00000000-0005-0000-0000-000004330000}"/>
    <cellStyle name="40% - Accent1 2 6 2 2 4" xfId="9845" xr:uid="{00000000-0005-0000-0000-000005330000}"/>
    <cellStyle name="40% - Accent1 2 6 2 2 4 2" xfId="38903" xr:uid="{00000000-0005-0000-0000-000006330000}"/>
    <cellStyle name="40% - Accent1 2 6 2 2 5" xfId="32319" xr:uid="{00000000-0005-0000-0000-000007330000}"/>
    <cellStyle name="40% - Accent1 2 6 2 3" xfId="4365" xr:uid="{00000000-0005-0000-0000-000008330000}"/>
    <cellStyle name="40% - Accent1 2 6 2 3 2" xfId="17659" xr:uid="{00000000-0005-0000-0000-000009330000}"/>
    <cellStyle name="40% - Accent1 2 6 2 3 2 2" xfId="25613" xr:uid="{00000000-0005-0000-0000-00000A330000}"/>
    <cellStyle name="40% - Accent1 2 6 2 3 2 2 2" xfId="54572" xr:uid="{00000000-0005-0000-0000-00000B330000}"/>
    <cellStyle name="40% - Accent1 2 6 2 3 2 3" xfId="46631" xr:uid="{00000000-0005-0000-0000-00000C330000}"/>
    <cellStyle name="40% - Accent1 2 6 2 3 3" xfId="10989" xr:uid="{00000000-0005-0000-0000-00000D330000}"/>
    <cellStyle name="40% - Accent1 2 6 2 3 3 2" xfId="40047" xr:uid="{00000000-0005-0000-0000-00000E330000}"/>
    <cellStyle name="40% - Accent1 2 6 2 3 4" xfId="33463" xr:uid="{00000000-0005-0000-0000-00000F330000}"/>
    <cellStyle name="40% - Accent1 2 6 2 4" xfId="5521" xr:uid="{00000000-0005-0000-0000-000010330000}"/>
    <cellStyle name="40% - Accent1 2 6 2 4 2" xfId="18803" xr:uid="{00000000-0005-0000-0000-000011330000}"/>
    <cellStyle name="40% - Accent1 2 6 2 4 2 2" xfId="26757" xr:uid="{00000000-0005-0000-0000-000012330000}"/>
    <cellStyle name="40% - Accent1 2 6 2 4 2 2 2" xfId="55716" xr:uid="{00000000-0005-0000-0000-000013330000}"/>
    <cellStyle name="40% - Accent1 2 6 2 4 2 3" xfId="47775" xr:uid="{00000000-0005-0000-0000-000014330000}"/>
    <cellStyle name="40% - Accent1 2 6 2 4 3" xfId="12133" xr:uid="{00000000-0005-0000-0000-000015330000}"/>
    <cellStyle name="40% - Accent1 2 6 2 4 3 2" xfId="41191" xr:uid="{00000000-0005-0000-0000-000016330000}"/>
    <cellStyle name="40% - Accent1 2 6 2 4 4" xfId="34607" xr:uid="{00000000-0005-0000-0000-000017330000}"/>
    <cellStyle name="40% - Accent1 2 6 2 5" xfId="7690" xr:uid="{00000000-0005-0000-0000-000018330000}"/>
    <cellStyle name="40% - Accent1 2 6 2 5 2" xfId="20951" xr:uid="{00000000-0005-0000-0000-000019330000}"/>
    <cellStyle name="40% - Accent1 2 6 2 5 2 2" xfId="28905" xr:uid="{00000000-0005-0000-0000-00001A330000}"/>
    <cellStyle name="40% - Accent1 2 6 2 5 2 2 2" xfId="57864" xr:uid="{00000000-0005-0000-0000-00001B330000}"/>
    <cellStyle name="40% - Accent1 2 6 2 5 2 3" xfId="49923" xr:uid="{00000000-0005-0000-0000-00001C330000}"/>
    <cellStyle name="40% - Accent1 2 6 2 5 3" xfId="14281" xr:uid="{00000000-0005-0000-0000-00001D330000}"/>
    <cellStyle name="40% - Accent1 2 6 2 5 3 2" xfId="43339" xr:uid="{00000000-0005-0000-0000-00001E330000}"/>
    <cellStyle name="40% - Accent1 2 6 2 5 4" xfId="36755" xr:uid="{00000000-0005-0000-0000-00001F330000}"/>
    <cellStyle name="40% - Accent1 2 6 2 6" xfId="15560" xr:uid="{00000000-0005-0000-0000-000020330000}"/>
    <cellStyle name="40% - Accent1 2 6 2 6 2" xfId="23550" xr:uid="{00000000-0005-0000-0000-000021330000}"/>
    <cellStyle name="40% - Accent1 2 6 2 6 2 2" xfId="52509" xr:uid="{00000000-0005-0000-0000-000022330000}"/>
    <cellStyle name="40% - Accent1 2 6 2 6 3" xfId="44568" xr:uid="{00000000-0005-0000-0000-000023330000}"/>
    <cellStyle name="40% - Accent1 2 6 2 7" xfId="22101" xr:uid="{00000000-0005-0000-0000-000024330000}"/>
    <cellStyle name="40% - Accent1 2 6 2 7 2" xfId="30049" xr:uid="{00000000-0005-0000-0000-000025330000}"/>
    <cellStyle name="40% - Accent1 2 6 2 7 2 2" xfId="59008" xr:uid="{00000000-0005-0000-0000-000026330000}"/>
    <cellStyle name="40% - Accent1 2 6 2 7 3" xfId="51067" xr:uid="{00000000-0005-0000-0000-000027330000}"/>
    <cellStyle name="40% - Accent1 2 6 2 8" xfId="8841" xr:uid="{00000000-0005-0000-0000-000028330000}"/>
    <cellStyle name="40% - Accent1 2 6 2 8 2" xfId="37899" xr:uid="{00000000-0005-0000-0000-000029330000}"/>
    <cellStyle name="40% - Accent1 2 6 2 9" xfId="31315" xr:uid="{00000000-0005-0000-0000-00002A330000}"/>
    <cellStyle name="40% - Accent1 2 6 3" xfId="2575" xr:uid="{00000000-0005-0000-0000-00002B330000}"/>
    <cellStyle name="40% - Accent1 2 6 3 2" xfId="5933" xr:uid="{00000000-0005-0000-0000-00002C330000}"/>
    <cellStyle name="40% - Accent1 2 6 3 2 2" xfId="19215" xr:uid="{00000000-0005-0000-0000-00002D330000}"/>
    <cellStyle name="40% - Accent1 2 6 3 2 2 2" xfId="27169" xr:uid="{00000000-0005-0000-0000-00002E330000}"/>
    <cellStyle name="40% - Accent1 2 6 3 2 2 2 2" xfId="56128" xr:uid="{00000000-0005-0000-0000-00002F330000}"/>
    <cellStyle name="40% - Accent1 2 6 3 2 2 3" xfId="48187" xr:uid="{00000000-0005-0000-0000-000030330000}"/>
    <cellStyle name="40% - Accent1 2 6 3 2 3" xfId="12545" xr:uid="{00000000-0005-0000-0000-000031330000}"/>
    <cellStyle name="40% - Accent1 2 6 3 2 3 2" xfId="41603" xr:uid="{00000000-0005-0000-0000-000032330000}"/>
    <cellStyle name="40% - Accent1 2 6 3 2 4" xfId="35019" xr:uid="{00000000-0005-0000-0000-000033330000}"/>
    <cellStyle name="40% - Accent1 2 6 3 3" xfId="16063" xr:uid="{00000000-0005-0000-0000-000034330000}"/>
    <cellStyle name="40% - Accent1 2 6 3 3 2" xfId="24017" xr:uid="{00000000-0005-0000-0000-000035330000}"/>
    <cellStyle name="40% - Accent1 2 6 3 3 2 2" xfId="52976" xr:uid="{00000000-0005-0000-0000-000036330000}"/>
    <cellStyle name="40% - Accent1 2 6 3 3 3" xfId="45035" xr:uid="{00000000-0005-0000-0000-000037330000}"/>
    <cellStyle name="40% - Accent1 2 6 3 4" xfId="9253" xr:uid="{00000000-0005-0000-0000-000038330000}"/>
    <cellStyle name="40% - Accent1 2 6 3 4 2" xfId="38311" xr:uid="{00000000-0005-0000-0000-000039330000}"/>
    <cellStyle name="40% - Accent1 2 6 3 5" xfId="31727" xr:uid="{00000000-0005-0000-0000-00003A330000}"/>
    <cellStyle name="40% - Accent1 2 6 4" xfId="3773" xr:uid="{00000000-0005-0000-0000-00003B330000}"/>
    <cellStyle name="40% - Accent1 2 6 4 2" xfId="17067" xr:uid="{00000000-0005-0000-0000-00003C330000}"/>
    <cellStyle name="40% - Accent1 2 6 4 2 2" xfId="25021" xr:uid="{00000000-0005-0000-0000-00003D330000}"/>
    <cellStyle name="40% - Accent1 2 6 4 2 2 2" xfId="53980" xr:uid="{00000000-0005-0000-0000-00003E330000}"/>
    <cellStyle name="40% - Accent1 2 6 4 2 3" xfId="46039" xr:uid="{00000000-0005-0000-0000-00003F330000}"/>
    <cellStyle name="40% - Accent1 2 6 4 3" xfId="10397" xr:uid="{00000000-0005-0000-0000-000040330000}"/>
    <cellStyle name="40% - Accent1 2 6 4 3 2" xfId="39455" xr:uid="{00000000-0005-0000-0000-000041330000}"/>
    <cellStyle name="40% - Accent1 2 6 4 4" xfId="32871" xr:uid="{00000000-0005-0000-0000-000042330000}"/>
    <cellStyle name="40% - Accent1 2 6 5" xfId="4929" xr:uid="{00000000-0005-0000-0000-000043330000}"/>
    <cellStyle name="40% - Accent1 2 6 5 2" xfId="18211" xr:uid="{00000000-0005-0000-0000-000044330000}"/>
    <cellStyle name="40% - Accent1 2 6 5 2 2" xfId="26165" xr:uid="{00000000-0005-0000-0000-000045330000}"/>
    <cellStyle name="40% - Accent1 2 6 5 2 2 2" xfId="55124" xr:uid="{00000000-0005-0000-0000-000046330000}"/>
    <cellStyle name="40% - Accent1 2 6 5 2 3" xfId="47183" xr:uid="{00000000-0005-0000-0000-000047330000}"/>
    <cellStyle name="40% - Accent1 2 6 5 3" xfId="11541" xr:uid="{00000000-0005-0000-0000-000048330000}"/>
    <cellStyle name="40% - Accent1 2 6 5 3 2" xfId="40599" xr:uid="{00000000-0005-0000-0000-000049330000}"/>
    <cellStyle name="40% - Accent1 2 6 5 4" xfId="34015" xr:uid="{00000000-0005-0000-0000-00004A330000}"/>
    <cellStyle name="40% - Accent1 2 6 6" xfId="7098" xr:uid="{00000000-0005-0000-0000-00004B330000}"/>
    <cellStyle name="40% - Accent1 2 6 6 2" xfId="20359" xr:uid="{00000000-0005-0000-0000-00004C330000}"/>
    <cellStyle name="40% - Accent1 2 6 6 2 2" xfId="28313" xr:uid="{00000000-0005-0000-0000-00004D330000}"/>
    <cellStyle name="40% - Accent1 2 6 6 2 2 2" xfId="57272" xr:uid="{00000000-0005-0000-0000-00004E330000}"/>
    <cellStyle name="40% - Accent1 2 6 6 2 3" xfId="49331" xr:uid="{00000000-0005-0000-0000-00004F330000}"/>
    <cellStyle name="40% - Accent1 2 6 6 3" xfId="13689" xr:uid="{00000000-0005-0000-0000-000050330000}"/>
    <cellStyle name="40% - Accent1 2 6 6 3 2" xfId="42747" xr:uid="{00000000-0005-0000-0000-000051330000}"/>
    <cellStyle name="40% - Accent1 2 6 6 4" xfId="36163" xr:uid="{00000000-0005-0000-0000-000052330000}"/>
    <cellStyle name="40% - Accent1 2 6 7" xfId="14967" xr:uid="{00000000-0005-0000-0000-000053330000}"/>
    <cellStyle name="40% - Accent1 2 6 7 2" xfId="22957" xr:uid="{00000000-0005-0000-0000-000054330000}"/>
    <cellStyle name="40% - Accent1 2 6 7 2 2" xfId="51916" xr:uid="{00000000-0005-0000-0000-000055330000}"/>
    <cellStyle name="40% - Accent1 2 6 7 3" xfId="43975" xr:uid="{00000000-0005-0000-0000-000056330000}"/>
    <cellStyle name="40% - Accent1 2 6 8" xfId="21509" xr:uid="{00000000-0005-0000-0000-000057330000}"/>
    <cellStyle name="40% - Accent1 2 6 8 2" xfId="29457" xr:uid="{00000000-0005-0000-0000-000058330000}"/>
    <cellStyle name="40% - Accent1 2 6 8 2 2" xfId="58416" xr:uid="{00000000-0005-0000-0000-000059330000}"/>
    <cellStyle name="40% - Accent1 2 6 8 3" xfId="50475" xr:uid="{00000000-0005-0000-0000-00005A330000}"/>
    <cellStyle name="40% - Accent1 2 6 9" xfId="8249" xr:uid="{00000000-0005-0000-0000-00005B330000}"/>
    <cellStyle name="40% - Accent1 2 6 9 2" xfId="37307" xr:uid="{00000000-0005-0000-0000-00005C330000}"/>
    <cellStyle name="40% - Accent1 2 7" xfId="1964" xr:uid="{00000000-0005-0000-0000-00005D330000}"/>
    <cellStyle name="40% - Accent1 2 7 2" xfId="2972" xr:uid="{00000000-0005-0000-0000-00005E330000}"/>
    <cellStyle name="40% - Accent1 2 7 2 2" xfId="6330" xr:uid="{00000000-0005-0000-0000-00005F330000}"/>
    <cellStyle name="40% - Accent1 2 7 2 2 2" xfId="19612" xr:uid="{00000000-0005-0000-0000-000060330000}"/>
    <cellStyle name="40% - Accent1 2 7 2 2 2 2" xfId="27566" xr:uid="{00000000-0005-0000-0000-000061330000}"/>
    <cellStyle name="40% - Accent1 2 7 2 2 2 2 2" xfId="56525" xr:uid="{00000000-0005-0000-0000-000062330000}"/>
    <cellStyle name="40% - Accent1 2 7 2 2 2 3" xfId="48584" xr:uid="{00000000-0005-0000-0000-000063330000}"/>
    <cellStyle name="40% - Accent1 2 7 2 2 3" xfId="12942" xr:uid="{00000000-0005-0000-0000-000064330000}"/>
    <cellStyle name="40% - Accent1 2 7 2 2 3 2" xfId="42000" xr:uid="{00000000-0005-0000-0000-000065330000}"/>
    <cellStyle name="40% - Accent1 2 7 2 2 4" xfId="35416" xr:uid="{00000000-0005-0000-0000-000066330000}"/>
    <cellStyle name="40% - Accent1 2 7 2 3" xfId="16460" xr:uid="{00000000-0005-0000-0000-000067330000}"/>
    <cellStyle name="40% - Accent1 2 7 2 3 2" xfId="24414" xr:uid="{00000000-0005-0000-0000-000068330000}"/>
    <cellStyle name="40% - Accent1 2 7 2 3 2 2" xfId="53373" xr:uid="{00000000-0005-0000-0000-000069330000}"/>
    <cellStyle name="40% - Accent1 2 7 2 3 3" xfId="45432" xr:uid="{00000000-0005-0000-0000-00006A330000}"/>
    <cellStyle name="40% - Accent1 2 7 2 4" xfId="9650" xr:uid="{00000000-0005-0000-0000-00006B330000}"/>
    <cellStyle name="40% - Accent1 2 7 2 4 2" xfId="38708" xr:uid="{00000000-0005-0000-0000-00006C330000}"/>
    <cellStyle name="40% - Accent1 2 7 2 5" xfId="32124" xr:uid="{00000000-0005-0000-0000-00006D330000}"/>
    <cellStyle name="40% - Accent1 2 7 3" xfId="4170" xr:uid="{00000000-0005-0000-0000-00006E330000}"/>
    <cellStyle name="40% - Accent1 2 7 3 2" xfId="17464" xr:uid="{00000000-0005-0000-0000-00006F330000}"/>
    <cellStyle name="40% - Accent1 2 7 3 2 2" xfId="25418" xr:uid="{00000000-0005-0000-0000-000070330000}"/>
    <cellStyle name="40% - Accent1 2 7 3 2 2 2" xfId="54377" xr:uid="{00000000-0005-0000-0000-000071330000}"/>
    <cellStyle name="40% - Accent1 2 7 3 2 3" xfId="46436" xr:uid="{00000000-0005-0000-0000-000072330000}"/>
    <cellStyle name="40% - Accent1 2 7 3 3" xfId="10794" xr:uid="{00000000-0005-0000-0000-000073330000}"/>
    <cellStyle name="40% - Accent1 2 7 3 3 2" xfId="39852" xr:uid="{00000000-0005-0000-0000-000074330000}"/>
    <cellStyle name="40% - Accent1 2 7 3 4" xfId="33268" xr:uid="{00000000-0005-0000-0000-000075330000}"/>
    <cellStyle name="40% - Accent1 2 7 4" xfId="5326" xr:uid="{00000000-0005-0000-0000-000076330000}"/>
    <cellStyle name="40% - Accent1 2 7 4 2" xfId="18608" xr:uid="{00000000-0005-0000-0000-000077330000}"/>
    <cellStyle name="40% - Accent1 2 7 4 2 2" xfId="26562" xr:uid="{00000000-0005-0000-0000-000078330000}"/>
    <cellStyle name="40% - Accent1 2 7 4 2 2 2" xfId="55521" xr:uid="{00000000-0005-0000-0000-000079330000}"/>
    <cellStyle name="40% - Accent1 2 7 4 2 3" xfId="47580" xr:uid="{00000000-0005-0000-0000-00007A330000}"/>
    <cellStyle name="40% - Accent1 2 7 4 3" xfId="11938" xr:uid="{00000000-0005-0000-0000-00007B330000}"/>
    <cellStyle name="40% - Accent1 2 7 4 3 2" xfId="40996" xr:uid="{00000000-0005-0000-0000-00007C330000}"/>
    <cellStyle name="40% - Accent1 2 7 4 4" xfId="34412" xr:uid="{00000000-0005-0000-0000-00007D330000}"/>
    <cellStyle name="40% - Accent1 2 7 5" xfId="7495" xr:uid="{00000000-0005-0000-0000-00007E330000}"/>
    <cellStyle name="40% - Accent1 2 7 5 2" xfId="20756" xr:uid="{00000000-0005-0000-0000-00007F330000}"/>
    <cellStyle name="40% - Accent1 2 7 5 2 2" xfId="28710" xr:uid="{00000000-0005-0000-0000-000080330000}"/>
    <cellStyle name="40% - Accent1 2 7 5 2 2 2" xfId="57669" xr:uid="{00000000-0005-0000-0000-000081330000}"/>
    <cellStyle name="40% - Accent1 2 7 5 2 3" xfId="49728" xr:uid="{00000000-0005-0000-0000-000082330000}"/>
    <cellStyle name="40% - Accent1 2 7 5 3" xfId="14086" xr:uid="{00000000-0005-0000-0000-000083330000}"/>
    <cellStyle name="40% - Accent1 2 7 5 3 2" xfId="43144" xr:uid="{00000000-0005-0000-0000-000084330000}"/>
    <cellStyle name="40% - Accent1 2 7 5 4" xfId="36560" xr:uid="{00000000-0005-0000-0000-000085330000}"/>
    <cellStyle name="40% - Accent1 2 7 6" xfId="15365" xr:uid="{00000000-0005-0000-0000-000086330000}"/>
    <cellStyle name="40% - Accent1 2 7 6 2" xfId="23355" xr:uid="{00000000-0005-0000-0000-000087330000}"/>
    <cellStyle name="40% - Accent1 2 7 6 2 2" xfId="52314" xr:uid="{00000000-0005-0000-0000-000088330000}"/>
    <cellStyle name="40% - Accent1 2 7 6 3" xfId="44373" xr:uid="{00000000-0005-0000-0000-000089330000}"/>
    <cellStyle name="40% - Accent1 2 7 7" xfId="21906" xr:uid="{00000000-0005-0000-0000-00008A330000}"/>
    <cellStyle name="40% - Accent1 2 7 7 2" xfId="29854" xr:uid="{00000000-0005-0000-0000-00008B330000}"/>
    <cellStyle name="40% - Accent1 2 7 7 2 2" xfId="58813" xr:uid="{00000000-0005-0000-0000-00008C330000}"/>
    <cellStyle name="40% - Accent1 2 7 7 3" xfId="50872" xr:uid="{00000000-0005-0000-0000-00008D330000}"/>
    <cellStyle name="40% - Accent1 2 7 8" xfId="8646" xr:uid="{00000000-0005-0000-0000-00008E330000}"/>
    <cellStyle name="40% - Accent1 2 7 8 2" xfId="37704" xr:uid="{00000000-0005-0000-0000-00008F330000}"/>
    <cellStyle name="40% - Accent1 2 7 9" xfId="31120" xr:uid="{00000000-0005-0000-0000-000090330000}"/>
    <cellStyle name="40% - Accent1 2 8" xfId="1780" xr:uid="{00000000-0005-0000-0000-000091330000}"/>
    <cellStyle name="40% - Accent1 2 8 2" xfId="2792" xr:uid="{00000000-0005-0000-0000-000092330000}"/>
    <cellStyle name="40% - Accent1 2 8 2 2" xfId="6150" xr:uid="{00000000-0005-0000-0000-000093330000}"/>
    <cellStyle name="40% - Accent1 2 8 2 2 2" xfId="19432" xr:uid="{00000000-0005-0000-0000-000094330000}"/>
    <cellStyle name="40% - Accent1 2 8 2 2 2 2" xfId="27386" xr:uid="{00000000-0005-0000-0000-000095330000}"/>
    <cellStyle name="40% - Accent1 2 8 2 2 2 2 2" xfId="56345" xr:uid="{00000000-0005-0000-0000-000096330000}"/>
    <cellStyle name="40% - Accent1 2 8 2 2 2 3" xfId="48404" xr:uid="{00000000-0005-0000-0000-000097330000}"/>
    <cellStyle name="40% - Accent1 2 8 2 2 3" xfId="12762" xr:uid="{00000000-0005-0000-0000-000098330000}"/>
    <cellStyle name="40% - Accent1 2 8 2 2 3 2" xfId="41820" xr:uid="{00000000-0005-0000-0000-000099330000}"/>
    <cellStyle name="40% - Accent1 2 8 2 2 4" xfId="35236" xr:uid="{00000000-0005-0000-0000-00009A330000}"/>
    <cellStyle name="40% - Accent1 2 8 2 3" xfId="16280" xr:uid="{00000000-0005-0000-0000-00009B330000}"/>
    <cellStyle name="40% - Accent1 2 8 2 3 2" xfId="24234" xr:uid="{00000000-0005-0000-0000-00009C330000}"/>
    <cellStyle name="40% - Accent1 2 8 2 3 2 2" xfId="53193" xr:uid="{00000000-0005-0000-0000-00009D330000}"/>
    <cellStyle name="40% - Accent1 2 8 2 3 3" xfId="45252" xr:uid="{00000000-0005-0000-0000-00009E330000}"/>
    <cellStyle name="40% - Accent1 2 8 2 4" xfId="9470" xr:uid="{00000000-0005-0000-0000-00009F330000}"/>
    <cellStyle name="40% - Accent1 2 8 2 4 2" xfId="38528" xr:uid="{00000000-0005-0000-0000-0000A0330000}"/>
    <cellStyle name="40% - Accent1 2 8 2 5" xfId="31944" xr:uid="{00000000-0005-0000-0000-0000A1330000}"/>
    <cellStyle name="40% - Accent1 2 8 3" xfId="3990" xr:uid="{00000000-0005-0000-0000-0000A2330000}"/>
    <cellStyle name="40% - Accent1 2 8 3 2" xfId="17284" xr:uid="{00000000-0005-0000-0000-0000A3330000}"/>
    <cellStyle name="40% - Accent1 2 8 3 2 2" xfId="25238" xr:uid="{00000000-0005-0000-0000-0000A4330000}"/>
    <cellStyle name="40% - Accent1 2 8 3 2 2 2" xfId="54197" xr:uid="{00000000-0005-0000-0000-0000A5330000}"/>
    <cellStyle name="40% - Accent1 2 8 3 2 3" xfId="46256" xr:uid="{00000000-0005-0000-0000-0000A6330000}"/>
    <cellStyle name="40% - Accent1 2 8 3 3" xfId="10614" xr:uid="{00000000-0005-0000-0000-0000A7330000}"/>
    <cellStyle name="40% - Accent1 2 8 3 3 2" xfId="39672" xr:uid="{00000000-0005-0000-0000-0000A8330000}"/>
    <cellStyle name="40% - Accent1 2 8 3 4" xfId="33088" xr:uid="{00000000-0005-0000-0000-0000A9330000}"/>
    <cellStyle name="40% - Accent1 2 8 4" xfId="5146" xr:uid="{00000000-0005-0000-0000-0000AA330000}"/>
    <cellStyle name="40% - Accent1 2 8 4 2" xfId="18428" xr:uid="{00000000-0005-0000-0000-0000AB330000}"/>
    <cellStyle name="40% - Accent1 2 8 4 2 2" xfId="26382" xr:uid="{00000000-0005-0000-0000-0000AC330000}"/>
    <cellStyle name="40% - Accent1 2 8 4 2 2 2" xfId="55341" xr:uid="{00000000-0005-0000-0000-0000AD330000}"/>
    <cellStyle name="40% - Accent1 2 8 4 2 3" xfId="47400" xr:uid="{00000000-0005-0000-0000-0000AE330000}"/>
    <cellStyle name="40% - Accent1 2 8 4 3" xfId="11758" xr:uid="{00000000-0005-0000-0000-0000AF330000}"/>
    <cellStyle name="40% - Accent1 2 8 4 3 2" xfId="40816" xr:uid="{00000000-0005-0000-0000-0000B0330000}"/>
    <cellStyle name="40% - Accent1 2 8 4 4" xfId="34232" xr:uid="{00000000-0005-0000-0000-0000B1330000}"/>
    <cellStyle name="40% - Accent1 2 8 5" xfId="7315" xr:uid="{00000000-0005-0000-0000-0000B2330000}"/>
    <cellStyle name="40% - Accent1 2 8 5 2" xfId="20576" xr:uid="{00000000-0005-0000-0000-0000B3330000}"/>
    <cellStyle name="40% - Accent1 2 8 5 2 2" xfId="28530" xr:uid="{00000000-0005-0000-0000-0000B4330000}"/>
    <cellStyle name="40% - Accent1 2 8 5 2 2 2" xfId="57489" xr:uid="{00000000-0005-0000-0000-0000B5330000}"/>
    <cellStyle name="40% - Accent1 2 8 5 2 3" xfId="49548" xr:uid="{00000000-0005-0000-0000-0000B6330000}"/>
    <cellStyle name="40% - Accent1 2 8 5 3" xfId="13906" xr:uid="{00000000-0005-0000-0000-0000B7330000}"/>
    <cellStyle name="40% - Accent1 2 8 5 3 2" xfId="42964" xr:uid="{00000000-0005-0000-0000-0000B8330000}"/>
    <cellStyle name="40% - Accent1 2 8 5 4" xfId="36380" xr:uid="{00000000-0005-0000-0000-0000B9330000}"/>
    <cellStyle name="40% - Accent1 2 8 6" xfId="15185" xr:uid="{00000000-0005-0000-0000-0000BA330000}"/>
    <cellStyle name="40% - Accent1 2 8 6 2" xfId="23175" xr:uid="{00000000-0005-0000-0000-0000BB330000}"/>
    <cellStyle name="40% - Accent1 2 8 6 2 2" xfId="52134" xr:uid="{00000000-0005-0000-0000-0000BC330000}"/>
    <cellStyle name="40% - Accent1 2 8 6 3" xfId="44193" xr:uid="{00000000-0005-0000-0000-0000BD330000}"/>
    <cellStyle name="40% - Accent1 2 8 7" xfId="21726" xr:uid="{00000000-0005-0000-0000-0000BE330000}"/>
    <cellStyle name="40% - Accent1 2 8 7 2" xfId="29674" xr:uid="{00000000-0005-0000-0000-0000BF330000}"/>
    <cellStyle name="40% - Accent1 2 8 7 2 2" xfId="58633" xr:uid="{00000000-0005-0000-0000-0000C0330000}"/>
    <cellStyle name="40% - Accent1 2 8 7 3" xfId="50692" xr:uid="{00000000-0005-0000-0000-0000C1330000}"/>
    <cellStyle name="40% - Accent1 2 8 8" xfId="8466" xr:uid="{00000000-0005-0000-0000-0000C2330000}"/>
    <cellStyle name="40% - Accent1 2 8 8 2" xfId="37524" xr:uid="{00000000-0005-0000-0000-0000C3330000}"/>
    <cellStyle name="40% - Accent1 2 8 9" xfId="30940" xr:uid="{00000000-0005-0000-0000-0000C4330000}"/>
    <cellStyle name="40% - Accent1 2 9" xfId="3405" xr:uid="{00000000-0005-0000-0000-0000C5330000}"/>
    <cellStyle name="40% - Accent1 2 9 2" xfId="4603" xr:uid="{00000000-0005-0000-0000-0000C6330000}"/>
    <cellStyle name="40% - Accent1 2 9 2 2" xfId="17897" xr:uid="{00000000-0005-0000-0000-0000C7330000}"/>
    <cellStyle name="40% - Accent1 2 9 2 2 2" xfId="25851" xr:uid="{00000000-0005-0000-0000-0000C8330000}"/>
    <cellStyle name="40% - Accent1 2 9 2 2 2 2" xfId="54810" xr:uid="{00000000-0005-0000-0000-0000C9330000}"/>
    <cellStyle name="40% - Accent1 2 9 2 2 3" xfId="46869" xr:uid="{00000000-0005-0000-0000-0000CA330000}"/>
    <cellStyle name="40% - Accent1 2 9 2 3" xfId="11227" xr:uid="{00000000-0005-0000-0000-0000CB330000}"/>
    <cellStyle name="40% - Accent1 2 9 2 3 2" xfId="40285" xr:uid="{00000000-0005-0000-0000-0000CC330000}"/>
    <cellStyle name="40% - Accent1 2 9 2 4" xfId="33701" xr:uid="{00000000-0005-0000-0000-0000CD330000}"/>
    <cellStyle name="40% - Accent1 2 9 3" xfId="6763" xr:uid="{00000000-0005-0000-0000-0000CE330000}"/>
    <cellStyle name="40% - Accent1 2 9 3 2" xfId="20045" xr:uid="{00000000-0005-0000-0000-0000CF330000}"/>
    <cellStyle name="40% - Accent1 2 9 3 2 2" xfId="27999" xr:uid="{00000000-0005-0000-0000-0000D0330000}"/>
    <cellStyle name="40% - Accent1 2 9 3 2 2 2" xfId="56958" xr:uid="{00000000-0005-0000-0000-0000D1330000}"/>
    <cellStyle name="40% - Accent1 2 9 3 2 3" xfId="49017" xr:uid="{00000000-0005-0000-0000-0000D2330000}"/>
    <cellStyle name="40% - Accent1 2 9 3 3" xfId="13375" xr:uid="{00000000-0005-0000-0000-0000D3330000}"/>
    <cellStyle name="40% - Accent1 2 9 3 3 2" xfId="42433" xr:uid="{00000000-0005-0000-0000-0000D4330000}"/>
    <cellStyle name="40% - Accent1 2 9 3 4" xfId="35849" xr:uid="{00000000-0005-0000-0000-0000D5330000}"/>
    <cellStyle name="40% - Accent1 2 9 4" xfId="7928" xr:uid="{00000000-0005-0000-0000-0000D6330000}"/>
    <cellStyle name="40% - Accent1 2 9 4 2" xfId="21189" xr:uid="{00000000-0005-0000-0000-0000D7330000}"/>
    <cellStyle name="40% - Accent1 2 9 4 2 2" xfId="29143" xr:uid="{00000000-0005-0000-0000-0000D8330000}"/>
    <cellStyle name="40% - Accent1 2 9 4 2 2 2" xfId="58102" xr:uid="{00000000-0005-0000-0000-0000D9330000}"/>
    <cellStyle name="40% - Accent1 2 9 4 2 3" xfId="50161" xr:uid="{00000000-0005-0000-0000-0000DA330000}"/>
    <cellStyle name="40% - Accent1 2 9 4 3" xfId="14519" xr:uid="{00000000-0005-0000-0000-0000DB330000}"/>
    <cellStyle name="40% - Accent1 2 9 4 3 2" xfId="43577" xr:uid="{00000000-0005-0000-0000-0000DC330000}"/>
    <cellStyle name="40% - Accent1 2 9 4 4" xfId="36993" xr:uid="{00000000-0005-0000-0000-0000DD330000}"/>
    <cellStyle name="40% - Accent1 2 9 5" xfId="15798" xr:uid="{00000000-0005-0000-0000-0000DE330000}"/>
    <cellStyle name="40% - Accent1 2 9 5 2" xfId="23788" xr:uid="{00000000-0005-0000-0000-0000DF330000}"/>
    <cellStyle name="40% - Accent1 2 9 5 2 2" xfId="52747" xr:uid="{00000000-0005-0000-0000-0000E0330000}"/>
    <cellStyle name="40% - Accent1 2 9 5 3" xfId="44806" xr:uid="{00000000-0005-0000-0000-0000E1330000}"/>
    <cellStyle name="40% - Accent1 2 9 6" xfId="22339" xr:uid="{00000000-0005-0000-0000-0000E2330000}"/>
    <cellStyle name="40% - Accent1 2 9 6 2" xfId="30287" xr:uid="{00000000-0005-0000-0000-0000E3330000}"/>
    <cellStyle name="40% - Accent1 2 9 6 2 2" xfId="59246" xr:uid="{00000000-0005-0000-0000-0000E4330000}"/>
    <cellStyle name="40% - Accent1 2 9 6 3" xfId="51305" xr:uid="{00000000-0005-0000-0000-0000E5330000}"/>
    <cellStyle name="40% - Accent1 2 9 7" xfId="10083" xr:uid="{00000000-0005-0000-0000-0000E6330000}"/>
    <cellStyle name="40% - Accent1 2 9 7 2" xfId="39141" xr:uid="{00000000-0005-0000-0000-0000E7330000}"/>
    <cellStyle name="40% - Accent1 2 9 8" xfId="32557" xr:uid="{00000000-0005-0000-0000-0000E8330000}"/>
    <cellStyle name="40% - Accent1 3" xfId="86" xr:uid="{00000000-0005-0000-0000-0000E9330000}"/>
    <cellStyle name="40% - Accent1 3 10" xfId="6921" xr:uid="{00000000-0005-0000-0000-0000EA330000}"/>
    <cellStyle name="40% - Accent1 3 10 2" xfId="20192" xr:uid="{00000000-0005-0000-0000-0000EB330000}"/>
    <cellStyle name="40% - Accent1 3 10 2 2" xfId="28146" xr:uid="{00000000-0005-0000-0000-0000EC330000}"/>
    <cellStyle name="40% - Accent1 3 10 2 2 2" xfId="57105" xr:uid="{00000000-0005-0000-0000-0000ED330000}"/>
    <cellStyle name="40% - Accent1 3 10 2 3" xfId="49164" xr:uid="{00000000-0005-0000-0000-0000EE330000}"/>
    <cellStyle name="40% - Accent1 3 10 3" xfId="13522" xr:uid="{00000000-0005-0000-0000-0000EF330000}"/>
    <cellStyle name="40% - Accent1 3 10 3 2" xfId="42580" xr:uid="{00000000-0005-0000-0000-0000F0330000}"/>
    <cellStyle name="40% - Accent1 3 10 4" xfId="35996" xr:uid="{00000000-0005-0000-0000-0000F1330000}"/>
    <cellStyle name="40% - Accent1 3 11" xfId="14674" xr:uid="{00000000-0005-0000-0000-0000F2330000}"/>
    <cellStyle name="40% - Accent1 3 11 2" xfId="22709" xr:uid="{00000000-0005-0000-0000-0000F3330000}"/>
    <cellStyle name="40% - Accent1 3 11 2 2" xfId="51668" xr:uid="{00000000-0005-0000-0000-0000F4330000}"/>
    <cellStyle name="40% - Accent1 3 11 3" xfId="43727" xr:uid="{00000000-0005-0000-0000-0000F5330000}"/>
    <cellStyle name="40% - Accent1 3 12" xfId="21338" xr:uid="{00000000-0005-0000-0000-0000F6330000}"/>
    <cellStyle name="40% - Accent1 3 12 2" xfId="29290" xr:uid="{00000000-0005-0000-0000-0000F7330000}"/>
    <cellStyle name="40% - Accent1 3 12 2 2" xfId="58249" xr:uid="{00000000-0005-0000-0000-0000F8330000}"/>
    <cellStyle name="40% - Accent1 3 12 3" xfId="50308" xr:uid="{00000000-0005-0000-0000-0000F9330000}"/>
    <cellStyle name="40% - Accent1 3 13" xfId="22485" xr:uid="{00000000-0005-0000-0000-0000FA330000}"/>
    <cellStyle name="40% - Accent1 3 13 2" xfId="30429" xr:uid="{00000000-0005-0000-0000-0000FB330000}"/>
    <cellStyle name="40% - Accent1 3 13 2 2" xfId="59388" xr:uid="{00000000-0005-0000-0000-0000FC330000}"/>
    <cellStyle name="40% - Accent1 3 13 3" xfId="51447" xr:uid="{00000000-0005-0000-0000-0000FD330000}"/>
    <cellStyle name="40% - Accent1 3 14" xfId="22591" xr:uid="{00000000-0005-0000-0000-0000FE330000}"/>
    <cellStyle name="40% - Accent1 3 14 2" xfId="51553" xr:uid="{00000000-0005-0000-0000-0000FF330000}"/>
    <cellStyle name="40% - Accent1 3 15" xfId="8080" xr:uid="{00000000-0005-0000-0000-000000340000}"/>
    <cellStyle name="40% - Accent1 3 15 2" xfId="37140" xr:uid="{00000000-0005-0000-0000-000001340000}"/>
    <cellStyle name="40% - Accent1 3 16" xfId="30556" xr:uid="{00000000-0005-0000-0000-000002340000}"/>
    <cellStyle name="40% - Accent1 3 2" xfId="1450" xr:uid="{00000000-0005-0000-0000-000003340000}"/>
    <cellStyle name="40% - Accent1 3 2 10" xfId="21432" xr:uid="{00000000-0005-0000-0000-000004340000}"/>
    <cellStyle name="40% - Accent1 3 2 10 2" xfId="29380" xr:uid="{00000000-0005-0000-0000-000005340000}"/>
    <cellStyle name="40% - Accent1 3 2 10 2 2" xfId="58339" xr:uid="{00000000-0005-0000-0000-000006340000}"/>
    <cellStyle name="40% - Accent1 3 2 10 3" xfId="50398" xr:uid="{00000000-0005-0000-0000-000007340000}"/>
    <cellStyle name="40% - Accent1 3 2 11" xfId="8172" xr:uid="{00000000-0005-0000-0000-000008340000}"/>
    <cellStyle name="40% - Accent1 3 2 11 2" xfId="37230" xr:uid="{00000000-0005-0000-0000-000009340000}"/>
    <cellStyle name="40% - Accent1 3 2 12" xfId="30646" xr:uid="{00000000-0005-0000-0000-00000A340000}"/>
    <cellStyle name="40% - Accent1 3 2 2" xfId="1670" xr:uid="{00000000-0005-0000-0000-00000B340000}"/>
    <cellStyle name="40% - Accent1 3 2 2 10" xfId="30859" xr:uid="{00000000-0005-0000-0000-00000C340000}"/>
    <cellStyle name="40% - Accent1 3 2 2 2" xfId="2295" xr:uid="{00000000-0005-0000-0000-00000D340000}"/>
    <cellStyle name="40% - Accent1 3 2 2 2 2" xfId="3303" xr:uid="{00000000-0005-0000-0000-00000E340000}"/>
    <cellStyle name="40% - Accent1 3 2 2 2 2 2" xfId="6661" xr:uid="{00000000-0005-0000-0000-00000F340000}"/>
    <cellStyle name="40% - Accent1 3 2 2 2 2 2 2" xfId="19943" xr:uid="{00000000-0005-0000-0000-000010340000}"/>
    <cellStyle name="40% - Accent1 3 2 2 2 2 2 2 2" xfId="27897" xr:uid="{00000000-0005-0000-0000-000011340000}"/>
    <cellStyle name="40% - Accent1 3 2 2 2 2 2 2 2 2" xfId="56856" xr:uid="{00000000-0005-0000-0000-000012340000}"/>
    <cellStyle name="40% - Accent1 3 2 2 2 2 2 2 3" xfId="48915" xr:uid="{00000000-0005-0000-0000-000013340000}"/>
    <cellStyle name="40% - Accent1 3 2 2 2 2 2 3" xfId="13273" xr:uid="{00000000-0005-0000-0000-000014340000}"/>
    <cellStyle name="40% - Accent1 3 2 2 2 2 2 3 2" xfId="42331" xr:uid="{00000000-0005-0000-0000-000015340000}"/>
    <cellStyle name="40% - Accent1 3 2 2 2 2 2 4" xfId="35747" xr:uid="{00000000-0005-0000-0000-000016340000}"/>
    <cellStyle name="40% - Accent1 3 2 2 2 2 3" xfId="16791" xr:uid="{00000000-0005-0000-0000-000017340000}"/>
    <cellStyle name="40% - Accent1 3 2 2 2 2 3 2" xfId="24745" xr:uid="{00000000-0005-0000-0000-000018340000}"/>
    <cellStyle name="40% - Accent1 3 2 2 2 2 3 2 2" xfId="53704" xr:uid="{00000000-0005-0000-0000-000019340000}"/>
    <cellStyle name="40% - Accent1 3 2 2 2 2 3 3" xfId="45763" xr:uid="{00000000-0005-0000-0000-00001A340000}"/>
    <cellStyle name="40% - Accent1 3 2 2 2 2 4" xfId="9981" xr:uid="{00000000-0005-0000-0000-00001B340000}"/>
    <cellStyle name="40% - Accent1 3 2 2 2 2 4 2" xfId="39039" xr:uid="{00000000-0005-0000-0000-00001C340000}"/>
    <cellStyle name="40% - Accent1 3 2 2 2 2 5" xfId="32455" xr:uid="{00000000-0005-0000-0000-00001D340000}"/>
    <cellStyle name="40% - Accent1 3 2 2 2 3" xfId="4501" xr:uid="{00000000-0005-0000-0000-00001E340000}"/>
    <cellStyle name="40% - Accent1 3 2 2 2 3 2" xfId="17795" xr:uid="{00000000-0005-0000-0000-00001F340000}"/>
    <cellStyle name="40% - Accent1 3 2 2 2 3 2 2" xfId="25749" xr:uid="{00000000-0005-0000-0000-000020340000}"/>
    <cellStyle name="40% - Accent1 3 2 2 2 3 2 2 2" xfId="54708" xr:uid="{00000000-0005-0000-0000-000021340000}"/>
    <cellStyle name="40% - Accent1 3 2 2 2 3 2 3" xfId="46767" xr:uid="{00000000-0005-0000-0000-000022340000}"/>
    <cellStyle name="40% - Accent1 3 2 2 2 3 3" xfId="11125" xr:uid="{00000000-0005-0000-0000-000023340000}"/>
    <cellStyle name="40% - Accent1 3 2 2 2 3 3 2" xfId="40183" xr:uid="{00000000-0005-0000-0000-000024340000}"/>
    <cellStyle name="40% - Accent1 3 2 2 2 3 4" xfId="33599" xr:uid="{00000000-0005-0000-0000-000025340000}"/>
    <cellStyle name="40% - Accent1 3 2 2 2 4" xfId="5657" xr:uid="{00000000-0005-0000-0000-000026340000}"/>
    <cellStyle name="40% - Accent1 3 2 2 2 4 2" xfId="18939" xr:uid="{00000000-0005-0000-0000-000027340000}"/>
    <cellStyle name="40% - Accent1 3 2 2 2 4 2 2" xfId="26893" xr:uid="{00000000-0005-0000-0000-000028340000}"/>
    <cellStyle name="40% - Accent1 3 2 2 2 4 2 2 2" xfId="55852" xr:uid="{00000000-0005-0000-0000-000029340000}"/>
    <cellStyle name="40% - Accent1 3 2 2 2 4 2 3" xfId="47911" xr:uid="{00000000-0005-0000-0000-00002A340000}"/>
    <cellStyle name="40% - Accent1 3 2 2 2 4 3" xfId="12269" xr:uid="{00000000-0005-0000-0000-00002B340000}"/>
    <cellStyle name="40% - Accent1 3 2 2 2 4 3 2" xfId="41327" xr:uid="{00000000-0005-0000-0000-00002C340000}"/>
    <cellStyle name="40% - Accent1 3 2 2 2 4 4" xfId="34743" xr:uid="{00000000-0005-0000-0000-00002D340000}"/>
    <cellStyle name="40% - Accent1 3 2 2 2 5" xfId="7826" xr:uid="{00000000-0005-0000-0000-00002E340000}"/>
    <cellStyle name="40% - Accent1 3 2 2 2 5 2" xfId="21087" xr:uid="{00000000-0005-0000-0000-00002F340000}"/>
    <cellStyle name="40% - Accent1 3 2 2 2 5 2 2" xfId="29041" xr:uid="{00000000-0005-0000-0000-000030340000}"/>
    <cellStyle name="40% - Accent1 3 2 2 2 5 2 2 2" xfId="58000" xr:uid="{00000000-0005-0000-0000-000031340000}"/>
    <cellStyle name="40% - Accent1 3 2 2 2 5 2 3" xfId="50059" xr:uid="{00000000-0005-0000-0000-000032340000}"/>
    <cellStyle name="40% - Accent1 3 2 2 2 5 3" xfId="14417" xr:uid="{00000000-0005-0000-0000-000033340000}"/>
    <cellStyle name="40% - Accent1 3 2 2 2 5 3 2" xfId="43475" xr:uid="{00000000-0005-0000-0000-000034340000}"/>
    <cellStyle name="40% - Accent1 3 2 2 2 5 4" xfId="36891" xr:uid="{00000000-0005-0000-0000-000035340000}"/>
    <cellStyle name="40% - Accent1 3 2 2 2 6" xfId="15696" xr:uid="{00000000-0005-0000-0000-000036340000}"/>
    <cellStyle name="40% - Accent1 3 2 2 2 6 2" xfId="23686" xr:uid="{00000000-0005-0000-0000-000037340000}"/>
    <cellStyle name="40% - Accent1 3 2 2 2 6 2 2" xfId="52645" xr:uid="{00000000-0005-0000-0000-000038340000}"/>
    <cellStyle name="40% - Accent1 3 2 2 2 6 3" xfId="44704" xr:uid="{00000000-0005-0000-0000-000039340000}"/>
    <cellStyle name="40% - Accent1 3 2 2 2 7" xfId="22237" xr:uid="{00000000-0005-0000-0000-00003A340000}"/>
    <cellStyle name="40% - Accent1 3 2 2 2 7 2" xfId="30185" xr:uid="{00000000-0005-0000-0000-00003B340000}"/>
    <cellStyle name="40% - Accent1 3 2 2 2 7 2 2" xfId="59144" xr:uid="{00000000-0005-0000-0000-00003C340000}"/>
    <cellStyle name="40% - Accent1 3 2 2 2 7 3" xfId="51203" xr:uid="{00000000-0005-0000-0000-00003D340000}"/>
    <cellStyle name="40% - Accent1 3 2 2 2 8" xfId="8977" xr:uid="{00000000-0005-0000-0000-00003E340000}"/>
    <cellStyle name="40% - Accent1 3 2 2 2 8 2" xfId="38035" xr:uid="{00000000-0005-0000-0000-00003F340000}"/>
    <cellStyle name="40% - Accent1 3 2 2 2 9" xfId="31451" xr:uid="{00000000-0005-0000-0000-000040340000}"/>
    <cellStyle name="40% - Accent1 3 2 2 3" xfId="2711" xr:uid="{00000000-0005-0000-0000-000041340000}"/>
    <cellStyle name="40% - Accent1 3 2 2 3 2" xfId="6069" xr:uid="{00000000-0005-0000-0000-000042340000}"/>
    <cellStyle name="40% - Accent1 3 2 2 3 2 2" xfId="19351" xr:uid="{00000000-0005-0000-0000-000043340000}"/>
    <cellStyle name="40% - Accent1 3 2 2 3 2 2 2" xfId="27305" xr:uid="{00000000-0005-0000-0000-000044340000}"/>
    <cellStyle name="40% - Accent1 3 2 2 3 2 2 2 2" xfId="56264" xr:uid="{00000000-0005-0000-0000-000045340000}"/>
    <cellStyle name="40% - Accent1 3 2 2 3 2 2 3" xfId="48323" xr:uid="{00000000-0005-0000-0000-000046340000}"/>
    <cellStyle name="40% - Accent1 3 2 2 3 2 3" xfId="12681" xr:uid="{00000000-0005-0000-0000-000047340000}"/>
    <cellStyle name="40% - Accent1 3 2 2 3 2 3 2" xfId="41739" xr:uid="{00000000-0005-0000-0000-000048340000}"/>
    <cellStyle name="40% - Accent1 3 2 2 3 2 4" xfId="35155" xr:uid="{00000000-0005-0000-0000-000049340000}"/>
    <cellStyle name="40% - Accent1 3 2 2 3 3" xfId="16199" xr:uid="{00000000-0005-0000-0000-00004A340000}"/>
    <cellStyle name="40% - Accent1 3 2 2 3 3 2" xfId="24153" xr:uid="{00000000-0005-0000-0000-00004B340000}"/>
    <cellStyle name="40% - Accent1 3 2 2 3 3 2 2" xfId="53112" xr:uid="{00000000-0005-0000-0000-00004C340000}"/>
    <cellStyle name="40% - Accent1 3 2 2 3 3 3" xfId="45171" xr:uid="{00000000-0005-0000-0000-00004D340000}"/>
    <cellStyle name="40% - Accent1 3 2 2 3 4" xfId="9389" xr:uid="{00000000-0005-0000-0000-00004E340000}"/>
    <cellStyle name="40% - Accent1 3 2 2 3 4 2" xfId="38447" xr:uid="{00000000-0005-0000-0000-00004F340000}"/>
    <cellStyle name="40% - Accent1 3 2 2 3 5" xfId="31863" xr:uid="{00000000-0005-0000-0000-000050340000}"/>
    <cellStyle name="40% - Accent1 3 2 2 4" xfId="3909" xr:uid="{00000000-0005-0000-0000-000051340000}"/>
    <cellStyle name="40% - Accent1 3 2 2 4 2" xfId="17203" xr:uid="{00000000-0005-0000-0000-000052340000}"/>
    <cellStyle name="40% - Accent1 3 2 2 4 2 2" xfId="25157" xr:uid="{00000000-0005-0000-0000-000053340000}"/>
    <cellStyle name="40% - Accent1 3 2 2 4 2 2 2" xfId="54116" xr:uid="{00000000-0005-0000-0000-000054340000}"/>
    <cellStyle name="40% - Accent1 3 2 2 4 2 3" xfId="46175" xr:uid="{00000000-0005-0000-0000-000055340000}"/>
    <cellStyle name="40% - Accent1 3 2 2 4 3" xfId="10533" xr:uid="{00000000-0005-0000-0000-000056340000}"/>
    <cellStyle name="40% - Accent1 3 2 2 4 3 2" xfId="39591" xr:uid="{00000000-0005-0000-0000-000057340000}"/>
    <cellStyle name="40% - Accent1 3 2 2 4 4" xfId="33007" xr:uid="{00000000-0005-0000-0000-000058340000}"/>
    <cellStyle name="40% - Accent1 3 2 2 5" xfId="5065" xr:uid="{00000000-0005-0000-0000-000059340000}"/>
    <cellStyle name="40% - Accent1 3 2 2 5 2" xfId="18347" xr:uid="{00000000-0005-0000-0000-00005A340000}"/>
    <cellStyle name="40% - Accent1 3 2 2 5 2 2" xfId="26301" xr:uid="{00000000-0005-0000-0000-00005B340000}"/>
    <cellStyle name="40% - Accent1 3 2 2 5 2 2 2" xfId="55260" xr:uid="{00000000-0005-0000-0000-00005C340000}"/>
    <cellStyle name="40% - Accent1 3 2 2 5 2 3" xfId="47319" xr:uid="{00000000-0005-0000-0000-00005D340000}"/>
    <cellStyle name="40% - Accent1 3 2 2 5 3" xfId="11677" xr:uid="{00000000-0005-0000-0000-00005E340000}"/>
    <cellStyle name="40% - Accent1 3 2 2 5 3 2" xfId="40735" xr:uid="{00000000-0005-0000-0000-00005F340000}"/>
    <cellStyle name="40% - Accent1 3 2 2 5 4" xfId="34151" xr:uid="{00000000-0005-0000-0000-000060340000}"/>
    <cellStyle name="40% - Accent1 3 2 2 6" xfId="7234" xr:uid="{00000000-0005-0000-0000-000061340000}"/>
    <cellStyle name="40% - Accent1 3 2 2 6 2" xfId="20495" xr:uid="{00000000-0005-0000-0000-000062340000}"/>
    <cellStyle name="40% - Accent1 3 2 2 6 2 2" xfId="28449" xr:uid="{00000000-0005-0000-0000-000063340000}"/>
    <cellStyle name="40% - Accent1 3 2 2 6 2 2 2" xfId="57408" xr:uid="{00000000-0005-0000-0000-000064340000}"/>
    <cellStyle name="40% - Accent1 3 2 2 6 2 3" xfId="49467" xr:uid="{00000000-0005-0000-0000-000065340000}"/>
    <cellStyle name="40% - Accent1 3 2 2 6 3" xfId="13825" xr:uid="{00000000-0005-0000-0000-000066340000}"/>
    <cellStyle name="40% - Accent1 3 2 2 6 3 2" xfId="42883" xr:uid="{00000000-0005-0000-0000-000067340000}"/>
    <cellStyle name="40% - Accent1 3 2 2 6 4" xfId="36299" xr:uid="{00000000-0005-0000-0000-000068340000}"/>
    <cellStyle name="40% - Accent1 3 2 2 7" xfId="15103" xr:uid="{00000000-0005-0000-0000-000069340000}"/>
    <cellStyle name="40% - Accent1 3 2 2 7 2" xfId="23093" xr:uid="{00000000-0005-0000-0000-00006A340000}"/>
    <cellStyle name="40% - Accent1 3 2 2 7 2 2" xfId="52052" xr:uid="{00000000-0005-0000-0000-00006B340000}"/>
    <cellStyle name="40% - Accent1 3 2 2 7 3" xfId="44111" xr:uid="{00000000-0005-0000-0000-00006C340000}"/>
    <cellStyle name="40% - Accent1 3 2 2 8" xfId="21645" xr:uid="{00000000-0005-0000-0000-00006D340000}"/>
    <cellStyle name="40% - Accent1 3 2 2 8 2" xfId="29593" xr:uid="{00000000-0005-0000-0000-00006E340000}"/>
    <cellStyle name="40% - Accent1 3 2 2 8 2 2" xfId="58552" xr:uid="{00000000-0005-0000-0000-00006F340000}"/>
    <cellStyle name="40% - Accent1 3 2 2 8 3" xfId="50611" xr:uid="{00000000-0005-0000-0000-000070340000}"/>
    <cellStyle name="40% - Accent1 3 2 2 9" xfId="8385" xr:uid="{00000000-0005-0000-0000-000071340000}"/>
    <cellStyle name="40% - Accent1 3 2 2 9 2" xfId="37443" xr:uid="{00000000-0005-0000-0000-000072340000}"/>
    <cellStyle name="40% - Accent1 3 2 3" xfId="2082" xr:uid="{00000000-0005-0000-0000-000073340000}"/>
    <cellStyle name="40% - Accent1 3 2 3 2" xfId="3090" xr:uid="{00000000-0005-0000-0000-000074340000}"/>
    <cellStyle name="40% - Accent1 3 2 3 2 2" xfId="6448" xr:uid="{00000000-0005-0000-0000-000075340000}"/>
    <cellStyle name="40% - Accent1 3 2 3 2 2 2" xfId="19730" xr:uid="{00000000-0005-0000-0000-000076340000}"/>
    <cellStyle name="40% - Accent1 3 2 3 2 2 2 2" xfId="27684" xr:uid="{00000000-0005-0000-0000-000077340000}"/>
    <cellStyle name="40% - Accent1 3 2 3 2 2 2 2 2" xfId="56643" xr:uid="{00000000-0005-0000-0000-000078340000}"/>
    <cellStyle name="40% - Accent1 3 2 3 2 2 2 3" xfId="48702" xr:uid="{00000000-0005-0000-0000-000079340000}"/>
    <cellStyle name="40% - Accent1 3 2 3 2 2 3" xfId="13060" xr:uid="{00000000-0005-0000-0000-00007A340000}"/>
    <cellStyle name="40% - Accent1 3 2 3 2 2 3 2" xfId="42118" xr:uid="{00000000-0005-0000-0000-00007B340000}"/>
    <cellStyle name="40% - Accent1 3 2 3 2 2 4" xfId="35534" xr:uid="{00000000-0005-0000-0000-00007C340000}"/>
    <cellStyle name="40% - Accent1 3 2 3 2 3" xfId="16578" xr:uid="{00000000-0005-0000-0000-00007D340000}"/>
    <cellStyle name="40% - Accent1 3 2 3 2 3 2" xfId="24532" xr:uid="{00000000-0005-0000-0000-00007E340000}"/>
    <cellStyle name="40% - Accent1 3 2 3 2 3 2 2" xfId="53491" xr:uid="{00000000-0005-0000-0000-00007F340000}"/>
    <cellStyle name="40% - Accent1 3 2 3 2 3 3" xfId="45550" xr:uid="{00000000-0005-0000-0000-000080340000}"/>
    <cellStyle name="40% - Accent1 3 2 3 2 4" xfId="9768" xr:uid="{00000000-0005-0000-0000-000081340000}"/>
    <cellStyle name="40% - Accent1 3 2 3 2 4 2" xfId="38826" xr:uid="{00000000-0005-0000-0000-000082340000}"/>
    <cellStyle name="40% - Accent1 3 2 3 2 5" xfId="32242" xr:uid="{00000000-0005-0000-0000-000083340000}"/>
    <cellStyle name="40% - Accent1 3 2 3 3" xfId="4288" xr:uid="{00000000-0005-0000-0000-000084340000}"/>
    <cellStyle name="40% - Accent1 3 2 3 3 2" xfId="17582" xr:uid="{00000000-0005-0000-0000-000085340000}"/>
    <cellStyle name="40% - Accent1 3 2 3 3 2 2" xfId="25536" xr:uid="{00000000-0005-0000-0000-000086340000}"/>
    <cellStyle name="40% - Accent1 3 2 3 3 2 2 2" xfId="54495" xr:uid="{00000000-0005-0000-0000-000087340000}"/>
    <cellStyle name="40% - Accent1 3 2 3 3 2 3" xfId="46554" xr:uid="{00000000-0005-0000-0000-000088340000}"/>
    <cellStyle name="40% - Accent1 3 2 3 3 3" xfId="10912" xr:uid="{00000000-0005-0000-0000-000089340000}"/>
    <cellStyle name="40% - Accent1 3 2 3 3 3 2" xfId="39970" xr:uid="{00000000-0005-0000-0000-00008A340000}"/>
    <cellStyle name="40% - Accent1 3 2 3 3 4" xfId="33386" xr:uid="{00000000-0005-0000-0000-00008B340000}"/>
    <cellStyle name="40% - Accent1 3 2 3 4" xfId="5444" xr:uid="{00000000-0005-0000-0000-00008C340000}"/>
    <cellStyle name="40% - Accent1 3 2 3 4 2" xfId="18726" xr:uid="{00000000-0005-0000-0000-00008D340000}"/>
    <cellStyle name="40% - Accent1 3 2 3 4 2 2" xfId="26680" xr:uid="{00000000-0005-0000-0000-00008E340000}"/>
    <cellStyle name="40% - Accent1 3 2 3 4 2 2 2" xfId="55639" xr:uid="{00000000-0005-0000-0000-00008F340000}"/>
    <cellStyle name="40% - Accent1 3 2 3 4 2 3" xfId="47698" xr:uid="{00000000-0005-0000-0000-000090340000}"/>
    <cellStyle name="40% - Accent1 3 2 3 4 3" xfId="12056" xr:uid="{00000000-0005-0000-0000-000091340000}"/>
    <cellStyle name="40% - Accent1 3 2 3 4 3 2" xfId="41114" xr:uid="{00000000-0005-0000-0000-000092340000}"/>
    <cellStyle name="40% - Accent1 3 2 3 4 4" xfId="34530" xr:uid="{00000000-0005-0000-0000-000093340000}"/>
    <cellStyle name="40% - Accent1 3 2 3 5" xfId="7613" xr:uid="{00000000-0005-0000-0000-000094340000}"/>
    <cellStyle name="40% - Accent1 3 2 3 5 2" xfId="20874" xr:uid="{00000000-0005-0000-0000-000095340000}"/>
    <cellStyle name="40% - Accent1 3 2 3 5 2 2" xfId="28828" xr:uid="{00000000-0005-0000-0000-000096340000}"/>
    <cellStyle name="40% - Accent1 3 2 3 5 2 2 2" xfId="57787" xr:uid="{00000000-0005-0000-0000-000097340000}"/>
    <cellStyle name="40% - Accent1 3 2 3 5 2 3" xfId="49846" xr:uid="{00000000-0005-0000-0000-000098340000}"/>
    <cellStyle name="40% - Accent1 3 2 3 5 3" xfId="14204" xr:uid="{00000000-0005-0000-0000-000099340000}"/>
    <cellStyle name="40% - Accent1 3 2 3 5 3 2" xfId="43262" xr:uid="{00000000-0005-0000-0000-00009A340000}"/>
    <cellStyle name="40% - Accent1 3 2 3 5 4" xfId="36678" xr:uid="{00000000-0005-0000-0000-00009B340000}"/>
    <cellStyle name="40% - Accent1 3 2 3 6" xfId="15483" xr:uid="{00000000-0005-0000-0000-00009C340000}"/>
    <cellStyle name="40% - Accent1 3 2 3 6 2" xfId="23473" xr:uid="{00000000-0005-0000-0000-00009D340000}"/>
    <cellStyle name="40% - Accent1 3 2 3 6 2 2" xfId="52432" xr:uid="{00000000-0005-0000-0000-00009E340000}"/>
    <cellStyle name="40% - Accent1 3 2 3 6 3" xfId="44491" xr:uid="{00000000-0005-0000-0000-00009F340000}"/>
    <cellStyle name="40% - Accent1 3 2 3 7" xfId="22024" xr:uid="{00000000-0005-0000-0000-0000A0340000}"/>
    <cellStyle name="40% - Accent1 3 2 3 7 2" xfId="29972" xr:uid="{00000000-0005-0000-0000-0000A1340000}"/>
    <cellStyle name="40% - Accent1 3 2 3 7 2 2" xfId="58931" xr:uid="{00000000-0005-0000-0000-0000A2340000}"/>
    <cellStyle name="40% - Accent1 3 2 3 7 3" xfId="50990" xr:uid="{00000000-0005-0000-0000-0000A3340000}"/>
    <cellStyle name="40% - Accent1 3 2 3 8" xfId="8764" xr:uid="{00000000-0005-0000-0000-0000A4340000}"/>
    <cellStyle name="40% - Accent1 3 2 3 8 2" xfId="37822" xr:uid="{00000000-0005-0000-0000-0000A5340000}"/>
    <cellStyle name="40% - Accent1 3 2 3 9" xfId="31238" xr:uid="{00000000-0005-0000-0000-0000A6340000}"/>
    <cellStyle name="40% - Accent1 3 2 4" xfId="1900" xr:uid="{00000000-0005-0000-0000-0000A7340000}"/>
    <cellStyle name="40% - Accent1 3 2 4 2" xfId="2910" xr:uid="{00000000-0005-0000-0000-0000A8340000}"/>
    <cellStyle name="40% - Accent1 3 2 4 2 2" xfId="6268" xr:uid="{00000000-0005-0000-0000-0000A9340000}"/>
    <cellStyle name="40% - Accent1 3 2 4 2 2 2" xfId="19550" xr:uid="{00000000-0005-0000-0000-0000AA340000}"/>
    <cellStyle name="40% - Accent1 3 2 4 2 2 2 2" xfId="27504" xr:uid="{00000000-0005-0000-0000-0000AB340000}"/>
    <cellStyle name="40% - Accent1 3 2 4 2 2 2 2 2" xfId="56463" xr:uid="{00000000-0005-0000-0000-0000AC340000}"/>
    <cellStyle name="40% - Accent1 3 2 4 2 2 2 3" xfId="48522" xr:uid="{00000000-0005-0000-0000-0000AD340000}"/>
    <cellStyle name="40% - Accent1 3 2 4 2 2 3" xfId="12880" xr:uid="{00000000-0005-0000-0000-0000AE340000}"/>
    <cellStyle name="40% - Accent1 3 2 4 2 2 3 2" xfId="41938" xr:uid="{00000000-0005-0000-0000-0000AF340000}"/>
    <cellStyle name="40% - Accent1 3 2 4 2 2 4" xfId="35354" xr:uid="{00000000-0005-0000-0000-0000B0340000}"/>
    <cellStyle name="40% - Accent1 3 2 4 2 3" xfId="16398" xr:uid="{00000000-0005-0000-0000-0000B1340000}"/>
    <cellStyle name="40% - Accent1 3 2 4 2 3 2" xfId="24352" xr:uid="{00000000-0005-0000-0000-0000B2340000}"/>
    <cellStyle name="40% - Accent1 3 2 4 2 3 2 2" xfId="53311" xr:uid="{00000000-0005-0000-0000-0000B3340000}"/>
    <cellStyle name="40% - Accent1 3 2 4 2 3 3" xfId="45370" xr:uid="{00000000-0005-0000-0000-0000B4340000}"/>
    <cellStyle name="40% - Accent1 3 2 4 2 4" xfId="9588" xr:uid="{00000000-0005-0000-0000-0000B5340000}"/>
    <cellStyle name="40% - Accent1 3 2 4 2 4 2" xfId="38646" xr:uid="{00000000-0005-0000-0000-0000B6340000}"/>
    <cellStyle name="40% - Accent1 3 2 4 2 5" xfId="32062" xr:uid="{00000000-0005-0000-0000-0000B7340000}"/>
    <cellStyle name="40% - Accent1 3 2 4 3" xfId="4108" xr:uid="{00000000-0005-0000-0000-0000B8340000}"/>
    <cellStyle name="40% - Accent1 3 2 4 3 2" xfId="17402" xr:uid="{00000000-0005-0000-0000-0000B9340000}"/>
    <cellStyle name="40% - Accent1 3 2 4 3 2 2" xfId="25356" xr:uid="{00000000-0005-0000-0000-0000BA340000}"/>
    <cellStyle name="40% - Accent1 3 2 4 3 2 2 2" xfId="54315" xr:uid="{00000000-0005-0000-0000-0000BB340000}"/>
    <cellStyle name="40% - Accent1 3 2 4 3 2 3" xfId="46374" xr:uid="{00000000-0005-0000-0000-0000BC340000}"/>
    <cellStyle name="40% - Accent1 3 2 4 3 3" xfId="10732" xr:uid="{00000000-0005-0000-0000-0000BD340000}"/>
    <cellStyle name="40% - Accent1 3 2 4 3 3 2" xfId="39790" xr:uid="{00000000-0005-0000-0000-0000BE340000}"/>
    <cellStyle name="40% - Accent1 3 2 4 3 4" xfId="33206" xr:uid="{00000000-0005-0000-0000-0000BF340000}"/>
    <cellStyle name="40% - Accent1 3 2 4 4" xfId="5264" xr:uid="{00000000-0005-0000-0000-0000C0340000}"/>
    <cellStyle name="40% - Accent1 3 2 4 4 2" xfId="18546" xr:uid="{00000000-0005-0000-0000-0000C1340000}"/>
    <cellStyle name="40% - Accent1 3 2 4 4 2 2" xfId="26500" xr:uid="{00000000-0005-0000-0000-0000C2340000}"/>
    <cellStyle name="40% - Accent1 3 2 4 4 2 2 2" xfId="55459" xr:uid="{00000000-0005-0000-0000-0000C3340000}"/>
    <cellStyle name="40% - Accent1 3 2 4 4 2 3" xfId="47518" xr:uid="{00000000-0005-0000-0000-0000C4340000}"/>
    <cellStyle name="40% - Accent1 3 2 4 4 3" xfId="11876" xr:uid="{00000000-0005-0000-0000-0000C5340000}"/>
    <cellStyle name="40% - Accent1 3 2 4 4 3 2" xfId="40934" xr:uid="{00000000-0005-0000-0000-0000C6340000}"/>
    <cellStyle name="40% - Accent1 3 2 4 4 4" xfId="34350" xr:uid="{00000000-0005-0000-0000-0000C7340000}"/>
    <cellStyle name="40% - Accent1 3 2 4 5" xfId="7433" xr:uid="{00000000-0005-0000-0000-0000C8340000}"/>
    <cellStyle name="40% - Accent1 3 2 4 5 2" xfId="20694" xr:uid="{00000000-0005-0000-0000-0000C9340000}"/>
    <cellStyle name="40% - Accent1 3 2 4 5 2 2" xfId="28648" xr:uid="{00000000-0005-0000-0000-0000CA340000}"/>
    <cellStyle name="40% - Accent1 3 2 4 5 2 2 2" xfId="57607" xr:uid="{00000000-0005-0000-0000-0000CB340000}"/>
    <cellStyle name="40% - Accent1 3 2 4 5 2 3" xfId="49666" xr:uid="{00000000-0005-0000-0000-0000CC340000}"/>
    <cellStyle name="40% - Accent1 3 2 4 5 3" xfId="14024" xr:uid="{00000000-0005-0000-0000-0000CD340000}"/>
    <cellStyle name="40% - Accent1 3 2 4 5 3 2" xfId="43082" xr:uid="{00000000-0005-0000-0000-0000CE340000}"/>
    <cellStyle name="40% - Accent1 3 2 4 5 4" xfId="36498" xr:uid="{00000000-0005-0000-0000-0000CF340000}"/>
    <cellStyle name="40% - Accent1 3 2 4 6" xfId="15303" xr:uid="{00000000-0005-0000-0000-0000D0340000}"/>
    <cellStyle name="40% - Accent1 3 2 4 6 2" xfId="23293" xr:uid="{00000000-0005-0000-0000-0000D1340000}"/>
    <cellStyle name="40% - Accent1 3 2 4 6 2 2" xfId="52252" xr:uid="{00000000-0005-0000-0000-0000D2340000}"/>
    <cellStyle name="40% - Accent1 3 2 4 6 3" xfId="44311" xr:uid="{00000000-0005-0000-0000-0000D3340000}"/>
    <cellStyle name="40% - Accent1 3 2 4 7" xfId="21844" xr:uid="{00000000-0005-0000-0000-0000D4340000}"/>
    <cellStyle name="40% - Accent1 3 2 4 7 2" xfId="29792" xr:uid="{00000000-0005-0000-0000-0000D5340000}"/>
    <cellStyle name="40% - Accent1 3 2 4 7 2 2" xfId="58751" xr:uid="{00000000-0005-0000-0000-0000D6340000}"/>
    <cellStyle name="40% - Accent1 3 2 4 7 3" xfId="50810" xr:uid="{00000000-0005-0000-0000-0000D7340000}"/>
    <cellStyle name="40% - Accent1 3 2 4 8" xfId="8584" xr:uid="{00000000-0005-0000-0000-0000D8340000}"/>
    <cellStyle name="40% - Accent1 3 2 4 8 2" xfId="37642" xr:uid="{00000000-0005-0000-0000-0000D9340000}"/>
    <cellStyle name="40% - Accent1 3 2 4 9" xfId="31058" xr:uid="{00000000-0005-0000-0000-0000DA340000}"/>
    <cellStyle name="40% - Accent1 3 2 5" xfId="2498" xr:uid="{00000000-0005-0000-0000-0000DB340000}"/>
    <cellStyle name="40% - Accent1 3 2 5 2" xfId="5856" xr:uid="{00000000-0005-0000-0000-0000DC340000}"/>
    <cellStyle name="40% - Accent1 3 2 5 2 2" xfId="19138" xr:uid="{00000000-0005-0000-0000-0000DD340000}"/>
    <cellStyle name="40% - Accent1 3 2 5 2 2 2" xfId="27092" xr:uid="{00000000-0005-0000-0000-0000DE340000}"/>
    <cellStyle name="40% - Accent1 3 2 5 2 2 2 2" xfId="56051" xr:uid="{00000000-0005-0000-0000-0000DF340000}"/>
    <cellStyle name="40% - Accent1 3 2 5 2 2 3" xfId="48110" xr:uid="{00000000-0005-0000-0000-0000E0340000}"/>
    <cellStyle name="40% - Accent1 3 2 5 2 3" xfId="12468" xr:uid="{00000000-0005-0000-0000-0000E1340000}"/>
    <cellStyle name="40% - Accent1 3 2 5 2 3 2" xfId="41526" xr:uid="{00000000-0005-0000-0000-0000E2340000}"/>
    <cellStyle name="40% - Accent1 3 2 5 2 4" xfId="34942" xr:uid="{00000000-0005-0000-0000-0000E3340000}"/>
    <cellStyle name="40% - Accent1 3 2 5 3" xfId="15942" xr:uid="{00000000-0005-0000-0000-0000E4340000}"/>
    <cellStyle name="40% - Accent1 3 2 5 3 2" xfId="23922" xr:uid="{00000000-0005-0000-0000-0000E5340000}"/>
    <cellStyle name="40% - Accent1 3 2 5 3 2 2" xfId="52881" xr:uid="{00000000-0005-0000-0000-0000E6340000}"/>
    <cellStyle name="40% - Accent1 3 2 5 3 3" xfId="44940" xr:uid="{00000000-0005-0000-0000-0000E7340000}"/>
    <cellStyle name="40% - Accent1 3 2 5 4" xfId="9176" xr:uid="{00000000-0005-0000-0000-0000E8340000}"/>
    <cellStyle name="40% - Accent1 3 2 5 4 2" xfId="38234" xr:uid="{00000000-0005-0000-0000-0000E9340000}"/>
    <cellStyle name="40% - Accent1 3 2 5 5" xfId="31650" xr:uid="{00000000-0005-0000-0000-0000EA340000}"/>
    <cellStyle name="40% - Accent1 3 2 6" xfId="3696" xr:uid="{00000000-0005-0000-0000-0000EB340000}"/>
    <cellStyle name="40% - Accent1 3 2 6 2" xfId="16990" xr:uid="{00000000-0005-0000-0000-0000EC340000}"/>
    <cellStyle name="40% - Accent1 3 2 6 2 2" xfId="24944" xr:uid="{00000000-0005-0000-0000-0000ED340000}"/>
    <cellStyle name="40% - Accent1 3 2 6 2 2 2" xfId="53903" xr:uid="{00000000-0005-0000-0000-0000EE340000}"/>
    <cellStyle name="40% - Accent1 3 2 6 2 3" xfId="45962" xr:uid="{00000000-0005-0000-0000-0000EF340000}"/>
    <cellStyle name="40% - Accent1 3 2 6 3" xfId="10320" xr:uid="{00000000-0005-0000-0000-0000F0340000}"/>
    <cellStyle name="40% - Accent1 3 2 6 3 2" xfId="39378" xr:uid="{00000000-0005-0000-0000-0000F1340000}"/>
    <cellStyle name="40% - Accent1 3 2 6 4" xfId="32794" xr:uid="{00000000-0005-0000-0000-0000F2340000}"/>
    <cellStyle name="40% - Accent1 3 2 7" xfId="4852" xr:uid="{00000000-0005-0000-0000-0000F3340000}"/>
    <cellStyle name="40% - Accent1 3 2 7 2" xfId="18134" xr:uid="{00000000-0005-0000-0000-0000F4340000}"/>
    <cellStyle name="40% - Accent1 3 2 7 2 2" xfId="26088" xr:uid="{00000000-0005-0000-0000-0000F5340000}"/>
    <cellStyle name="40% - Accent1 3 2 7 2 2 2" xfId="55047" xr:uid="{00000000-0005-0000-0000-0000F6340000}"/>
    <cellStyle name="40% - Accent1 3 2 7 2 3" xfId="47106" xr:uid="{00000000-0005-0000-0000-0000F7340000}"/>
    <cellStyle name="40% - Accent1 3 2 7 3" xfId="11464" xr:uid="{00000000-0005-0000-0000-0000F8340000}"/>
    <cellStyle name="40% - Accent1 3 2 7 3 2" xfId="40522" xr:uid="{00000000-0005-0000-0000-0000F9340000}"/>
    <cellStyle name="40% - Accent1 3 2 7 4" xfId="33938" xr:uid="{00000000-0005-0000-0000-0000FA340000}"/>
    <cellStyle name="40% - Accent1 3 2 8" xfId="7021" xr:uid="{00000000-0005-0000-0000-0000FB340000}"/>
    <cellStyle name="40% - Accent1 3 2 8 2" xfId="20282" xr:uid="{00000000-0005-0000-0000-0000FC340000}"/>
    <cellStyle name="40% - Accent1 3 2 8 2 2" xfId="28236" xr:uid="{00000000-0005-0000-0000-0000FD340000}"/>
    <cellStyle name="40% - Accent1 3 2 8 2 2 2" xfId="57195" xr:uid="{00000000-0005-0000-0000-0000FE340000}"/>
    <cellStyle name="40% - Accent1 3 2 8 2 3" xfId="49254" xr:uid="{00000000-0005-0000-0000-0000FF340000}"/>
    <cellStyle name="40% - Accent1 3 2 8 3" xfId="13612" xr:uid="{00000000-0005-0000-0000-000000350000}"/>
    <cellStyle name="40% - Accent1 3 2 8 3 2" xfId="42670" xr:uid="{00000000-0005-0000-0000-000001350000}"/>
    <cellStyle name="40% - Accent1 3 2 8 4" xfId="36086" xr:uid="{00000000-0005-0000-0000-000002350000}"/>
    <cellStyle name="40% - Accent1 3 2 9" xfId="14890" xr:uid="{00000000-0005-0000-0000-000003350000}"/>
    <cellStyle name="40% - Accent1 3 2 9 2" xfId="22880" xr:uid="{00000000-0005-0000-0000-000004350000}"/>
    <cellStyle name="40% - Accent1 3 2 9 2 2" xfId="51839" xr:uid="{00000000-0005-0000-0000-000005350000}"/>
    <cellStyle name="40% - Accent1 3 2 9 3" xfId="43898" xr:uid="{00000000-0005-0000-0000-000006350000}"/>
    <cellStyle name="40% - Accent1 3 3" xfId="1550" xr:uid="{00000000-0005-0000-0000-000007350000}"/>
    <cellStyle name="40% - Accent1 3 3 10" xfId="30739" xr:uid="{00000000-0005-0000-0000-000008350000}"/>
    <cellStyle name="40% - Accent1 3 3 2" xfId="2175" xr:uid="{00000000-0005-0000-0000-000009350000}"/>
    <cellStyle name="40% - Accent1 3 3 2 2" xfId="3183" xr:uid="{00000000-0005-0000-0000-00000A350000}"/>
    <cellStyle name="40% - Accent1 3 3 2 2 2" xfId="6541" xr:uid="{00000000-0005-0000-0000-00000B350000}"/>
    <cellStyle name="40% - Accent1 3 3 2 2 2 2" xfId="19823" xr:uid="{00000000-0005-0000-0000-00000C350000}"/>
    <cellStyle name="40% - Accent1 3 3 2 2 2 2 2" xfId="27777" xr:uid="{00000000-0005-0000-0000-00000D350000}"/>
    <cellStyle name="40% - Accent1 3 3 2 2 2 2 2 2" xfId="56736" xr:uid="{00000000-0005-0000-0000-00000E350000}"/>
    <cellStyle name="40% - Accent1 3 3 2 2 2 2 3" xfId="48795" xr:uid="{00000000-0005-0000-0000-00000F350000}"/>
    <cellStyle name="40% - Accent1 3 3 2 2 2 3" xfId="13153" xr:uid="{00000000-0005-0000-0000-000010350000}"/>
    <cellStyle name="40% - Accent1 3 3 2 2 2 3 2" xfId="42211" xr:uid="{00000000-0005-0000-0000-000011350000}"/>
    <cellStyle name="40% - Accent1 3 3 2 2 2 4" xfId="35627" xr:uid="{00000000-0005-0000-0000-000012350000}"/>
    <cellStyle name="40% - Accent1 3 3 2 2 3" xfId="16671" xr:uid="{00000000-0005-0000-0000-000013350000}"/>
    <cellStyle name="40% - Accent1 3 3 2 2 3 2" xfId="24625" xr:uid="{00000000-0005-0000-0000-000014350000}"/>
    <cellStyle name="40% - Accent1 3 3 2 2 3 2 2" xfId="53584" xr:uid="{00000000-0005-0000-0000-000015350000}"/>
    <cellStyle name="40% - Accent1 3 3 2 2 3 3" xfId="45643" xr:uid="{00000000-0005-0000-0000-000016350000}"/>
    <cellStyle name="40% - Accent1 3 3 2 2 4" xfId="9861" xr:uid="{00000000-0005-0000-0000-000017350000}"/>
    <cellStyle name="40% - Accent1 3 3 2 2 4 2" xfId="38919" xr:uid="{00000000-0005-0000-0000-000018350000}"/>
    <cellStyle name="40% - Accent1 3 3 2 2 5" xfId="32335" xr:uid="{00000000-0005-0000-0000-000019350000}"/>
    <cellStyle name="40% - Accent1 3 3 2 3" xfId="4381" xr:uid="{00000000-0005-0000-0000-00001A350000}"/>
    <cellStyle name="40% - Accent1 3 3 2 3 2" xfId="17675" xr:uid="{00000000-0005-0000-0000-00001B350000}"/>
    <cellStyle name="40% - Accent1 3 3 2 3 2 2" xfId="25629" xr:uid="{00000000-0005-0000-0000-00001C350000}"/>
    <cellStyle name="40% - Accent1 3 3 2 3 2 2 2" xfId="54588" xr:uid="{00000000-0005-0000-0000-00001D350000}"/>
    <cellStyle name="40% - Accent1 3 3 2 3 2 3" xfId="46647" xr:uid="{00000000-0005-0000-0000-00001E350000}"/>
    <cellStyle name="40% - Accent1 3 3 2 3 3" xfId="11005" xr:uid="{00000000-0005-0000-0000-00001F350000}"/>
    <cellStyle name="40% - Accent1 3 3 2 3 3 2" xfId="40063" xr:uid="{00000000-0005-0000-0000-000020350000}"/>
    <cellStyle name="40% - Accent1 3 3 2 3 4" xfId="33479" xr:uid="{00000000-0005-0000-0000-000021350000}"/>
    <cellStyle name="40% - Accent1 3 3 2 4" xfId="5537" xr:uid="{00000000-0005-0000-0000-000022350000}"/>
    <cellStyle name="40% - Accent1 3 3 2 4 2" xfId="18819" xr:uid="{00000000-0005-0000-0000-000023350000}"/>
    <cellStyle name="40% - Accent1 3 3 2 4 2 2" xfId="26773" xr:uid="{00000000-0005-0000-0000-000024350000}"/>
    <cellStyle name="40% - Accent1 3 3 2 4 2 2 2" xfId="55732" xr:uid="{00000000-0005-0000-0000-000025350000}"/>
    <cellStyle name="40% - Accent1 3 3 2 4 2 3" xfId="47791" xr:uid="{00000000-0005-0000-0000-000026350000}"/>
    <cellStyle name="40% - Accent1 3 3 2 4 3" xfId="12149" xr:uid="{00000000-0005-0000-0000-000027350000}"/>
    <cellStyle name="40% - Accent1 3 3 2 4 3 2" xfId="41207" xr:uid="{00000000-0005-0000-0000-000028350000}"/>
    <cellStyle name="40% - Accent1 3 3 2 4 4" xfId="34623" xr:uid="{00000000-0005-0000-0000-000029350000}"/>
    <cellStyle name="40% - Accent1 3 3 2 5" xfId="7706" xr:uid="{00000000-0005-0000-0000-00002A350000}"/>
    <cellStyle name="40% - Accent1 3 3 2 5 2" xfId="20967" xr:uid="{00000000-0005-0000-0000-00002B350000}"/>
    <cellStyle name="40% - Accent1 3 3 2 5 2 2" xfId="28921" xr:uid="{00000000-0005-0000-0000-00002C350000}"/>
    <cellStyle name="40% - Accent1 3 3 2 5 2 2 2" xfId="57880" xr:uid="{00000000-0005-0000-0000-00002D350000}"/>
    <cellStyle name="40% - Accent1 3 3 2 5 2 3" xfId="49939" xr:uid="{00000000-0005-0000-0000-00002E350000}"/>
    <cellStyle name="40% - Accent1 3 3 2 5 3" xfId="14297" xr:uid="{00000000-0005-0000-0000-00002F350000}"/>
    <cellStyle name="40% - Accent1 3 3 2 5 3 2" xfId="43355" xr:uid="{00000000-0005-0000-0000-000030350000}"/>
    <cellStyle name="40% - Accent1 3 3 2 5 4" xfId="36771" xr:uid="{00000000-0005-0000-0000-000031350000}"/>
    <cellStyle name="40% - Accent1 3 3 2 6" xfId="15576" xr:uid="{00000000-0005-0000-0000-000032350000}"/>
    <cellStyle name="40% - Accent1 3 3 2 6 2" xfId="23566" xr:uid="{00000000-0005-0000-0000-000033350000}"/>
    <cellStyle name="40% - Accent1 3 3 2 6 2 2" xfId="52525" xr:uid="{00000000-0005-0000-0000-000034350000}"/>
    <cellStyle name="40% - Accent1 3 3 2 6 3" xfId="44584" xr:uid="{00000000-0005-0000-0000-000035350000}"/>
    <cellStyle name="40% - Accent1 3 3 2 7" xfId="22117" xr:uid="{00000000-0005-0000-0000-000036350000}"/>
    <cellStyle name="40% - Accent1 3 3 2 7 2" xfId="30065" xr:uid="{00000000-0005-0000-0000-000037350000}"/>
    <cellStyle name="40% - Accent1 3 3 2 7 2 2" xfId="59024" xr:uid="{00000000-0005-0000-0000-000038350000}"/>
    <cellStyle name="40% - Accent1 3 3 2 7 3" xfId="51083" xr:uid="{00000000-0005-0000-0000-000039350000}"/>
    <cellStyle name="40% - Accent1 3 3 2 8" xfId="8857" xr:uid="{00000000-0005-0000-0000-00003A350000}"/>
    <cellStyle name="40% - Accent1 3 3 2 8 2" xfId="37915" xr:uid="{00000000-0005-0000-0000-00003B350000}"/>
    <cellStyle name="40% - Accent1 3 3 2 9" xfId="31331" xr:uid="{00000000-0005-0000-0000-00003C350000}"/>
    <cellStyle name="40% - Accent1 3 3 3" xfId="2591" xr:uid="{00000000-0005-0000-0000-00003D350000}"/>
    <cellStyle name="40% - Accent1 3 3 3 2" xfId="5949" xr:uid="{00000000-0005-0000-0000-00003E350000}"/>
    <cellStyle name="40% - Accent1 3 3 3 2 2" xfId="19231" xr:uid="{00000000-0005-0000-0000-00003F350000}"/>
    <cellStyle name="40% - Accent1 3 3 3 2 2 2" xfId="27185" xr:uid="{00000000-0005-0000-0000-000040350000}"/>
    <cellStyle name="40% - Accent1 3 3 3 2 2 2 2" xfId="56144" xr:uid="{00000000-0005-0000-0000-000041350000}"/>
    <cellStyle name="40% - Accent1 3 3 3 2 2 3" xfId="48203" xr:uid="{00000000-0005-0000-0000-000042350000}"/>
    <cellStyle name="40% - Accent1 3 3 3 2 3" xfId="12561" xr:uid="{00000000-0005-0000-0000-000043350000}"/>
    <cellStyle name="40% - Accent1 3 3 3 2 3 2" xfId="41619" xr:uid="{00000000-0005-0000-0000-000044350000}"/>
    <cellStyle name="40% - Accent1 3 3 3 2 4" xfId="35035" xr:uid="{00000000-0005-0000-0000-000045350000}"/>
    <cellStyle name="40% - Accent1 3 3 3 3" xfId="16079" xr:uid="{00000000-0005-0000-0000-000046350000}"/>
    <cellStyle name="40% - Accent1 3 3 3 3 2" xfId="24033" xr:uid="{00000000-0005-0000-0000-000047350000}"/>
    <cellStyle name="40% - Accent1 3 3 3 3 2 2" xfId="52992" xr:uid="{00000000-0005-0000-0000-000048350000}"/>
    <cellStyle name="40% - Accent1 3 3 3 3 3" xfId="45051" xr:uid="{00000000-0005-0000-0000-000049350000}"/>
    <cellStyle name="40% - Accent1 3 3 3 4" xfId="9269" xr:uid="{00000000-0005-0000-0000-00004A350000}"/>
    <cellStyle name="40% - Accent1 3 3 3 4 2" xfId="38327" xr:uid="{00000000-0005-0000-0000-00004B350000}"/>
    <cellStyle name="40% - Accent1 3 3 3 5" xfId="31743" xr:uid="{00000000-0005-0000-0000-00004C350000}"/>
    <cellStyle name="40% - Accent1 3 3 4" xfId="3789" xr:uid="{00000000-0005-0000-0000-00004D350000}"/>
    <cellStyle name="40% - Accent1 3 3 4 2" xfId="17083" xr:uid="{00000000-0005-0000-0000-00004E350000}"/>
    <cellStyle name="40% - Accent1 3 3 4 2 2" xfId="25037" xr:uid="{00000000-0005-0000-0000-00004F350000}"/>
    <cellStyle name="40% - Accent1 3 3 4 2 2 2" xfId="53996" xr:uid="{00000000-0005-0000-0000-000050350000}"/>
    <cellStyle name="40% - Accent1 3 3 4 2 3" xfId="46055" xr:uid="{00000000-0005-0000-0000-000051350000}"/>
    <cellStyle name="40% - Accent1 3 3 4 3" xfId="10413" xr:uid="{00000000-0005-0000-0000-000052350000}"/>
    <cellStyle name="40% - Accent1 3 3 4 3 2" xfId="39471" xr:uid="{00000000-0005-0000-0000-000053350000}"/>
    <cellStyle name="40% - Accent1 3 3 4 4" xfId="32887" xr:uid="{00000000-0005-0000-0000-000054350000}"/>
    <cellStyle name="40% - Accent1 3 3 5" xfId="4945" xr:uid="{00000000-0005-0000-0000-000055350000}"/>
    <cellStyle name="40% - Accent1 3 3 5 2" xfId="18227" xr:uid="{00000000-0005-0000-0000-000056350000}"/>
    <cellStyle name="40% - Accent1 3 3 5 2 2" xfId="26181" xr:uid="{00000000-0005-0000-0000-000057350000}"/>
    <cellStyle name="40% - Accent1 3 3 5 2 2 2" xfId="55140" xr:uid="{00000000-0005-0000-0000-000058350000}"/>
    <cellStyle name="40% - Accent1 3 3 5 2 3" xfId="47199" xr:uid="{00000000-0005-0000-0000-000059350000}"/>
    <cellStyle name="40% - Accent1 3 3 5 3" xfId="11557" xr:uid="{00000000-0005-0000-0000-00005A350000}"/>
    <cellStyle name="40% - Accent1 3 3 5 3 2" xfId="40615" xr:uid="{00000000-0005-0000-0000-00005B350000}"/>
    <cellStyle name="40% - Accent1 3 3 5 4" xfId="34031" xr:uid="{00000000-0005-0000-0000-00005C350000}"/>
    <cellStyle name="40% - Accent1 3 3 6" xfId="7114" xr:uid="{00000000-0005-0000-0000-00005D350000}"/>
    <cellStyle name="40% - Accent1 3 3 6 2" xfId="20375" xr:uid="{00000000-0005-0000-0000-00005E350000}"/>
    <cellStyle name="40% - Accent1 3 3 6 2 2" xfId="28329" xr:uid="{00000000-0005-0000-0000-00005F350000}"/>
    <cellStyle name="40% - Accent1 3 3 6 2 2 2" xfId="57288" xr:uid="{00000000-0005-0000-0000-000060350000}"/>
    <cellStyle name="40% - Accent1 3 3 6 2 3" xfId="49347" xr:uid="{00000000-0005-0000-0000-000061350000}"/>
    <cellStyle name="40% - Accent1 3 3 6 3" xfId="13705" xr:uid="{00000000-0005-0000-0000-000062350000}"/>
    <cellStyle name="40% - Accent1 3 3 6 3 2" xfId="42763" xr:uid="{00000000-0005-0000-0000-000063350000}"/>
    <cellStyle name="40% - Accent1 3 3 6 4" xfId="36179" xr:uid="{00000000-0005-0000-0000-000064350000}"/>
    <cellStyle name="40% - Accent1 3 3 7" xfId="14983" xr:uid="{00000000-0005-0000-0000-000065350000}"/>
    <cellStyle name="40% - Accent1 3 3 7 2" xfId="22973" xr:uid="{00000000-0005-0000-0000-000066350000}"/>
    <cellStyle name="40% - Accent1 3 3 7 2 2" xfId="51932" xr:uid="{00000000-0005-0000-0000-000067350000}"/>
    <cellStyle name="40% - Accent1 3 3 7 3" xfId="43991" xr:uid="{00000000-0005-0000-0000-000068350000}"/>
    <cellStyle name="40% - Accent1 3 3 8" xfId="21525" xr:uid="{00000000-0005-0000-0000-000069350000}"/>
    <cellStyle name="40% - Accent1 3 3 8 2" xfId="29473" xr:uid="{00000000-0005-0000-0000-00006A350000}"/>
    <cellStyle name="40% - Accent1 3 3 8 2 2" xfId="58432" xr:uid="{00000000-0005-0000-0000-00006B350000}"/>
    <cellStyle name="40% - Accent1 3 3 8 3" xfId="50491" xr:uid="{00000000-0005-0000-0000-00006C350000}"/>
    <cellStyle name="40% - Accent1 3 3 9" xfId="8265" xr:uid="{00000000-0005-0000-0000-00006D350000}"/>
    <cellStyle name="40% - Accent1 3 3 9 2" xfId="37323" xr:uid="{00000000-0005-0000-0000-00006E350000}"/>
    <cellStyle name="40% - Accent1 3 4" xfId="1992" xr:uid="{00000000-0005-0000-0000-00006F350000}"/>
    <cellStyle name="40% - Accent1 3 4 2" xfId="3000" xr:uid="{00000000-0005-0000-0000-000070350000}"/>
    <cellStyle name="40% - Accent1 3 4 2 2" xfId="6358" xr:uid="{00000000-0005-0000-0000-000071350000}"/>
    <cellStyle name="40% - Accent1 3 4 2 2 2" xfId="19640" xr:uid="{00000000-0005-0000-0000-000072350000}"/>
    <cellStyle name="40% - Accent1 3 4 2 2 2 2" xfId="27594" xr:uid="{00000000-0005-0000-0000-000073350000}"/>
    <cellStyle name="40% - Accent1 3 4 2 2 2 2 2" xfId="56553" xr:uid="{00000000-0005-0000-0000-000074350000}"/>
    <cellStyle name="40% - Accent1 3 4 2 2 2 3" xfId="48612" xr:uid="{00000000-0005-0000-0000-000075350000}"/>
    <cellStyle name="40% - Accent1 3 4 2 2 3" xfId="12970" xr:uid="{00000000-0005-0000-0000-000076350000}"/>
    <cellStyle name="40% - Accent1 3 4 2 2 3 2" xfId="42028" xr:uid="{00000000-0005-0000-0000-000077350000}"/>
    <cellStyle name="40% - Accent1 3 4 2 2 4" xfId="35444" xr:uid="{00000000-0005-0000-0000-000078350000}"/>
    <cellStyle name="40% - Accent1 3 4 2 3" xfId="16488" xr:uid="{00000000-0005-0000-0000-000079350000}"/>
    <cellStyle name="40% - Accent1 3 4 2 3 2" xfId="24442" xr:uid="{00000000-0005-0000-0000-00007A350000}"/>
    <cellStyle name="40% - Accent1 3 4 2 3 2 2" xfId="53401" xr:uid="{00000000-0005-0000-0000-00007B350000}"/>
    <cellStyle name="40% - Accent1 3 4 2 3 3" xfId="45460" xr:uid="{00000000-0005-0000-0000-00007C350000}"/>
    <cellStyle name="40% - Accent1 3 4 2 4" xfId="9678" xr:uid="{00000000-0005-0000-0000-00007D350000}"/>
    <cellStyle name="40% - Accent1 3 4 2 4 2" xfId="38736" xr:uid="{00000000-0005-0000-0000-00007E350000}"/>
    <cellStyle name="40% - Accent1 3 4 2 5" xfId="32152" xr:uid="{00000000-0005-0000-0000-00007F350000}"/>
    <cellStyle name="40% - Accent1 3 4 3" xfId="4198" xr:uid="{00000000-0005-0000-0000-000080350000}"/>
    <cellStyle name="40% - Accent1 3 4 3 2" xfId="17492" xr:uid="{00000000-0005-0000-0000-000081350000}"/>
    <cellStyle name="40% - Accent1 3 4 3 2 2" xfId="25446" xr:uid="{00000000-0005-0000-0000-000082350000}"/>
    <cellStyle name="40% - Accent1 3 4 3 2 2 2" xfId="54405" xr:uid="{00000000-0005-0000-0000-000083350000}"/>
    <cellStyle name="40% - Accent1 3 4 3 2 3" xfId="46464" xr:uid="{00000000-0005-0000-0000-000084350000}"/>
    <cellStyle name="40% - Accent1 3 4 3 3" xfId="10822" xr:uid="{00000000-0005-0000-0000-000085350000}"/>
    <cellStyle name="40% - Accent1 3 4 3 3 2" xfId="39880" xr:uid="{00000000-0005-0000-0000-000086350000}"/>
    <cellStyle name="40% - Accent1 3 4 3 4" xfId="33296" xr:uid="{00000000-0005-0000-0000-000087350000}"/>
    <cellStyle name="40% - Accent1 3 4 4" xfId="5354" xr:uid="{00000000-0005-0000-0000-000088350000}"/>
    <cellStyle name="40% - Accent1 3 4 4 2" xfId="18636" xr:uid="{00000000-0005-0000-0000-000089350000}"/>
    <cellStyle name="40% - Accent1 3 4 4 2 2" xfId="26590" xr:uid="{00000000-0005-0000-0000-00008A350000}"/>
    <cellStyle name="40% - Accent1 3 4 4 2 2 2" xfId="55549" xr:uid="{00000000-0005-0000-0000-00008B350000}"/>
    <cellStyle name="40% - Accent1 3 4 4 2 3" xfId="47608" xr:uid="{00000000-0005-0000-0000-00008C350000}"/>
    <cellStyle name="40% - Accent1 3 4 4 3" xfId="11966" xr:uid="{00000000-0005-0000-0000-00008D350000}"/>
    <cellStyle name="40% - Accent1 3 4 4 3 2" xfId="41024" xr:uid="{00000000-0005-0000-0000-00008E350000}"/>
    <cellStyle name="40% - Accent1 3 4 4 4" xfId="34440" xr:uid="{00000000-0005-0000-0000-00008F350000}"/>
    <cellStyle name="40% - Accent1 3 4 5" xfId="7523" xr:uid="{00000000-0005-0000-0000-000090350000}"/>
    <cellStyle name="40% - Accent1 3 4 5 2" xfId="20784" xr:uid="{00000000-0005-0000-0000-000091350000}"/>
    <cellStyle name="40% - Accent1 3 4 5 2 2" xfId="28738" xr:uid="{00000000-0005-0000-0000-000092350000}"/>
    <cellStyle name="40% - Accent1 3 4 5 2 2 2" xfId="57697" xr:uid="{00000000-0005-0000-0000-000093350000}"/>
    <cellStyle name="40% - Accent1 3 4 5 2 3" xfId="49756" xr:uid="{00000000-0005-0000-0000-000094350000}"/>
    <cellStyle name="40% - Accent1 3 4 5 3" xfId="14114" xr:uid="{00000000-0005-0000-0000-000095350000}"/>
    <cellStyle name="40% - Accent1 3 4 5 3 2" xfId="43172" xr:uid="{00000000-0005-0000-0000-000096350000}"/>
    <cellStyle name="40% - Accent1 3 4 5 4" xfId="36588" xr:uid="{00000000-0005-0000-0000-000097350000}"/>
    <cellStyle name="40% - Accent1 3 4 6" xfId="15393" xr:uid="{00000000-0005-0000-0000-000098350000}"/>
    <cellStyle name="40% - Accent1 3 4 6 2" xfId="23383" xr:uid="{00000000-0005-0000-0000-000099350000}"/>
    <cellStyle name="40% - Accent1 3 4 6 2 2" xfId="52342" xr:uid="{00000000-0005-0000-0000-00009A350000}"/>
    <cellStyle name="40% - Accent1 3 4 6 3" xfId="44401" xr:uid="{00000000-0005-0000-0000-00009B350000}"/>
    <cellStyle name="40% - Accent1 3 4 7" xfId="21934" xr:uid="{00000000-0005-0000-0000-00009C350000}"/>
    <cellStyle name="40% - Accent1 3 4 7 2" xfId="29882" xr:uid="{00000000-0005-0000-0000-00009D350000}"/>
    <cellStyle name="40% - Accent1 3 4 7 2 2" xfId="58841" xr:uid="{00000000-0005-0000-0000-00009E350000}"/>
    <cellStyle name="40% - Accent1 3 4 7 3" xfId="50900" xr:uid="{00000000-0005-0000-0000-00009F350000}"/>
    <cellStyle name="40% - Accent1 3 4 8" xfId="8674" xr:uid="{00000000-0005-0000-0000-0000A0350000}"/>
    <cellStyle name="40% - Accent1 3 4 8 2" xfId="37732" xr:uid="{00000000-0005-0000-0000-0000A1350000}"/>
    <cellStyle name="40% - Accent1 3 4 9" xfId="31148" xr:uid="{00000000-0005-0000-0000-0000A2350000}"/>
    <cellStyle name="40% - Accent1 3 5" xfId="1808" xr:uid="{00000000-0005-0000-0000-0000A3350000}"/>
    <cellStyle name="40% - Accent1 3 5 2" xfId="2820" xr:uid="{00000000-0005-0000-0000-0000A4350000}"/>
    <cellStyle name="40% - Accent1 3 5 2 2" xfId="6178" xr:uid="{00000000-0005-0000-0000-0000A5350000}"/>
    <cellStyle name="40% - Accent1 3 5 2 2 2" xfId="19460" xr:uid="{00000000-0005-0000-0000-0000A6350000}"/>
    <cellStyle name="40% - Accent1 3 5 2 2 2 2" xfId="27414" xr:uid="{00000000-0005-0000-0000-0000A7350000}"/>
    <cellStyle name="40% - Accent1 3 5 2 2 2 2 2" xfId="56373" xr:uid="{00000000-0005-0000-0000-0000A8350000}"/>
    <cellStyle name="40% - Accent1 3 5 2 2 2 3" xfId="48432" xr:uid="{00000000-0005-0000-0000-0000A9350000}"/>
    <cellStyle name="40% - Accent1 3 5 2 2 3" xfId="12790" xr:uid="{00000000-0005-0000-0000-0000AA350000}"/>
    <cellStyle name="40% - Accent1 3 5 2 2 3 2" xfId="41848" xr:uid="{00000000-0005-0000-0000-0000AB350000}"/>
    <cellStyle name="40% - Accent1 3 5 2 2 4" xfId="35264" xr:uid="{00000000-0005-0000-0000-0000AC350000}"/>
    <cellStyle name="40% - Accent1 3 5 2 3" xfId="16308" xr:uid="{00000000-0005-0000-0000-0000AD350000}"/>
    <cellStyle name="40% - Accent1 3 5 2 3 2" xfId="24262" xr:uid="{00000000-0005-0000-0000-0000AE350000}"/>
    <cellStyle name="40% - Accent1 3 5 2 3 2 2" xfId="53221" xr:uid="{00000000-0005-0000-0000-0000AF350000}"/>
    <cellStyle name="40% - Accent1 3 5 2 3 3" xfId="45280" xr:uid="{00000000-0005-0000-0000-0000B0350000}"/>
    <cellStyle name="40% - Accent1 3 5 2 4" xfId="9498" xr:uid="{00000000-0005-0000-0000-0000B1350000}"/>
    <cellStyle name="40% - Accent1 3 5 2 4 2" xfId="38556" xr:uid="{00000000-0005-0000-0000-0000B2350000}"/>
    <cellStyle name="40% - Accent1 3 5 2 5" xfId="31972" xr:uid="{00000000-0005-0000-0000-0000B3350000}"/>
    <cellStyle name="40% - Accent1 3 5 3" xfId="4018" xr:uid="{00000000-0005-0000-0000-0000B4350000}"/>
    <cellStyle name="40% - Accent1 3 5 3 2" xfId="17312" xr:uid="{00000000-0005-0000-0000-0000B5350000}"/>
    <cellStyle name="40% - Accent1 3 5 3 2 2" xfId="25266" xr:uid="{00000000-0005-0000-0000-0000B6350000}"/>
    <cellStyle name="40% - Accent1 3 5 3 2 2 2" xfId="54225" xr:uid="{00000000-0005-0000-0000-0000B7350000}"/>
    <cellStyle name="40% - Accent1 3 5 3 2 3" xfId="46284" xr:uid="{00000000-0005-0000-0000-0000B8350000}"/>
    <cellStyle name="40% - Accent1 3 5 3 3" xfId="10642" xr:uid="{00000000-0005-0000-0000-0000B9350000}"/>
    <cellStyle name="40% - Accent1 3 5 3 3 2" xfId="39700" xr:uid="{00000000-0005-0000-0000-0000BA350000}"/>
    <cellStyle name="40% - Accent1 3 5 3 4" xfId="33116" xr:uid="{00000000-0005-0000-0000-0000BB350000}"/>
    <cellStyle name="40% - Accent1 3 5 4" xfId="5174" xr:uid="{00000000-0005-0000-0000-0000BC350000}"/>
    <cellStyle name="40% - Accent1 3 5 4 2" xfId="18456" xr:uid="{00000000-0005-0000-0000-0000BD350000}"/>
    <cellStyle name="40% - Accent1 3 5 4 2 2" xfId="26410" xr:uid="{00000000-0005-0000-0000-0000BE350000}"/>
    <cellStyle name="40% - Accent1 3 5 4 2 2 2" xfId="55369" xr:uid="{00000000-0005-0000-0000-0000BF350000}"/>
    <cellStyle name="40% - Accent1 3 5 4 2 3" xfId="47428" xr:uid="{00000000-0005-0000-0000-0000C0350000}"/>
    <cellStyle name="40% - Accent1 3 5 4 3" xfId="11786" xr:uid="{00000000-0005-0000-0000-0000C1350000}"/>
    <cellStyle name="40% - Accent1 3 5 4 3 2" xfId="40844" xr:uid="{00000000-0005-0000-0000-0000C2350000}"/>
    <cellStyle name="40% - Accent1 3 5 4 4" xfId="34260" xr:uid="{00000000-0005-0000-0000-0000C3350000}"/>
    <cellStyle name="40% - Accent1 3 5 5" xfId="7343" xr:uid="{00000000-0005-0000-0000-0000C4350000}"/>
    <cellStyle name="40% - Accent1 3 5 5 2" xfId="20604" xr:uid="{00000000-0005-0000-0000-0000C5350000}"/>
    <cellStyle name="40% - Accent1 3 5 5 2 2" xfId="28558" xr:uid="{00000000-0005-0000-0000-0000C6350000}"/>
    <cellStyle name="40% - Accent1 3 5 5 2 2 2" xfId="57517" xr:uid="{00000000-0005-0000-0000-0000C7350000}"/>
    <cellStyle name="40% - Accent1 3 5 5 2 3" xfId="49576" xr:uid="{00000000-0005-0000-0000-0000C8350000}"/>
    <cellStyle name="40% - Accent1 3 5 5 3" xfId="13934" xr:uid="{00000000-0005-0000-0000-0000C9350000}"/>
    <cellStyle name="40% - Accent1 3 5 5 3 2" xfId="42992" xr:uid="{00000000-0005-0000-0000-0000CA350000}"/>
    <cellStyle name="40% - Accent1 3 5 5 4" xfId="36408" xr:uid="{00000000-0005-0000-0000-0000CB350000}"/>
    <cellStyle name="40% - Accent1 3 5 6" xfId="15213" xr:uid="{00000000-0005-0000-0000-0000CC350000}"/>
    <cellStyle name="40% - Accent1 3 5 6 2" xfId="23203" xr:uid="{00000000-0005-0000-0000-0000CD350000}"/>
    <cellStyle name="40% - Accent1 3 5 6 2 2" xfId="52162" xr:uid="{00000000-0005-0000-0000-0000CE350000}"/>
    <cellStyle name="40% - Accent1 3 5 6 3" xfId="44221" xr:uid="{00000000-0005-0000-0000-0000CF350000}"/>
    <cellStyle name="40% - Accent1 3 5 7" xfId="21754" xr:uid="{00000000-0005-0000-0000-0000D0350000}"/>
    <cellStyle name="40% - Accent1 3 5 7 2" xfId="29702" xr:uid="{00000000-0005-0000-0000-0000D1350000}"/>
    <cellStyle name="40% - Accent1 3 5 7 2 2" xfId="58661" xr:uid="{00000000-0005-0000-0000-0000D2350000}"/>
    <cellStyle name="40% - Accent1 3 5 7 3" xfId="50720" xr:uid="{00000000-0005-0000-0000-0000D3350000}"/>
    <cellStyle name="40% - Accent1 3 5 8" xfId="8494" xr:uid="{00000000-0005-0000-0000-0000D4350000}"/>
    <cellStyle name="40% - Accent1 3 5 8 2" xfId="37552" xr:uid="{00000000-0005-0000-0000-0000D5350000}"/>
    <cellStyle name="40% - Accent1 3 5 9" xfId="30968" xr:uid="{00000000-0005-0000-0000-0000D6350000}"/>
    <cellStyle name="40% - Accent1 3 6" xfId="3407" xr:uid="{00000000-0005-0000-0000-0000D7350000}"/>
    <cellStyle name="40% - Accent1 3 6 2" xfId="4605" xr:uid="{00000000-0005-0000-0000-0000D8350000}"/>
    <cellStyle name="40% - Accent1 3 6 2 2" xfId="17899" xr:uid="{00000000-0005-0000-0000-0000D9350000}"/>
    <cellStyle name="40% - Accent1 3 6 2 2 2" xfId="25853" xr:uid="{00000000-0005-0000-0000-0000DA350000}"/>
    <cellStyle name="40% - Accent1 3 6 2 2 2 2" xfId="54812" xr:uid="{00000000-0005-0000-0000-0000DB350000}"/>
    <cellStyle name="40% - Accent1 3 6 2 2 3" xfId="46871" xr:uid="{00000000-0005-0000-0000-0000DC350000}"/>
    <cellStyle name="40% - Accent1 3 6 2 3" xfId="11229" xr:uid="{00000000-0005-0000-0000-0000DD350000}"/>
    <cellStyle name="40% - Accent1 3 6 2 3 2" xfId="40287" xr:uid="{00000000-0005-0000-0000-0000DE350000}"/>
    <cellStyle name="40% - Accent1 3 6 2 4" xfId="33703" xr:uid="{00000000-0005-0000-0000-0000DF350000}"/>
    <cellStyle name="40% - Accent1 3 6 3" xfId="6765" xr:uid="{00000000-0005-0000-0000-0000E0350000}"/>
    <cellStyle name="40% - Accent1 3 6 3 2" xfId="20047" xr:uid="{00000000-0005-0000-0000-0000E1350000}"/>
    <cellStyle name="40% - Accent1 3 6 3 2 2" xfId="28001" xr:uid="{00000000-0005-0000-0000-0000E2350000}"/>
    <cellStyle name="40% - Accent1 3 6 3 2 2 2" xfId="56960" xr:uid="{00000000-0005-0000-0000-0000E3350000}"/>
    <cellStyle name="40% - Accent1 3 6 3 2 3" xfId="49019" xr:uid="{00000000-0005-0000-0000-0000E4350000}"/>
    <cellStyle name="40% - Accent1 3 6 3 3" xfId="13377" xr:uid="{00000000-0005-0000-0000-0000E5350000}"/>
    <cellStyle name="40% - Accent1 3 6 3 3 2" xfId="42435" xr:uid="{00000000-0005-0000-0000-0000E6350000}"/>
    <cellStyle name="40% - Accent1 3 6 3 4" xfId="35851" xr:uid="{00000000-0005-0000-0000-0000E7350000}"/>
    <cellStyle name="40% - Accent1 3 6 4" xfId="7930" xr:uid="{00000000-0005-0000-0000-0000E8350000}"/>
    <cellStyle name="40% - Accent1 3 6 4 2" xfId="21191" xr:uid="{00000000-0005-0000-0000-0000E9350000}"/>
    <cellStyle name="40% - Accent1 3 6 4 2 2" xfId="29145" xr:uid="{00000000-0005-0000-0000-0000EA350000}"/>
    <cellStyle name="40% - Accent1 3 6 4 2 2 2" xfId="58104" xr:uid="{00000000-0005-0000-0000-0000EB350000}"/>
    <cellStyle name="40% - Accent1 3 6 4 2 3" xfId="50163" xr:uid="{00000000-0005-0000-0000-0000EC350000}"/>
    <cellStyle name="40% - Accent1 3 6 4 3" xfId="14521" xr:uid="{00000000-0005-0000-0000-0000ED350000}"/>
    <cellStyle name="40% - Accent1 3 6 4 3 2" xfId="43579" xr:uid="{00000000-0005-0000-0000-0000EE350000}"/>
    <cellStyle name="40% - Accent1 3 6 4 4" xfId="36995" xr:uid="{00000000-0005-0000-0000-0000EF350000}"/>
    <cellStyle name="40% - Accent1 3 6 5" xfId="15800" xr:uid="{00000000-0005-0000-0000-0000F0350000}"/>
    <cellStyle name="40% - Accent1 3 6 5 2" xfId="23790" xr:uid="{00000000-0005-0000-0000-0000F1350000}"/>
    <cellStyle name="40% - Accent1 3 6 5 2 2" xfId="52749" xr:uid="{00000000-0005-0000-0000-0000F2350000}"/>
    <cellStyle name="40% - Accent1 3 6 5 3" xfId="44808" xr:uid="{00000000-0005-0000-0000-0000F3350000}"/>
    <cellStyle name="40% - Accent1 3 6 6" xfId="22341" xr:uid="{00000000-0005-0000-0000-0000F4350000}"/>
    <cellStyle name="40% - Accent1 3 6 6 2" xfId="30289" xr:uid="{00000000-0005-0000-0000-0000F5350000}"/>
    <cellStyle name="40% - Accent1 3 6 6 2 2" xfId="59248" xr:uid="{00000000-0005-0000-0000-0000F6350000}"/>
    <cellStyle name="40% - Accent1 3 6 6 3" xfId="51307" xr:uid="{00000000-0005-0000-0000-0000F7350000}"/>
    <cellStyle name="40% - Accent1 3 6 7" xfId="10085" xr:uid="{00000000-0005-0000-0000-0000F8350000}"/>
    <cellStyle name="40% - Accent1 3 6 7 2" xfId="39143" xr:uid="{00000000-0005-0000-0000-0000F9350000}"/>
    <cellStyle name="40% - Accent1 3 6 8" xfId="32559" xr:uid="{00000000-0005-0000-0000-0000FA350000}"/>
    <cellStyle name="40% - Accent1 3 7" xfId="2407" xr:uid="{00000000-0005-0000-0000-0000FB350000}"/>
    <cellStyle name="40% - Accent1 3 7 2" xfId="5766" xr:uid="{00000000-0005-0000-0000-0000FC350000}"/>
    <cellStyle name="40% - Accent1 3 7 2 2" xfId="19048" xr:uid="{00000000-0005-0000-0000-0000FD350000}"/>
    <cellStyle name="40% - Accent1 3 7 2 2 2" xfId="27002" xr:uid="{00000000-0005-0000-0000-0000FE350000}"/>
    <cellStyle name="40% - Accent1 3 7 2 2 2 2" xfId="55961" xr:uid="{00000000-0005-0000-0000-0000FF350000}"/>
    <cellStyle name="40% - Accent1 3 7 2 2 3" xfId="48020" xr:uid="{00000000-0005-0000-0000-000000360000}"/>
    <cellStyle name="40% - Accent1 3 7 2 3" xfId="12378" xr:uid="{00000000-0005-0000-0000-000001360000}"/>
    <cellStyle name="40% - Accent1 3 7 2 3 2" xfId="41436" xr:uid="{00000000-0005-0000-0000-000002360000}"/>
    <cellStyle name="40% - Accent1 3 7 2 4" xfId="34852" xr:uid="{00000000-0005-0000-0000-000003360000}"/>
    <cellStyle name="40% - Accent1 3 7 3" xfId="14755" xr:uid="{00000000-0005-0000-0000-000004360000}"/>
    <cellStyle name="40% - Accent1 3 7 3 2" xfId="22772" xr:uid="{00000000-0005-0000-0000-000005360000}"/>
    <cellStyle name="40% - Accent1 3 7 3 2 2" xfId="51731" xr:uid="{00000000-0005-0000-0000-000006360000}"/>
    <cellStyle name="40% - Accent1 3 7 3 3" xfId="43790" xr:uid="{00000000-0005-0000-0000-000007360000}"/>
    <cellStyle name="40% - Accent1 3 7 4" xfId="9086" xr:uid="{00000000-0005-0000-0000-000008360000}"/>
    <cellStyle name="40% - Accent1 3 7 4 2" xfId="38144" xr:uid="{00000000-0005-0000-0000-000009360000}"/>
    <cellStyle name="40% - Accent1 3 7 5" xfId="31560" xr:uid="{00000000-0005-0000-0000-00000A360000}"/>
    <cellStyle name="40% - Accent1 3 8" xfId="3606" xr:uid="{00000000-0005-0000-0000-00000B360000}"/>
    <cellStyle name="40% - Accent1 3 8 2" xfId="16900" xr:uid="{00000000-0005-0000-0000-00000C360000}"/>
    <cellStyle name="40% - Accent1 3 8 2 2" xfId="24854" xr:uid="{00000000-0005-0000-0000-00000D360000}"/>
    <cellStyle name="40% - Accent1 3 8 2 2 2" xfId="53813" xr:uid="{00000000-0005-0000-0000-00000E360000}"/>
    <cellStyle name="40% - Accent1 3 8 2 3" xfId="45872" xr:uid="{00000000-0005-0000-0000-00000F360000}"/>
    <cellStyle name="40% - Accent1 3 8 3" xfId="10230" xr:uid="{00000000-0005-0000-0000-000010360000}"/>
    <cellStyle name="40% - Accent1 3 8 3 2" xfId="39288" xr:uid="{00000000-0005-0000-0000-000011360000}"/>
    <cellStyle name="40% - Accent1 3 8 4" xfId="32704" xr:uid="{00000000-0005-0000-0000-000012360000}"/>
    <cellStyle name="40% - Accent1 3 9" xfId="4760" xr:uid="{00000000-0005-0000-0000-000013360000}"/>
    <cellStyle name="40% - Accent1 3 9 2" xfId="18044" xr:uid="{00000000-0005-0000-0000-000014360000}"/>
    <cellStyle name="40% - Accent1 3 9 2 2" xfId="25998" xr:uid="{00000000-0005-0000-0000-000015360000}"/>
    <cellStyle name="40% - Accent1 3 9 2 2 2" xfId="54957" xr:uid="{00000000-0005-0000-0000-000016360000}"/>
    <cellStyle name="40% - Accent1 3 9 2 3" xfId="47016" xr:uid="{00000000-0005-0000-0000-000017360000}"/>
    <cellStyle name="40% - Accent1 3 9 3" xfId="11374" xr:uid="{00000000-0005-0000-0000-000018360000}"/>
    <cellStyle name="40% - Accent1 3 9 3 2" xfId="40432" xr:uid="{00000000-0005-0000-0000-000019360000}"/>
    <cellStyle name="40% - Accent1 3 9 4" xfId="33848" xr:uid="{00000000-0005-0000-0000-00001A360000}"/>
    <cellStyle name="40% - Accent1 4" xfId="1399" xr:uid="{00000000-0005-0000-0000-00001B360000}"/>
    <cellStyle name="40% - Accent1 4 10" xfId="6974" xr:uid="{00000000-0005-0000-0000-00001C360000}"/>
    <cellStyle name="40% - Accent1 4 10 2" xfId="20235" xr:uid="{00000000-0005-0000-0000-00001D360000}"/>
    <cellStyle name="40% - Accent1 4 10 2 2" xfId="28189" xr:uid="{00000000-0005-0000-0000-00001E360000}"/>
    <cellStyle name="40% - Accent1 4 10 2 2 2" xfId="57148" xr:uid="{00000000-0005-0000-0000-00001F360000}"/>
    <cellStyle name="40% - Accent1 4 10 2 3" xfId="49207" xr:uid="{00000000-0005-0000-0000-000020360000}"/>
    <cellStyle name="40% - Accent1 4 10 3" xfId="13565" xr:uid="{00000000-0005-0000-0000-000021360000}"/>
    <cellStyle name="40% - Accent1 4 10 3 2" xfId="42623" xr:uid="{00000000-0005-0000-0000-000022360000}"/>
    <cellStyle name="40% - Accent1 4 10 4" xfId="36039" xr:uid="{00000000-0005-0000-0000-000023360000}"/>
    <cellStyle name="40% - Accent1 4 11" xfId="14842" xr:uid="{00000000-0005-0000-0000-000024360000}"/>
    <cellStyle name="40% - Accent1 4 11 2" xfId="22833" xr:uid="{00000000-0005-0000-0000-000025360000}"/>
    <cellStyle name="40% - Accent1 4 11 2 2" xfId="51792" xr:uid="{00000000-0005-0000-0000-000026360000}"/>
    <cellStyle name="40% - Accent1 4 11 3" xfId="43851" xr:uid="{00000000-0005-0000-0000-000027360000}"/>
    <cellStyle name="40% - Accent1 4 12" xfId="21385" xr:uid="{00000000-0005-0000-0000-000028360000}"/>
    <cellStyle name="40% - Accent1 4 12 2" xfId="29333" xr:uid="{00000000-0005-0000-0000-000029360000}"/>
    <cellStyle name="40% - Accent1 4 12 2 2" xfId="58292" xr:uid="{00000000-0005-0000-0000-00002A360000}"/>
    <cellStyle name="40% - Accent1 4 12 3" xfId="50351" xr:uid="{00000000-0005-0000-0000-00002B360000}"/>
    <cellStyle name="40% - Accent1 4 13" xfId="22486" xr:uid="{00000000-0005-0000-0000-00002C360000}"/>
    <cellStyle name="40% - Accent1 4 13 2" xfId="30430" xr:uid="{00000000-0005-0000-0000-00002D360000}"/>
    <cellStyle name="40% - Accent1 4 13 2 2" xfId="59389" xr:uid="{00000000-0005-0000-0000-00002E360000}"/>
    <cellStyle name="40% - Accent1 4 13 3" xfId="51448" xr:uid="{00000000-0005-0000-0000-00002F360000}"/>
    <cellStyle name="40% - Accent1 4 14" xfId="22592" xr:uid="{00000000-0005-0000-0000-000030360000}"/>
    <cellStyle name="40% - Accent1 4 14 2" xfId="51554" xr:uid="{00000000-0005-0000-0000-000031360000}"/>
    <cellStyle name="40% - Accent1 4 15" xfId="8125" xr:uid="{00000000-0005-0000-0000-000032360000}"/>
    <cellStyle name="40% - Accent1 4 15 2" xfId="37183" xr:uid="{00000000-0005-0000-0000-000033360000}"/>
    <cellStyle name="40% - Accent1 4 16" xfId="30599" xr:uid="{00000000-0005-0000-0000-000034360000}"/>
    <cellStyle name="40% - Accent1 4 2" xfId="1493" xr:uid="{00000000-0005-0000-0000-000035360000}"/>
    <cellStyle name="40% - Accent1 4 2 10" xfId="21475" xr:uid="{00000000-0005-0000-0000-000036360000}"/>
    <cellStyle name="40% - Accent1 4 2 10 2" xfId="29423" xr:uid="{00000000-0005-0000-0000-000037360000}"/>
    <cellStyle name="40% - Accent1 4 2 10 2 2" xfId="58382" xr:uid="{00000000-0005-0000-0000-000038360000}"/>
    <cellStyle name="40% - Accent1 4 2 10 3" xfId="50441" xr:uid="{00000000-0005-0000-0000-000039360000}"/>
    <cellStyle name="40% - Accent1 4 2 11" xfId="8215" xr:uid="{00000000-0005-0000-0000-00003A360000}"/>
    <cellStyle name="40% - Accent1 4 2 11 2" xfId="37273" xr:uid="{00000000-0005-0000-0000-00003B360000}"/>
    <cellStyle name="40% - Accent1 4 2 12" xfId="30689" xr:uid="{00000000-0005-0000-0000-00003C360000}"/>
    <cellStyle name="40% - Accent1 4 2 2" xfId="1713" xr:uid="{00000000-0005-0000-0000-00003D360000}"/>
    <cellStyle name="40% - Accent1 4 2 2 10" xfId="30902" xr:uid="{00000000-0005-0000-0000-00003E360000}"/>
    <cellStyle name="40% - Accent1 4 2 2 2" xfId="2338" xr:uid="{00000000-0005-0000-0000-00003F360000}"/>
    <cellStyle name="40% - Accent1 4 2 2 2 2" xfId="3346" xr:uid="{00000000-0005-0000-0000-000040360000}"/>
    <cellStyle name="40% - Accent1 4 2 2 2 2 2" xfId="6704" xr:uid="{00000000-0005-0000-0000-000041360000}"/>
    <cellStyle name="40% - Accent1 4 2 2 2 2 2 2" xfId="19986" xr:uid="{00000000-0005-0000-0000-000042360000}"/>
    <cellStyle name="40% - Accent1 4 2 2 2 2 2 2 2" xfId="27940" xr:uid="{00000000-0005-0000-0000-000043360000}"/>
    <cellStyle name="40% - Accent1 4 2 2 2 2 2 2 2 2" xfId="56899" xr:uid="{00000000-0005-0000-0000-000044360000}"/>
    <cellStyle name="40% - Accent1 4 2 2 2 2 2 2 3" xfId="48958" xr:uid="{00000000-0005-0000-0000-000045360000}"/>
    <cellStyle name="40% - Accent1 4 2 2 2 2 2 3" xfId="13316" xr:uid="{00000000-0005-0000-0000-000046360000}"/>
    <cellStyle name="40% - Accent1 4 2 2 2 2 2 3 2" xfId="42374" xr:uid="{00000000-0005-0000-0000-000047360000}"/>
    <cellStyle name="40% - Accent1 4 2 2 2 2 2 4" xfId="35790" xr:uid="{00000000-0005-0000-0000-000048360000}"/>
    <cellStyle name="40% - Accent1 4 2 2 2 2 3" xfId="16834" xr:uid="{00000000-0005-0000-0000-000049360000}"/>
    <cellStyle name="40% - Accent1 4 2 2 2 2 3 2" xfId="24788" xr:uid="{00000000-0005-0000-0000-00004A360000}"/>
    <cellStyle name="40% - Accent1 4 2 2 2 2 3 2 2" xfId="53747" xr:uid="{00000000-0005-0000-0000-00004B360000}"/>
    <cellStyle name="40% - Accent1 4 2 2 2 2 3 3" xfId="45806" xr:uid="{00000000-0005-0000-0000-00004C360000}"/>
    <cellStyle name="40% - Accent1 4 2 2 2 2 4" xfId="10024" xr:uid="{00000000-0005-0000-0000-00004D360000}"/>
    <cellStyle name="40% - Accent1 4 2 2 2 2 4 2" xfId="39082" xr:uid="{00000000-0005-0000-0000-00004E360000}"/>
    <cellStyle name="40% - Accent1 4 2 2 2 2 5" xfId="32498" xr:uid="{00000000-0005-0000-0000-00004F360000}"/>
    <cellStyle name="40% - Accent1 4 2 2 2 3" xfId="4544" xr:uid="{00000000-0005-0000-0000-000050360000}"/>
    <cellStyle name="40% - Accent1 4 2 2 2 3 2" xfId="17838" xr:uid="{00000000-0005-0000-0000-000051360000}"/>
    <cellStyle name="40% - Accent1 4 2 2 2 3 2 2" xfId="25792" xr:uid="{00000000-0005-0000-0000-000052360000}"/>
    <cellStyle name="40% - Accent1 4 2 2 2 3 2 2 2" xfId="54751" xr:uid="{00000000-0005-0000-0000-000053360000}"/>
    <cellStyle name="40% - Accent1 4 2 2 2 3 2 3" xfId="46810" xr:uid="{00000000-0005-0000-0000-000054360000}"/>
    <cellStyle name="40% - Accent1 4 2 2 2 3 3" xfId="11168" xr:uid="{00000000-0005-0000-0000-000055360000}"/>
    <cellStyle name="40% - Accent1 4 2 2 2 3 3 2" xfId="40226" xr:uid="{00000000-0005-0000-0000-000056360000}"/>
    <cellStyle name="40% - Accent1 4 2 2 2 3 4" xfId="33642" xr:uid="{00000000-0005-0000-0000-000057360000}"/>
    <cellStyle name="40% - Accent1 4 2 2 2 4" xfId="5700" xr:uid="{00000000-0005-0000-0000-000058360000}"/>
    <cellStyle name="40% - Accent1 4 2 2 2 4 2" xfId="18982" xr:uid="{00000000-0005-0000-0000-000059360000}"/>
    <cellStyle name="40% - Accent1 4 2 2 2 4 2 2" xfId="26936" xr:uid="{00000000-0005-0000-0000-00005A360000}"/>
    <cellStyle name="40% - Accent1 4 2 2 2 4 2 2 2" xfId="55895" xr:uid="{00000000-0005-0000-0000-00005B360000}"/>
    <cellStyle name="40% - Accent1 4 2 2 2 4 2 3" xfId="47954" xr:uid="{00000000-0005-0000-0000-00005C360000}"/>
    <cellStyle name="40% - Accent1 4 2 2 2 4 3" xfId="12312" xr:uid="{00000000-0005-0000-0000-00005D360000}"/>
    <cellStyle name="40% - Accent1 4 2 2 2 4 3 2" xfId="41370" xr:uid="{00000000-0005-0000-0000-00005E360000}"/>
    <cellStyle name="40% - Accent1 4 2 2 2 4 4" xfId="34786" xr:uid="{00000000-0005-0000-0000-00005F360000}"/>
    <cellStyle name="40% - Accent1 4 2 2 2 5" xfId="7869" xr:uid="{00000000-0005-0000-0000-000060360000}"/>
    <cellStyle name="40% - Accent1 4 2 2 2 5 2" xfId="21130" xr:uid="{00000000-0005-0000-0000-000061360000}"/>
    <cellStyle name="40% - Accent1 4 2 2 2 5 2 2" xfId="29084" xr:uid="{00000000-0005-0000-0000-000062360000}"/>
    <cellStyle name="40% - Accent1 4 2 2 2 5 2 2 2" xfId="58043" xr:uid="{00000000-0005-0000-0000-000063360000}"/>
    <cellStyle name="40% - Accent1 4 2 2 2 5 2 3" xfId="50102" xr:uid="{00000000-0005-0000-0000-000064360000}"/>
    <cellStyle name="40% - Accent1 4 2 2 2 5 3" xfId="14460" xr:uid="{00000000-0005-0000-0000-000065360000}"/>
    <cellStyle name="40% - Accent1 4 2 2 2 5 3 2" xfId="43518" xr:uid="{00000000-0005-0000-0000-000066360000}"/>
    <cellStyle name="40% - Accent1 4 2 2 2 5 4" xfId="36934" xr:uid="{00000000-0005-0000-0000-000067360000}"/>
    <cellStyle name="40% - Accent1 4 2 2 2 6" xfId="15739" xr:uid="{00000000-0005-0000-0000-000068360000}"/>
    <cellStyle name="40% - Accent1 4 2 2 2 6 2" xfId="23729" xr:uid="{00000000-0005-0000-0000-000069360000}"/>
    <cellStyle name="40% - Accent1 4 2 2 2 6 2 2" xfId="52688" xr:uid="{00000000-0005-0000-0000-00006A360000}"/>
    <cellStyle name="40% - Accent1 4 2 2 2 6 3" xfId="44747" xr:uid="{00000000-0005-0000-0000-00006B360000}"/>
    <cellStyle name="40% - Accent1 4 2 2 2 7" xfId="22280" xr:uid="{00000000-0005-0000-0000-00006C360000}"/>
    <cellStyle name="40% - Accent1 4 2 2 2 7 2" xfId="30228" xr:uid="{00000000-0005-0000-0000-00006D360000}"/>
    <cellStyle name="40% - Accent1 4 2 2 2 7 2 2" xfId="59187" xr:uid="{00000000-0005-0000-0000-00006E360000}"/>
    <cellStyle name="40% - Accent1 4 2 2 2 7 3" xfId="51246" xr:uid="{00000000-0005-0000-0000-00006F360000}"/>
    <cellStyle name="40% - Accent1 4 2 2 2 8" xfId="9020" xr:uid="{00000000-0005-0000-0000-000070360000}"/>
    <cellStyle name="40% - Accent1 4 2 2 2 8 2" xfId="38078" xr:uid="{00000000-0005-0000-0000-000071360000}"/>
    <cellStyle name="40% - Accent1 4 2 2 2 9" xfId="31494" xr:uid="{00000000-0005-0000-0000-000072360000}"/>
    <cellStyle name="40% - Accent1 4 2 2 3" xfId="2754" xr:uid="{00000000-0005-0000-0000-000073360000}"/>
    <cellStyle name="40% - Accent1 4 2 2 3 2" xfId="6112" xr:uid="{00000000-0005-0000-0000-000074360000}"/>
    <cellStyle name="40% - Accent1 4 2 2 3 2 2" xfId="19394" xr:uid="{00000000-0005-0000-0000-000075360000}"/>
    <cellStyle name="40% - Accent1 4 2 2 3 2 2 2" xfId="27348" xr:uid="{00000000-0005-0000-0000-000076360000}"/>
    <cellStyle name="40% - Accent1 4 2 2 3 2 2 2 2" xfId="56307" xr:uid="{00000000-0005-0000-0000-000077360000}"/>
    <cellStyle name="40% - Accent1 4 2 2 3 2 2 3" xfId="48366" xr:uid="{00000000-0005-0000-0000-000078360000}"/>
    <cellStyle name="40% - Accent1 4 2 2 3 2 3" xfId="12724" xr:uid="{00000000-0005-0000-0000-000079360000}"/>
    <cellStyle name="40% - Accent1 4 2 2 3 2 3 2" xfId="41782" xr:uid="{00000000-0005-0000-0000-00007A360000}"/>
    <cellStyle name="40% - Accent1 4 2 2 3 2 4" xfId="35198" xr:uid="{00000000-0005-0000-0000-00007B360000}"/>
    <cellStyle name="40% - Accent1 4 2 2 3 3" xfId="16242" xr:uid="{00000000-0005-0000-0000-00007C360000}"/>
    <cellStyle name="40% - Accent1 4 2 2 3 3 2" xfId="24196" xr:uid="{00000000-0005-0000-0000-00007D360000}"/>
    <cellStyle name="40% - Accent1 4 2 2 3 3 2 2" xfId="53155" xr:uid="{00000000-0005-0000-0000-00007E360000}"/>
    <cellStyle name="40% - Accent1 4 2 2 3 3 3" xfId="45214" xr:uid="{00000000-0005-0000-0000-00007F360000}"/>
    <cellStyle name="40% - Accent1 4 2 2 3 4" xfId="9432" xr:uid="{00000000-0005-0000-0000-000080360000}"/>
    <cellStyle name="40% - Accent1 4 2 2 3 4 2" xfId="38490" xr:uid="{00000000-0005-0000-0000-000081360000}"/>
    <cellStyle name="40% - Accent1 4 2 2 3 5" xfId="31906" xr:uid="{00000000-0005-0000-0000-000082360000}"/>
    <cellStyle name="40% - Accent1 4 2 2 4" xfId="3952" xr:uid="{00000000-0005-0000-0000-000083360000}"/>
    <cellStyle name="40% - Accent1 4 2 2 4 2" xfId="17246" xr:uid="{00000000-0005-0000-0000-000084360000}"/>
    <cellStyle name="40% - Accent1 4 2 2 4 2 2" xfId="25200" xr:uid="{00000000-0005-0000-0000-000085360000}"/>
    <cellStyle name="40% - Accent1 4 2 2 4 2 2 2" xfId="54159" xr:uid="{00000000-0005-0000-0000-000086360000}"/>
    <cellStyle name="40% - Accent1 4 2 2 4 2 3" xfId="46218" xr:uid="{00000000-0005-0000-0000-000087360000}"/>
    <cellStyle name="40% - Accent1 4 2 2 4 3" xfId="10576" xr:uid="{00000000-0005-0000-0000-000088360000}"/>
    <cellStyle name="40% - Accent1 4 2 2 4 3 2" xfId="39634" xr:uid="{00000000-0005-0000-0000-000089360000}"/>
    <cellStyle name="40% - Accent1 4 2 2 4 4" xfId="33050" xr:uid="{00000000-0005-0000-0000-00008A360000}"/>
    <cellStyle name="40% - Accent1 4 2 2 5" xfId="5108" xr:uid="{00000000-0005-0000-0000-00008B360000}"/>
    <cellStyle name="40% - Accent1 4 2 2 5 2" xfId="18390" xr:uid="{00000000-0005-0000-0000-00008C360000}"/>
    <cellStyle name="40% - Accent1 4 2 2 5 2 2" xfId="26344" xr:uid="{00000000-0005-0000-0000-00008D360000}"/>
    <cellStyle name="40% - Accent1 4 2 2 5 2 2 2" xfId="55303" xr:uid="{00000000-0005-0000-0000-00008E360000}"/>
    <cellStyle name="40% - Accent1 4 2 2 5 2 3" xfId="47362" xr:uid="{00000000-0005-0000-0000-00008F360000}"/>
    <cellStyle name="40% - Accent1 4 2 2 5 3" xfId="11720" xr:uid="{00000000-0005-0000-0000-000090360000}"/>
    <cellStyle name="40% - Accent1 4 2 2 5 3 2" xfId="40778" xr:uid="{00000000-0005-0000-0000-000091360000}"/>
    <cellStyle name="40% - Accent1 4 2 2 5 4" xfId="34194" xr:uid="{00000000-0005-0000-0000-000092360000}"/>
    <cellStyle name="40% - Accent1 4 2 2 6" xfId="7277" xr:uid="{00000000-0005-0000-0000-000093360000}"/>
    <cellStyle name="40% - Accent1 4 2 2 6 2" xfId="20538" xr:uid="{00000000-0005-0000-0000-000094360000}"/>
    <cellStyle name="40% - Accent1 4 2 2 6 2 2" xfId="28492" xr:uid="{00000000-0005-0000-0000-000095360000}"/>
    <cellStyle name="40% - Accent1 4 2 2 6 2 2 2" xfId="57451" xr:uid="{00000000-0005-0000-0000-000096360000}"/>
    <cellStyle name="40% - Accent1 4 2 2 6 2 3" xfId="49510" xr:uid="{00000000-0005-0000-0000-000097360000}"/>
    <cellStyle name="40% - Accent1 4 2 2 6 3" xfId="13868" xr:uid="{00000000-0005-0000-0000-000098360000}"/>
    <cellStyle name="40% - Accent1 4 2 2 6 3 2" xfId="42926" xr:uid="{00000000-0005-0000-0000-000099360000}"/>
    <cellStyle name="40% - Accent1 4 2 2 6 4" xfId="36342" xr:uid="{00000000-0005-0000-0000-00009A360000}"/>
    <cellStyle name="40% - Accent1 4 2 2 7" xfId="15146" xr:uid="{00000000-0005-0000-0000-00009B360000}"/>
    <cellStyle name="40% - Accent1 4 2 2 7 2" xfId="23136" xr:uid="{00000000-0005-0000-0000-00009C360000}"/>
    <cellStyle name="40% - Accent1 4 2 2 7 2 2" xfId="52095" xr:uid="{00000000-0005-0000-0000-00009D360000}"/>
    <cellStyle name="40% - Accent1 4 2 2 7 3" xfId="44154" xr:uid="{00000000-0005-0000-0000-00009E360000}"/>
    <cellStyle name="40% - Accent1 4 2 2 8" xfId="21688" xr:uid="{00000000-0005-0000-0000-00009F360000}"/>
    <cellStyle name="40% - Accent1 4 2 2 8 2" xfId="29636" xr:uid="{00000000-0005-0000-0000-0000A0360000}"/>
    <cellStyle name="40% - Accent1 4 2 2 8 2 2" xfId="58595" xr:uid="{00000000-0005-0000-0000-0000A1360000}"/>
    <cellStyle name="40% - Accent1 4 2 2 8 3" xfId="50654" xr:uid="{00000000-0005-0000-0000-0000A2360000}"/>
    <cellStyle name="40% - Accent1 4 2 2 9" xfId="8428" xr:uid="{00000000-0005-0000-0000-0000A3360000}"/>
    <cellStyle name="40% - Accent1 4 2 2 9 2" xfId="37486" xr:uid="{00000000-0005-0000-0000-0000A4360000}"/>
    <cellStyle name="40% - Accent1 4 2 3" xfId="2125" xr:uid="{00000000-0005-0000-0000-0000A5360000}"/>
    <cellStyle name="40% - Accent1 4 2 3 2" xfId="3133" xr:uid="{00000000-0005-0000-0000-0000A6360000}"/>
    <cellStyle name="40% - Accent1 4 2 3 2 2" xfId="6491" xr:uid="{00000000-0005-0000-0000-0000A7360000}"/>
    <cellStyle name="40% - Accent1 4 2 3 2 2 2" xfId="19773" xr:uid="{00000000-0005-0000-0000-0000A8360000}"/>
    <cellStyle name="40% - Accent1 4 2 3 2 2 2 2" xfId="27727" xr:uid="{00000000-0005-0000-0000-0000A9360000}"/>
    <cellStyle name="40% - Accent1 4 2 3 2 2 2 2 2" xfId="56686" xr:uid="{00000000-0005-0000-0000-0000AA360000}"/>
    <cellStyle name="40% - Accent1 4 2 3 2 2 2 3" xfId="48745" xr:uid="{00000000-0005-0000-0000-0000AB360000}"/>
    <cellStyle name="40% - Accent1 4 2 3 2 2 3" xfId="13103" xr:uid="{00000000-0005-0000-0000-0000AC360000}"/>
    <cellStyle name="40% - Accent1 4 2 3 2 2 3 2" xfId="42161" xr:uid="{00000000-0005-0000-0000-0000AD360000}"/>
    <cellStyle name="40% - Accent1 4 2 3 2 2 4" xfId="35577" xr:uid="{00000000-0005-0000-0000-0000AE360000}"/>
    <cellStyle name="40% - Accent1 4 2 3 2 3" xfId="16621" xr:uid="{00000000-0005-0000-0000-0000AF360000}"/>
    <cellStyle name="40% - Accent1 4 2 3 2 3 2" xfId="24575" xr:uid="{00000000-0005-0000-0000-0000B0360000}"/>
    <cellStyle name="40% - Accent1 4 2 3 2 3 2 2" xfId="53534" xr:uid="{00000000-0005-0000-0000-0000B1360000}"/>
    <cellStyle name="40% - Accent1 4 2 3 2 3 3" xfId="45593" xr:uid="{00000000-0005-0000-0000-0000B2360000}"/>
    <cellStyle name="40% - Accent1 4 2 3 2 4" xfId="9811" xr:uid="{00000000-0005-0000-0000-0000B3360000}"/>
    <cellStyle name="40% - Accent1 4 2 3 2 4 2" xfId="38869" xr:uid="{00000000-0005-0000-0000-0000B4360000}"/>
    <cellStyle name="40% - Accent1 4 2 3 2 5" xfId="32285" xr:uid="{00000000-0005-0000-0000-0000B5360000}"/>
    <cellStyle name="40% - Accent1 4 2 3 3" xfId="4331" xr:uid="{00000000-0005-0000-0000-0000B6360000}"/>
    <cellStyle name="40% - Accent1 4 2 3 3 2" xfId="17625" xr:uid="{00000000-0005-0000-0000-0000B7360000}"/>
    <cellStyle name="40% - Accent1 4 2 3 3 2 2" xfId="25579" xr:uid="{00000000-0005-0000-0000-0000B8360000}"/>
    <cellStyle name="40% - Accent1 4 2 3 3 2 2 2" xfId="54538" xr:uid="{00000000-0005-0000-0000-0000B9360000}"/>
    <cellStyle name="40% - Accent1 4 2 3 3 2 3" xfId="46597" xr:uid="{00000000-0005-0000-0000-0000BA360000}"/>
    <cellStyle name="40% - Accent1 4 2 3 3 3" xfId="10955" xr:uid="{00000000-0005-0000-0000-0000BB360000}"/>
    <cellStyle name="40% - Accent1 4 2 3 3 3 2" xfId="40013" xr:uid="{00000000-0005-0000-0000-0000BC360000}"/>
    <cellStyle name="40% - Accent1 4 2 3 3 4" xfId="33429" xr:uid="{00000000-0005-0000-0000-0000BD360000}"/>
    <cellStyle name="40% - Accent1 4 2 3 4" xfId="5487" xr:uid="{00000000-0005-0000-0000-0000BE360000}"/>
    <cellStyle name="40% - Accent1 4 2 3 4 2" xfId="18769" xr:uid="{00000000-0005-0000-0000-0000BF360000}"/>
    <cellStyle name="40% - Accent1 4 2 3 4 2 2" xfId="26723" xr:uid="{00000000-0005-0000-0000-0000C0360000}"/>
    <cellStyle name="40% - Accent1 4 2 3 4 2 2 2" xfId="55682" xr:uid="{00000000-0005-0000-0000-0000C1360000}"/>
    <cellStyle name="40% - Accent1 4 2 3 4 2 3" xfId="47741" xr:uid="{00000000-0005-0000-0000-0000C2360000}"/>
    <cellStyle name="40% - Accent1 4 2 3 4 3" xfId="12099" xr:uid="{00000000-0005-0000-0000-0000C3360000}"/>
    <cellStyle name="40% - Accent1 4 2 3 4 3 2" xfId="41157" xr:uid="{00000000-0005-0000-0000-0000C4360000}"/>
    <cellStyle name="40% - Accent1 4 2 3 4 4" xfId="34573" xr:uid="{00000000-0005-0000-0000-0000C5360000}"/>
    <cellStyle name="40% - Accent1 4 2 3 5" xfId="7656" xr:uid="{00000000-0005-0000-0000-0000C6360000}"/>
    <cellStyle name="40% - Accent1 4 2 3 5 2" xfId="20917" xr:uid="{00000000-0005-0000-0000-0000C7360000}"/>
    <cellStyle name="40% - Accent1 4 2 3 5 2 2" xfId="28871" xr:uid="{00000000-0005-0000-0000-0000C8360000}"/>
    <cellStyle name="40% - Accent1 4 2 3 5 2 2 2" xfId="57830" xr:uid="{00000000-0005-0000-0000-0000C9360000}"/>
    <cellStyle name="40% - Accent1 4 2 3 5 2 3" xfId="49889" xr:uid="{00000000-0005-0000-0000-0000CA360000}"/>
    <cellStyle name="40% - Accent1 4 2 3 5 3" xfId="14247" xr:uid="{00000000-0005-0000-0000-0000CB360000}"/>
    <cellStyle name="40% - Accent1 4 2 3 5 3 2" xfId="43305" xr:uid="{00000000-0005-0000-0000-0000CC360000}"/>
    <cellStyle name="40% - Accent1 4 2 3 5 4" xfId="36721" xr:uid="{00000000-0005-0000-0000-0000CD360000}"/>
    <cellStyle name="40% - Accent1 4 2 3 6" xfId="15526" xr:uid="{00000000-0005-0000-0000-0000CE360000}"/>
    <cellStyle name="40% - Accent1 4 2 3 6 2" xfId="23516" xr:uid="{00000000-0005-0000-0000-0000CF360000}"/>
    <cellStyle name="40% - Accent1 4 2 3 6 2 2" xfId="52475" xr:uid="{00000000-0005-0000-0000-0000D0360000}"/>
    <cellStyle name="40% - Accent1 4 2 3 6 3" xfId="44534" xr:uid="{00000000-0005-0000-0000-0000D1360000}"/>
    <cellStyle name="40% - Accent1 4 2 3 7" xfId="22067" xr:uid="{00000000-0005-0000-0000-0000D2360000}"/>
    <cellStyle name="40% - Accent1 4 2 3 7 2" xfId="30015" xr:uid="{00000000-0005-0000-0000-0000D3360000}"/>
    <cellStyle name="40% - Accent1 4 2 3 7 2 2" xfId="58974" xr:uid="{00000000-0005-0000-0000-0000D4360000}"/>
    <cellStyle name="40% - Accent1 4 2 3 7 3" xfId="51033" xr:uid="{00000000-0005-0000-0000-0000D5360000}"/>
    <cellStyle name="40% - Accent1 4 2 3 8" xfId="8807" xr:uid="{00000000-0005-0000-0000-0000D6360000}"/>
    <cellStyle name="40% - Accent1 4 2 3 8 2" xfId="37865" xr:uid="{00000000-0005-0000-0000-0000D7360000}"/>
    <cellStyle name="40% - Accent1 4 2 3 9" xfId="31281" xr:uid="{00000000-0005-0000-0000-0000D8360000}"/>
    <cellStyle name="40% - Accent1 4 2 4" xfId="1943" xr:uid="{00000000-0005-0000-0000-0000D9360000}"/>
    <cellStyle name="40% - Accent1 4 2 4 2" xfId="2953" xr:uid="{00000000-0005-0000-0000-0000DA360000}"/>
    <cellStyle name="40% - Accent1 4 2 4 2 2" xfId="6311" xr:uid="{00000000-0005-0000-0000-0000DB360000}"/>
    <cellStyle name="40% - Accent1 4 2 4 2 2 2" xfId="19593" xr:uid="{00000000-0005-0000-0000-0000DC360000}"/>
    <cellStyle name="40% - Accent1 4 2 4 2 2 2 2" xfId="27547" xr:uid="{00000000-0005-0000-0000-0000DD360000}"/>
    <cellStyle name="40% - Accent1 4 2 4 2 2 2 2 2" xfId="56506" xr:uid="{00000000-0005-0000-0000-0000DE360000}"/>
    <cellStyle name="40% - Accent1 4 2 4 2 2 2 3" xfId="48565" xr:uid="{00000000-0005-0000-0000-0000DF360000}"/>
    <cellStyle name="40% - Accent1 4 2 4 2 2 3" xfId="12923" xr:uid="{00000000-0005-0000-0000-0000E0360000}"/>
    <cellStyle name="40% - Accent1 4 2 4 2 2 3 2" xfId="41981" xr:uid="{00000000-0005-0000-0000-0000E1360000}"/>
    <cellStyle name="40% - Accent1 4 2 4 2 2 4" xfId="35397" xr:uid="{00000000-0005-0000-0000-0000E2360000}"/>
    <cellStyle name="40% - Accent1 4 2 4 2 3" xfId="16441" xr:uid="{00000000-0005-0000-0000-0000E3360000}"/>
    <cellStyle name="40% - Accent1 4 2 4 2 3 2" xfId="24395" xr:uid="{00000000-0005-0000-0000-0000E4360000}"/>
    <cellStyle name="40% - Accent1 4 2 4 2 3 2 2" xfId="53354" xr:uid="{00000000-0005-0000-0000-0000E5360000}"/>
    <cellStyle name="40% - Accent1 4 2 4 2 3 3" xfId="45413" xr:uid="{00000000-0005-0000-0000-0000E6360000}"/>
    <cellStyle name="40% - Accent1 4 2 4 2 4" xfId="9631" xr:uid="{00000000-0005-0000-0000-0000E7360000}"/>
    <cellStyle name="40% - Accent1 4 2 4 2 4 2" xfId="38689" xr:uid="{00000000-0005-0000-0000-0000E8360000}"/>
    <cellStyle name="40% - Accent1 4 2 4 2 5" xfId="32105" xr:uid="{00000000-0005-0000-0000-0000E9360000}"/>
    <cellStyle name="40% - Accent1 4 2 4 3" xfId="4151" xr:uid="{00000000-0005-0000-0000-0000EA360000}"/>
    <cellStyle name="40% - Accent1 4 2 4 3 2" xfId="17445" xr:uid="{00000000-0005-0000-0000-0000EB360000}"/>
    <cellStyle name="40% - Accent1 4 2 4 3 2 2" xfId="25399" xr:uid="{00000000-0005-0000-0000-0000EC360000}"/>
    <cellStyle name="40% - Accent1 4 2 4 3 2 2 2" xfId="54358" xr:uid="{00000000-0005-0000-0000-0000ED360000}"/>
    <cellStyle name="40% - Accent1 4 2 4 3 2 3" xfId="46417" xr:uid="{00000000-0005-0000-0000-0000EE360000}"/>
    <cellStyle name="40% - Accent1 4 2 4 3 3" xfId="10775" xr:uid="{00000000-0005-0000-0000-0000EF360000}"/>
    <cellStyle name="40% - Accent1 4 2 4 3 3 2" xfId="39833" xr:uid="{00000000-0005-0000-0000-0000F0360000}"/>
    <cellStyle name="40% - Accent1 4 2 4 3 4" xfId="33249" xr:uid="{00000000-0005-0000-0000-0000F1360000}"/>
    <cellStyle name="40% - Accent1 4 2 4 4" xfId="5307" xr:uid="{00000000-0005-0000-0000-0000F2360000}"/>
    <cellStyle name="40% - Accent1 4 2 4 4 2" xfId="18589" xr:uid="{00000000-0005-0000-0000-0000F3360000}"/>
    <cellStyle name="40% - Accent1 4 2 4 4 2 2" xfId="26543" xr:uid="{00000000-0005-0000-0000-0000F4360000}"/>
    <cellStyle name="40% - Accent1 4 2 4 4 2 2 2" xfId="55502" xr:uid="{00000000-0005-0000-0000-0000F5360000}"/>
    <cellStyle name="40% - Accent1 4 2 4 4 2 3" xfId="47561" xr:uid="{00000000-0005-0000-0000-0000F6360000}"/>
    <cellStyle name="40% - Accent1 4 2 4 4 3" xfId="11919" xr:uid="{00000000-0005-0000-0000-0000F7360000}"/>
    <cellStyle name="40% - Accent1 4 2 4 4 3 2" xfId="40977" xr:uid="{00000000-0005-0000-0000-0000F8360000}"/>
    <cellStyle name="40% - Accent1 4 2 4 4 4" xfId="34393" xr:uid="{00000000-0005-0000-0000-0000F9360000}"/>
    <cellStyle name="40% - Accent1 4 2 4 5" xfId="7476" xr:uid="{00000000-0005-0000-0000-0000FA360000}"/>
    <cellStyle name="40% - Accent1 4 2 4 5 2" xfId="20737" xr:uid="{00000000-0005-0000-0000-0000FB360000}"/>
    <cellStyle name="40% - Accent1 4 2 4 5 2 2" xfId="28691" xr:uid="{00000000-0005-0000-0000-0000FC360000}"/>
    <cellStyle name="40% - Accent1 4 2 4 5 2 2 2" xfId="57650" xr:uid="{00000000-0005-0000-0000-0000FD360000}"/>
    <cellStyle name="40% - Accent1 4 2 4 5 2 3" xfId="49709" xr:uid="{00000000-0005-0000-0000-0000FE360000}"/>
    <cellStyle name="40% - Accent1 4 2 4 5 3" xfId="14067" xr:uid="{00000000-0005-0000-0000-0000FF360000}"/>
    <cellStyle name="40% - Accent1 4 2 4 5 3 2" xfId="43125" xr:uid="{00000000-0005-0000-0000-000000370000}"/>
    <cellStyle name="40% - Accent1 4 2 4 5 4" xfId="36541" xr:uid="{00000000-0005-0000-0000-000001370000}"/>
    <cellStyle name="40% - Accent1 4 2 4 6" xfId="15346" xr:uid="{00000000-0005-0000-0000-000002370000}"/>
    <cellStyle name="40% - Accent1 4 2 4 6 2" xfId="23336" xr:uid="{00000000-0005-0000-0000-000003370000}"/>
    <cellStyle name="40% - Accent1 4 2 4 6 2 2" xfId="52295" xr:uid="{00000000-0005-0000-0000-000004370000}"/>
    <cellStyle name="40% - Accent1 4 2 4 6 3" xfId="44354" xr:uid="{00000000-0005-0000-0000-000005370000}"/>
    <cellStyle name="40% - Accent1 4 2 4 7" xfId="21887" xr:uid="{00000000-0005-0000-0000-000006370000}"/>
    <cellStyle name="40% - Accent1 4 2 4 7 2" xfId="29835" xr:uid="{00000000-0005-0000-0000-000007370000}"/>
    <cellStyle name="40% - Accent1 4 2 4 7 2 2" xfId="58794" xr:uid="{00000000-0005-0000-0000-000008370000}"/>
    <cellStyle name="40% - Accent1 4 2 4 7 3" xfId="50853" xr:uid="{00000000-0005-0000-0000-000009370000}"/>
    <cellStyle name="40% - Accent1 4 2 4 8" xfId="8627" xr:uid="{00000000-0005-0000-0000-00000A370000}"/>
    <cellStyle name="40% - Accent1 4 2 4 8 2" xfId="37685" xr:uid="{00000000-0005-0000-0000-00000B370000}"/>
    <cellStyle name="40% - Accent1 4 2 4 9" xfId="31101" xr:uid="{00000000-0005-0000-0000-00000C370000}"/>
    <cellStyle name="40% - Accent1 4 2 5" xfId="2541" xr:uid="{00000000-0005-0000-0000-00000D370000}"/>
    <cellStyle name="40% - Accent1 4 2 5 2" xfId="5899" xr:uid="{00000000-0005-0000-0000-00000E370000}"/>
    <cellStyle name="40% - Accent1 4 2 5 2 2" xfId="19181" xr:uid="{00000000-0005-0000-0000-00000F370000}"/>
    <cellStyle name="40% - Accent1 4 2 5 2 2 2" xfId="27135" xr:uid="{00000000-0005-0000-0000-000010370000}"/>
    <cellStyle name="40% - Accent1 4 2 5 2 2 2 2" xfId="56094" xr:uid="{00000000-0005-0000-0000-000011370000}"/>
    <cellStyle name="40% - Accent1 4 2 5 2 2 3" xfId="48153" xr:uid="{00000000-0005-0000-0000-000012370000}"/>
    <cellStyle name="40% - Accent1 4 2 5 2 3" xfId="12511" xr:uid="{00000000-0005-0000-0000-000013370000}"/>
    <cellStyle name="40% - Accent1 4 2 5 2 3 2" xfId="41569" xr:uid="{00000000-0005-0000-0000-000014370000}"/>
    <cellStyle name="40% - Accent1 4 2 5 2 4" xfId="34985" xr:uid="{00000000-0005-0000-0000-000015370000}"/>
    <cellStyle name="40% - Accent1 4 2 5 3" xfId="16029" xr:uid="{00000000-0005-0000-0000-000016370000}"/>
    <cellStyle name="40% - Accent1 4 2 5 3 2" xfId="23983" xr:uid="{00000000-0005-0000-0000-000017370000}"/>
    <cellStyle name="40% - Accent1 4 2 5 3 2 2" xfId="52942" xr:uid="{00000000-0005-0000-0000-000018370000}"/>
    <cellStyle name="40% - Accent1 4 2 5 3 3" xfId="45001" xr:uid="{00000000-0005-0000-0000-000019370000}"/>
    <cellStyle name="40% - Accent1 4 2 5 4" xfId="9219" xr:uid="{00000000-0005-0000-0000-00001A370000}"/>
    <cellStyle name="40% - Accent1 4 2 5 4 2" xfId="38277" xr:uid="{00000000-0005-0000-0000-00001B370000}"/>
    <cellStyle name="40% - Accent1 4 2 5 5" xfId="31693" xr:uid="{00000000-0005-0000-0000-00001C370000}"/>
    <cellStyle name="40% - Accent1 4 2 6" xfId="3739" xr:uid="{00000000-0005-0000-0000-00001D370000}"/>
    <cellStyle name="40% - Accent1 4 2 6 2" xfId="17033" xr:uid="{00000000-0005-0000-0000-00001E370000}"/>
    <cellStyle name="40% - Accent1 4 2 6 2 2" xfId="24987" xr:uid="{00000000-0005-0000-0000-00001F370000}"/>
    <cellStyle name="40% - Accent1 4 2 6 2 2 2" xfId="53946" xr:uid="{00000000-0005-0000-0000-000020370000}"/>
    <cellStyle name="40% - Accent1 4 2 6 2 3" xfId="46005" xr:uid="{00000000-0005-0000-0000-000021370000}"/>
    <cellStyle name="40% - Accent1 4 2 6 3" xfId="10363" xr:uid="{00000000-0005-0000-0000-000022370000}"/>
    <cellStyle name="40% - Accent1 4 2 6 3 2" xfId="39421" xr:uid="{00000000-0005-0000-0000-000023370000}"/>
    <cellStyle name="40% - Accent1 4 2 6 4" xfId="32837" xr:uid="{00000000-0005-0000-0000-000024370000}"/>
    <cellStyle name="40% - Accent1 4 2 7" xfId="4895" xr:uid="{00000000-0005-0000-0000-000025370000}"/>
    <cellStyle name="40% - Accent1 4 2 7 2" xfId="18177" xr:uid="{00000000-0005-0000-0000-000026370000}"/>
    <cellStyle name="40% - Accent1 4 2 7 2 2" xfId="26131" xr:uid="{00000000-0005-0000-0000-000027370000}"/>
    <cellStyle name="40% - Accent1 4 2 7 2 2 2" xfId="55090" xr:uid="{00000000-0005-0000-0000-000028370000}"/>
    <cellStyle name="40% - Accent1 4 2 7 2 3" xfId="47149" xr:uid="{00000000-0005-0000-0000-000029370000}"/>
    <cellStyle name="40% - Accent1 4 2 7 3" xfId="11507" xr:uid="{00000000-0005-0000-0000-00002A370000}"/>
    <cellStyle name="40% - Accent1 4 2 7 3 2" xfId="40565" xr:uid="{00000000-0005-0000-0000-00002B370000}"/>
    <cellStyle name="40% - Accent1 4 2 7 4" xfId="33981" xr:uid="{00000000-0005-0000-0000-00002C370000}"/>
    <cellStyle name="40% - Accent1 4 2 8" xfId="7064" xr:uid="{00000000-0005-0000-0000-00002D370000}"/>
    <cellStyle name="40% - Accent1 4 2 8 2" xfId="20325" xr:uid="{00000000-0005-0000-0000-00002E370000}"/>
    <cellStyle name="40% - Accent1 4 2 8 2 2" xfId="28279" xr:uid="{00000000-0005-0000-0000-00002F370000}"/>
    <cellStyle name="40% - Accent1 4 2 8 2 2 2" xfId="57238" xr:uid="{00000000-0005-0000-0000-000030370000}"/>
    <cellStyle name="40% - Accent1 4 2 8 2 3" xfId="49297" xr:uid="{00000000-0005-0000-0000-000031370000}"/>
    <cellStyle name="40% - Accent1 4 2 8 3" xfId="13655" xr:uid="{00000000-0005-0000-0000-000032370000}"/>
    <cellStyle name="40% - Accent1 4 2 8 3 2" xfId="42713" xr:uid="{00000000-0005-0000-0000-000033370000}"/>
    <cellStyle name="40% - Accent1 4 2 8 4" xfId="36129" xr:uid="{00000000-0005-0000-0000-000034370000}"/>
    <cellStyle name="40% - Accent1 4 2 9" xfId="14933" xr:uid="{00000000-0005-0000-0000-000035370000}"/>
    <cellStyle name="40% - Accent1 4 2 9 2" xfId="22923" xr:uid="{00000000-0005-0000-0000-000036370000}"/>
    <cellStyle name="40% - Accent1 4 2 9 2 2" xfId="51882" xr:uid="{00000000-0005-0000-0000-000037370000}"/>
    <cellStyle name="40% - Accent1 4 2 9 3" xfId="43941" xr:uid="{00000000-0005-0000-0000-000038370000}"/>
    <cellStyle name="40% - Accent1 4 3" xfId="1623" xr:uid="{00000000-0005-0000-0000-000039370000}"/>
    <cellStyle name="40% - Accent1 4 3 10" xfId="30812" xr:uid="{00000000-0005-0000-0000-00003A370000}"/>
    <cellStyle name="40% - Accent1 4 3 2" xfId="2248" xr:uid="{00000000-0005-0000-0000-00003B370000}"/>
    <cellStyle name="40% - Accent1 4 3 2 2" xfId="3256" xr:uid="{00000000-0005-0000-0000-00003C370000}"/>
    <cellStyle name="40% - Accent1 4 3 2 2 2" xfId="6614" xr:uid="{00000000-0005-0000-0000-00003D370000}"/>
    <cellStyle name="40% - Accent1 4 3 2 2 2 2" xfId="19896" xr:uid="{00000000-0005-0000-0000-00003E370000}"/>
    <cellStyle name="40% - Accent1 4 3 2 2 2 2 2" xfId="27850" xr:uid="{00000000-0005-0000-0000-00003F370000}"/>
    <cellStyle name="40% - Accent1 4 3 2 2 2 2 2 2" xfId="56809" xr:uid="{00000000-0005-0000-0000-000040370000}"/>
    <cellStyle name="40% - Accent1 4 3 2 2 2 2 3" xfId="48868" xr:uid="{00000000-0005-0000-0000-000041370000}"/>
    <cellStyle name="40% - Accent1 4 3 2 2 2 3" xfId="13226" xr:uid="{00000000-0005-0000-0000-000042370000}"/>
    <cellStyle name="40% - Accent1 4 3 2 2 2 3 2" xfId="42284" xr:uid="{00000000-0005-0000-0000-000043370000}"/>
    <cellStyle name="40% - Accent1 4 3 2 2 2 4" xfId="35700" xr:uid="{00000000-0005-0000-0000-000044370000}"/>
    <cellStyle name="40% - Accent1 4 3 2 2 3" xfId="16744" xr:uid="{00000000-0005-0000-0000-000045370000}"/>
    <cellStyle name="40% - Accent1 4 3 2 2 3 2" xfId="24698" xr:uid="{00000000-0005-0000-0000-000046370000}"/>
    <cellStyle name="40% - Accent1 4 3 2 2 3 2 2" xfId="53657" xr:uid="{00000000-0005-0000-0000-000047370000}"/>
    <cellStyle name="40% - Accent1 4 3 2 2 3 3" xfId="45716" xr:uid="{00000000-0005-0000-0000-000048370000}"/>
    <cellStyle name="40% - Accent1 4 3 2 2 4" xfId="9934" xr:uid="{00000000-0005-0000-0000-000049370000}"/>
    <cellStyle name="40% - Accent1 4 3 2 2 4 2" xfId="38992" xr:uid="{00000000-0005-0000-0000-00004A370000}"/>
    <cellStyle name="40% - Accent1 4 3 2 2 5" xfId="32408" xr:uid="{00000000-0005-0000-0000-00004B370000}"/>
    <cellStyle name="40% - Accent1 4 3 2 3" xfId="4454" xr:uid="{00000000-0005-0000-0000-00004C370000}"/>
    <cellStyle name="40% - Accent1 4 3 2 3 2" xfId="17748" xr:uid="{00000000-0005-0000-0000-00004D370000}"/>
    <cellStyle name="40% - Accent1 4 3 2 3 2 2" xfId="25702" xr:uid="{00000000-0005-0000-0000-00004E370000}"/>
    <cellStyle name="40% - Accent1 4 3 2 3 2 2 2" xfId="54661" xr:uid="{00000000-0005-0000-0000-00004F370000}"/>
    <cellStyle name="40% - Accent1 4 3 2 3 2 3" xfId="46720" xr:uid="{00000000-0005-0000-0000-000050370000}"/>
    <cellStyle name="40% - Accent1 4 3 2 3 3" xfId="11078" xr:uid="{00000000-0005-0000-0000-000051370000}"/>
    <cellStyle name="40% - Accent1 4 3 2 3 3 2" xfId="40136" xr:uid="{00000000-0005-0000-0000-000052370000}"/>
    <cellStyle name="40% - Accent1 4 3 2 3 4" xfId="33552" xr:uid="{00000000-0005-0000-0000-000053370000}"/>
    <cellStyle name="40% - Accent1 4 3 2 4" xfId="5610" xr:uid="{00000000-0005-0000-0000-000054370000}"/>
    <cellStyle name="40% - Accent1 4 3 2 4 2" xfId="18892" xr:uid="{00000000-0005-0000-0000-000055370000}"/>
    <cellStyle name="40% - Accent1 4 3 2 4 2 2" xfId="26846" xr:uid="{00000000-0005-0000-0000-000056370000}"/>
    <cellStyle name="40% - Accent1 4 3 2 4 2 2 2" xfId="55805" xr:uid="{00000000-0005-0000-0000-000057370000}"/>
    <cellStyle name="40% - Accent1 4 3 2 4 2 3" xfId="47864" xr:uid="{00000000-0005-0000-0000-000058370000}"/>
    <cellStyle name="40% - Accent1 4 3 2 4 3" xfId="12222" xr:uid="{00000000-0005-0000-0000-000059370000}"/>
    <cellStyle name="40% - Accent1 4 3 2 4 3 2" xfId="41280" xr:uid="{00000000-0005-0000-0000-00005A370000}"/>
    <cellStyle name="40% - Accent1 4 3 2 4 4" xfId="34696" xr:uid="{00000000-0005-0000-0000-00005B370000}"/>
    <cellStyle name="40% - Accent1 4 3 2 5" xfId="7779" xr:uid="{00000000-0005-0000-0000-00005C370000}"/>
    <cellStyle name="40% - Accent1 4 3 2 5 2" xfId="21040" xr:uid="{00000000-0005-0000-0000-00005D370000}"/>
    <cellStyle name="40% - Accent1 4 3 2 5 2 2" xfId="28994" xr:uid="{00000000-0005-0000-0000-00005E370000}"/>
    <cellStyle name="40% - Accent1 4 3 2 5 2 2 2" xfId="57953" xr:uid="{00000000-0005-0000-0000-00005F370000}"/>
    <cellStyle name="40% - Accent1 4 3 2 5 2 3" xfId="50012" xr:uid="{00000000-0005-0000-0000-000060370000}"/>
    <cellStyle name="40% - Accent1 4 3 2 5 3" xfId="14370" xr:uid="{00000000-0005-0000-0000-000061370000}"/>
    <cellStyle name="40% - Accent1 4 3 2 5 3 2" xfId="43428" xr:uid="{00000000-0005-0000-0000-000062370000}"/>
    <cellStyle name="40% - Accent1 4 3 2 5 4" xfId="36844" xr:uid="{00000000-0005-0000-0000-000063370000}"/>
    <cellStyle name="40% - Accent1 4 3 2 6" xfId="15649" xr:uid="{00000000-0005-0000-0000-000064370000}"/>
    <cellStyle name="40% - Accent1 4 3 2 6 2" xfId="23639" xr:uid="{00000000-0005-0000-0000-000065370000}"/>
    <cellStyle name="40% - Accent1 4 3 2 6 2 2" xfId="52598" xr:uid="{00000000-0005-0000-0000-000066370000}"/>
    <cellStyle name="40% - Accent1 4 3 2 6 3" xfId="44657" xr:uid="{00000000-0005-0000-0000-000067370000}"/>
    <cellStyle name="40% - Accent1 4 3 2 7" xfId="22190" xr:uid="{00000000-0005-0000-0000-000068370000}"/>
    <cellStyle name="40% - Accent1 4 3 2 7 2" xfId="30138" xr:uid="{00000000-0005-0000-0000-000069370000}"/>
    <cellStyle name="40% - Accent1 4 3 2 7 2 2" xfId="59097" xr:uid="{00000000-0005-0000-0000-00006A370000}"/>
    <cellStyle name="40% - Accent1 4 3 2 7 3" xfId="51156" xr:uid="{00000000-0005-0000-0000-00006B370000}"/>
    <cellStyle name="40% - Accent1 4 3 2 8" xfId="8930" xr:uid="{00000000-0005-0000-0000-00006C370000}"/>
    <cellStyle name="40% - Accent1 4 3 2 8 2" xfId="37988" xr:uid="{00000000-0005-0000-0000-00006D370000}"/>
    <cellStyle name="40% - Accent1 4 3 2 9" xfId="31404" xr:uid="{00000000-0005-0000-0000-00006E370000}"/>
    <cellStyle name="40% - Accent1 4 3 3" xfId="2664" xr:uid="{00000000-0005-0000-0000-00006F370000}"/>
    <cellStyle name="40% - Accent1 4 3 3 2" xfId="6022" xr:uid="{00000000-0005-0000-0000-000070370000}"/>
    <cellStyle name="40% - Accent1 4 3 3 2 2" xfId="19304" xr:uid="{00000000-0005-0000-0000-000071370000}"/>
    <cellStyle name="40% - Accent1 4 3 3 2 2 2" xfId="27258" xr:uid="{00000000-0005-0000-0000-000072370000}"/>
    <cellStyle name="40% - Accent1 4 3 3 2 2 2 2" xfId="56217" xr:uid="{00000000-0005-0000-0000-000073370000}"/>
    <cellStyle name="40% - Accent1 4 3 3 2 2 3" xfId="48276" xr:uid="{00000000-0005-0000-0000-000074370000}"/>
    <cellStyle name="40% - Accent1 4 3 3 2 3" xfId="12634" xr:uid="{00000000-0005-0000-0000-000075370000}"/>
    <cellStyle name="40% - Accent1 4 3 3 2 3 2" xfId="41692" xr:uid="{00000000-0005-0000-0000-000076370000}"/>
    <cellStyle name="40% - Accent1 4 3 3 2 4" xfId="35108" xr:uid="{00000000-0005-0000-0000-000077370000}"/>
    <cellStyle name="40% - Accent1 4 3 3 3" xfId="16152" xr:uid="{00000000-0005-0000-0000-000078370000}"/>
    <cellStyle name="40% - Accent1 4 3 3 3 2" xfId="24106" xr:uid="{00000000-0005-0000-0000-000079370000}"/>
    <cellStyle name="40% - Accent1 4 3 3 3 2 2" xfId="53065" xr:uid="{00000000-0005-0000-0000-00007A370000}"/>
    <cellStyle name="40% - Accent1 4 3 3 3 3" xfId="45124" xr:uid="{00000000-0005-0000-0000-00007B370000}"/>
    <cellStyle name="40% - Accent1 4 3 3 4" xfId="9342" xr:uid="{00000000-0005-0000-0000-00007C370000}"/>
    <cellStyle name="40% - Accent1 4 3 3 4 2" xfId="38400" xr:uid="{00000000-0005-0000-0000-00007D370000}"/>
    <cellStyle name="40% - Accent1 4 3 3 5" xfId="31816" xr:uid="{00000000-0005-0000-0000-00007E370000}"/>
    <cellStyle name="40% - Accent1 4 3 4" xfId="3862" xr:uid="{00000000-0005-0000-0000-00007F370000}"/>
    <cellStyle name="40% - Accent1 4 3 4 2" xfId="17156" xr:uid="{00000000-0005-0000-0000-000080370000}"/>
    <cellStyle name="40% - Accent1 4 3 4 2 2" xfId="25110" xr:uid="{00000000-0005-0000-0000-000081370000}"/>
    <cellStyle name="40% - Accent1 4 3 4 2 2 2" xfId="54069" xr:uid="{00000000-0005-0000-0000-000082370000}"/>
    <cellStyle name="40% - Accent1 4 3 4 2 3" xfId="46128" xr:uid="{00000000-0005-0000-0000-000083370000}"/>
    <cellStyle name="40% - Accent1 4 3 4 3" xfId="10486" xr:uid="{00000000-0005-0000-0000-000084370000}"/>
    <cellStyle name="40% - Accent1 4 3 4 3 2" xfId="39544" xr:uid="{00000000-0005-0000-0000-000085370000}"/>
    <cellStyle name="40% - Accent1 4 3 4 4" xfId="32960" xr:uid="{00000000-0005-0000-0000-000086370000}"/>
    <cellStyle name="40% - Accent1 4 3 5" xfId="5018" xr:uid="{00000000-0005-0000-0000-000087370000}"/>
    <cellStyle name="40% - Accent1 4 3 5 2" xfId="18300" xr:uid="{00000000-0005-0000-0000-000088370000}"/>
    <cellStyle name="40% - Accent1 4 3 5 2 2" xfId="26254" xr:uid="{00000000-0005-0000-0000-000089370000}"/>
    <cellStyle name="40% - Accent1 4 3 5 2 2 2" xfId="55213" xr:uid="{00000000-0005-0000-0000-00008A370000}"/>
    <cellStyle name="40% - Accent1 4 3 5 2 3" xfId="47272" xr:uid="{00000000-0005-0000-0000-00008B370000}"/>
    <cellStyle name="40% - Accent1 4 3 5 3" xfId="11630" xr:uid="{00000000-0005-0000-0000-00008C370000}"/>
    <cellStyle name="40% - Accent1 4 3 5 3 2" xfId="40688" xr:uid="{00000000-0005-0000-0000-00008D370000}"/>
    <cellStyle name="40% - Accent1 4 3 5 4" xfId="34104" xr:uid="{00000000-0005-0000-0000-00008E370000}"/>
    <cellStyle name="40% - Accent1 4 3 6" xfId="7187" xr:uid="{00000000-0005-0000-0000-00008F370000}"/>
    <cellStyle name="40% - Accent1 4 3 6 2" xfId="20448" xr:uid="{00000000-0005-0000-0000-000090370000}"/>
    <cellStyle name="40% - Accent1 4 3 6 2 2" xfId="28402" xr:uid="{00000000-0005-0000-0000-000091370000}"/>
    <cellStyle name="40% - Accent1 4 3 6 2 2 2" xfId="57361" xr:uid="{00000000-0005-0000-0000-000092370000}"/>
    <cellStyle name="40% - Accent1 4 3 6 2 3" xfId="49420" xr:uid="{00000000-0005-0000-0000-000093370000}"/>
    <cellStyle name="40% - Accent1 4 3 6 3" xfId="13778" xr:uid="{00000000-0005-0000-0000-000094370000}"/>
    <cellStyle name="40% - Accent1 4 3 6 3 2" xfId="42836" xr:uid="{00000000-0005-0000-0000-000095370000}"/>
    <cellStyle name="40% - Accent1 4 3 6 4" xfId="36252" xr:uid="{00000000-0005-0000-0000-000096370000}"/>
    <cellStyle name="40% - Accent1 4 3 7" xfId="15056" xr:uid="{00000000-0005-0000-0000-000097370000}"/>
    <cellStyle name="40% - Accent1 4 3 7 2" xfId="23046" xr:uid="{00000000-0005-0000-0000-000098370000}"/>
    <cellStyle name="40% - Accent1 4 3 7 2 2" xfId="52005" xr:uid="{00000000-0005-0000-0000-000099370000}"/>
    <cellStyle name="40% - Accent1 4 3 7 3" xfId="44064" xr:uid="{00000000-0005-0000-0000-00009A370000}"/>
    <cellStyle name="40% - Accent1 4 3 8" xfId="21598" xr:uid="{00000000-0005-0000-0000-00009B370000}"/>
    <cellStyle name="40% - Accent1 4 3 8 2" xfId="29546" xr:uid="{00000000-0005-0000-0000-00009C370000}"/>
    <cellStyle name="40% - Accent1 4 3 8 2 2" xfId="58505" xr:uid="{00000000-0005-0000-0000-00009D370000}"/>
    <cellStyle name="40% - Accent1 4 3 8 3" xfId="50564" xr:uid="{00000000-0005-0000-0000-00009E370000}"/>
    <cellStyle name="40% - Accent1 4 3 9" xfId="8338" xr:uid="{00000000-0005-0000-0000-00009F370000}"/>
    <cellStyle name="40% - Accent1 4 3 9 2" xfId="37396" xr:uid="{00000000-0005-0000-0000-0000A0370000}"/>
    <cellStyle name="40% - Accent1 4 4" xfId="2035" xr:uid="{00000000-0005-0000-0000-0000A1370000}"/>
    <cellStyle name="40% - Accent1 4 4 2" xfId="3043" xr:uid="{00000000-0005-0000-0000-0000A2370000}"/>
    <cellStyle name="40% - Accent1 4 4 2 2" xfId="6401" xr:uid="{00000000-0005-0000-0000-0000A3370000}"/>
    <cellStyle name="40% - Accent1 4 4 2 2 2" xfId="19683" xr:uid="{00000000-0005-0000-0000-0000A4370000}"/>
    <cellStyle name="40% - Accent1 4 4 2 2 2 2" xfId="27637" xr:uid="{00000000-0005-0000-0000-0000A5370000}"/>
    <cellStyle name="40% - Accent1 4 4 2 2 2 2 2" xfId="56596" xr:uid="{00000000-0005-0000-0000-0000A6370000}"/>
    <cellStyle name="40% - Accent1 4 4 2 2 2 3" xfId="48655" xr:uid="{00000000-0005-0000-0000-0000A7370000}"/>
    <cellStyle name="40% - Accent1 4 4 2 2 3" xfId="13013" xr:uid="{00000000-0005-0000-0000-0000A8370000}"/>
    <cellStyle name="40% - Accent1 4 4 2 2 3 2" xfId="42071" xr:uid="{00000000-0005-0000-0000-0000A9370000}"/>
    <cellStyle name="40% - Accent1 4 4 2 2 4" xfId="35487" xr:uid="{00000000-0005-0000-0000-0000AA370000}"/>
    <cellStyle name="40% - Accent1 4 4 2 3" xfId="16531" xr:uid="{00000000-0005-0000-0000-0000AB370000}"/>
    <cellStyle name="40% - Accent1 4 4 2 3 2" xfId="24485" xr:uid="{00000000-0005-0000-0000-0000AC370000}"/>
    <cellStyle name="40% - Accent1 4 4 2 3 2 2" xfId="53444" xr:uid="{00000000-0005-0000-0000-0000AD370000}"/>
    <cellStyle name="40% - Accent1 4 4 2 3 3" xfId="45503" xr:uid="{00000000-0005-0000-0000-0000AE370000}"/>
    <cellStyle name="40% - Accent1 4 4 2 4" xfId="9721" xr:uid="{00000000-0005-0000-0000-0000AF370000}"/>
    <cellStyle name="40% - Accent1 4 4 2 4 2" xfId="38779" xr:uid="{00000000-0005-0000-0000-0000B0370000}"/>
    <cellStyle name="40% - Accent1 4 4 2 5" xfId="32195" xr:uid="{00000000-0005-0000-0000-0000B1370000}"/>
    <cellStyle name="40% - Accent1 4 4 3" xfId="4241" xr:uid="{00000000-0005-0000-0000-0000B2370000}"/>
    <cellStyle name="40% - Accent1 4 4 3 2" xfId="17535" xr:uid="{00000000-0005-0000-0000-0000B3370000}"/>
    <cellStyle name="40% - Accent1 4 4 3 2 2" xfId="25489" xr:uid="{00000000-0005-0000-0000-0000B4370000}"/>
    <cellStyle name="40% - Accent1 4 4 3 2 2 2" xfId="54448" xr:uid="{00000000-0005-0000-0000-0000B5370000}"/>
    <cellStyle name="40% - Accent1 4 4 3 2 3" xfId="46507" xr:uid="{00000000-0005-0000-0000-0000B6370000}"/>
    <cellStyle name="40% - Accent1 4 4 3 3" xfId="10865" xr:uid="{00000000-0005-0000-0000-0000B7370000}"/>
    <cellStyle name="40% - Accent1 4 4 3 3 2" xfId="39923" xr:uid="{00000000-0005-0000-0000-0000B8370000}"/>
    <cellStyle name="40% - Accent1 4 4 3 4" xfId="33339" xr:uid="{00000000-0005-0000-0000-0000B9370000}"/>
    <cellStyle name="40% - Accent1 4 4 4" xfId="5397" xr:uid="{00000000-0005-0000-0000-0000BA370000}"/>
    <cellStyle name="40% - Accent1 4 4 4 2" xfId="18679" xr:uid="{00000000-0005-0000-0000-0000BB370000}"/>
    <cellStyle name="40% - Accent1 4 4 4 2 2" xfId="26633" xr:uid="{00000000-0005-0000-0000-0000BC370000}"/>
    <cellStyle name="40% - Accent1 4 4 4 2 2 2" xfId="55592" xr:uid="{00000000-0005-0000-0000-0000BD370000}"/>
    <cellStyle name="40% - Accent1 4 4 4 2 3" xfId="47651" xr:uid="{00000000-0005-0000-0000-0000BE370000}"/>
    <cellStyle name="40% - Accent1 4 4 4 3" xfId="12009" xr:uid="{00000000-0005-0000-0000-0000BF370000}"/>
    <cellStyle name="40% - Accent1 4 4 4 3 2" xfId="41067" xr:uid="{00000000-0005-0000-0000-0000C0370000}"/>
    <cellStyle name="40% - Accent1 4 4 4 4" xfId="34483" xr:uid="{00000000-0005-0000-0000-0000C1370000}"/>
    <cellStyle name="40% - Accent1 4 4 5" xfId="7566" xr:uid="{00000000-0005-0000-0000-0000C2370000}"/>
    <cellStyle name="40% - Accent1 4 4 5 2" xfId="20827" xr:uid="{00000000-0005-0000-0000-0000C3370000}"/>
    <cellStyle name="40% - Accent1 4 4 5 2 2" xfId="28781" xr:uid="{00000000-0005-0000-0000-0000C4370000}"/>
    <cellStyle name="40% - Accent1 4 4 5 2 2 2" xfId="57740" xr:uid="{00000000-0005-0000-0000-0000C5370000}"/>
    <cellStyle name="40% - Accent1 4 4 5 2 3" xfId="49799" xr:uid="{00000000-0005-0000-0000-0000C6370000}"/>
    <cellStyle name="40% - Accent1 4 4 5 3" xfId="14157" xr:uid="{00000000-0005-0000-0000-0000C7370000}"/>
    <cellStyle name="40% - Accent1 4 4 5 3 2" xfId="43215" xr:uid="{00000000-0005-0000-0000-0000C8370000}"/>
    <cellStyle name="40% - Accent1 4 4 5 4" xfId="36631" xr:uid="{00000000-0005-0000-0000-0000C9370000}"/>
    <cellStyle name="40% - Accent1 4 4 6" xfId="15436" xr:uid="{00000000-0005-0000-0000-0000CA370000}"/>
    <cellStyle name="40% - Accent1 4 4 6 2" xfId="23426" xr:uid="{00000000-0005-0000-0000-0000CB370000}"/>
    <cellStyle name="40% - Accent1 4 4 6 2 2" xfId="52385" xr:uid="{00000000-0005-0000-0000-0000CC370000}"/>
    <cellStyle name="40% - Accent1 4 4 6 3" xfId="44444" xr:uid="{00000000-0005-0000-0000-0000CD370000}"/>
    <cellStyle name="40% - Accent1 4 4 7" xfId="21977" xr:uid="{00000000-0005-0000-0000-0000CE370000}"/>
    <cellStyle name="40% - Accent1 4 4 7 2" xfId="29925" xr:uid="{00000000-0005-0000-0000-0000CF370000}"/>
    <cellStyle name="40% - Accent1 4 4 7 2 2" xfId="58884" xr:uid="{00000000-0005-0000-0000-0000D0370000}"/>
    <cellStyle name="40% - Accent1 4 4 7 3" xfId="50943" xr:uid="{00000000-0005-0000-0000-0000D1370000}"/>
    <cellStyle name="40% - Accent1 4 4 8" xfId="8717" xr:uid="{00000000-0005-0000-0000-0000D2370000}"/>
    <cellStyle name="40% - Accent1 4 4 8 2" xfId="37775" xr:uid="{00000000-0005-0000-0000-0000D3370000}"/>
    <cellStyle name="40% - Accent1 4 4 9" xfId="31191" xr:uid="{00000000-0005-0000-0000-0000D4370000}"/>
    <cellStyle name="40% - Accent1 4 5" xfId="1853" xr:uid="{00000000-0005-0000-0000-0000D5370000}"/>
    <cellStyle name="40% - Accent1 4 5 2" xfId="2863" xr:uid="{00000000-0005-0000-0000-0000D6370000}"/>
    <cellStyle name="40% - Accent1 4 5 2 2" xfId="6221" xr:uid="{00000000-0005-0000-0000-0000D7370000}"/>
    <cellStyle name="40% - Accent1 4 5 2 2 2" xfId="19503" xr:uid="{00000000-0005-0000-0000-0000D8370000}"/>
    <cellStyle name="40% - Accent1 4 5 2 2 2 2" xfId="27457" xr:uid="{00000000-0005-0000-0000-0000D9370000}"/>
    <cellStyle name="40% - Accent1 4 5 2 2 2 2 2" xfId="56416" xr:uid="{00000000-0005-0000-0000-0000DA370000}"/>
    <cellStyle name="40% - Accent1 4 5 2 2 2 3" xfId="48475" xr:uid="{00000000-0005-0000-0000-0000DB370000}"/>
    <cellStyle name="40% - Accent1 4 5 2 2 3" xfId="12833" xr:uid="{00000000-0005-0000-0000-0000DC370000}"/>
    <cellStyle name="40% - Accent1 4 5 2 2 3 2" xfId="41891" xr:uid="{00000000-0005-0000-0000-0000DD370000}"/>
    <cellStyle name="40% - Accent1 4 5 2 2 4" xfId="35307" xr:uid="{00000000-0005-0000-0000-0000DE370000}"/>
    <cellStyle name="40% - Accent1 4 5 2 3" xfId="16351" xr:uid="{00000000-0005-0000-0000-0000DF370000}"/>
    <cellStyle name="40% - Accent1 4 5 2 3 2" xfId="24305" xr:uid="{00000000-0005-0000-0000-0000E0370000}"/>
    <cellStyle name="40% - Accent1 4 5 2 3 2 2" xfId="53264" xr:uid="{00000000-0005-0000-0000-0000E1370000}"/>
    <cellStyle name="40% - Accent1 4 5 2 3 3" xfId="45323" xr:uid="{00000000-0005-0000-0000-0000E2370000}"/>
    <cellStyle name="40% - Accent1 4 5 2 4" xfId="9541" xr:uid="{00000000-0005-0000-0000-0000E3370000}"/>
    <cellStyle name="40% - Accent1 4 5 2 4 2" xfId="38599" xr:uid="{00000000-0005-0000-0000-0000E4370000}"/>
    <cellStyle name="40% - Accent1 4 5 2 5" xfId="32015" xr:uid="{00000000-0005-0000-0000-0000E5370000}"/>
    <cellStyle name="40% - Accent1 4 5 3" xfId="4061" xr:uid="{00000000-0005-0000-0000-0000E6370000}"/>
    <cellStyle name="40% - Accent1 4 5 3 2" xfId="17355" xr:uid="{00000000-0005-0000-0000-0000E7370000}"/>
    <cellStyle name="40% - Accent1 4 5 3 2 2" xfId="25309" xr:uid="{00000000-0005-0000-0000-0000E8370000}"/>
    <cellStyle name="40% - Accent1 4 5 3 2 2 2" xfId="54268" xr:uid="{00000000-0005-0000-0000-0000E9370000}"/>
    <cellStyle name="40% - Accent1 4 5 3 2 3" xfId="46327" xr:uid="{00000000-0005-0000-0000-0000EA370000}"/>
    <cellStyle name="40% - Accent1 4 5 3 3" xfId="10685" xr:uid="{00000000-0005-0000-0000-0000EB370000}"/>
    <cellStyle name="40% - Accent1 4 5 3 3 2" xfId="39743" xr:uid="{00000000-0005-0000-0000-0000EC370000}"/>
    <cellStyle name="40% - Accent1 4 5 3 4" xfId="33159" xr:uid="{00000000-0005-0000-0000-0000ED370000}"/>
    <cellStyle name="40% - Accent1 4 5 4" xfId="5217" xr:uid="{00000000-0005-0000-0000-0000EE370000}"/>
    <cellStyle name="40% - Accent1 4 5 4 2" xfId="18499" xr:uid="{00000000-0005-0000-0000-0000EF370000}"/>
    <cellStyle name="40% - Accent1 4 5 4 2 2" xfId="26453" xr:uid="{00000000-0005-0000-0000-0000F0370000}"/>
    <cellStyle name="40% - Accent1 4 5 4 2 2 2" xfId="55412" xr:uid="{00000000-0005-0000-0000-0000F1370000}"/>
    <cellStyle name="40% - Accent1 4 5 4 2 3" xfId="47471" xr:uid="{00000000-0005-0000-0000-0000F2370000}"/>
    <cellStyle name="40% - Accent1 4 5 4 3" xfId="11829" xr:uid="{00000000-0005-0000-0000-0000F3370000}"/>
    <cellStyle name="40% - Accent1 4 5 4 3 2" xfId="40887" xr:uid="{00000000-0005-0000-0000-0000F4370000}"/>
    <cellStyle name="40% - Accent1 4 5 4 4" xfId="34303" xr:uid="{00000000-0005-0000-0000-0000F5370000}"/>
    <cellStyle name="40% - Accent1 4 5 5" xfId="7386" xr:uid="{00000000-0005-0000-0000-0000F6370000}"/>
    <cellStyle name="40% - Accent1 4 5 5 2" xfId="20647" xr:uid="{00000000-0005-0000-0000-0000F7370000}"/>
    <cellStyle name="40% - Accent1 4 5 5 2 2" xfId="28601" xr:uid="{00000000-0005-0000-0000-0000F8370000}"/>
    <cellStyle name="40% - Accent1 4 5 5 2 2 2" xfId="57560" xr:uid="{00000000-0005-0000-0000-0000F9370000}"/>
    <cellStyle name="40% - Accent1 4 5 5 2 3" xfId="49619" xr:uid="{00000000-0005-0000-0000-0000FA370000}"/>
    <cellStyle name="40% - Accent1 4 5 5 3" xfId="13977" xr:uid="{00000000-0005-0000-0000-0000FB370000}"/>
    <cellStyle name="40% - Accent1 4 5 5 3 2" xfId="43035" xr:uid="{00000000-0005-0000-0000-0000FC370000}"/>
    <cellStyle name="40% - Accent1 4 5 5 4" xfId="36451" xr:uid="{00000000-0005-0000-0000-0000FD370000}"/>
    <cellStyle name="40% - Accent1 4 5 6" xfId="15256" xr:uid="{00000000-0005-0000-0000-0000FE370000}"/>
    <cellStyle name="40% - Accent1 4 5 6 2" xfId="23246" xr:uid="{00000000-0005-0000-0000-0000FF370000}"/>
    <cellStyle name="40% - Accent1 4 5 6 2 2" xfId="52205" xr:uid="{00000000-0005-0000-0000-000000380000}"/>
    <cellStyle name="40% - Accent1 4 5 6 3" xfId="44264" xr:uid="{00000000-0005-0000-0000-000001380000}"/>
    <cellStyle name="40% - Accent1 4 5 7" xfId="21797" xr:uid="{00000000-0005-0000-0000-000002380000}"/>
    <cellStyle name="40% - Accent1 4 5 7 2" xfId="29745" xr:uid="{00000000-0005-0000-0000-000003380000}"/>
    <cellStyle name="40% - Accent1 4 5 7 2 2" xfId="58704" xr:uid="{00000000-0005-0000-0000-000004380000}"/>
    <cellStyle name="40% - Accent1 4 5 7 3" xfId="50763" xr:uid="{00000000-0005-0000-0000-000005380000}"/>
    <cellStyle name="40% - Accent1 4 5 8" xfId="8537" xr:uid="{00000000-0005-0000-0000-000006380000}"/>
    <cellStyle name="40% - Accent1 4 5 8 2" xfId="37595" xr:uid="{00000000-0005-0000-0000-000007380000}"/>
    <cellStyle name="40% - Accent1 4 5 9" xfId="31011" xr:uid="{00000000-0005-0000-0000-000008380000}"/>
    <cellStyle name="40% - Accent1 4 6" xfId="3408" xr:uid="{00000000-0005-0000-0000-000009380000}"/>
    <cellStyle name="40% - Accent1 4 6 2" xfId="4606" xr:uid="{00000000-0005-0000-0000-00000A380000}"/>
    <cellStyle name="40% - Accent1 4 6 2 2" xfId="17900" xr:uid="{00000000-0005-0000-0000-00000B380000}"/>
    <cellStyle name="40% - Accent1 4 6 2 2 2" xfId="25854" xr:uid="{00000000-0005-0000-0000-00000C380000}"/>
    <cellStyle name="40% - Accent1 4 6 2 2 2 2" xfId="54813" xr:uid="{00000000-0005-0000-0000-00000D380000}"/>
    <cellStyle name="40% - Accent1 4 6 2 2 3" xfId="46872" xr:uid="{00000000-0005-0000-0000-00000E380000}"/>
    <cellStyle name="40% - Accent1 4 6 2 3" xfId="11230" xr:uid="{00000000-0005-0000-0000-00000F380000}"/>
    <cellStyle name="40% - Accent1 4 6 2 3 2" xfId="40288" xr:uid="{00000000-0005-0000-0000-000010380000}"/>
    <cellStyle name="40% - Accent1 4 6 2 4" xfId="33704" xr:uid="{00000000-0005-0000-0000-000011380000}"/>
    <cellStyle name="40% - Accent1 4 6 3" xfId="6766" xr:uid="{00000000-0005-0000-0000-000012380000}"/>
    <cellStyle name="40% - Accent1 4 6 3 2" xfId="20048" xr:uid="{00000000-0005-0000-0000-000013380000}"/>
    <cellStyle name="40% - Accent1 4 6 3 2 2" xfId="28002" xr:uid="{00000000-0005-0000-0000-000014380000}"/>
    <cellStyle name="40% - Accent1 4 6 3 2 2 2" xfId="56961" xr:uid="{00000000-0005-0000-0000-000015380000}"/>
    <cellStyle name="40% - Accent1 4 6 3 2 3" xfId="49020" xr:uid="{00000000-0005-0000-0000-000016380000}"/>
    <cellStyle name="40% - Accent1 4 6 3 3" xfId="13378" xr:uid="{00000000-0005-0000-0000-000017380000}"/>
    <cellStyle name="40% - Accent1 4 6 3 3 2" xfId="42436" xr:uid="{00000000-0005-0000-0000-000018380000}"/>
    <cellStyle name="40% - Accent1 4 6 3 4" xfId="35852" xr:uid="{00000000-0005-0000-0000-000019380000}"/>
    <cellStyle name="40% - Accent1 4 6 4" xfId="7931" xr:uid="{00000000-0005-0000-0000-00001A380000}"/>
    <cellStyle name="40% - Accent1 4 6 4 2" xfId="21192" xr:uid="{00000000-0005-0000-0000-00001B380000}"/>
    <cellStyle name="40% - Accent1 4 6 4 2 2" xfId="29146" xr:uid="{00000000-0005-0000-0000-00001C380000}"/>
    <cellStyle name="40% - Accent1 4 6 4 2 2 2" xfId="58105" xr:uid="{00000000-0005-0000-0000-00001D380000}"/>
    <cellStyle name="40% - Accent1 4 6 4 2 3" xfId="50164" xr:uid="{00000000-0005-0000-0000-00001E380000}"/>
    <cellStyle name="40% - Accent1 4 6 4 3" xfId="14522" xr:uid="{00000000-0005-0000-0000-00001F380000}"/>
    <cellStyle name="40% - Accent1 4 6 4 3 2" xfId="43580" xr:uid="{00000000-0005-0000-0000-000020380000}"/>
    <cellStyle name="40% - Accent1 4 6 4 4" xfId="36996" xr:uid="{00000000-0005-0000-0000-000021380000}"/>
    <cellStyle name="40% - Accent1 4 6 5" xfId="15801" xr:uid="{00000000-0005-0000-0000-000022380000}"/>
    <cellStyle name="40% - Accent1 4 6 5 2" xfId="23791" xr:uid="{00000000-0005-0000-0000-000023380000}"/>
    <cellStyle name="40% - Accent1 4 6 5 2 2" xfId="52750" xr:uid="{00000000-0005-0000-0000-000024380000}"/>
    <cellStyle name="40% - Accent1 4 6 5 3" xfId="44809" xr:uid="{00000000-0005-0000-0000-000025380000}"/>
    <cellStyle name="40% - Accent1 4 6 6" xfId="22342" xr:uid="{00000000-0005-0000-0000-000026380000}"/>
    <cellStyle name="40% - Accent1 4 6 6 2" xfId="30290" xr:uid="{00000000-0005-0000-0000-000027380000}"/>
    <cellStyle name="40% - Accent1 4 6 6 2 2" xfId="59249" xr:uid="{00000000-0005-0000-0000-000028380000}"/>
    <cellStyle name="40% - Accent1 4 6 6 3" xfId="51308" xr:uid="{00000000-0005-0000-0000-000029380000}"/>
    <cellStyle name="40% - Accent1 4 6 7" xfId="10086" xr:uid="{00000000-0005-0000-0000-00002A380000}"/>
    <cellStyle name="40% - Accent1 4 6 7 2" xfId="39144" xr:uid="{00000000-0005-0000-0000-00002B380000}"/>
    <cellStyle name="40% - Accent1 4 6 8" xfId="32560" xr:uid="{00000000-0005-0000-0000-00002C380000}"/>
    <cellStyle name="40% - Accent1 4 7" xfId="2451" xr:uid="{00000000-0005-0000-0000-00002D380000}"/>
    <cellStyle name="40% - Accent1 4 7 2" xfId="5809" xr:uid="{00000000-0005-0000-0000-00002E380000}"/>
    <cellStyle name="40% - Accent1 4 7 2 2" xfId="19091" xr:uid="{00000000-0005-0000-0000-00002F380000}"/>
    <cellStyle name="40% - Accent1 4 7 2 2 2" xfId="27045" xr:uid="{00000000-0005-0000-0000-000030380000}"/>
    <cellStyle name="40% - Accent1 4 7 2 2 2 2" xfId="56004" xr:uid="{00000000-0005-0000-0000-000031380000}"/>
    <cellStyle name="40% - Accent1 4 7 2 2 3" xfId="48063" xr:uid="{00000000-0005-0000-0000-000032380000}"/>
    <cellStyle name="40% - Accent1 4 7 2 3" xfId="12421" xr:uid="{00000000-0005-0000-0000-000033380000}"/>
    <cellStyle name="40% - Accent1 4 7 2 3 2" xfId="41479" xr:uid="{00000000-0005-0000-0000-000034380000}"/>
    <cellStyle name="40% - Accent1 4 7 2 4" xfId="34895" xr:uid="{00000000-0005-0000-0000-000035380000}"/>
    <cellStyle name="40% - Accent1 4 7 3" xfId="16019" xr:uid="{00000000-0005-0000-0000-000036380000}"/>
    <cellStyle name="40% - Accent1 4 7 3 2" xfId="23973" xr:uid="{00000000-0005-0000-0000-000037380000}"/>
    <cellStyle name="40% - Accent1 4 7 3 2 2" xfId="52932" xr:uid="{00000000-0005-0000-0000-000038380000}"/>
    <cellStyle name="40% - Accent1 4 7 3 3" xfId="44991" xr:uid="{00000000-0005-0000-0000-000039380000}"/>
    <cellStyle name="40% - Accent1 4 7 4" xfId="9129" xr:uid="{00000000-0005-0000-0000-00003A380000}"/>
    <cellStyle name="40% - Accent1 4 7 4 2" xfId="38187" xr:uid="{00000000-0005-0000-0000-00003B380000}"/>
    <cellStyle name="40% - Accent1 4 7 5" xfId="31603" xr:uid="{00000000-0005-0000-0000-00003C380000}"/>
    <cellStyle name="40% - Accent1 4 8" xfId="3649" xr:uid="{00000000-0005-0000-0000-00003D380000}"/>
    <cellStyle name="40% - Accent1 4 8 2" xfId="16943" xr:uid="{00000000-0005-0000-0000-00003E380000}"/>
    <cellStyle name="40% - Accent1 4 8 2 2" xfId="24897" xr:uid="{00000000-0005-0000-0000-00003F380000}"/>
    <cellStyle name="40% - Accent1 4 8 2 2 2" xfId="53856" xr:uid="{00000000-0005-0000-0000-000040380000}"/>
    <cellStyle name="40% - Accent1 4 8 2 3" xfId="45915" xr:uid="{00000000-0005-0000-0000-000041380000}"/>
    <cellStyle name="40% - Accent1 4 8 3" xfId="10273" xr:uid="{00000000-0005-0000-0000-000042380000}"/>
    <cellStyle name="40% - Accent1 4 8 3 2" xfId="39331" xr:uid="{00000000-0005-0000-0000-000043380000}"/>
    <cellStyle name="40% - Accent1 4 8 4" xfId="32747" xr:uid="{00000000-0005-0000-0000-000044380000}"/>
    <cellStyle name="40% - Accent1 4 9" xfId="4805" xr:uid="{00000000-0005-0000-0000-000045380000}"/>
    <cellStyle name="40% - Accent1 4 9 2" xfId="18087" xr:uid="{00000000-0005-0000-0000-000046380000}"/>
    <cellStyle name="40% - Accent1 4 9 2 2" xfId="26041" xr:uid="{00000000-0005-0000-0000-000047380000}"/>
    <cellStyle name="40% - Accent1 4 9 2 2 2" xfId="55000" xr:uid="{00000000-0005-0000-0000-000048380000}"/>
    <cellStyle name="40% - Accent1 4 9 2 3" xfId="47059" xr:uid="{00000000-0005-0000-0000-000049380000}"/>
    <cellStyle name="40% - Accent1 4 9 3" xfId="11417" xr:uid="{00000000-0005-0000-0000-00004A380000}"/>
    <cellStyle name="40% - Accent1 4 9 3 2" xfId="40475" xr:uid="{00000000-0005-0000-0000-00004B380000}"/>
    <cellStyle name="40% - Accent1 4 9 4" xfId="33891" xr:uid="{00000000-0005-0000-0000-00004C380000}"/>
    <cellStyle name="40% - Accent1 5" xfId="1424" xr:uid="{00000000-0005-0000-0000-00004D380000}"/>
    <cellStyle name="40% - Accent1 5 10" xfId="21406" xr:uid="{00000000-0005-0000-0000-00004E380000}"/>
    <cellStyle name="40% - Accent1 5 10 2" xfId="29354" xr:uid="{00000000-0005-0000-0000-00004F380000}"/>
    <cellStyle name="40% - Accent1 5 10 2 2" xfId="58313" xr:uid="{00000000-0005-0000-0000-000050380000}"/>
    <cellStyle name="40% - Accent1 5 10 3" xfId="50372" xr:uid="{00000000-0005-0000-0000-000051380000}"/>
    <cellStyle name="40% - Accent1 5 11" xfId="8146" xr:uid="{00000000-0005-0000-0000-000052380000}"/>
    <cellStyle name="40% - Accent1 5 11 2" xfId="37204" xr:uid="{00000000-0005-0000-0000-000053380000}"/>
    <cellStyle name="40% - Accent1 5 12" xfId="30620" xr:uid="{00000000-0005-0000-0000-000054380000}"/>
    <cellStyle name="40% - Accent1 5 2" xfId="1644" xr:uid="{00000000-0005-0000-0000-000055380000}"/>
    <cellStyle name="40% - Accent1 5 2 10" xfId="30833" xr:uid="{00000000-0005-0000-0000-000056380000}"/>
    <cellStyle name="40% - Accent1 5 2 2" xfId="2269" xr:uid="{00000000-0005-0000-0000-000057380000}"/>
    <cellStyle name="40% - Accent1 5 2 2 2" xfId="3277" xr:uid="{00000000-0005-0000-0000-000058380000}"/>
    <cellStyle name="40% - Accent1 5 2 2 2 2" xfId="6635" xr:uid="{00000000-0005-0000-0000-000059380000}"/>
    <cellStyle name="40% - Accent1 5 2 2 2 2 2" xfId="19917" xr:uid="{00000000-0005-0000-0000-00005A380000}"/>
    <cellStyle name="40% - Accent1 5 2 2 2 2 2 2" xfId="27871" xr:uid="{00000000-0005-0000-0000-00005B380000}"/>
    <cellStyle name="40% - Accent1 5 2 2 2 2 2 2 2" xfId="56830" xr:uid="{00000000-0005-0000-0000-00005C380000}"/>
    <cellStyle name="40% - Accent1 5 2 2 2 2 2 3" xfId="48889" xr:uid="{00000000-0005-0000-0000-00005D380000}"/>
    <cellStyle name="40% - Accent1 5 2 2 2 2 3" xfId="13247" xr:uid="{00000000-0005-0000-0000-00005E380000}"/>
    <cellStyle name="40% - Accent1 5 2 2 2 2 3 2" xfId="42305" xr:uid="{00000000-0005-0000-0000-00005F380000}"/>
    <cellStyle name="40% - Accent1 5 2 2 2 2 4" xfId="35721" xr:uid="{00000000-0005-0000-0000-000060380000}"/>
    <cellStyle name="40% - Accent1 5 2 2 2 3" xfId="16765" xr:uid="{00000000-0005-0000-0000-000061380000}"/>
    <cellStyle name="40% - Accent1 5 2 2 2 3 2" xfId="24719" xr:uid="{00000000-0005-0000-0000-000062380000}"/>
    <cellStyle name="40% - Accent1 5 2 2 2 3 2 2" xfId="53678" xr:uid="{00000000-0005-0000-0000-000063380000}"/>
    <cellStyle name="40% - Accent1 5 2 2 2 3 3" xfId="45737" xr:uid="{00000000-0005-0000-0000-000064380000}"/>
    <cellStyle name="40% - Accent1 5 2 2 2 4" xfId="9955" xr:uid="{00000000-0005-0000-0000-000065380000}"/>
    <cellStyle name="40% - Accent1 5 2 2 2 4 2" xfId="39013" xr:uid="{00000000-0005-0000-0000-000066380000}"/>
    <cellStyle name="40% - Accent1 5 2 2 2 5" xfId="32429" xr:uid="{00000000-0005-0000-0000-000067380000}"/>
    <cellStyle name="40% - Accent1 5 2 2 3" xfId="4475" xr:uid="{00000000-0005-0000-0000-000068380000}"/>
    <cellStyle name="40% - Accent1 5 2 2 3 2" xfId="17769" xr:uid="{00000000-0005-0000-0000-000069380000}"/>
    <cellStyle name="40% - Accent1 5 2 2 3 2 2" xfId="25723" xr:uid="{00000000-0005-0000-0000-00006A380000}"/>
    <cellStyle name="40% - Accent1 5 2 2 3 2 2 2" xfId="54682" xr:uid="{00000000-0005-0000-0000-00006B380000}"/>
    <cellStyle name="40% - Accent1 5 2 2 3 2 3" xfId="46741" xr:uid="{00000000-0005-0000-0000-00006C380000}"/>
    <cellStyle name="40% - Accent1 5 2 2 3 3" xfId="11099" xr:uid="{00000000-0005-0000-0000-00006D380000}"/>
    <cellStyle name="40% - Accent1 5 2 2 3 3 2" xfId="40157" xr:uid="{00000000-0005-0000-0000-00006E380000}"/>
    <cellStyle name="40% - Accent1 5 2 2 3 4" xfId="33573" xr:uid="{00000000-0005-0000-0000-00006F380000}"/>
    <cellStyle name="40% - Accent1 5 2 2 4" xfId="5631" xr:uid="{00000000-0005-0000-0000-000070380000}"/>
    <cellStyle name="40% - Accent1 5 2 2 4 2" xfId="18913" xr:uid="{00000000-0005-0000-0000-000071380000}"/>
    <cellStyle name="40% - Accent1 5 2 2 4 2 2" xfId="26867" xr:uid="{00000000-0005-0000-0000-000072380000}"/>
    <cellStyle name="40% - Accent1 5 2 2 4 2 2 2" xfId="55826" xr:uid="{00000000-0005-0000-0000-000073380000}"/>
    <cellStyle name="40% - Accent1 5 2 2 4 2 3" xfId="47885" xr:uid="{00000000-0005-0000-0000-000074380000}"/>
    <cellStyle name="40% - Accent1 5 2 2 4 3" xfId="12243" xr:uid="{00000000-0005-0000-0000-000075380000}"/>
    <cellStyle name="40% - Accent1 5 2 2 4 3 2" xfId="41301" xr:uid="{00000000-0005-0000-0000-000076380000}"/>
    <cellStyle name="40% - Accent1 5 2 2 4 4" xfId="34717" xr:uid="{00000000-0005-0000-0000-000077380000}"/>
    <cellStyle name="40% - Accent1 5 2 2 5" xfId="7800" xr:uid="{00000000-0005-0000-0000-000078380000}"/>
    <cellStyle name="40% - Accent1 5 2 2 5 2" xfId="21061" xr:uid="{00000000-0005-0000-0000-000079380000}"/>
    <cellStyle name="40% - Accent1 5 2 2 5 2 2" xfId="29015" xr:uid="{00000000-0005-0000-0000-00007A380000}"/>
    <cellStyle name="40% - Accent1 5 2 2 5 2 2 2" xfId="57974" xr:uid="{00000000-0005-0000-0000-00007B380000}"/>
    <cellStyle name="40% - Accent1 5 2 2 5 2 3" xfId="50033" xr:uid="{00000000-0005-0000-0000-00007C380000}"/>
    <cellStyle name="40% - Accent1 5 2 2 5 3" xfId="14391" xr:uid="{00000000-0005-0000-0000-00007D380000}"/>
    <cellStyle name="40% - Accent1 5 2 2 5 3 2" xfId="43449" xr:uid="{00000000-0005-0000-0000-00007E380000}"/>
    <cellStyle name="40% - Accent1 5 2 2 5 4" xfId="36865" xr:uid="{00000000-0005-0000-0000-00007F380000}"/>
    <cellStyle name="40% - Accent1 5 2 2 6" xfId="15670" xr:uid="{00000000-0005-0000-0000-000080380000}"/>
    <cellStyle name="40% - Accent1 5 2 2 6 2" xfId="23660" xr:uid="{00000000-0005-0000-0000-000081380000}"/>
    <cellStyle name="40% - Accent1 5 2 2 6 2 2" xfId="52619" xr:uid="{00000000-0005-0000-0000-000082380000}"/>
    <cellStyle name="40% - Accent1 5 2 2 6 3" xfId="44678" xr:uid="{00000000-0005-0000-0000-000083380000}"/>
    <cellStyle name="40% - Accent1 5 2 2 7" xfId="22211" xr:uid="{00000000-0005-0000-0000-000084380000}"/>
    <cellStyle name="40% - Accent1 5 2 2 7 2" xfId="30159" xr:uid="{00000000-0005-0000-0000-000085380000}"/>
    <cellStyle name="40% - Accent1 5 2 2 7 2 2" xfId="59118" xr:uid="{00000000-0005-0000-0000-000086380000}"/>
    <cellStyle name="40% - Accent1 5 2 2 7 3" xfId="51177" xr:uid="{00000000-0005-0000-0000-000087380000}"/>
    <cellStyle name="40% - Accent1 5 2 2 8" xfId="8951" xr:uid="{00000000-0005-0000-0000-000088380000}"/>
    <cellStyle name="40% - Accent1 5 2 2 8 2" xfId="38009" xr:uid="{00000000-0005-0000-0000-000089380000}"/>
    <cellStyle name="40% - Accent1 5 2 2 9" xfId="31425" xr:uid="{00000000-0005-0000-0000-00008A380000}"/>
    <cellStyle name="40% - Accent1 5 2 3" xfId="2685" xr:uid="{00000000-0005-0000-0000-00008B380000}"/>
    <cellStyle name="40% - Accent1 5 2 3 2" xfId="6043" xr:uid="{00000000-0005-0000-0000-00008C380000}"/>
    <cellStyle name="40% - Accent1 5 2 3 2 2" xfId="19325" xr:uid="{00000000-0005-0000-0000-00008D380000}"/>
    <cellStyle name="40% - Accent1 5 2 3 2 2 2" xfId="27279" xr:uid="{00000000-0005-0000-0000-00008E380000}"/>
    <cellStyle name="40% - Accent1 5 2 3 2 2 2 2" xfId="56238" xr:uid="{00000000-0005-0000-0000-00008F380000}"/>
    <cellStyle name="40% - Accent1 5 2 3 2 2 3" xfId="48297" xr:uid="{00000000-0005-0000-0000-000090380000}"/>
    <cellStyle name="40% - Accent1 5 2 3 2 3" xfId="12655" xr:uid="{00000000-0005-0000-0000-000091380000}"/>
    <cellStyle name="40% - Accent1 5 2 3 2 3 2" xfId="41713" xr:uid="{00000000-0005-0000-0000-000092380000}"/>
    <cellStyle name="40% - Accent1 5 2 3 2 4" xfId="35129" xr:uid="{00000000-0005-0000-0000-000093380000}"/>
    <cellStyle name="40% - Accent1 5 2 3 3" xfId="16173" xr:uid="{00000000-0005-0000-0000-000094380000}"/>
    <cellStyle name="40% - Accent1 5 2 3 3 2" xfId="24127" xr:uid="{00000000-0005-0000-0000-000095380000}"/>
    <cellStyle name="40% - Accent1 5 2 3 3 2 2" xfId="53086" xr:uid="{00000000-0005-0000-0000-000096380000}"/>
    <cellStyle name="40% - Accent1 5 2 3 3 3" xfId="45145" xr:uid="{00000000-0005-0000-0000-000097380000}"/>
    <cellStyle name="40% - Accent1 5 2 3 4" xfId="9363" xr:uid="{00000000-0005-0000-0000-000098380000}"/>
    <cellStyle name="40% - Accent1 5 2 3 4 2" xfId="38421" xr:uid="{00000000-0005-0000-0000-000099380000}"/>
    <cellStyle name="40% - Accent1 5 2 3 5" xfId="31837" xr:uid="{00000000-0005-0000-0000-00009A380000}"/>
    <cellStyle name="40% - Accent1 5 2 4" xfId="3883" xr:uid="{00000000-0005-0000-0000-00009B380000}"/>
    <cellStyle name="40% - Accent1 5 2 4 2" xfId="17177" xr:uid="{00000000-0005-0000-0000-00009C380000}"/>
    <cellStyle name="40% - Accent1 5 2 4 2 2" xfId="25131" xr:uid="{00000000-0005-0000-0000-00009D380000}"/>
    <cellStyle name="40% - Accent1 5 2 4 2 2 2" xfId="54090" xr:uid="{00000000-0005-0000-0000-00009E380000}"/>
    <cellStyle name="40% - Accent1 5 2 4 2 3" xfId="46149" xr:uid="{00000000-0005-0000-0000-00009F380000}"/>
    <cellStyle name="40% - Accent1 5 2 4 3" xfId="10507" xr:uid="{00000000-0005-0000-0000-0000A0380000}"/>
    <cellStyle name="40% - Accent1 5 2 4 3 2" xfId="39565" xr:uid="{00000000-0005-0000-0000-0000A1380000}"/>
    <cellStyle name="40% - Accent1 5 2 4 4" xfId="32981" xr:uid="{00000000-0005-0000-0000-0000A2380000}"/>
    <cellStyle name="40% - Accent1 5 2 5" xfId="5039" xr:uid="{00000000-0005-0000-0000-0000A3380000}"/>
    <cellStyle name="40% - Accent1 5 2 5 2" xfId="18321" xr:uid="{00000000-0005-0000-0000-0000A4380000}"/>
    <cellStyle name="40% - Accent1 5 2 5 2 2" xfId="26275" xr:uid="{00000000-0005-0000-0000-0000A5380000}"/>
    <cellStyle name="40% - Accent1 5 2 5 2 2 2" xfId="55234" xr:uid="{00000000-0005-0000-0000-0000A6380000}"/>
    <cellStyle name="40% - Accent1 5 2 5 2 3" xfId="47293" xr:uid="{00000000-0005-0000-0000-0000A7380000}"/>
    <cellStyle name="40% - Accent1 5 2 5 3" xfId="11651" xr:uid="{00000000-0005-0000-0000-0000A8380000}"/>
    <cellStyle name="40% - Accent1 5 2 5 3 2" xfId="40709" xr:uid="{00000000-0005-0000-0000-0000A9380000}"/>
    <cellStyle name="40% - Accent1 5 2 5 4" xfId="34125" xr:uid="{00000000-0005-0000-0000-0000AA380000}"/>
    <cellStyle name="40% - Accent1 5 2 6" xfId="7208" xr:uid="{00000000-0005-0000-0000-0000AB380000}"/>
    <cellStyle name="40% - Accent1 5 2 6 2" xfId="20469" xr:uid="{00000000-0005-0000-0000-0000AC380000}"/>
    <cellStyle name="40% - Accent1 5 2 6 2 2" xfId="28423" xr:uid="{00000000-0005-0000-0000-0000AD380000}"/>
    <cellStyle name="40% - Accent1 5 2 6 2 2 2" xfId="57382" xr:uid="{00000000-0005-0000-0000-0000AE380000}"/>
    <cellStyle name="40% - Accent1 5 2 6 2 3" xfId="49441" xr:uid="{00000000-0005-0000-0000-0000AF380000}"/>
    <cellStyle name="40% - Accent1 5 2 6 3" xfId="13799" xr:uid="{00000000-0005-0000-0000-0000B0380000}"/>
    <cellStyle name="40% - Accent1 5 2 6 3 2" xfId="42857" xr:uid="{00000000-0005-0000-0000-0000B1380000}"/>
    <cellStyle name="40% - Accent1 5 2 6 4" xfId="36273" xr:uid="{00000000-0005-0000-0000-0000B2380000}"/>
    <cellStyle name="40% - Accent1 5 2 7" xfId="15077" xr:uid="{00000000-0005-0000-0000-0000B3380000}"/>
    <cellStyle name="40% - Accent1 5 2 7 2" xfId="23067" xr:uid="{00000000-0005-0000-0000-0000B4380000}"/>
    <cellStyle name="40% - Accent1 5 2 7 2 2" xfId="52026" xr:uid="{00000000-0005-0000-0000-0000B5380000}"/>
    <cellStyle name="40% - Accent1 5 2 7 3" xfId="44085" xr:uid="{00000000-0005-0000-0000-0000B6380000}"/>
    <cellStyle name="40% - Accent1 5 2 8" xfId="21619" xr:uid="{00000000-0005-0000-0000-0000B7380000}"/>
    <cellStyle name="40% - Accent1 5 2 8 2" xfId="29567" xr:uid="{00000000-0005-0000-0000-0000B8380000}"/>
    <cellStyle name="40% - Accent1 5 2 8 2 2" xfId="58526" xr:uid="{00000000-0005-0000-0000-0000B9380000}"/>
    <cellStyle name="40% - Accent1 5 2 8 3" xfId="50585" xr:uid="{00000000-0005-0000-0000-0000BA380000}"/>
    <cellStyle name="40% - Accent1 5 2 9" xfId="8359" xr:uid="{00000000-0005-0000-0000-0000BB380000}"/>
    <cellStyle name="40% - Accent1 5 2 9 2" xfId="37417" xr:uid="{00000000-0005-0000-0000-0000BC380000}"/>
    <cellStyle name="40% - Accent1 5 3" xfId="2056" xr:uid="{00000000-0005-0000-0000-0000BD380000}"/>
    <cellStyle name="40% - Accent1 5 3 2" xfId="3064" xr:uid="{00000000-0005-0000-0000-0000BE380000}"/>
    <cellStyle name="40% - Accent1 5 3 2 2" xfId="6422" xr:uid="{00000000-0005-0000-0000-0000BF380000}"/>
    <cellStyle name="40% - Accent1 5 3 2 2 2" xfId="19704" xr:uid="{00000000-0005-0000-0000-0000C0380000}"/>
    <cellStyle name="40% - Accent1 5 3 2 2 2 2" xfId="27658" xr:uid="{00000000-0005-0000-0000-0000C1380000}"/>
    <cellStyle name="40% - Accent1 5 3 2 2 2 2 2" xfId="56617" xr:uid="{00000000-0005-0000-0000-0000C2380000}"/>
    <cellStyle name="40% - Accent1 5 3 2 2 2 3" xfId="48676" xr:uid="{00000000-0005-0000-0000-0000C3380000}"/>
    <cellStyle name="40% - Accent1 5 3 2 2 3" xfId="13034" xr:uid="{00000000-0005-0000-0000-0000C4380000}"/>
    <cellStyle name="40% - Accent1 5 3 2 2 3 2" xfId="42092" xr:uid="{00000000-0005-0000-0000-0000C5380000}"/>
    <cellStyle name="40% - Accent1 5 3 2 2 4" xfId="35508" xr:uid="{00000000-0005-0000-0000-0000C6380000}"/>
    <cellStyle name="40% - Accent1 5 3 2 3" xfId="16552" xr:uid="{00000000-0005-0000-0000-0000C7380000}"/>
    <cellStyle name="40% - Accent1 5 3 2 3 2" xfId="24506" xr:uid="{00000000-0005-0000-0000-0000C8380000}"/>
    <cellStyle name="40% - Accent1 5 3 2 3 2 2" xfId="53465" xr:uid="{00000000-0005-0000-0000-0000C9380000}"/>
    <cellStyle name="40% - Accent1 5 3 2 3 3" xfId="45524" xr:uid="{00000000-0005-0000-0000-0000CA380000}"/>
    <cellStyle name="40% - Accent1 5 3 2 4" xfId="9742" xr:uid="{00000000-0005-0000-0000-0000CB380000}"/>
    <cellStyle name="40% - Accent1 5 3 2 4 2" xfId="38800" xr:uid="{00000000-0005-0000-0000-0000CC380000}"/>
    <cellStyle name="40% - Accent1 5 3 2 5" xfId="32216" xr:uid="{00000000-0005-0000-0000-0000CD380000}"/>
    <cellStyle name="40% - Accent1 5 3 3" xfId="4262" xr:uid="{00000000-0005-0000-0000-0000CE380000}"/>
    <cellStyle name="40% - Accent1 5 3 3 2" xfId="17556" xr:uid="{00000000-0005-0000-0000-0000CF380000}"/>
    <cellStyle name="40% - Accent1 5 3 3 2 2" xfId="25510" xr:uid="{00000000-0005-0000-0000-0000D0380000}"/>
    <cellStyle name="40% - Accent1 5 3 3 2 2 2" xfId="54469" xr:uid="{00000000-0005-0000-0000-0000D1380000}"/>
    <cellStyle name="40% - Accent1 5 3 3 2 3" xfId="46528" xr:uid="{00000000-0005-0000-0000-0000D2380000}"/>
    <cellStyle name="40% - Accent1 5 3 3 3" xfId="10886" xr:uid="{00000000-0005-0000-0000-0000D3380000}"/>
    <cellStyle name="40% - Accent1 5 3 3 3 2" xfId="39944" xr:uid="{00000000-0005-0000-0000-0000D4380000}"/>
    <cellStyle name="40% - Accent1 5 3 3 4" xfId="33360" xr:uid="{00000000-0005-0000-0000-0000D5380000}"/>
    <cellStyle name="40% - Accent1 5 3 4" xfId="5418" xr:uid="{00000000-0005-0000-0000-0000D6380000}"/>
    <cellStyle name="40% - Accent1 5 3 4 2" xfId="18700" xr:uid="{00000000-0005-0000-0000-0000D7380000}"/>
    <cellStyle name="40% - Accent1 5 3 4 2 2" xfId="26654" xr:uid="{00000000-0005-0000-0000-0000D8380000}"/>
    <cellStyle name="40% - Accent1 5 3 4 2 2 2" xfId="55613" xr:uid="{00000000-0005-0000-0000-0000D9380000}"/>
    <cellStyle name="40% - Accent1 5 3 4 2 3" xfId="47672" xr:uid="{00000000-0005-0000-0000-0000DA380000}"/>
    <cellStyle name="40% - Accent1 5 3 4 3" xfId="12030" xr:uid="{00000000-0005-0000-0000-0000DB380000}"/>
    <cellStyle name="40% - Accent1 5 3 4 3 2" xfId="41088" xr:uid="{00000000-0005-0000-0000-0000DC380000}"/>
    <cellStyle name="40% - Accent1 5 3 4 4" xfId="34504" xr:uid="{00000000-0005-0000-0000-0000DD380000}"/>
    <cellStyle name="40% - Accent1 5 3 5" xfId="7587" xr:uid="{00000000-0005-0000-0000-0000DE380000}"/>
    <cellStyle name="40% - Accent1 5 3 5 2" xfId="20848" xr:uid="{00000000-0005-0000-0000-0000DF380000}"/>
    <cellStyle name="40% - Accent1 5 3 5 2 2" xfId="28802" xr:uid="{00000000-0005-0000-0000-0000E0380000}"/>
    <cellStyle name="40% - Accent1 5 3 5 2 2 2" xfId="57761" xr:uid="{00000000-0005-0000-0000-0000E1380000}"/>
    <cellStyle name="40% - Accent1 5 3 5 2 3" xfId="49820" xr:uid="{00000000-0005-0000-0000-0000E2380000}"/>
    <cellStyle name="40% - Accent1 5 3 5 3" xfId="14178" xr:uid="{00000000-0005-0000-0000-0000E3380000}"/>
    <cellStyle name="40% - Accent1 5 3 5 3 2" xfId="43236" xr:uid="{00000000-0005-0000-0000-0000E4380000}"/>
    <cellStyle name="40% - Accent1 5 3 5 4" xfId="36652" xr:uid="{00000000-0005-0000-0000-0000E5380000}"/>
    <cellStyle name="40% - Accent1 5 3 6" xfId="15457" xr:uid="{00000000-0005-0000-0000-0000E6380000}"/>
    <cellStyle name="40% - Accent1 5 3 6 2" xfId="23447" xr:uid="{00000000-0005-0000-0000-0000E7380000}"/>
    <cellStyle name="40% - Accent1 5 3 6 2 2" xfId="52406" xr:uid="{00000000-0005-0000-0000-0000E8380000}"/>
    <cellStyle name="40% - Accent1 5 3 6 3" xfId="44465" xr:uid="{00000000-0005-0000-0000-0000E9380000}"/>
    <cellStyle name="40% - Accent1 5 3 7" xfId="21998" xr:uid="{00000000-0005-0000-0000-0000EA380000}"/>
    <cellStyle name="40% - Accent1 5 3 7 2" xfId="29946" xr:uid="{00000000-0005-0000-0000-0000EB380000}"/>
    <cellStyle name="40% - Accent1 5 3 7 2 2" xfId="58905" xr:uid="{00000000-0005-0000-0000-0000EC380000}"/>
    <cellStyle name="40% - Accent1 5 3 7 3" xfId="50964" xr:uid="{00000000-0005-0000-0000-0000ED380000}"/>
    <cellStyle name="40% - Accent1 5 3 8" xfId="8738" xr:uid="{00000000-0005-0000-0000-0000EE380000}"/>
    <cellStyle name="40% - Accent1 5 3 8 2" xfId="37796" xr:uid="{00000000-0005-0000-0000-0000EF380000}"/>
    <cellStyle name="40% - Accent1 5 3 9" xfId="31212" xr:uid="{00000000-0005-0000-0000-0000F0380000}"/>
    <cellStyle name="40% - Accent1 5 4" xfId="1874" xr:uid="{00000000-0005-0000-0000-0000F1380000}"/>
    <cellStyle name="40% - Accent1 5 4 2" xfId="2884" xr:uid="{00000000-0005-0000-0000-0000F2380000}"/>
    <cellStyle name="40% - Accent1 5 4 2 2" xfId="6242" xr:uid="{00000000-0005-0000-0000-0000F3380000}"/>
    <cellStyle name="40% - Accent1 5 4 2 2 2" xfId="19524" xr:uid="{00000000-0005-0000-0000-0000F4380000}"/>
    <cellStyle name="40% - Accent1 5 4 2 2 2 2" xfId="27478" xr:uid="{00000000-0005-0000-0000-0000F5380000}"/>
    <cellStyle name="40% - Accent1 5 4 2 2 2 2 2" xfId="56437" xr:uid="{00000000-0005-0000-0000-0000F6380000}"/>
    <cellStyle name="40% - Accent1 5 4 2 2 2 3" xfId="48496" xr:uid="{00000000-0005-0000-0000-0000F7380000}"/>
    <cellStyle name="40% - Accent1 5 4 2 2 3" xfId="12854" xr:uid="{00000000-0005-0000-0000-0000F8380000}"/>
    <cellStyle name="40% - Accent1 5 4 2 2 3 2" xfId="41912" xr:uid="{00000000-0005-0000-0000-0000F9380000}"/>
    <cellStyle name="40% - Accent1 5 4 2 2 4" xfId="35328" xr:uid="{00000000-0005-0000-0000-0000FA380000}"/>
    <cellStyle name="40% - Accent1 5 4 2 3" xfId="16372" xr:uid="{00000000-0005-0000-0000-0000FB380000}"/>
    <cellStyle name="40% - Accent1 5 4 2 3 2" xfId="24326" xr:uid="{00000000-0005-0000-0000-0000FC380000}"/>
    <cellStyle name="40% - Accent1 5 4 2 3 2 2" xfId="53285" xr:uid="{00000000-0005-0000-0000-0000FD380000}"/>
    <cellStyle name="40% - Accent1 5 4 2 3 3" xfId="45344" xr:uid="{00000000-0005-0000-0000-0000FE380000}"/>
    <cellStyle name="40% - Accent1 5 4 2 4" xfId="9562" xr:uid="{00000000-0005-0000-0000-0000FF380000}"/>
    <cellStyle name="40% - Accent1 5 4 2 4 2" xfId="38620" xr:uid="{00000000-0005-0000-0000-000000390000}"/>
    <cellStyle name="40% - Accent1 5 4 2 5" xfId="32036" xr:uid="{00000000-0005-0000-0000-000001390000}"/>
    <cellStyle name="40% - Accent1 5 4 3" xfId="4082" xr:uid="{00000000-0005-0000-0000-000002390000}"/>
    <cellStyle name="40% - Accent1 5 4 3 2" xfId="17376" xr:uid="{00000000-0005-0000-0000-000003390000}"/>
    <cellStyle name="40% - Accent1 5 4 3 2 2" xfId="25330" xr:uid="{00000000-0005-0000-0000-000004390000}"/>
    <cellStyle name="40% - Accent1 5 4 3 2 2 2" xfId="54289" xr:uid="{00000000-0005-0000-0000-000005390000}"/>
    <cellStyle name="40% - Accent1 5 4 3 2 3" xfId="46348" xr:uid="{00000000-0005-0000-0000-000006390000}"/>
    <cellStyle name="40% - Accent1 5 4 3 3" xfId="10706" xr:uid="{00000000-0005-0000-0000-000007390000}"/>
    <cellStyle name="40% - Accent1 5 4 3 3 2" xfId="39764" xr:uid="{00000000-0005-0000-0000-000008390000}"/>
    <cellStyle name="40% - Accent1 5 4 3 4" xfId="33180" xr:uid="{00000000-0005-0000-0000-000009390000}"/>
    <cellStyle name="40% - Accent1 5 4 4" xfId="5238" xr:uid="{00000000-0005-0000-0000-00000A390000}"/>
    <cellStyle name="40% - Accent1 5 4 4 2" xfId="18520" xr:uid="{00000000-0005-0000-0000-00000B390000}"/>
    <cellStyle name="40% - Accent1 5 4 4 2 2" xfId="26474" xr:uid="{00000000-0005-0000-0000-00000C390000}"/>
    <cellStyle name="40% - Accent1 5 4 4 2 2 2" xfId="55433" xr:uid="{00000000-0005-0000-0000-00000D390000}"/>
    <cellStyle name="40% - Accent1 5 4 4 2 3" xfId="47492" xr:uid="{00000000-0005-0000-0000-00000E390000}"/>
    <cellStyle name="40% - Accent1 5 4 4 3" xfId="11850" xr:uid="{00000000-0005-0000-0000-00000F390000}"/>
    <cellStyle name="40% - Accent1 5 4 4 3 2" xfId="40908" xr:uid="{00000000-0005-0000-0000-000010390000}"/>
    <cellStyle name="40% - Accent1 5 4 4 4" xfId="34324" xr:uid="{00000000-0005-0000-0000-000011390000}"/>
    <cellStyle name="40% - Accent1 5 4 5" xfId="7407" xr:uid="{00000000-0005-0000-0000-000012390000}"/>
    <cellStyle name="40% - Accent1 5 4 5 2" xfId="20668" xr:uid="{00000000-0005-0000-0000-000013390000}"/>
    <cellStyle name="40% - Accent1 5 4 5 2 2" xfId="28622" xr:uid="{00000000-0005-0000-0000-000014390000}"/>
    <cellStyle name="40% - Accent1 5 4 5 2 2 2" xfId="57581" xr:uid="{00000000-0005-0000-0000-000015390000}"/>
    <cellStyle name="40% - Accent1 5 4 5 2 3" xfId="49640" xr:uid="{00000000-0005-0000-0000-000016390000}"/>
    <cellStyle name="40% - Accent1 5 4 5 3" xfId="13998" xr:uid="{00000000-0005-0000-0000-000017390000}"/>
    <cellStyle name="40% - Accent1 5 4 5 3 2" xfId="43056" xr:uid="{00000000-0005-0000-0000-000018390000}"/>
    <cellStyle name="40% - Accent1 5 4 5 4" xfId="36472" xr:uid="{00000000-0005-0000-0000-000019390000}"/>
    <cellStyle name="40% - Accent1 5 4 6" xfId="15277" xr:uid="{00000000-0005-0000-0000-00001A390000}"/>
    <cellStyle name="40% - Accent1 5 4 6 2" xfId="23267" xr:uid="{00000000-0005-0000-0000-00001B390000}"/>
    <cellStyle name="40% - Accent1 5 4 6 2 2" xfId="52226" xr:uid="{00000000-0005-0000-0000-00001C390000}"/>
    <cellStyle name="40% - Accent1 5 4 6 3" xfId="44285" xr:uid="{00000000-0005-0000-0000-00001D390000}"/>
    <cellStyle name="40% - Accent1 5 4 7" xfId="21818" xr:uid="{00000000-0005-0000-0000-00001E390000}"/>
    <cellStyle name="40% - Accent1 5 4 7 2" xfId="29766" xr:uid="{00000000-0005-0000-0000-00001F390000}"/>
    <cellStyle name="40% - Accent1 5 4 7 2 2" xfId="58725" xr:uid="{00000000-0005-0000-0000-000020390000}"/>
    <cellStyle name="40% - Accent1 5 4 7 3" xfId="50784" xr:uid="{00000000-0005-0000-0000-000021390000}"/>
    <cellStyle name="40% - Accent1 5 4 8" xfId="8558" xr:uid="{00000000-0005-0000-0000-000022390000}"/>
    <cellStyle name="40% - Accent1 5 4 8 2" xfId="37616" xr:uid="{00000000-0005-0000-0000-000023390000}"/>
    <cellStyle name="40% - Accent1 5 4 9" xfId="31032" xr:uid="{00000000-0005-0000-0000-000024390000}"/>
    <cellStyle name="40% - Accent1 5 5" xfId="2472" xr:uid="{00000000-0005-0000-0000-000025390000}"/>
    <cellStyle name="40% - Accent1 5 5 2" xfId="5830" xr:uid="{00000000-0005-0000-0000-000026390000}"/>
    <cellStyle name="40% - Accent1 5 5 2 2" xfId="19112" xr:uid="{00000000-0005-0000-0000-000027390000}"/>
    <cellStyle name="40% - Accent1 5 5 2 2 2" xfId="27066" xr:uid="{00000000-0005-0000-0000-000028390000}"/>
    <cellStyle name="40% - Accent1 5 5 2 2 2 2" xfId="56025" xr:uid="{00000000-0005-0000-0000-000029390000}"/>
    <cellStyle name="40% - Accent1 5 5 2 2 3" xfId="48084" xr:uid="{00000000-0005-0000-0000-00002A390000}"/>
    <cellStyle name="40% - Accent1 5 5 2 3" xfId="12442" xr:uid="{00000000-0005-0000-0000-00002B390000}"/>
    <cellStyle name="40% - Accent1 5 5 2 3 2" xfId="41500" xr:uid="{00000000-0005-0000-0000-00002C390000}"/>
    <cellStyle name="40% - Accent1 5 5 2 4" xfId="34916" xr:uid="{00000000-0005-0000-0000-00002D390000}"/>
    <cellStyle name="40% - Accent1 5 5 3" xfId="15917" xr:uid="{00000000-0005-0000-0000-00002E390000}"/>
    <cellStyle name="40% - Accent1 5 5 3 2" xfId="23906" xr:uid="{00000000-0005-0000-0000-00002F390000}"/>
    <cellStyle name="40% - Accent1 5 5 3 2 2" xfId="52865" xr:uid="{00000000-0005-0000-0000-000030390000}"/>
    <cellStyle name="40% - Accent1 5 5 3 3" xfId="44924" xr:uid="{00000000-0005-0000-0000-000031390000}"/>
    <cellStyle name="40% - Accent1 5 5 4" xfId="9150" xr:uid="{00000000-0005-0000-0000-000032390000}"/>
    <cellStyle name="40% - Accent1 5 5 4 2" xfId="38208" xr:uid="{00000000-0005-0000-0000-000033390000}"/>
    <cellStyle name="40% - Accent1 5 5 5" xfId="31624" xr:uid="{00000000-0005-0000-0000-000034390000}"/>
    <cellStyle name="40% - Accent1 5 6" xfId="3670" xr:uid="{00000000-0005-0000-0000-000035390000}"/>
    <cellStyle name="40% - Accent1 5 6 2" xfId="16964" xr:uid="{00000000-0005-0000-0000-000036390000}"/>
    <cellStyle name="40% - Accent1 5 6 2 2" xfId="24918" xr:uid="{00000000-0005-0000-0000-000037390000}"/>
    <cellStyle name="40% - Accent1 5 6 2 2 2" xfId="53877" xr:uid="{00000000-0005-0000-0000-000038390000}"/>
    <cellStyle name="40% - Accent1 5 6 2 3" xfId="45936" xr:uid="{00000000-0005-0000-0000-000039390000}"/>
    <cellStyle name="40% - Accent1 5 6 3" xfId="10294" xr:uid="{00000000-0005-0000-0000-00003A390000}"/>
    <cellStyle name="40% - Accent1 5 6 3 2" xfId="39352" xr:uid="{00000000-0005-0000-0000-00003B390000}"/>
    <cellStyle name="40% - Accent1 5 6 4" xfId="32768" xr:uid="{00000000-0005-0000-0000-00003C390000}"/>
    <cellStyle name="40% - Accent1 5 7" xfId="4826" xr:uid="{00000000-0005-0000-0000-00003D390000}"/>
    <cellStyle name="40% - Accent1 5 7 2" xfId="18108" xr:uid="{00000000-0005-0000-0000-00003E390000}"/>
    <cellStyle name="40% - Accent1 5 7 2 2" xfId="26062" xr:uid="{00000000-0005-0000-0000-00003F390000}"/>
    <cellStyle name="40% - Accent1 5 7 2 2 2" xfId="55021" xr:uid="{00000000-0005-0000-0000-000040390000}"/>
    <cellStyle name="40% - Accent1 5 7 2 3" xfId="47080" xr:uid="{00000000-0005-0000-0000-000041390000}"/>
    <cellStyle name="40% - Accent1 5 7 3" xfId="11438" xr:uid="{00000000-0005-0000-0000-000042390000}"/>
    <cellStyle name="40% - Accent1 5 7 3 2" xfId="40496" xr:uid="{00000000-0005-0000-0000-000043390000}"/>
    <cellStyle name="40% - Accent1 5 7 4" xfId="33912" xr:uid="{00000000-0005-0000-0000-000044390000}"/>
    <cellStyle name="40% - Accent1 5 8" xfId="6995" xr:uid="{00000000-0005-0000-0000-000045390000}"/>
    <cellStyle name="40% - Accent1 5 8 2" xfId="20256" xr:uid="{00000000-0005-0000-0000-000046390000}"/>
    <cellStyle name="40% - Accent1 5 8 2 2" xfId="28210" xr:uid="{00000000-0005-0000-0000-000047390000}"/>
    <cellStyle name="40% - Accent1 5 8 2 2 2" xfId="57169" xr:uid="{00000000-0005-0000-0000-000048390000}"/>
    <cellStyle name="40% - Accent1 5 8 2 3" xfId="49228" xr:uid="{00000000-0005-0000-0000-000049390000}"/>
    <cellStyle name="40% - Accent1 5 8 3" xfId="13586" xr:uid="{00000000-0005-0000-0000-00004A390000}"/>
    <cellStyle name="40% - Accent1 5 8 3 2" xfId="42644" xr:uid="{00000000-0005-0000-0000-00004B390000}"/>
    <cellStyle name="40% - Accent1 5 8 4" xfId="36060" xr:uid="{00000000-0005-0000-0000-00004C390000}"/>
    <cellStyle name="40% - Accent1 5 9" xfId="14864" xr:uid="{00000000-0005-0000-0000-00004D390000}"/>
    <cellStyle name="40% - Accent1 5 9 2" xfId="22854" xr:uid="{00000000-0005-0000-0000-00004E390000}"/>
    <cellStyle name="40% - Accent1 5 9 2 2" xfId="51813" xr:uid="{00000000-0005-0000-0000-00004F390000}"/>
    <cellStyle name="40% - Accent1 5 9 3" xfId="43872" xr:uid="{00000000-0005-0000-0000-000050390000}"/>
    <cellStyle name="40% - Accent1 6" xfId="1510" xr:uid="{00000000-0005-0000-0000-000051390000}"/>
    <cellStyle name="40% - Accent1 6 10" xfId="30706" xr:uid="{00000000-0005-0000-0000-000052390000}"/>
    <cellStyle name="40% - Accent1 6 2" xfId="2142" xr:uid="{00000000-0005-0000-0000-000053390000}"/>
    <cellStyle name="40% - Accent1 6 2 2" xfId="3150" xr:uid="{00000000-0005-0000-0000-000054390000}"/>
    <cellStyle name="40% - Accent1 6 2 2 2" xfId="6508" xr:uid="{00000000-0005-0000-0000-000055390000}"/>
    <cellStyle name="40% - Accent1 6 2 2 2 2" xfId="19790" xr:uid="{00000000-0005-0000-0000-000056390000}"/>
    <cellStyle name="40% - Accent1 6 2 2 2 2 2" xfId="27744" xr:uid="{00000000-0005-0000-0000-000057390000}"/>
    <cellStyle name="40% - Accent1 6 2 2 2 2 2 2" xfId="56703" xr:uid="{00000000-0005-0000-0000-000058390000}"/>
    <cellStyle name="40% - Accent1 6 2 2 2 2 3" xfId="48762" xr:uid="{00000000-0005-0000-0000-000059390000}"/>
    <cellStyle name="40% - Accent1 6 2 2 2 3" xfId="13120" xr:uid="{00000000-0005-0000-0000-00005A390000}"/>
    <cellStyle name="40% - Accent1 6 2 2 2 3 2" xfId="42178" xr:uid="{00000000-0005-0000-0000-00005B390000}"/>
    <cellStyle name="40% - Accent1 6 2 2 2 4" xfId="35594" xr:uid="{00000000-0005-0000-0000-00005C390000}"/>
    <cellStyle name="40% - Accent1 6 2 2 3" xfId="16638" xr:uid="{00000000-0005-0000-0000-00005D390000}"/>
    <cellStyle name="40% - Accent1 6 2 2 3 2" xfId="24592" xr:uid="{00000000-0005-0000-0000-00005E390000}"/>
    <cellStyle name="40% - Accent1 6 2 2 3 2 2" xfId="53551" xr:uid="{00000000-0005-0000-0000-00005F390000}"/>
    <cellStyle name="40% - Accent1 6 2 2 3 3" xfId="45610" xr:uid="{00000000-0005-0000-0000-000060390000}"/>
    <cellStyle name="40% - Accent1 6 2 2 4" xfId="9828" xr:uid="{00000000-0005-0000-0000-000061390000}"/>
    <cellStyle name="40% - Accent1 6 2 2 4 2" xfId="38886" xr:uid="{00000000-0005-0000-0000-000062390000}"/>
    <cellStyle name="40% - Accent1 6 2 2 5" xfId="32302" xr:uid="{00000000-0005-0000-0000-000063390000}"/>
    <cellStyle name="40% - Accent1 6 2 3" xfId="4348" xr:uid="{00000000-0005-0000-0000-000064390000}"/>
    <cellStyle name="40% - Accent1 6 2 3 2" xfId="17642" xr:uid="{00000000-0005-0000-0000-000065390000}"/>
    <cellStyle name="40% - Accent1 6 2 3 2 2" xfId="25596" xr:uid="{00000000-0005-0000-0000-000066390000}"/>
    <cellStyle name="40% - Accent1 6 2 3 2 2 2" xfId="54555" xr:uid="{00000000-0005-0000-0000-000067390000}"/>
    <cellStyle name="40% - Accent1 6 2 3 2 3" xfId="46614" xr:uid="{00000000-0005-0000-0000-000068390000}"/>
    <cellStyle name="40% - Accent1 6 2 3 3" xfId="10972" xr:uid="{00000000-0005-0000-0000-000069390000}"/>
    <cellStyle name="40% - Accent1 6 2 3 3 2" xfId="40030" xr:uid="{00000000-0005-0000-0000-00006A390000}"/>
    <cellStyle name="40% - Accent1 6 2 3 4" xfId="33446" xr:uid="{00000000-0005-0000-0000-00006B390000}"/>
    <cellStyle name="40% - Accent1 6 2 4" xfId="5504" xr:uid="{00000000-0005-0000-0000-00006C390000}"/>
    <cellStyle name="40% - Accent1 6 2 4 2" xfId="18786" xr:uid="{00000000-0005-0000-0000-00006D390000}"/>
    <cellStyle name="40% - Accent1 6 2 4 2 2" xfId="26740" xr:uid="{00000000-0005-0000-0000-00006E390000}"/>
    <cellStyle name="40% - Accent1 6 2 4 2 2 2" xfId="55699" xr:uid="{00000000-0005-0000-0000-00006F390000}"/>
    <cellStyle name="40% - Accent1 6 2 4 2 3" xfId="47758" xr:uid="{00000000-0005-0000-0000-000070390000}"/>
    <cellStyle name="40% - Accent1 6 2 4 3" xfId="12116" xr:uid="{00000000-0005-0000-0000-000071390000}"/>
    <cellStyle name="40% - Accent1 6 2 4 3 2" xfId="41174" xr:uid="{00000000-0005-0000-0000-000072390000}"/>
    <cellStyle name="40% - Accent1 6 2 4 4" xfId="34590" xr:uid="{00000000-0005-0000-0000-000073390000}"/>
    <cellStyle name="40% - Accent1 6 2 5" xfId="7673" xr:uid="{00000000-0005-0000-0000-000074390000}"/>
    <cellStyle name="40% - Accent1 6 2 5 2" xfId="20934" xr:uid="{00000000-0005-0000-0000-000075390000}"/>
    <cellStyle name="40% - Accent1 6 2 5 2 2" xfId="28888" xr:uid="{00000000-0005-0000-0000-000076390000}"/>
    <cellStyle name="40% - Accent1 6 2 5 2 2 2" xfId="57847" xr:uid="{00000000-0005-0000-0000-000077390000}"/>
    <cellStyle name="40% - Accent1 6 2 5 2 3" xfId="49906" xr:uid="{00000000-0005-0000-0000-000078390000}"/>
    <cellStyle name="40% - Accent1 6 2 5 3" xfId="14264" xr:uid="{00000000-0005-0000-0000-000079390000}"/>
    <cellStyle name="40% - Accent1 6 2 5 3 2" xfId="43322" xr:uid="{00000000-0005-0000-0000-00007A390000}"/>
    <cellStyle name="40% - Accent1 6 2 5 4" xfId="36738" xr:uid="{00000000-0005-0000-0000-00007B390000}"/>
    <cellStyle name="40% - Accent1 6 2 6" xfId="15543" xr:uid="{00000000-0005-0000-0000-00007C390000}"/>
    <cellStyle name="40% - Accent1 6 2 6 2" xfId="23533" xr:uid="{00000000-0005-0000-0000-00007D390000}"/>
    <cellStyle name="40% - Accent1 6 2 6 2 2" xfId="52492" xr:uid="{00000000-0005-0000-0000-00007E390000}"/>
    <cellStyle name="40% - Accent1 6 2 6 3" xfId="44551" xr:uid="{00000000-0005-0000-0000-00007F390000}"/>
    <cellStyle name="40% - Accent1 6 2 7" xfId="22084" xr:uid="{00000000-0005-0000-0000-000080390000}"/>
    <cellStyle name="40% - Accent1 6 2 7 2" xfId="30032" xr:uid="{00000000-0005-0000-0000-000081390000}"/>
    <cellStyle name="40% - Accent1 6 2 7 2 2" xfId="58991" xr:uid="{00000000-0005-0000-0000-000082390000}"/>
    <cellStyle name="40% - Accent1 6 2 7 3" xfId="51050" xr:uid="{00000000-0005-0000-0000-000083390000}"/>
    <cellStyle name="40% - Accent1 6 2 8" xfId="8824" xr:uid="{00000000-0005-0000-0000-000084390000}"/>
    <cellStyle name="40% - Accent1 6 2 8 2" xfId="37882" xr:uid="{00000000-0005-0000-0000-000085390000}"/>
    <cellStyle name="40% - Accent1 6 2 9" xfId="31298" xr:uid="{00000000-0005-0000-0000-000086390000}"/>
    <cellStyle name="40% - Accent1 6 3" xfId="2558" xr:uid="{00000000-0005-0000-0000-000087390000}"/>
    <cellStyle name="40% - Accent1 6 3 2" xfId="5916" xr:uid="{00000000-0005-0000-0000-000088390000}"/>
    <cellStyle name="40% - Accent1 6 3 2 2" xfId="19198" xr:uid="{00000000-0005-0000-0000-000089390000}"/>
    <cellStyle name="40% - Accent1 6 3 2 2 2" xfId="27152" xr:uid="{00000000-0005-0000-0000-00008A390000}"/>
    <cellStyle name="40% - Accent1 6 3 2 2 2 2" xfId="56111" xr:uid="{00000000-0005-0000-0000-00008B390000}"/>
    <cellStyle name="40% - Accent1 6 3 2 2 3" xfId="48170" xr:uid="{00000000-0005-0000-0000-00008C390000}"/>
    <cellStyle name="40% - Accent1 6 3 2 3" xfId="12528" xr:uid="{00000000-0005-0000-0000-00008D390000}"/>
    <cellStyle name="40% - Accent1 6 3 2 3 2" xfId="41586" xr:uid="{00000000-0005-0000-0000-00008E390000}"/>
    <cellStyle name="40% - Accent1 6 3 2 4" xfId="35002" xr:uid="{00000000-0005-0000-0000-00008F390000}"/>
    <cellStyle name="40% - Accent1 6 3 3" xfId="16046" xr:uid="{00000000-0005-0000-0000-000090390000}"/>
    <cellStyle name="40% - Accent1 6 3 3 2" xfId="24000" xr:uid="{00000000-0005-0000-0000-000091390000}"/>
    <cellStyle name="40% - Accent1 6 3 3 2 2" xfId="52959" xr:uid="{00000000-0005-0000-0000-000092390000}"/>
    <cellStyle name="40% - Accent1 6 3 3 3" xfId="45018" xr:uid="{00000000-0005-0000-0000-000093390000}"/>
    <cellStyle name="40% - Accent1 6 3 4" xfId="9236" xr:uid="{00000000-0005-0000-0000-000094390000}"/>
    <cellStyle name="40% - Accent1 6 3 4 2" xfId="38294" xr:uid="{00000000-0005-0000-0000-000095390000}"/>
    <cellStyle name="40% - Accent1 6 3 5" xfId="31710" xr:uid="{00000000-0005-0000-0000-000096390000}"/>
    <cellStyle name="40% - Accent1 6 4" xfId="3756" xr:uid="{00000000-0005-0000-0000-000097390000}"/>
    <cellStyle name="40% - Accent1 6 4 2" xfId="17050" xr:uid="{00000000-0005-0000-0000-000098390000}"/>
    <cellStyle name="40% - Accent1 6 4 2 2" xfId="25004" xr:uid="{00000000-0005-0000-0000-000099390000}"/>
    <cellStyle name="40% - Accent1 6 4 2 2 2" xfId="53963" xr:uid="{00000000-0005-0000-0000-00009A390000}"/>
    <cellStyle name="40% - Accent1 6 4 2 3" xfId="46022" xr:uid="{00000000-0005-0000-0000-00009B390000}"/>
    <cellStyle name="40% - Accent1 6 4 3" xfId="10380" xr:uid="{00000000-0005-0000-0000-00009C390000}"/>
    <cellStyle name="40% - Accent1 6 4 3 2" xfId="39438" xr:uid="{00000000-0005-0000-0000-00009D390000}"/>
    <cellStyle name="40% - Accent1 6 4 4" xfId="32854" xr:uid="{00000000-0005-0000-0000-00009E390000}"/>
    <cellStyle name="40% - Accent1 6 5" xfId="4912" xr:uid="{00000000-0005-0000-0000-00009F390000}"/>
    <cellStyle name="40% - Accent1 6 5 2" xfId="18194" xr:uid="{00000000-0005-0000-0000-0000A0390000}"/>
    <cellStyle name="40% - Accent1 6 5 2 2" xfId="26148" xr:uid="{00000000-0005-0000-0000-0000A1390000}"/>
    <cellStyle name="40% - Accent1 6 5 2 2 2" xfId="55107" xr:uid="{00000000-0005-0000-0000-0000A2390000}"/>
    <cellStyle name="40% - Accent1 6 5 2 3" xfId="47166" xr:uid="{00000000-0005-0000-0000-0000A3390000}"/>
    <cellStyle name="40% - Accent1 6 5 3" xfId="11524" xr:uid="{00000000-0005-0000-0000-0000A4390000}"/>
    <cellStyle name="40% - Accent1 6 5 3 2" xfId="40582" xr:uid="{00000000-0005-0000-0000-0000A5390000}"/>
    <cellStyle name="40% - Accent1 6 5 4" xfId="33998" xr:uid="{00000000-0005-0000-0000-0000A6390000}"/>
    <cellStyle name="40% - Accent1 6 6" xfId="7081" xr:uid="{00000000-0005-0000-0000-0000A7390000}"/>
    <cellStyle name="40% - Accent1 6 6 2" xfId="20342" xr:uid="{00000000-0005-0000-0000-0000A8390000}"/>
    <cellStyle name="40% - Accent1 6 6 2 2" xfId="28296" xr:uid="{00000000-0005-0000-0000-0000A9390000}"/>
    <cellStyle name="40% - Accent1 6 6 2 2 2" xfId="57255" xr:uid="{00000000-0005-0000-0000-0000AA390000}"/>
    <cellStyle name="40% - Accent1 6 6 2 3" xfId="49314" xr:uid="{00000000-0005-0000-0000-0000AB390000}"/>
    <cellStyle name="40% - Accent1 6 6 3" xfId="13672" xr:uid="{00000000-0005-0000-0000-0000AC390000}"/>
    <cellStyle name="40% - Accent1 6 6 3 2" xfId="42730" xr:uid="{00000000-0005-0000-0000-0000AD390000}"/>
    <cellStyle name="40% - Accent1 6 6 4" xfId="36146" xr:uid="{00000000-0005-0000-0000-0000AE390000}"/>
    <cellStyle name="40% - Accent1 6 7" xfId="14950" xr:uid="{00000000-0005-0000-0000-0000AF390000}"/>
    <cellStyle name="40% - Accent1 6 7 2" xfId="22940" xr:uid="{00000000-0005-0000-0000-0000B0390000}"/>
    <cellStyle name="40% - Accent1 6 7 2 2" xfId="51899" xr:uid="{00000000-0005-0000-0000-0000B1390000}"/>
    <cellStyle name="40% - Accent1 6 7 3" xfId="43958" xr:uid="{00000000-0005-0000-0000-0000B2390000}"/>
    <cellStyle name="40% - Accent1 6 8" xfId="21492" xr:uid="{00000000-0005-0000-0000-0000B3390000}"/>
    <cellStyle name="40% - Accent1 6 8 2" xfId="29440" xr:uid="{00000000-0005-0000-0000-0000B4390000}"/>
    <cellStyle name="40% - Accent1 6 8 2 2" xfId="58399" xr:uid="{00000000-0005-0000-0000-0000B5390000}"/>
    <cellStyle name="40% - Accent1 6 8 3" xfId="50458" xr:uid="{00000000-0005-0000-0000-0000B6390000}"/>
    <cellStyle name="40% - Accent1 6 9" xfId="8232" xr:uid="{00000000-0005-0000-0000-0000B7390000}"/>
    <cellStyle name="40% - Accent1 6 9 2" xfId="37290" xr:uid="{00000000-0005-0000-0000-0000B8390000}"/>
    <cellStyle name="40% - Accent1 7" xfId="1966" xr:uid="{00000000-0005-0000-0000-0000B9390000}"/>
    <cellStyle name="40% - Accent1 7 2" xfId="2974" xr:uid="{00000000-0005-0000-0000-0000BA390000}"/>
    <cellStyle name="40% - Accent1 7 2 2" xfId="6332" xr:uid="{00000000-0005-0000-0000-0000BB390000}"/>
    <cellStyle name="40% - Accent1 7 2 2 2" xfId="19614" xr:uid="{00000000-0005-0000-0000-0000BC390000}"/>
    <cellStyle name="40% - Accent1 7 2 2 2 2" xfId="27568" xr:uid="{00000000-0005-0000-0000-0000BD390000}"/>
    <cellStyle name="40% - Accent1 7 2 2 2 2 2" xfId="56527" xr:uid="{00000000-0005-0000-0000-0000BE390000}"/>
    <cellStyle name="40% - Accent1 7 2 2 2 3" xfId="48586" xr:uid="{00000000-0005-0000-0000-0000BF390000}"/>
    <cellStyle name="40% - Accent1 7 2 2 3" xfId="12944" xr:uid="{00000000-0005-0000-0000-0000C0390000}"/>
    <cellStyle name="40% - Accent1 7 2 2 3 2" xfId="42002" xr:uid="{00000000-0005-0000-0000-0000C1390000}"/>
    <cellStyle name="40% - Accent1 7 2 2 4" xfId="35418" xr:uid="{00000000-0005-0000-0000-0000C2390000}"/>
    <cellStyle name="40% - Accent1 7 2 3" xfId="16462" xr:uid="{00000000-0005-0000-0000-0000C3390000}"/>
    <cellStyle name="40% - Accent1 7 2 3 2" xfId="24416" xr:uid="{00000000-0005-0000-0000-0000C4390000}"/>
    <cellStyle name="40% - Accent1 7 2 3 2 2" xfId="53375" xr:uid="{00000000-0005-0000-0000-0000C5390000}"/>
    <cellStyle name="40% - Accent1 7 2 3 3" xfId="45434" xr:uid="{00000000-0005-0000-0000-0000C6390000}"/>
    <cellStyle name="40% - Accent1 7 2 4" xfId="9652" xr:uid="{00000000-0005-0000-0000-0000C7390000}"/>
    <cellStyle name="40% - Accent1 7 2 4 2" xfId="38710" xr:uid="{00000000-0005-0000-0000-0000C8390000}"/>
    <cellStyle name="40% - Accent1 7 2 5" xfId="32126" xr:uid="{00000000-0005-0000-0000-0000C9390000}"/>
    <cellStyle name="40% - Accent1 7 3" xfId="4172" xr:uid="{00000000-0005-0000-0000-0000CA390000}"/>
    <cellStyle name="40% - Accent1 7 3 2" xfId="17466" xr:uid="{00000000-0005-0000-0000-0000CB390000}"/>
    <cellStyle name="40% - Accent1 7 3 2 2" xfId="25420" xr:uid="{00000000-0005-0000-0000-0000CC390000}"/>
    <cellStyle name="40% - Accent1 7 3 2 2 2" xfId="54379" xr:uid="{00000000-0005-0000-0000-0000CD390000}"/>
    <cellStyle name="40% - Accent1 7 3 2 3" xfId="46438" xr:uid="{00000000-0005-0000-0000-0000CE390000}"/>
    <cellStyle name="40% - Accent1 7 3 3" xfId="10796" xr:uid="{00000000-0005-0000-0000-0000CF390000}"/>
    <cellStyle name="40% - Accent1 7 3 3 2" xfId="39854" xr:uid="{00000000-0005-0000-0000-0000D0390000}"/>
    <cellStyle name="40% - Accent1 7 3 4" xfId="33270" xr:uid="{00000000-0005-0000-0000-0000D1390000}"/>
    <cellStyle name="40% - Accent1 7 4" xfId="5328" xr:uid="{00000000-0005-0000-0000-0000D2390000}"/>
    <cellStyle name="40% - Accent1 7 4 2" xfId="18610" xr:uid="{00000000-0005-0000-0000-0000D3390000}"/>
    <cellStyle name="40% - Accent1 7 4 2 2" xfId="26564" xr:uid="{00000000-0005-0000-0000-0000D4390000}"/>
    <cellStyle name="40% - Accent1 7 4 2 2 2" xfId="55523" xr:uid="{00000000-0005-0000-0000-0000D5390000}"/>
    <cellStyle name="40% - Accent1 7 4 2 3" xfId="47582" xr:uid="{00000000-0005-0000-0000-0000D6390000}"/>
    <cellStyle name="40% - Accent1 7 4 3" xfId="11940" xr:uid="{00000000-0005-0000-0000-0000D7390000}"/>
    <cellStyle name="40% - Accent1 7 4 3 2" xfId="40998" xr:uid="{00000000-0005-0000-0000-0000D8390000}"/>
    <cellStyle name="40% - Accent1 7 4 4" xfId="34414" xr:uid="{00000000-0005-0000-0000-0000D9390000}"/>
    <cellStyle name="40% - Accent1 7 5" xfId="7497" xr:uid="{00000000-0005-0000-0000-0000DA390000}"/>
    <cellStyle name="40% - Accent1 7 5 2" xfId="20758" xr:uid="{00000000-0005-0000-0000-0000DB390000}"/>
    <cellStyle name="40% - Accent1 7 5 2 2" xfId="28712" xr:uid="{00000000-0005-0000-0000-0000DC390000}"/>
    <cellStyle name="40% - Accent1 7 5 2 2 2" xfId="57671" xr:uid="{00000000-0005-0000-0000-0000DD390000}"/>
    <cellStyle name="40% - Accent1 7 5 2 3" xfId="49730" xr:uid="{00000000-0005-0000-0000-0000DE390000}"/>
    <cellStyle name="40% - Accent1 7 5 3" xfId="14088" xr:uid="{00000000-0005-0000-0000-0000DF390000}"/>
    <cellStyle name="40% - Accent1 7 5 3 2" xfId="43146" xr:uid="{00000000-0005-0000-0000-0000E0390000}"/>
    <cellStyle name="40% - Accent1 7 5 4" xfId="36562" xr:uid="{00000000-0005-0000-0000-0000E1390000}"/>
    <cellStyle name="40% - Accent1 7 6" xfId="15367" xr:uid="{00000000-0005-0000-0000-0000E2390000}"/>
    <cellStyle name="40% - Accent1 7 6 2" xfId="23357" xr:uid="{00000000-0005-0000-0000-0000E3390000}"/>
    <cellStyle name="40% - Accent1 7 6 2 2" xfId="52316" xr:uid="{00000000-0005-0000-0000-0000E4390000}"/>
    <cellStyle name="40% - Accent1 7 6 3" xfId="44375" xr:uid="{00000000-0005-0000-0000-0000E5390000}"/>
    <cellStyle name="40% - Accent1 7 7" xfId="21908" xr:uid="{00000000-0005-0000-0000-0000E6390000}"/>
    <cellStyle name="40% - Accent1 7 7 2" xfId="29856" xr:uid="{00000000-0005-0000-0000-0000E7390000}"/>
    <cellStyle name="40% - Accent1 7 7 2 2" xfId="58815" xr:uid="{00000000-0005-0000-0000-0000E8390000}"/>
    <cellStyle name="40% - Accent1 7 7 3" xfId="50874" xr:uid="{00000000-0005-0000-0000-0000E9390000}"/>
    <cellStyle name="40% - Accent1 7 8" xfId="8648" xr:uid="{00000000-0005-0000-0000-0000EA390000}"/>
    <cellStyle name="40% - Accent1 7 8 2" xfId="37706" xr:uid="{00000000-0005-0000-0000-0000EB390000}"/>
    <cellStyle name="40% - Accent1 7 9" xfId="31122" xr:uid="{00000000-0005-0000-0000-0000EC390000}"/>
    <cellStyle name="40% - Accent1 8" xfId="1782" xr:uid="{00000000-0005-0000-0000-0000ED390000}"/>
    <cellStyle name="40% - Accent1 8 2" xfId="2794" xr:uid="{00000000-0005-0000-0000-0000EE390000}"/>
    <cellStyle name="40% - Accent1 8 2 2" xfId="6152" xr:uid="{00000000-0005-0000-0000-0000EF390000}"/>
    <cellStyle name="40% - Accent1 8 2 2 2" xfId="19434" xr:uid="{00000000-0005-0000-0000-0000F0390000}"/>
    <cellStyle name="40% - Accent1 8 2 2 2 2" xfId="27388" xr:uid="{00000000-0005-0000-0000-0000F1390000}"/>
    <cellStyle name="40% - Accent1 8 2 2 2 2 2" xfId="56347" xr:uid="{00000000-0005-0000-0000-0000F2390000}"/>
    <cellStyle name="40% - Accent1 8 2 2 2 3" xfId="48406" xr:uid="{00000000-0005-0000-0000-0000F3390000}"/>
    <cellStyle name="40% - Accent1 8 2 2 3" xfId="12764" xr:uid="{00000000-0005-0000-0000-0000F4390000}"/>
    <cellStyle name="40% - Accent1 8 2 2 3 2" xfId="41822" xr:uid="{00000000-0005-0000-0000-0000F5390000}"/>
    <cellStyle name="40% - Accent1 8 2 2 4" xfId="35238" xr:uid="{00000000-0005-0000-0000-0000F6390000}"/>
    <cellStyle name="40% - Accent1 8 2 3" xfId="16282" xr:uid="{00000000-0005-0000-0000-0000F7390000}"/>
    <cellStyle name="40% - Accent1 8 2 3 2" xfId="24236" xr:uid="{00000000-0005-0000-0000-0000F8390000}"/>
    <cellStyle name="40% - Accent1 8 2 3 2 2" xfId="53195" xr:uid="{00000000-0005-0000-0000-0000F9390000}"/>
    <cellStyle name="40% - Accent1 8 2 3 3" xfId="45254" xr:uid="{00000000-0005-0000-0000-0000FA390000}"/>
    <cellStyle name="40% - Accent1 8 2 4" xfId="9472" xr:uid="{00000000-0005-0000-0000-0000FB390000}"/>
    <cellStyle name="40% - Accent1 8 2 4 2" xfId="38530" xr:uid="{00000000-0005-0000-0000-0000FC390000}"/>
    <cellStyle name="40% - Accent1 8 2 5" xfId="31946" xr:uid="{00000000-0005-0000-0000-0000FD390000}"/>
    <cellStyle name="40% - Accent1 8 3" xfId="3992" xr:uid="{00000000-0005-0000-0000-0000FE390000}"/>
    <cellStyle name="40% - Accent1 8 3 2" xfId="17286" xr:uid="{00000000-0005-0000-0000-0000FF390000}"/>
    <cellStyle name="40% - Accent1 8 3 2 2" xfId="25240" xr:uid="{00000000-0005-0000-0000-0000003A0000}"/>
    <cellStyle name="40% - Accent1 8 3 2 2 2" xfId="54199" xr:uid="{00000000-0005-0000-0000-0000013A0000}"/>
    <cellStyle name="40% - Accent1 8 3 2 3" xfId="46258" xr:uid="{00000000-0005-0000-0000-0000023A0000}"/>
    <cellStyle name="40% - Accent1 8 3 3" xfId="10616" xr:uid="{00000000-0005-0000-0000-0000033A0000}"/>
    <cellStyle name="40% - Accent1 8 3 3 2" xfId="39674" xr:uid="{00000000-0005-0000-0000-0000043A0000}"/>
    <cellStyle name="40% - Accent1 8 3 4" xfId="33090" xr:uid="{00000000-0005-0000-0000-0000053A0000}"/>
    <cellStyle name="40% - Accent1 8 4" xfId="5148" xr:uid="{00000000-0005-0000-0000-0000063A0000}"/>
    <cellStyle name="40% - Accent1 8 4 2" xfId="18430" xr:uid="{00000000-0005-0000-0000-0000073A0000}"/>
    <cellStyle name="40% - Accent1 8 4 2 2" xfId="26384" xr:uid="{00000000-0005-0000-0000-0000083A0000}"/>
    <cellStyle name="40% - Accent1 8 4 2 2 2" xfId="55343" xr:uid="{00000000-0005-0000-0000-0000093A0000}"/>
    <cellStyle name="40% - Accent1 8 4 2 3" xfId="47402" xr:uid="{00000000-0005-0000-0000-00000A3A0000}"/>
    <cellStyle name="40% - Accent1 8 4 3" xfId="11760" xr:uid="{00000000-0005-0000-0000-00000B3A0000}"/>
    <cellStyle name="40% - Accent1 8 4 3 2" xfId="40818" xr:uid="{00000000-0005-0000-0000-00000C3A0000}"/>
    <cellStyle name="40% - Accent1 8 4 4" xfId="34234" xr:uid="{00000000-0005-0000-0000-00000D3A0000}"/>
    <cellStyle name="40% - Accent1 8 5" xfId="7317" xr:uid="{00000000-0005-0000-0000-00000E3A0000}"/>
    <cellStyle name="40% - Accent1 8 5 2" xfId="20578" xr:uid="{00000000-0005-0000-0000-00000F3A0000}"/>
    <cellStyle name="40% - Accent1 8 5 2 2" xfId="28532" xr:uid="{00000000-0005-0000-0000-0000103A0000}"/>
    <cellStyle name="40% - Accent1 8 5 2 2 2" xfId="57491" xr:uid="{00000000-0005-0000-0000-0000113A0000}"/>
    <cellStyle name="40% - Accent1 8 5 2 3" xfId="49550" xr:uid="{00000000-0005-0000-0000-0000123A0000}"/>
    <cellStyle name="40% - Accent1 8 5 3" xfId="13908" xr:uid="{00000000-0005-0000-0000-0000133A0000}"/>
    <cellStyle name="40% - Accent1 8 5 3 2" xfId="42966" xr:uid="{00000000-0005-0000-0000-0000143A0000}"/>
    <cellStyle name="40% - Accent1 8 5 4" xfId="36382" xr:uid="{00000000-0005-0000-0000-0000153A0000}"/>
    <cellStyle name="40% - Accent1 8 6" xfId="15187" xr:uid="{00000000-0005-0000-0000-0000163A0000}"/>
    <cellStyle name="40% - Accent1 8 6 2" xfId="23177" xr:uid="{00000000-0005-0000-0000-0000173A0000}"/>
    <cellStyle name="40% - Accent1 8 6 2 2" xfId="52136" xr:uid="{00000000-0005-0000-0000-0000183A0000}"/>
    <cellStyle name="40% - Accent1 8 6 3" xfId="44195" xr:uid="{00000000-0005-0000-0000-0000193A0000}"/>
    <cellStyle name="40% - Accent1 8 7" xfId="21728" xr:uid="{00000000-0005-0000-0000-00001A3A0000}"/>
    <cellStyle name="40% - Accent1 8 7 2" xfId="29676" xr:uid="{00000000-0005-0000-0000-00001B3A0000}"/>
    <cellStyle name="40% - Accent1 8 7 2 2" xfId="58635" xr:uid="{00000000-0005-0000-0000-00001C3A0000}"/>
    <cellStyle name="40% - Accent1 8 7 3" xfId="50694" xr:uid="{00000000-0005-0000-0000-00001D3A0000}"/>
    <cellStyle name="40% - Accent1 8 8" xfId="8468" xr:uid="{00000000-0005-0000-0000-00001E3A0000}"/>
    <cellStyle name="40% - Accent1 8 8 2" xfId="37526" xr:uid="{00000000-0005-0000-0000-00001F3A0000}"/>
    <cellStyle name="40% - Accent1 8 9" xfId="30942" xr:uid="{00000000-0005-0000-0000-0000203A0000}"/>
    <cellStyle name="40% - Accent1 9" xfId="2381" xr:uid="{00000000-0005-0000-0000-0000213A0000}"/>
    <cellStyle name="40% - Accent1 9 2" xfId="5740" xr:uid="{00000000-0005-0000-0000-0000223A0000}"/>
    <cellStyle name="40% - Accent1 9 2 2" xfId="19022" xr:uid="{00000000-0005-0000-0000-0000233A0000}"/>
    <cellStyle name="40% - Accent1 9 2 2 2" xfId="26976" xr:uid="{00000000-0005-0000-0000-0000243A0000}"/>
    <cellStyle name="40% - Accent1 9 2 2 2 2" xfId="55935" xr:uid="{00000000-0005-0000-0000-0000253A0000}"/>
    <cellStyle name="40% - Accent1 9 2 2 3" xfId="47994" xr:uid="{00000000-0005-0000-0000-0000263A0000}"/>
    <cellStyle name="40% - Accent1 9 2 3" xfId="12352" xr:uid="{00000000-0005-0000-0000-0000273A0000}"/>
    <cellStyle name="40% - Accent1 9 2 3 2" xfId="41410" xr:uid="{00000000-0005-0000-0000-0000283A0000}"/>
    <cellStyle name="40% - Accent1 9 2 4" xfId="34826" xr:uid="{00000000-0005-0000-0000-0000293A0000}"/>
    <cellStyle name="40% - Accent1 9 3" xfId="15954" xr:uid="{00000000-0005-0000-0000-00002A3A0000}"/>
    <cellStyle name="40% - Accent1 9 3 2" xfId="23931" xr:uid="{00000000-0005-0000-0000-00002B3A0000}"/>
    <cellStyle name="40% - Accent1 9 3 2 2" xfId="52890" xr:uid="{00000000-0005-0000-0000-00002C3A0000}"/>
    <cellStyle name="40% - Accent1 9 3 3" xfId="44949" xr:uid="{00000000-0005-0000-0000-00002D3A0000}"/>
    <cellStyle name="40% - Accent1 9 4" xfId="9060" xr:uid="{00000000-0005-0000-0000-00002E3A0000}"/>
    <cellStyle name="40% - Accent1 9 4 2" xfId="38118" xr:uid="{00000000-0005-0000-0000-00002F3A0000}"/>
    <cellStyle name="40% - Accent1 9 5" xfId="31534" xr:uid="{00000000-0005-0000-0000-0000303A0000}"/>
    <cellStyle name="40% - Accent2" xfId="46" builtinId="35" customBuiltin="1"/>
    <cellStyle name="40% - Accent2 10" xfId="3582" xr:uid="{00000000-0005-0000-0000-0000323A0000}"/>
    <cellStyle name="40% - Accent2 10 2" xfId="16876" xr:uid="{00000000-0005-0000-0000-0000333A0000}"/>
    <cellStyle name="40% - Accent2 10 2 2" xfId="24830" xr:uid="{00000000-0005-0000-0000-0000343A0000}"/>
    <cellStyle name="40% - Accent2 10 2 2 2" xfId="53789" xr:uid="{00000000-0005-0000-0000-0000353A0000}"/>
    <cellStyle name="40% - Accent2 10 2 3" xfId="45848" xr:uid="{00000000-0005-0000-0000-0000363A0000}"/>
    <cellStyle name="40% - Accent2 10 3" xfId="10206" xr:uid="{00000000-0005-0000-0000-0000373A0000}"/>
    <cellStyle name="40% - Accent2 10 3 2" xfId="39264" xr:uid="{00000000-0005-0000-0000-0000383A0000}"/>
    <cellStyle name="40% - Accent2 10 4" xfId="32680" xr:uid="{00000000-0005-0000-0000-0000393A0000}"/>
    <cellStyle name="40% - Accent2 11" xfId="4736" xr:uid="{00000000-0005-0000-0000-00003A3A0000}"/>
    <cellStyle name="40% - Accent2 11 2" xfId="18020" xr:uid="{00000000-0005-0000-0000-00003B3A0000}"/>
    <cellStyle name="40% - Accent2 11 2 2" xfId="25974" xr:uid="{00000000-0005-0000-0000-00003C3A0000}"/>
    <cellStyle name="40% - Accent2 11 2 2 2" xfId="54933" xr:uid="{00000000-0005-0000-0000-00003D3A0000}"/>
    <cellStyle name="40% - Accent2 11 2 3" xfId="46992" xr:uid="{00000000-0005-0000-0000-00003E3A0000}"/>
    <cellStyle name="40% - Accent2 11 3" xfId="11350" xr:uid="{00000000-0005-0000-0000-00003F3A0000}"/>
    <cellStyle name="40% - Accent2 11 3 2" xfId="40408" xr:uid="{00000000-0005-0000-0000-0000403A0000}"/>
    <cellStyle name="40% - Accent2 11 4" xfId="33824" xr:uid="{00000000-0005-0000-0000-0000413A0000}"/>
    <cellStyle name="40% - Accent2 12" xfId="6897" xr:uid="{00000000-0005-0000-0000-0000423A0000}"/>
    <cellStyle name="40% - Accent2 12 2" xfId="20168" xr:uid="{00000000-0005-0000-0000-0000433A0000}"/>
    <cellStyle name="40% - Accent2 12 2 2" xfId="28122" xr:uid="{00000000-0005-0000-0000-0000443A0000}"/>
    <cellStyle name="40% - Accent2 12 2 2 2" xfId="57081" xr:uid="{00000000-0005-0000-0000-0000453A0000}"/>
    <cellStyle name="40% - Accent2 12 2 3" xfId="49140" xr:uid="{00000000-0005-0000-0000-0000463A0000}"/>
    <cellStyle name="40% - Accent2 12 3" xfId="13498" xr:uid="{00000000-0005-0000-0000-0000473A0000}"/>
    <cellStyle name="40% - Accent2 12 3 2" xfId="42556" xr:uid="{00000000-0005-0000-0000-0000483A0000}"/>
    <cellStyle name="40% - Accent2 12 4" xfId="35972" xr:uid="{00000000-0005-0000-0000-0000493A0000}"/>
    <cellStyle name="40% - Accent2 13" xfId="14648" xr:uid="{00000000-0005-0000-0000-00004A3A0000}"/>
    <cellStyle name="40% - Accent2 13 2" xfId="22685" xr:uid="{00000000-0005-0000-0000-00004B3A0000}"/>
    <cellStyle name="40% - Accent2 13 2 2" xfId="51644" xr:uid="{00000000-0005-0000-0000-00004C3A0000}"/>
    <cellStyle name="40% - Accent2 13 3" xfId="43703" xr:uid="{00000000-0005-0000-0000-00004D3A0000}"/>
    <cellStyle name="40% - Accent2 14" xfId="21314" xr:uid="{00000000-0005-0000-0000-00004E3A0000}"/>
    <cellStyle name="40% - Accent2 14 2" xfId="29266" xr:uid="{00000000-0005-0000-0000-00004F3A0000}"/>
    <cellStyle name="40% - Accent2 14 2 2" xfId="58225" xr:uid="{00000000-0005-0000-0000-0000503A0000}"/>
    <cellStyle name="40% - Accent2 14 3" xfId="50284" xr:uid="{00000000-0005-0000-0000-0000513A0000}"/>
    <cellStyle name="40% - Accent2 15" xfId="8056" xr:uid="{00000000-0005-0000-0000-0000523A0000}"/>
    <cellStyle name="40% - Accent2 15 2" xfId="37116" xr:uid="{00000000-0005-0000-0000-0000533A0000}"/>
    <cellStyle name="40% - Accent2 16" xfId="30521" xr:uid="{00000000-0005-0000-0000-0000543A0000}"/>
    <cellStyle name="40% - Accent2 2" xfId="848" xr:uid="{00000000-0005-0000-0000-0000553A0000}"/>
    <cellStyle name="40% - Accent2 2 2" xfId="3410" xr:uid="{00000000-0005-0000-0000-0000563A0000}"/>
    <cellStyle name="40% - Accent2 2 2 10" xfId="32562" xr:uid="{00000000-0005-0000-0000-0000573A0000}"/>
    <cellStyle name="40% - Accent2 2 2 2" xfId="4608" xr:uid="{00000000-0005-0000-0000-0000583A0000}"/>
    <cellStyle name="40% - Accent2 2 2 2 2" xfId="17902" xr:uid="{00000000-0005-0000-0000-0000593A0000}"/>
    <cellStyle name="40% - Accent2 2 2 2 2 2" xfId="25856" xr:uid="{00000000-0005-0000-0000-00005A3A0000}"/>
    <cellStyle name="40% - Accent2 2 2 2 2 2 2" xfId="54815" xr:uid="{00000000-0005-0000-0000-00005B3A0000}"/>
    <cellStyle name="40% - Accent2 2 2 2 2 3" xfId="46874" xr:uid="{00000000-0005-0000-0000-00005C3A0000}"/>
    <cellStyle name="40% - Accent2 2 2 2 3" xfId="11232" xr:uid="{00000000-0005-0000-0000-00005D3A0000}"/>
    <cellStyle name="40% - Accent2 2 2 2 3 2" xfId="40290" xr:uid="{00000000-0005-0000-0000-00005E3A0000}"/>
    <cellStyle name="40% - Accent2 2 2 2 4" xfId="33706" xr:uid="{00000000-0005-0000-0000-00005F3A0000}"/>
    <cellStyle name="40% - Accent2 2 2 3" xfId="6768" xr:uid="{00000000-0005-0000-0000-0000603A0000}"/>
    <cellStyle name="40% - Accent2 2 2 3 2" xfId="20050" xr:uid="{00000000-0005-0000-0000-0000613A0000}"/>
    <cellStyle name="40% - Accent2 2 2 3 2 2" xfId="28004" xr:uid="{00000000-0005-0000-0000-0000623A0000}"/>
    <cellStyle name="40% - Accent2 2 2 3 2 2 2" xfId="56963" xr:uid="{00000000-0005-0000-0000-0000633A0000}"/>
    <cellStyle name="40% - Accent2 2 2 3 2 3" xfId="49022" xr:uid="{00000000-0005-0000-0000-0000643A0000}"/>
    <cellStyle name="40% - Accent2 2 2 3 3" xfId="13380" xr:uid="{00000000-0005-0000-0000-0000653A0000}"/>
    <cellStyle name="40% - Accent2 2 2 3 3 2" xfId="42438" xr:uid="{00000000-0005-0000-0000-0000663A0000}"/>
    <cellStyle name="40% - Accent2 2 2 3 4" xfId="35854" xr:uid="{00000000-0005-0000-0000-0000673A0000}"/>
    <cellStyle name="40% - Accent2 2 2 4" xfId="7933" xr:uid="{00000000-0005-0000-0000-0000683A0000}"/>
    <cellStyle name="40% - Accent2 2 2 4 2" xfId="21194" xr:uid="{00000000-0005-0000-0000-0000693A0000}"/>
    <cellStyle name="40% - Accent2 2 2 4 2 2" xfId="29148" xr:uid="{00000000-0005-0000-0000-00006A3A0000}"/>
    <cellStyle name="40% - Accent2 2 2 4 2 2 2" xfId="58107" xr:uid="{00000000-0005-0000-0000-00006B3A0000}"/>
    <cellStyle name="40% - Accent2 2 2 4 2 3" xfId="50166" xr:uid="{00000000-0005-0000-0000-00006C3A0000}"/>
    <cellStyle name="40% - Accent2 2 2 4 3" xfId="14524" xr:uid="{00000000-0005-0000-0000-00006D3A0000}"/>
    <cellStyle name="40% - Accent2 2 2 4 3 2" xfId="43582" xr:uid="{00000000-0005-0000-0000-00006E3A0000}"/>
    <cellStyle name="40% - Accent2 2 2 4 4" xfId="36998" xr:uid="{00000000-0005-0000-0000-00006F3A0000}"/>
    <cellStyle name="40% - Accent2 2 2 5" xfId="15803" xr:uid="{00000000-0005-0000-0000-0000703A0000}"/>
    <cellStyle name="40% - Accent2 2 2 5 2" xfId="23793" xr:uid="{00000000-0005-0000-0000-0000713A0000}"/>
    <cellStyle name="40% - Accent2 2 2 5 2 2" xfId="52752" xr:uid="{00000000-0005-0000-0000-0000723A0000}"/>
    <cellStyle name="40% - Accent2 2 2 5 3" xfId="44811" xr:uid="{00000000-0005-0000-0000-0000733A0000}"/>
    <cellStyle name="40% - Accent2 2 2 6" xfId="22344" xr:uid="{00000000-0005-0000-0000-0000743A0000}"/>
    <cellStyle name="40% - Accent2 2 2 6 2" xfId="30292" xr:uid="{00000000-0005-0000-0000-0000753A0000}"/>
    <cellStyle name="40% - Accent2 2 2 6 2 2" xfId="59251" xr:uid="{00000000-0005-0000-0000-0000763A0000}"/>
    <cellStyle name="40% - Accent2 2 2 6 3" xfId="51310" xr:uid="{00000000-0005-0000-0000-0000773A0000}"/>
    <cellStyle name="40% - Accent2 2 2 7" xfId="22488" xr:uid="{00000000-0005-0000-0000-0000783A0000}"/>
    <cellStyle name="40% - Accent2 2 2 7 2" xfId="30432" xr:uid="{00000000-0005-0000-0000-0000793A0000}"/>
    <cellStyle name="40% - Accent2 2 2 7 2 2" xfId="59391" xr:uid="{00000000-0005-0000-0000-00007A3A0000}"/>
    <cellStyle name="40% - Accent2 2 2 7 3" xfId="51450" xr:uid="{00000000-0005-0000-0000-00007B3A0000}"/>
    <cellStyle name="40% - Accent2 2 2 8" xfId="22594" xr:uid="{00000000-0005-0000-0000-00007C3A0000}"/>
    <cellStyle name="40% - Accent2 2 2 8 2" xfId="51556" xr:uid="{00000000-0005-0000-0000-00007D3A0000}"/>
    <cellStyle name="40% - Accent2 2 2 9" xfId="10088" xr:uid="{00000000-0005-0000-0000-00007E3A0000}"/>
    <cellStyle name="40% - Accent2 2 2 9 2" xfId="39146" xr:uid="{00000000-0005-0000-0000-00007F3A0000}"/>
    <cellStyle name="40% - Accent2 2 3" xfId="3409" xr:uid="{00000000-0005-0000-0000-0000803A0000}"/>
    <cellStyle name="40% - Accent2 2 3 2" xfId="4607" xr:uid="{00000000-0005-0000-0000-0000813A0000}"/>
    <cellStyle name="40% - Accent2 2 3 2 2" xfId="17901" xr:uid="{00000000-0005-0000-0000-0000823A0000}"/>
    <cellStyle name="40% - Accent2 2 3 2 2 2" xfId="25855" xr:uid="{00000000-0005-0000-0000-0000833A0000}"/>
    <cellStyle name="40% - Accent2 2 3 2 2 2 2" xfId="54814" xr:uid="{00000000-0005-0000-0000-0000843A0000}"/>
    <cellStyle name="40% - Accent2 2 3 2 2 3" xfId="46873" xr:uid="{00000000-0005-0000-0000-0000853A0000}"/>
    <cellStyle name="40% - Accent2 2 3 2 3" xfId="11231" xr:uid="{00000000-0005-0000-0000-0000863A0000}"/>
    <cellStyle name="40% - Accent2 2 3 2 3 2" xfId="40289" xr:uid="{00000000-0005-0000-0000-0000873A0000}"/>
    <cellStyle name="40% - Accent2 2 3 2 4" xfId="33705" xr:uid="{00000000-0005-0000-0000-0000883A0000}"/>
    <cellStyle name="40% - Accent2 2 3 3" xfId="6767" xr:uid="{00000000-0005-0000-0000-0000893A0000}"/>
    <cellStyle name="40% - Accent2 2 3 3 2" xfId="20049" xr:uid="{00000000-0005-0000-0000-00008A3A0000}"/>
    <cellStyle name="40% - Accent2 2 3 3 2 2" xfId="28003" xr:uid="{00000000-0005-0000-0000-00008B3A0000}"/>
    <cellStyle name="40% - Accent2 2 3 3 2 2 2" xfId="56962" xr:uid="{00000000-0005-0000-0000-00008C3A0000}"/>
    <cellStyle name="40% - Accent2 2 3 3 2 3" xfId="49021" xr:uid="{00000000-0005-0000-0000-00008D3A0000}"/>
    <cellStyle name="40% - Accent2 2 3 3 3" xfId="13379" xr:uid="{00000000-0005-0000-0000-00008E3A0000}"/>
    <cellStyle name="40% - Accent2 2 3 3 3 2" xfId="42437" xr:uid="{00000000-0005-0000-0000-00008F3A0000}"/>
    <cellStyle name="40% - Accent2 2 3 3 4" xfId="35853" xr:uid="{00000000-0005-0000-0000-0000903A0000}"/>
    <cellStyle name="40% - Accent2 2 3 4" xfId="7932" xr:uid="{00000000-0005-0000-0000-0000913A0000}"/>
    <cellStyle name="40% - Accent2 2 3 4 2" xfId="21193" xr:uid="{00000000-0005-0000-0000-0000923A0000}"/>
    <cellStyle name="40% - Accent2 2 3 4 2 2" xfId="29147" xr:uid="{00000000-0005-0000-0000-0000933A0000}"/>
    <cellStyle name="40% - Accent2 2 3 4 2 2 2" xfId="58106" xr:uid="{00000000-0005-0000-0000-0000943A0000}"/>
    <cellStyle name="40% - Accent2 2 3 4 2 3" xfId="50165" xr:uid="{00000000-0005-0000-0000-0000953A0000}"/>
    <cellStyle name="40% - Accent2 2 3 4 3" xfId="14523" xr:uid="{00000000-0005-0000-0000-0000963A0000}"/>
    <cellStyle name="40% - Accent2 2 3 4 3 2" xfId="43581" xr:uid="{00000000-0005-0000-0000-0000973A0000}"/>
    <cellStyle name="40% - Accent2 2 3 4 4" xfId="36997" xr:uid="{00000000-0005-0000-0000-0000983A0000}"/>
    <cellStyle name="40% - Accent2 2 3 5" xfId="15802" xr:uid="{00000000-0005-0000-0000-0000993A0000}"/>
    <cellStyle name="40% - Accent2 2 3 5 2" xfId="23792" xr:uid="{00000000-0005-0000-0000-00009A3A0000}"/>
    <cellStyle name="40% - Accent2 2 3 5 2 2" xfId="52751" xr:uid="{00000000-0005-0000-0000-00009B3A0000}"/>
    <cellStyle name="40% - Accent2 2 3 5 3" xfId="44810" xr:uid="{00000000-0005-0000-0000-00009C3A0000}"/>
    <cellStyle name="40% - Accent2 2 3 6" xfId="22343" xr:uid="{00000000-0005-0000-0000-00009D3A0000}"/>
    <cellStyle name="40% - Accent2 2 3 6 2" xfId="30291" xr:uid="{00000000-0005-0000-0000-00009E3A0000}"/>
    <cellStyle name="40% - Accent2 2 3 6 2 2" xfId="59250" xr:uid="{00000000-0005-0000-0000-00009F3A0000}"/>
    <cellStyle name="40% - Accent2 2 3 6 3" xfId="51309" xr:uid="{00000000-0005-0000-0000-0000A03A0000}"/>
    <cellStyle name="40% - Accent2 2 3 7" xfId="10087" xr:uid="{00000000-0005-0000-0000-0000A13A0000}"/>
    <cellStyle name="40% - Accent2 2 3 7 2" xfId="39145" xr:uid="{00000000-0005-0000-0000-0000A23A0000}"/>
    <cellStyle name="40% - Accent2 2 3 8" xfId="32561" xr:uid="{00000000-0005-0000-0000-0000A33A0000}"/>
    <cellStyle name="40% - Accent2 2 4" xfId="22487" xr:uid="{00000000-0005-0000-0000-0000A43A0000}"/>
    <cellStyle name="40% - Accent2 2 4 2" xfId="30431" xr:uid="{00000000-0005-0000-0000-0000A53A0000}"/>
    <cellStyle name="40% - Accent2 2 4 2 2" xfId="59390" xr:uid="{00000000-0005-0000-0000-0000A63A0000}"/>
    <cellStyle name="40% - Accent2 2 4 3" xfId="51449" xr:uid="{00000000-0005-0000-0000-0000A73A0000}"/>
    <cellStyle name="40% - Accent2 2 5" xfId="22593" xr:uid="{00000000-0005-0000-0000-0000A83A0000}"/>
    <cellStyle name="40% - Accent2 2 5 2" xfId="51555" xr:uid="{00000000-0005-0000-0000-0000A93A0000}"/>
    <cellStyle name="40% - Accent2 3" xfId="88" xr:uid="{00000000-0005-0000-0000-0000AA3A0000}"/>
    <cellStyle name="40% - Accent2 3 10" xfId="6923" xr:uid="{00000000-0005-0000-0000-0000AB3A0000}"/>
    <cellStyle name="40% - Accent2 3 10 2" xfId="20194" xr:uid="{00000000-0005-0000-0000-0000AC3A0000}"/>
    <cellStyle name="40% - Accent2 3 10 2 2" xfId="28148" xr:uid="{00000000-0005-0000-0000-0000AD3A0000}"/>
    <cellStyle name="40% - Accent2 3 10 2 2 2" xfId="57107" xr:uid="{00000000-0005-0000-0000-0000AE3A0000}"/>
    <cellStyle name="40% - Accent2 3 10 2 3" xfId="49166" xr:uid="{00000000-0005-0000-0000-0000AF3A0000}"/>
    <cellStyle name="40% - Accent2 3 10 3" xfId="13524" xr:uid="{00000000-0005-0000-0000-0000B03A0000}"/>
    <cellStyle name="40% - Accent2 3 10 3 2" xfId="42582" xr:uid="{00000000-0005-0000-0000-0000B13A0000}"/>
    <cellStyle name="40% - Accent2 3 10 4" xfId="35998" xr:uid="{00000000-0005-0000-0000-0000B23A0000}"/>
    <cellStyle name="40% - Accent2 3 11" xfId="14676" xr:uid="{00000000-0005-0000-0000-0000B33A0000}"/>
    <cellStyle name="40% - Accent2 3 11 2" xfId="22711" xr:uid="{00000000-0005-0000-0000-0000B43A0000}"/>
    <cellStyle name="40% - Accent2 3 11 2 2" xfId="51670" xr:uid="{00000000-0005-0000-0000-0000B53A0000}"/>
    <cellStyle name="40% - Accent2 3 11 3" xfId="43729" xr:uid="{00000000-0005-0000-0000-0000B63A0000}"/>
    <cellStyle name="40% - Accent2 3 12" xfId="21340" xr:uid="{00000000-0005-0000-0000-0000B73A0000}"/>
    <cellStyle name="40% - Accent2 3 12 2" xfId="29292" xr:uid="{00000000-0005-0000-0000-0000B83A0000}"/>
    <cellStyle name="40% - Accent2 3 12 2 2" xfId="58251" xr:uid="{00000000-0005-0000-0000-0000B93A0000}"/>
    <cellStyle name="40% - Accent2 3 12 3" xfId="50310" xr:uid="{00000000-0005-0000-0000-0000BA3A0000}"/>
    <cellStyle name="40% - Accent2 3 13" xfId="22489" xr:uid="{00000000-0005-0000-0000-0000BB3A0000}"/>
    <cellStyle name="40% - Accent2 3 13 2" xfId="30433" xr:uid="{00000000-0005-0000-0000-0000BC3A0000}"/>
    <cellStyle name="40% - Accent2 3 13 2 2" xfId="59392" xr:uid="{00000000-0005-0000-0000-0000BD3A0000}"/>
    <cellStyle name="40% - Accent2 3 13 3" xfId="51451" xr:uid="{00000000-0005-0000-0000-0000BE3A0000}"/>
    <cellStyle name="40% - Accent2 3 14" xfId="22595" xr:uid="{00000000-0005-0000-0000-0000BF3A0000}"/>
    <cellStyle name="40% - Accent2 3 14 2" xfId="51557" xr:uid="{00000000-0005-0000-0000-0000C03A0000}"/>
    <cellStyle name="40% - Accent2 3 15" xfId="8082" xr:uid="{00000000-0005-0000-0000-0000C13A0000}"/>
    <cellStyle name="40% - Accent2 3 15 2" xfId="37142" xr:uid="{00000000-0005-0000-0000-0000C23A0000}"/>
    <cellStyle name="40% - Accent2 3 16" xfId="30558" xr:uid="{00000000-0005-0000-0000-0000C33A0000}"/>
    <cellStyle name="40% - Accent2 3 2" xfId="1452" xr:uid="{00000000-0005-0000-0000-0000C43A0000}"/>
    <cellStyle name="40% - Accent2 3 2 10" xfId="21434" xr:uid="{00000000-0005-0000-0000-0000C53A0000}"/>
    <cellStyle name="40% - Accent2 3 2 10 2" xfId="29382" xr:uid="{00000000-0005-0000-0000-0000C63A0000}"/>
    <cellStyle name="40% - Accent2 3 2 10 2 2" xfId="58341" xr:uid="{00000000-0005-0000-0000-0000C73A0000}"/>
    <cellStyle name="40% - Accent2 3 2 10 3" xfId="50400" xr:uid="{00000000-0005-0000-0000-0000C83A0000}"/>
    <cellStyle name="40% - Accent2 3 2 11" xfId="8174" xr:uid="{00000000-0005-0000-0000-0000C93A0000}"/>
    <cellStyle name="40% - Accent2 3 2 11 2" xfId="37232" xr:uid="{00000000-0005-0000-0000-0000CA3A0000}"/>
    <cellStyle name="40% - Accent2 3 2 12" xfId="30648" xr:uid="{00000000-0005-0000-0000-0000CB3A0000}"/>
    <cellStyle name="40% - Accent2 3 2 2" xfId="1672" xr:uid="{00000000-0005-0000-0000-0000CC3A0000}"/>
    <cellStyle name="40% - Accent2 3 2 2 10" xfId="30861" xr:uid="{00000000-0005-0000-0000-0000CD3A0000}"/>
    <cellStyle name="40% - Accent2 3 2 2 2" xfId="2297" xr:uid="{00000000-0005-0000-0000-0000CE3A0000}"/>
    <cellStyle name="40% - Accent2 3 2 2 2 2" xfId="3305" xr:uid="{00000000-0005-0000-0000-0000CF3A0000}"/>
    <cellStyle name="40% - Accent2 3 2 2 2 2 2" xfId="6663" xr:uid="{00000000-0005-0000-0000-0000D03A0000}"/>
    <cellStyle name="40% - Accent2 3 2 2 2 2 2 2" xfId="19945" xr:uid="{00000000-0005-0000-0000-0000D13A0000}"/>
    <cellStyle name="40% - Accent2 3 2 2 2 2 2 2 2" xfId="27899" xr:uid="{00000000-0005-0000-0000-0000D23A0000}"/>
    <cellStyle name="40% - Accent2 3 2 2 2 2 2 2 2 2" xfId="56858" xr:uid="{00000000-0005-0000-0000-0000D33A0000}"/>
    <cellStyle name="40% - Accent2 3 2 2 2 2 2 2 3" xfId="48917" xr:uid="{00000000-0005-0000-0000-0000D43A0000}"/>
    <cellStyle name="40% - Accent2 3 2 2 2 2 2 3" xfId="13275" xr:uid="{00000000-0005-0000-0000-0000D53A0000}"/>
    <cellStyle name="40% - Accent2 3 2 2 2 2 2 3 2" xfId="42333" xr:uid="{00000000-0005-0000-0000-0000D63A0000}"/>
    <cellStyle name="40% - Accent2 3 2 2 2 2 2 4" xfId="35749" xr:uid="{00000000-0005-0000-0000-0000D73A0000}"/>
    <cellStyle name="40% - Accent2 3 2 2 2 2 3" xfId="16793" xr:uid="{00000000-0005-0000-0000-0000D83A0000}"/>
    <cellStyle name="40% - Accent2 3 2 2 2 2 3 2" xfId="24747" xr:uid="{00000000-0005-0000-0000-0000D93A0000}"/>
    <cellStyle name="40% - Accent2 3 2 2 2 2 3 2 2" xfId="53706" xr:uid="{00000000-0005-0000-0000-0000DA3A0000}"/>
    <cellStyle name="40% - Accent2 3 2 2 2 2 3 3" xfId="45765" xr:uid="{00000000-0005-0000-0000-0000DB3A0000}"/>
    <cellStyle name="40% - Accent2 3 2 2 2 2 4" xfId="9983" xr:uid="{00000000-0005-0000-0000-0000DC3A0000}"/>
    <cellStyle name="40% - Accent2 3 2 2 2 2 4 2" xfId="39041" xr:uid="{00000000-0005-0000-0000-0000DD3A0000}"/>
    <cellStyle name="40% - Accent2 3 2 2 2 2 5" xfId="32457" xr:uid="{00000000-0005-0000-0000-0000DE3A0000}"/>
    <cellStyle name="40% - Accent2 3 2 2 2 3" xfId="4503" xr:uid="{00000000-0005-0000-0000-0000DF3A0000}"/>
    <cellStyle name="40% - Accent2 3 2 2 2 3 2" xfId="17797" xr:uid="{00000000-0005-0000-0000-0000E03A0000}"/>
    <cellStyle name="40% - Accent2 3 2 2 2 3 2 2" xfId="25751" xr:uid="{00000000-0005-0000-0000-0000E13A0000}"/>
    <cellStyle name="40% - Accent2 3 2 2 2 3 2 2 2" xfId="54710" xr:uid="{00000000-0005-0000-0000-0000E23A0000}"/>
    <cellStyle name="40% - Accent2 3 2 2 2 3 2 3" xfId="46769" xr:uid="{00000000-0005-0000-0000-0000E33A0000}"/>
    <cellStyle name="40% - Accent2 3 2 2 2 3 3" xfId="11127" xr:uid="{00000000-0005-0000-0000-0000E43A0000}"/>
    <cellStyle name="40% - Accent2 3 2 2 2 3 3 2" xfId="40185" xr:uid="{00000000-0005-0000-0000-0000E53A0000}"/>
    <cellStyle name="40% - Accent2 3 2 2 2 3 4" xfId="33601" xr:uid="{00000000-0005-0000-0000-0000E63A0000}"/>
    <cellStyle name="40% - Accent2 3 2 2 2 4" xfId="5659" xr:uid="{00000000-0005-0000-0000-0000E73A0000}"/>
    <cellStyle name="40% - Accent2 3 2 2 2 4 2" xfId="18941" xr:uid="{00000000-0005-0000-0000-0000E83A0000}"/>
    <cellStyle name="40% - Accent2 3 2 2 2 4 2 2" xfId="26895" xr:uid="{00000000-0005-0000-0000-0000E93A0000}"/>
    <cellStyle name="40% - Accent2 3 2 2 2 4 2 2 2" xfId="55854" xr:uid="{00000000-0005-0000-0000-0000EA3A0000}"/>
    <cellStyle name="40% - Accent2 3 2 2 2 4 2 3" xfId="47913" xr:uid="{00000000-0005-0000-0000-0000EB3A0000}"/>
    <cellStyle name="40% - Accent2 3 2 2 2 4 3" xfId="12271" xr:uid="{00000000-0005-0000-0000-0000EC3A0000}"/>
    <cellStyle name="40% - Accent2 3 2 2 2 4 3 2" xfId="41329" xr:uid="{00000000-0005-0000-0000-0000ED3A0000}"/>
    <cellStyle name="40% - Accent2 3 2 2 2 4 4" xfId="34745" xr:uid="{00000000-0005-0000-0000-0000EE3A0000}"/>
    <cellStyle name="40% - Accent2 3 2 2 2 5" xfId="7828" xr:uid="{00000000-0005-0000-0000-0000EF3A0000}"/>
    <cellStyle name="40% - Accent2 3 2 2 2 5 2" xfId="21089" xr:uid="{00000000-0005-0000-0000-0000F03A0000}"/>
    <cellStyle name="40% - Accent2 3 2 2 2 5 2 2" xfId="29043" xr:uid="{00000000-0005-0000-0000-0000F13A0000}"/>
    <cellStyle name="40% - Accent2 3 2 2 2 5 2 2 2" xfId="58002" xr:uid="{00000000-0005-0000-0000-0000F23A0000}"/>
    <cellStyle name="40% - Accent2 3 2 2 2 5 2 3" xfId="50061" xr:uid="{00000000-0005-0000-0000-0000F33A0000}"/>
    <cellStyle name="40% - Accent2 3 2 2 2 5 3" xfId="14419" xr:uid="{00000000-0005-0000-0000-0000F43A0000}"/>
    <cellStyle name="40% - Accent2 3 2 2 2 5 3 2" xfId="43477" xr:uid="{00000000-0005-0000-0000-0000F53A0000}"/>
    <cellStyle name="40% - Accent2 3 2 2 2 5 4" xfId="36893" xr:uid="{00000000-0005-0000-0000-0000F63A0000}"/>
    <cellStyle name="40% - Accent2 3 2 2 2 6" xfId="15698" xr:uid="{00000000-0005-0000-0000-0000F73A0000}"/>
    <cellStyle name="40% - Accent2 3 2 2 2 6 2" xfId="23688" xr:uid="{00000000-0005-0000-0000-0000F83A0000}"/>
    <cellStyle name="40% - Accent2 3 2 2 2 6 2 2" xfId="52647" xr:uid="{00000000-0005-0000-0000-0000F93A0000}"/>
    <cellStyle name="40% - Accent2 3 2 2 2 6 3" xfId="44706" xr:uid="{00000000-0005-0000-0000-0000FA3A0000}"/>
    <cellStyle name="40% - Accent2 3 2 2 2 7" xfId="22239" xr:uid="{00000000-0005-0000-0000-0000FB3A0000}"/>
    <cellStyle name="40% - Accent2 3 2 2 2 7 2" xfId="30187" xr:uid="{00000000-0005-0000-0000-0000FC3A0000}"/>
    <cellStyle name="40% - Accent2 3 2 2 2 7 2 2" xfId="59146" xr:uid="{00000000-0005-0000-0000-0000FD3A0000}"/>
    <cellStyle name="40% - Accent2 3 2 2 2 7 3" xfId="51205" xr:uid="{00000000-0005-0000-0000-0000FE3A0000}"/>
    <cellStyle name="40% - Accent2 3 2 2 2 8" xfId="8979" xr:uid="{00000000-0005-0000-0000-0000FF3A0000}"/>
    <cellStyle name="40% - Accent2 3 2 2 2 8 2" xfId="38037" xr:uid="{00000000-0005-0000-0000-0000003B0000}"/>
    <cellStyle name="40% - Accent2 3 2 2 2 9" xfId="31453" xr:uid="{00000000-0005-0000-0000-0000013B0000}"/>
    <cellStyle name="40% - Accent2 3 2 2 3" xfId="2713" xr:uid="{00000000-0005-0000-0000-0000023B0000}"/>
    <cellStyle name="40% - Accent2 3 2 2 3 2" xfId="6071" xr:uid="{00000000-0005-0000-0000-0000033B0000}"/>
    <cellStyle name="40% - Accent2 3 2 2 3 2 2" xfId="19353" xr:uid="{00000000-0005-0000-0000-0000043B0000}"/>
    <cellStyle name="40% - Accent2 3 2 2 3 2 2 2" xfId="27307" xr:uid="{00000000-0005-0000-0000-0000053B0000}"/>
    <cellStyle name="40% - Accent2 3 2 2 3 2 2 2 2" xfId="56266" xr:uid="{00000000-0005-0000-0000-0000063B0000}"/>
    <cellStyle name="40% - Accent2 3 2 2 3 2 2 3" xfId="48325" xr:uid="{00000000-0005-0000-0000-0000073B0000}"/>
    <cellStyle name="40% - Accent2 3 2 2 3 2 3" xfId="12683" xr:uid="{00000000-0005-0000-0000-0000083B0000}"/>
    <cellStyle name="40% - Accent2 3 2 2 3 2 3 2" xfId="41741" xr:uid="{00000000-0005-0000-0000-0000093B0000}"/>
    <cellStyle name="40% - Accent2 3 2 2 3 2 4" xfId="35157" xr:uid="{00000000-0005-0000-0000-00000A3B0000}"/>
    <cellStyle name="40% - Accent2 3 2 2 3 3" xfId="16201" xr:uid="{00000000-0005-0000-0000-00000B3B0000}"/>
    <cellStyle name="40% - Accent2 3 2 2 3 3 2" xfId="24155" xr:uid="{00000000-0005-0000-0000-00000C3B0000}"/>
    <cellStyle name="40% - Accent2 3 2 2 3 3 2 2" xfId="53114" xr:uid="{00000000-0005-0000-0000-00000D3B0000}"/>
    <cellStyle name="40% - Accent2 3 2 2 3 3 3" xfId="45173" xr:uid="{00000000-0005-0000-0000-00000E3B0000}"/>
    <cellStyle name="40% - Accent2 3 2 2 3 4" xfId="9391" xr:uid="{00000000-0005-0000-0000-00000F3B0000}"/>
    <cellStyle name="40% - Accent2 3 2 2 3 4 2" xfId="38449" xr:uid="{00000000-0005-0000-0000-0000103B0000}"/>
    <cellStyle name="40% - Accent2 3 2 2 3 5" xfId="31865" xr:uid="{00000000-0005-0000-0000-0000113B0000}"/>
    <cellStyle name="40% - Accent2 3 2 2 4" xfId="3911" xr:uid="{00000000-0005-0000-0000-0000123B0000}"/>
    <cellStyle name="40% - Accent2 3 2 2 4 2" xfId="17205" xr:uid="{00000000-0005-0000-0000-0000133B0000}"/>
    <cellStyle name="40% - Accent2 3 2 2 4 2 2" xfId="25159" xr:uid="{00000000-0005-0000-0000-0000143B0000}"/>
    <cellStyle name="40% - Accent2 3 2 2 4 2 2 2" xfId="54118" xr:uid="{00000000-0005-0000-0000-0000153B0000}"/>
    <cellStyle name="40% - Accent2 3 2 2 4 2 3" xfId="46177" xr:uid="{00000000-0005-0000-0000-0000163B0000}"/>
    <cellStyle name="40% - Accent2 3 2 2 4 3" xfId="10535" xr:uid="{00000000-0005-0000-0000-0000173B0000}"/>
    <cellStyle name="40% - Accent2 3 2 2 4 3 2" xfId="39593" xr:uid="{00000000-0005-0000-0000-0000183B0000}"/>
    <cellStyle name="40% - Accent2 3 2 2 4 4" xfId="33009" xr:uid="{00000000-0005-0000-0000-0000193B0000}"/>
    <cellStyle name="40% - Accent2 3 2 2 5" xfId="5067" xr:uid="{00000000-0005-0000-0000-00001A3B0000}"/>
    <cellStyle name="40% - Accent2 3 2 2 5 2" xfId="18349" xr:uid="{00000000-0005-0000-0000-00001B3B0000}"/>
    <cellStyle name="40% - Accent2 3 2 2 5 2 2" xfId="26303" xr:uid="{00000000-0005-0000-0000-00001C3B0000}"/>
    <cellStyle name="40% - Accent2 3 2 2 5 2 2 2" xfId="55262" xr:uid="{00000000-0005-0000-0000-00001D3B0000}"/>
    <cellStyle name="40% - Accent2 3 2 2 5 2 3" xfId="47321" xr:uid="{00000000-0005-0000-0000-00001E3B0000}"/>
    <cellStyle name="40% - Accent2 3 2 2 5 3" xfId="11679" xr:uid="{00000000-0005-0000-0000-00001F3B0000}"/>
    <cellStyle name="40% - Accent2 3 2 2 5 3 2" xfId="40737" xr:uid="{00000000-0005-0000-0000-0000203B0000}"/>
    <cellStyle name="40% - Accent2 3 2 2 5 4" xfId="34153" xr:uid="{00000000-0005-0000-0000-0000213B0000}"/>
    <cellStyle name="40% - Accent2 3 2 2 6" xfId="7236" xr:uid="{00000000-0005-0000-0000-0000223B0000}"/>
    <cellStyle name="40% - Accent2 3 2 2 6 2" xfId="20497" xr:uid="{00000000-0005-0000-0000-0000233B0000}"/>
    <cellStyle name="40% - Accent2 3 2 2 6 2 2" xfId="28451" xr:uid="{00000000-0005-0000-0000-0000243B0000}"/>
    <cellStyle name="40% - Accent2 3 2 2 6 2 2 2" xfId="57410" xr:uid="{00000000-0005-0000-0000-0000253B0000}"/>
    <cellStyle name="40% - Accent2 3 2 2 6 2 3" xfId="49469" xr:uid="{00000000-0005-0000-0000-0000263B0000}"/>
    <cellStyle name="40% - Accent2 3 2 2 6 3" xfId="13827" xr:uid="{00000000-0005-0000-0000-0000273B0000}"/>
    <cellStyle name="40% - Accent2 3 2 2 6 3 2" xfId="42885" xr:uid="{00000000-0005-0000-0000-0000283B0000}"/>
    <cellStyle name="40% - Accent2 3 2 2 6 4" xfId="36301" xr:uid="{00000000-0005-0000-0000-0000293B0000}"/>
    <cellStyle name="40% - Accent2 3 2 2 7" xfId="15105" xr:uid="{00000000-0005-0000-0000-00002A3B0000}"/>
    <cellStyle name="40% - Accent2 3 2 2 7 2" xfId="23095" xr:uid="{00000000-0005-0000-0000-00002B3B0000}"/>
    <cellStyle name="40% - Accent2 3 2 2 7 2 2" xfId="52054" xr:uid="{00000000-0005-0000-0000-00002C3B0000}"/>
    <cellStyle name="40% - Accent2 3 2 2 7 3" xfId="44113" xr:uid="{00000000-0005-0000-0000-00002D3B0000}"/>
    <cellStyle name="40% - Accent2 3 2 2 8" xfId="21647" xr:uid="{00000000-0005-0000-0000-00002E3B0000}"/>
    <cellStyle name="40% - Accent2 3 2 2 8 2" xfId="29595" xr:uid="{00000000-0005-0000-0000-00002F3B0000}"/>
    <cellStyle name="40% - Accent2 3 2 2 8 2 2" xfId="58554" xr:uid="{00000000-0005-0000-0000-0000303B0000}"/>
    <cellStyle name="40% - Accent2 3 2 2 8 3" xfId="50613" xr:uid="{00000000-0005-0000-0000-0000313B0000}"/>
    <cellStyle name="40% - Accent2 3 2 2 9" xfId="8387" xr:uid="{00000000-0005-0000-0000-0000323B0000}"/>
    <cellStyle name="40% - Accent2 3 2 2 9 2" xfId="37445" xr:uid="{00000000-0005-0000-0000-0000333B0000}"/>
    <cellStyle name="40% - Accent2 3 2 3" xfId="2084" xr:uid="{00000000-0005-0000-0000-0000343B0000}"/>
    <cellStyle name="40% - Accent2 3 2 3 2" xfId="3092" xr:uid="{00000000-0005-0000-0000-0000353B0000}"/>
    <cellStyle name="40% - Accent2 3 2 3 2 2" xfId="6450" xr:uid="{00000000-0005-0000-0000-0000363B0000}"/>
    <cellStyle name="40% - Accent2 3 2 3 2 2 2" xfId="19732" xr:uid="{00000000-0005-0000-0000-0000373B0000}"/>
    <cellStyle name="40% - Accent2 3 2 3 2 2 2 2" xfId="27686" xr:uid="{00000000-0005-0000-0000-0000383B0000}"/>
    <cellStyle name="40% - Accent2 3 2 3 2 2 2 2 2" xfId="56645" xr:uid="{00000000-0005-0000-0000-0000393B0000}"/>
    <cellStyle name="40% - Accent2 3 2 3 2 2 2 3" xfId="48704" xr:uid="{00000000-0005-0000-0000-00003A3B0000}"/>
    <cellStyle name="40% - Accent2 3 2 3 2 2 3" xfId="13062" xr:uid="{00000000-0005-0000-0000-00003B3B0000}"/>
    <cellStyle name="40% - Accent2 3 2 3 2 2 3 2" xfId="42120" xr:uid="{00000000-0005-0000-0000-00003C3B0000}"/>
    <cellStyle name="40% - Accent2 3 2 3 2 2 4" xfId="35536" xr:uid="{00000000-0005-0000-0000-00003D3B0000}"/>
    <cellStyle name="40% - Accent2 3 2 3 2 3" xfId="16580" xr:uid="{00000000-0005-0000-0000-00003E3B0000}"/>
    <cellStyle name="40% - Accent2 3 2 3 2 3 2" xfId="24534" xr:uid="{00000000-0005-0000-0000-00003F3B0000}"/>
    <cellStyle name="40% - Accent2 3 2 3 2 3 2 2" xfId="53493" xr:uid="{00000000-0005-0000-0000-0000403B0000}"/>
    <cellStyle name="40% - Accent2 3 2 3 2 3 3" xfId="45552" xr:uid="{00000000-0005-0000-0000-0000413B0000}"/>
    <cellStyle name="40% - Accent2 3 2 3 2 4" xfId="9770" xr:uid="{00000000-0005-0000-0000-0000423B0000}"/>
    <cellStyle name="40% - Accent2 3 2 3 2 4 2" xfId="38828" xr:uid="{00000000-0005-0000-0000-0000433B0000}"/>
    <cellStyle name="40% - Accent2 3 2 3 2 5" xfId="32244" xr:uid="{00000000-0005-0000-0000-0000443B0000}"/>
    <cellStyle name="40% - Accent2 3 2 3 3" xfId="4290" xr:uid="{00000000-0005-0000-0000-0000453B0000}"/>
    <cellStyle name="40% - Accent2 3 2 3 3 2" xfId="17584" xr:uid="{00000000-0005-0000-0000-0000463B0000}"/>
    <cellStyle name="40% - Accent2 3 2 3 3 2 2" xfId="25538" xr:uid="{00000000-0005-0000-0000-0000473B0000}"/>
    <cellStyle name="40% - Accent2 3 2 3 3 2 2 2" xfId="54497" xr:uid="{00000000-0005-0000-0000-0000483B0000}"/>
    <cellStyle name="40% - Accent2 3 2 3 3 2 3" xfId="46556" xr:uid="{00000000-0005-0000-0000-0000493B0000}"/>
    <cellStyle name="40% - Accent2 3 2 3 3 3" xfId="10914" xr:uid="{00000000-0005-0000-0000-00004A3B0000}"/>
    <cellStyle name="40% - Accent2 3 2 3 3 3 2" xfId="39972" xr:uid="{00000000-0005-0000-0000-00004B3B0000}"/>
    <cellStyle name="40% - Accent2 3 2 3 3 4" xfId="33388" xr:uid="{00000000-0005-0000-0000-00004C3B0000}"/>
    <cellStyle name="40% - Accent2 3 2 3 4" xfId="5446" xr:uid="{00000000-0005-0000-0000-00004D3B0000}"/>
    <cellStyle name="40% - Accent2 3 2 3 4 2" xfId="18728" xr:uid="{00000000-0005-0000-0000-00004E3B0000}"/>
    <cellStyle name="40% - Accent2 3 2 3 4 2 2" xfId="26682" xr:uid="{00000000-0005-0000-0000-00004F3B0000}"/>
    <cellStyle name="40% - Accent2 3 2 3 4 2 2 2" xfId="55641" xr:uid="{00000000-0005-0000-0000-0000503B0000}"/>
    <cellStyle name="40% - Accent2 3 2 3 4 2 3" xfId="47700" xr:uid="{00000000-0005-0000-0000-0000513B0000}"/>
    <cellStyle name="40% - Accent2 3 2 3 4 3" xfId="12058" xr:uid="{00000000-0005-0000-0000-0000523B0000}"/>
    <cellStyle name="40% - Accent2 3 2 3 4 3 2" xfId="41116" xr:uid="{00000000-0005-0000-0000-0000533B0000}"/>
    <cellStyle name="40% - Accent2 3 2 3 4 4" xfId="34532" xr:uid="{00000000-0005-0000-0000-0000543B0000}"/>
    <cellStyle name="40% - Accent2 3 2 3 5" xfId="7615" xr:uid="{00000000-0005-0000-0000-0000553B0000}"/>
    <cellStyle name="40% - Accent2 3 2 3 5 2" xfId="20876" xr:uid="{00000000-0005-0000-0000-0000563B0000}"/>
    <cellStyle name="40% - Accent2 3 2 3 5 2 2" xfId="28830" xr:uid="{00000000-0005-0000-0000-0000573B0000}"/>
    <cellStyle name="40% - Accent2 3 2 3 5 2 2 2" xfId="57789" xr:uid="{00000000-0005-0000-0000-0000583B0000}"/>
    <cellStyle name="40% - Accent2 3 2 3 5 2 3" xfId="49848" xr:uid="{00000000-0005-0000-0000-0000593B0000}"/>
    <cellStyle name="40% - Accent2 3 2 3 5 3" xfId="14206" xr:uid="{00000000-0005-0000-0000-00005A3B0000}"/>
    <cellStyle name="40% - Accent2 3 2 3 5 3 2" xfId="43264" xr:uid="{00000000-0005-0000-0000-00005B3B0000}"/>
    <cellStyle name="40% - Accent2 3 2 3 5 4" xfId="36680" xr:uid="{00000000-0005-0000-0000-00005C3B0000}"/>
    <cellStyle name="40% - Accent2 3 2 3 6" xfId="15485" xr:uid="{00000000-0005-0000-0000-00005D3B0000}"/>
    <cellStyle name="40% - Accent2 3 2 3 6 2" xfId="23475" xr:uid="{00000000-0005-0000-0000-00005E3B0000}"/>
    <cellStyle name="40% - Accent2 3 2 3 6 2 2" xfId="52434" xr:uid="{00000000-0005-0000-0000-00005F3B0000}"/>
    <cellStyle name="40% - Accent2 3 2 3 6 3" xfId="44493" xr:uid="{00000000-0005-0000-0000-0000603B0000}"/>
    <cellStyle name="40% - Accent2 3 2 3 7" xfId="22026" xr:uid="{00000000-0005-0000-0000-0000613B0000}"/>
    <cellStyle name="40% - Accent2 3 2 3 7 2" xfId="29974" xr:uid="{00000000-0005-0000-0000-0000623B0000}"/>
    <cellStyle name="40% - Accent2 3 2 3 7 2 2" xfId="58933" xr:uid="{00000000-0005-0000-0000-0000633B0000}"/>
    <cellStyle name="40% - Accent2 3 2 3 7 3" xfId="50992" xr:uid="{00000000-0005-0000-0000-0000643B0000}"/>
    <cellStyle name="40% - Accent2 3 2 3 8" xfId="8766" xr:uid="{00000000-0005-0000-0000-0000653B0000}"/>
    <cellStyle name="40% - Accent2 3 2 3 8 2" xfId="37824" xr:uid="{00000000-0005-0000-0000-0000663B0000}"/>
    <cellStyle name="40% - Accent2 3 2 3 9" xfId="31240" xr:uid="{00000000-0005-0000-0000-0000673B0000}"/>
    <cellStyle name="40% - Accent2 3 2 4" xfId="1902" xr:uid="{00000000-0005-0000-0000-0000683B0000}"/>
    <cellStyle name="40% - Accent2 3 2 4 2" xfId="2912" xr:uid="{00000000-0005-0000-0000-0000693B0000}"/>
    <cellStyle name="40% - Accent2 3 2 4 2 2" xfId="6270" xr:uid="{00000000-0005-0000-0000-00006A3B0000}"/>
    <cellStyle name="40% - Accent2 3 2 4 2 2 2" xfId="19552" xr:uid="{00000000-0005-0000-0000-00006B3B0000}"/>
    <cellStyle name="40% - Accent2 3 2 4 2 2 2 2" xfId="27506" xr:uid="{00000000-0005-0000-0000-00006C3B0000}"/>
    <cellStyle name="40% - Accent2 3 2 4 2 2 2 2 2" xfId="56465" xr:uid="{00000000-0005-0000-0000-00006D3B0000}"/>
    <cellStyle name="40% - Accent2 3 2 4 2 2 2 3" xfId="48524" xr:uid="{00000000-0005-0000-0000-00006E3B0000}"/>
    <cellStyle name="40% - Accent2 3 2 4 2 2 3" xfId="12882" xr:uid="{00000000-0005-0000-0000-00006F3B0000}"/>
    <cellStyle name="40% - Accent2 3 2 4 2 2 3 2" xfId="41940" xr:uid="{00000000-0005-0000-0000-0000703B0000}"/>
    <cellStyle name="40% - Accent2 3 2 4 2 2 4" xfId="35356" xr:uid="{00000000-0005-0000-0000-0000713B0000}"/>
    <cellStyle name="40% - Accent2 3 2 4 2 3" xfId="16400" xr:uid="{00000000-0005-0000-0000-0000723B0000}"/>
    <cellStyle name="40% - Accent2 3 2 4 2 3 2" xfId="24354" xr:uid="{00000000-0005-0000-0000-0000733B0000}"/>
    <cellStyle name="40% - Accent2 3 2 4 2 3 2 2" xfId="53313" xr:uid="{00000000-0005-0000-0000-0000743B0000}"/>
    <cellStyle name="40% - Accent2 3 2 4 2 3 3" xfId="45372" xr:uid="{00000000-0005-0000-0000-0000753B0000}"/>
    <cellStyle name="40% - Accent2 3 2 4 2 4" xfId="9590" xr:uid="{00000000-0005-0000-0000-0000763B0000}"/>
    <cellStyle name="40% - Accent2 3 2 4 2 4 2" xfId="38648" xr:uid="{00000000-0005-0000-0000-0000773B0000}"/>
    <cellStyle name="40% - Accent2 3 2 4 2 5" xfId="32064" xr:uid="{00000000-0005-0000-0000-0000783B0000}"/>
    <cellStyle name="40% - Accent2 3 2 4 3" xfId="4110" xr:uid="{00000000-0005-0000-0000-0000793B0000}"/>
    <cellStyle name="40% - Accent2 3 2 4 3 2" xfId="17404" xr:uid="{00000000-0005-0000-0000-00007A3B0000}"/>
    <cellStyle name="40% - Accent2 3 2 4 3 2 2" xfId="25358" xr:uid="{00000000-0005-0000-0000-00007B3B0000}"/>
    <cellStyle name="40% - Accent2 3 2 4 3 2 2 2" xfId="54317" xr:uid="{00000000-0005-0000-0000-00007C3B0000}"/>
    <cellStyle name="40% - Accent2 3 2 4 3 2 3" xfId="46376" xr:uid="{00000000-0005-0000-0000-00007D3B0000}"/>
    <cellStyle name="40% - Accent2 3 2 4 3 3" xfId="10734" xr:uid="{00000000-0005-0000-0000-00007E3B0000}"/>
    <cellStyle name="40% - Accent2 3 2 4 3 3 2" xfId="39792" xr:uid="{00000000-0005-0000-0000-00007F3B0000}"/>
    <cellStyle name="40% - Accent2 3 2 4 3 4" xfId="33208" xr:uid="{00000000-0005-0000-0000-0000803B0000}"/>
    <cellStyle name="40% - Accent2 3 2 4 4" xfId="5266" xr:uid="{00000000-0005-0000-0000-0000813B0000}"/>
    <cellStyle name="40% - Accent2 3 2 4 4 2" xfId="18548" xr:uid="{00000000-0005-0000-0000-0000823B0000}"/>
    <cellStyle name="40% - Accent2 3 2 4 4 2 2" xfId="26502" xr:uid="{00000000-0005-0000-0000-0000833B0000}"/>
    <cellStyle name="40% - Accent2 3 2 4 4 2 2 2" xfId="55461" xr:uid="{00000000-0005-0000-0000-0000843B0000}"/>
    <cellStyle name="40% - Accent2 3 2 4 4 2 3" xfId="47520" xr:uid="{00000000-0005-0000-0000-0000853B0000}"/>
    <cellStyle name="40% - Accent2 3 2 4 4 3" xfId="11878" xr:uid="{00000000-0005-0000-0000-0000863B0000}"/>
    <cellStyle name="40% - Accent2 3 2 4 4 3 2" xfId="40936" xr:uid="{00000000-0005-0000-0000-0000873B0000}"/>
    <cellStyle name="40% - Accent2 3 2 4 4 4" xfId="34352" xr:uid="{00000000-0005-0000-0000-0000883B0000}"/>
    <cellStyle name="40% - Accent2 3 2 4 5" xfId="7435" xr:uid="{00000000-0005-0000-0000-0000893B0000}"/>
    <cellStyle name="40% - Accent2 3 2 4 5 2" xfId="20696" xr:uid="{00000000-0005-0000-0000-00008A3B0000}"/>
    <cellStyle name="40% - Accent2 3 2 4 5 2 2" xfId="28650" xr:uid="{00000000-0005-0000-0000-00008B3B0000}"/>
    <cellStyle name="40% - Accent2 3 2 4 5 2 2 2" xfId="57609" xr:uid="{00000000-0005-0000-0000-00008C3B0000}"/>
    <cellStyle name="40% - Accent2 3 2 4 5 2 3" xfId="49668" xr:uid="{00000000-0005-0000-0000-00008D3B0000}"/>
    <cellStyle name="40% - Accent2 3 2 4 5 3" xfId="14026" xr:uid="{00000000-0005-0000-0000-00008E3B0000}"/>
    <cellStyle name="40% - Accent2 3 2 4 5 3 2" xfId="43084" xr:uid="{00000000-0005-0000-0000-00008F3B0000}"/>
    <cellStyle name="40% - Accent2 3 2 4 5 4" xfId="36500" xr:uid="{00000000-0005-0000-0000-0000903B0000}"/>
    <cellStyle name="40% - Accent2 3 2 4 6" xfId="15305" xr:uid="{00000000-0005-0000-0000-0000913B0000}"/>
    <cellStyle name="40% - Accent2 3 2 4 6 2" xfId="23295" xr:uid="{00000000-0005-0000-0000-0000923B0000}"/>
    <cellStyle name="40% - Accent2 3 2 4 6 2 2" xfId="52254" xr:uid="{00000000-0005-0000-0000-0000933B0000}"/>
    <cellStyle name="40% - Accent2 3 2 4 6 3" xfId="44313" xr:uid="{00000000-0005-0000-0000-0000943B0000}"/>
    <cellStyle name="40% - Accent2 3 2 4 7" xfId="21846" xr:uid="{00000000-0005-0000-0000-0000953B0000}"/>
    <cellStyle name="40% - Accent2 3 2 4 7 2" xfId="29794" xr:uid="{00000000-0005-0000-0000-0000963B0000}"/>
    <cellStyle name="40% - Accent2 3 2 4 7 2 2" xfId="58753" xr:uid="{00000000-0005-0000-0000-0000973B0000}"/>
    <cellStyle name="40% - Accent2 3 2 4 7 3" xfId="50812" xr:uid="{00000000-0005-0000-0000-0000983B0000}"/>
    <cellStyle name="40% - Accent2 3 2 4 8" xfId="8586" xr:uid="{00000000-0005-0000-0000-0000993B0000}"/>
    <cellStyle name="40% - Accent2 3 2 4 8 2" xfId="37644" xr:uid="{00000000-0005-0000-0000-00009A3B0000}"/>
    <cellStyle name="40% - Accent2 3 2 4 9" xfId="31060" xr:uid="{00000000-0005-0000-0000-00009B3B0000}"/>
    <cellStyle name="40% - Accent2 3 2 5" xfId="2500" xr:uid="{00000000-0005-0000-0000-00009C3B0000}"/>
    <cellStyle name="40% - Accent2 3 2 5 2" xfId="5858" xr:uid="{00000000-0005-0000-0000-00009D3B0000}"/>
    <cellStyle name="40% - Accent2 3 2 5 2 2" xfId="19140" xr:uid="{00000000-0005-0000-0000-00009E3B0000}"/>
    <cellStyle name="40% - Accent2 3 2 5 2 2 2" xfId="27094" xr:uid="{00000000-0005-0000-0000-00009F3B0000}"/>
    <cellStyle name="40% - Accent2 3 2 5 2 2 2 2" xfId="56053" xr:uid="{00000000-0005-0000-0000-0000A03B0000}"/>
    <cellStyle name="40% - Accent2 3 2 5 2 2 3" xfId="48112" xr:uid="{00000000-0005-0000-0000-0000A13B0000}"/>
    <cellStyle name="40% - Accent2 3 2 5 2 3" xfId="12470" xr:uid="{00000000-0005-0000-0000-0000A23B0000}"/>
    <cellStyle name="40% - Accent2 3 2 5 2 3 2" xfId="41528" xr:uid="{00000000-0005-0000-0000-0000A33B0000}"/>
    <cellStyle name="40% - Accent2 3 2 5 2 4" xfId="34944" xr:uid="{00000000-0005-0000-0000-0000A43B0000}"/>
    <cellStyle name="40% - Accent2 3 2 5 3" xfId="14822" xr:uid="{00000000-0005-0000-0000-0000A53B0000}"/>
    <cellStyle name="40% - Accent2 3 2 5 3 2" xfId="22816" xr:uid="{00000000-0005-0000-0000-0000A63B0000}"/>
    <cellStyle name="40% - Accent2 3 2 5 3 2 2" xfId="51775" xr:uid="{00000000-0005-0000-0000-0000A73B0000}"/>
    <cellStyle name="40% - Accent2 3 2 5 3 3" xfId="43834" xr:uid="{00000000-0005-0000-0000-0000A83B0000}"/>
    <cellStyle name="40% - Accent2 3 2 5 4" xfId="9178" xr:uid="{00000000-0005-0000-0000-0000A93B0000}"/>
    <cellStyle name="40% - Accent2 3 2 5 4 2" xfId="38236" xr:uid="{00000000-0005-0000-0000-0000AA3B0000}"/>
    <cellStyle name="40% - Accent2 3 2 5 5" xfId="31652" xr:uid="{00000000-0005-0000-0000-0000AB3B0000}"/>
    <cellStyle name="40% - Accent2 3 2 6" xfId="3698" xr:uid="{00000000-0005-0000-0000-0000AC3B0000}"/>
    <cellStyle name="40% - Accent2 3 2 6 2" xfId="16992" xr:uid="{00000000-0005-0000-0000-0000AD3B0000}"/>
    <cellStyle name="40% - Accent2 3 2 6 2 2" xfId="24946" xr:uid="{00000000-0005-0000-0000-0000AE3B0000}"/>
    <cellStyle name="40% - Accent2 3 2 6 2 2 2" xfId="53905" xr:uid="{00000000-0005-0000-0000-0000AF3B0000}"/>
    <cellStyle name="40% - Accent2 3 2 6 2 3" xfId="45964" xr:uid="{00000000-0005-0000-0000-0000B03B0000}"/>
    <cellStyle name="40% - Accent2 3 2 6 3" xfId="10322" xr:uid="{00000000-0005-0000-0000-0000B13B0000}"/>
    <cellStyle name="40% - Accent2 3 2 6 3 2" xfId="39380" xr:uid="{00000000-0005-0000-0000-0000B23B0000}"/>
    <cellStyle name="40% - Accent2 3 2 6 4" xfId="32796" xr:uid="{00000000-0005-0000-0000-0000B33B0000}"/>
    <cellStyle name="40% - Accent2 3 2 7" xfId="4854" xr:uid="{00000000-0005-0000-0000-0000B43B0000}"/>
    <cellStyle name="40% - Accent2 3 2 7 2" xfId="18136" xr:uid="{00000000-0005-0000-0000-0000B53B0000}"/>
    <cellStyle name="40% - Accent2 3 2 7 2 2" xfId="26090" xr:uid="{00000000-0005-0000-0000-0000B63B0000}"/>
    <cellStyle name="40% - Accent2 3 2 7 2 2 2" xfId="55049" xr:uid="{00000000-0005-0000-0000-0000B73B0000}"/>
    <cellStyle name="40% - Accent2 3 2 7 2 3" xfId="47108" xr:uid="{00000000-0005-0000-0000-0000B83B0000}"/>
    <cellStyle name="40% - Accent2 3 2 7 3" xfId="11466" xr:uid="{00000000-0005-0000-0000-0000B93B0000}"/>
    <cellStyle name="40% - Accent2 3 2 7 3 2" xfId="40524" xr:uid="{00000000-0005-0000-0000-0000BA3B0000}"/>
    <cellStyle name="40% - Accent2 3 2 7 4" xfId="33940" xr:uid="{00000000-0005-0000-0000-0000BB3B0000}"/>
    <cellStyle name="40% - Accent2 3 2 8" xfId="7023" xr:uid="{00000000-0005-0000-0000-0000BC3B0000}"/>
    <cellStyle name="40% - Accent2 3 2 8 2" xfId="20284" xr:uid="{00000000-0005-0000-0000-0000BD3B0000}"/>
    <cellStyle name="40% - Accent2 3 2 8 2 2" xfId="28238" xr:uid="{00000000-0005-0000-0000-0000BE3B0000}"/>
    <cellStyle name="40% - Accent2 3 2 8 2 2 2" xfId="57197" xr:uid="{00000000-0005-0000-0000-0000BF3B0000}"/>
    <cellStyle name="40% - Accent2 3 2 8 2 3" xfId="49256" xr:uid="{00000000-0005-0000-0000-0000C03B0000}"/>
    <cellStyle name="40% - Accent2 3 2 8 3" xfId="13614" xr:uid="{00000000-0005-0000-0000-0000C13B0000}"/>
    <cellStyle name="40% - Accent2 3 2 8 3 2" xfId="42672" xr:uid="{00000000-0005-0000-0000-0000C23B0000}"/>
    <cellStyle name="40% - Accent2 3 2 8 4" xfId="36088" xr:uid="{00000000-0005-0000-0000-0000C33B0000}"/>
    <cellStyle name="40% - Accent2 3 2 9" xfId="14892" xr:uid="{00000000-0005-0000-0000-0000C43B0000}"/>
    <cellStyle name="40% - Accent2 3 2 9 2" xfId="22882" xr:uid="{00000000-0005-0000-0000-0000C53B0000}"/>
    <cellStyle name="40% - Accent2 3 2 9 2 2" xfId="51841" xr:uid="{00000000-0005-0000-0000-0000C63B0000}"/>
    <cellStyle name="40% - Accent2 3 2 9 3" xfId="43900" xr:uid="{00000000-0005-0000-0000-0000C73B0000}"/>
    <cellStyle name="40% - Accent2 3 3" xfId="1552" xr:uid="{00000000-0005-0000-0000-0000C83B0000}"/>
    <cellStyle name="40% - Accent2 3 3 10" xfId="30741" xr:uid="{00000000-0005-0000-0000-0000C93B0000}"/>
    <cellStyle name="40% - Accent2 3 3 2" xfId="2177" xr:uid="{00000000-0005-0000-0000-0000CA3B0000}"/>
    <cellStyle name="40% - Accent2 3 3 2 2" xfId="3185" xr:uid="{00000000-0005-0000-0000-0000CB3B0000}"/>
    <cellStyle name="40% - Accent2 3 3 2 2 2" xfId="6543" xr:uid="{00000000-0005-0000-0000-0000CC3B0000}"/>
    <cellStyle name="40% - Accent2 3 3 2 2 2 2" xfId="19825" xr:uid="{00000000-0005-0000-0000-0000CD3B0000}"/>
    <cellStyle name="40% - Accent2 3 3 2 2 2 2 2" xfId="27779" xr:uid="{00000000-0005-0000-0000-0000CE3B0000}"/>
    <cellStyle name="40% - Accent2 3 3 2 2 2 2 2 2" xfId="56738" xr:uid="{00000000-0005-0000-0000-0000CF3B0000}"/>
    <cellStyle name="40% - Accent2 3 3 2 2 2 2 3" xfId="48797" xr:uid="{00000000-0005-0000-0000-0000D03B0000}"/>
    <cellStyle name="40% - Accent2 3 3 2 2 2 3" xfId="13155" xr:uid="{00000000-0005-0000-0000-0000D13B0000}"/>
    <cellStyle name="40% - Accent2 3 3 2 2 2 3 2" xfId="42213" xr:uid="{00000000-0005-0000-0000-0000D23B0000}"/>
    <cellStyle name="40% - Accent2 3 3 2 2 2 4" xfId="35629" xr:uid="{00000000-0005-0000-0000-0000D33B0000}"/>
    <cellStyle name="40% - Accent2 3 3 2 2 3" xfId="16673" xr:uid="{00000000-0005-0000-0000-0000D43B0000}"/>
    <cellStyle name="40% - Accent2 3 3 2 2 3 2" xfId="24627" xr:uid="{00000000-0005-0000-0000-0000D53B0000}"/>
    <cellStyle name="40% - Accent2 3 3 2 2 3 2 2" xfId="53586" xr:uid="{00000000-0005-0000-0000-0000D63B0000}"/>
    <cellStyle name="40% - Accent2 3 3 2 2 3 3" xfId="45645" xr:uid="{00000000-0005-0000-0000-0000D73B0000}"/>
    <cellStyle name="40% - Accent2 3 3 2 2 4" xfId="9863" xr:uid="{00000000-0005-0000-0000-0000D83B0000}"/>
    <cellStyle name="40% - Accent2 3 3 2 2 4 2" xfId="38921" xr:uid="{00000000-0005-0000-0000-0000D93B0000}"/>
    <cellStyle name="40% - Accent2 3 3 2 2 5" xfId="32337" xr:uid="{00000000-0005-0000-0000-0000DA3B0000}"/>
    <cellStyle name="40% - Accent2 3 3 2 3" xfId="4383" xr:uid="{00000000-0005-0000-0000-0000DB3B0000}"/>
    <cellStyle name="40% - Accent2 3 3 2 3 2" xfId="17677" xr:uid="{00000000-0005-0000-0000-0000DC3B0000}"/>
    <cellStyle name="40% - Accent2 3 3 2 3 2 2" xfId="25631" xr:uid="{00000000-0005-0000-0000-0000DD3B0000}"/>
    <cellStyle name="40% - Accent2 3 3 2 3 2 2 2" xfId="54590" xr:uid="{00000000-0005-0000-0000-0000DE3B0000}"/>
    <cellStyle name="40% - Accent2 3 3 2 3 2 3" xfId="46649" xr:uid="{00000000-0005-0000-0000-0000DF3B0000}"/>
    <cellStyle name="40% - Accent2 3 3 2 3 3" xfId="11007" xr:uid="{00000000-0005-0000-0000-0000E03B0000}"/>
    <cellStyle name="40% - Accent2 3 3 2 3 3 2" xfId="40065" xr:uid="{00000000-0005-0000-0000-0000E13B0000}"/>
    <cellStyle name="40% - Accent2 3 3 2 3 4" xfId="33481" xr:uid="{00000000-0005-0000-0000-0000E23B0000}"/>
    <cellStyle name="40% - Accent2 3 3 2 4" xfId="5539" xr:uid="{00000000-0005-0000-0000-0000E33B0000}"/>
    <cellStyle name="40% - Accent2 3 3 2 4 2" xfId="18821" xr:uid="{00000000-0005-0000-0000-0000E43B0000}"/>
    <cellStyle name="40% - Accent2 3 3 2 4 2 2" xfId="26775" xr:uid="{00000000-0005-0000-0000-0000E53B0000}"/>
    <cellStyle name="40% - Accent2 3 3 2 4 2 2 2" xfId="55734" xr:uid="{00000000-0005-0000-0000-0000E63B0000}"/>
    <cellStyle name="40% - Accent2 3 3 2 4 2 3" xfId="47793" xr:uid="{00000000-0005-0000-0000-0000E73B0000}"/>
    <cellStyle name="40% - Accent2 3 3 2 4 3" xfId="12151" xr:uid="{00000000-0005-0000-0000-0000E83B0000}"/>
    <cellStyle name="40% - Accent2 3 3 2 4 3 2" xfId="41209" xr:uid="{00000000-0005-0000-0000-0000E93B0000}"/>
    <cellStyle name="40% - Accent2 3 3 2 4 4" xfId="34625" xr:uid="{00000000-0005-0000-0000-0000EA3B0000}"/>
    <cellStyle name="40% - Accent2 3 3 2 5" xfId="7708" xr:uid="{00000000-0005-0000-0000-0000EB3B0000}"/>
    <cellStyle name="40% - Accent2 3 3 2 5 2" xfId="20969" xr:uid="{00000000-0005-0000-0000-0000EC3B0000}"/>
    <cellStyle name="40% - Accent2 3 3 2 5 2 2" xfId="28923" xr:uid="{00000000-0005-0000-0000-0000ED3B0000}"/>
    <cellStyle name="40% - Accent2 3 3 2 5 2 2 2" xfId="57882" xr:uid="{00000000-0005-0000-0000-0000EE3B0000}"/>
    <cellStyle name="40% - Accent2 3 3 2 5 2 3" xfId="49941" xr:uid="{00000000-0005-0000-0000-0000EF3B0000}"/>
    <cellStyle name="40% - Accent2 3 3 2 5 3" xfId="14299" xr:uid="{00000000-0005-0000-0000-0000F03B0000}"/>
    <cellStyle name="40% - Accent2 3 3 2 5 3 2" xfId="43357" xr:uid="{00000000-0005-0000-0000-0000F13B0000}"/>
    <cellStyle name="40% - Accent2 3 3 2 5 4" xfId="36773" xr:uid="{00000000-0005-0000-0000-0000F23B0000}"/>
    <cellStyle name="40% - Accent2 3 3 2 6" xfId="15578" xr:uid="{00000000-0005-0000-0000-0000F33B0000}"/>
    <cellStyle name="40% - Accent2 3 3 2 6 2" xfId="23568" xr:uid="{00000000-0005-0000-0000-0000F43B0000}"/>
    <cellStyle name="40% - Accent2 3 3 2 6 2 2" xfId="52527" xr:uid="{00000000-0005-0000-0000-0000F53B0000}"/>
    <cellStyle name="40% - Accent2 3 3 2 6 3" xfId="44586" xr:uid="{00000000-0005-0000-0000-0000F63B0000}"/>
    <cellStyle name="40% - Accent2 3 3 2 7" xfId="22119" xr:uid="{00000000-0005-0000-0000-0000F73B0000}"/>
    <cellStyle name="40% - Accent2 3 3 2 7 2" xfId="30067" xr:uid="{00000000-0005-0000-0000-0000F83B0000}"/>
    <cellStyle name="40% - Accent2 3 3 2 7 2 2" xfId="59026" xr:uid="{00000000-0005-0000-0000-0000F93B0000}"/>
    <cellStyle name="40% - Accent2 3 3 2 7 3" xfId="51085" xr:uid="{00000000-0005-0000-0000-0000FA3B0000}"/>
    <cellStyle name="40% - Accent2 3 3 2 8" xfId="8859" xr:uid="{00000000-0005-0000-0000-0000FB3B0000}"/>
    <cellStyle name="40% - Accent2 3 3 2 8 2" xfId="37917" xr:uid="{00000000-0005-0000-0000-0000FC3B0000}"/>
    <cellStyle name="40% - Accent2 3 3 2 9" xfId="31333" xr:uid="{00000000-0005-0000-0000-0000FD3B0000}"/>
    <cellStyle name="40% - Accent2 3 3 3" xfId="2593" xr:uid="{00000000-0005-0000-0000-0000FE3B0000}"/>
    <cellStyle name="40% - Accent2 3 3 3 2" xfId="5951" xr:uid="{00000000-0005-0000-0000-0000FF3B0000}"/>
    <cellStyle name="40% - Accent2 3 3 3 2 2" xfId="19233" xr:uid="{00000000-0005-0000-0000-0000003C0000}"/>
    <cellStyle name="40% - Accent2 3 3 3 2 2 2" xfId="27187" xr:uid="{00000000-0005-0000-0000-0000013C0000}"/>
    <cellStyle name="40% - Accent2 3 3 3 2 2 2 2" xfId="56146" xr:uid="{00000000-0005-0000-0000-0000023C0000}"/>
    <cellStyle name="40% - Accent2 3 3 3 2 2 3" xfId="48205" xr:uid="{00000000-0005-0000-0000-0000033C0000}"/>
    <cellStyle name="40% - Accent2 3 3 3 2 3" xfId="12563" xr:uid="{00000000-0005-0000-0000-0000043C0000}"/>
    <cellStyle name="40% - Accent2 3 3 3 2 3 2" xfId="41621" xr:uid="{00000000-0005-0000-0000-0000053C0000}"/>
    <cellStyle name="40% - Accent2 3 3 3 2 4" xfId="35037" xr:uid="{00000000-0005-0000-0000-0000063C0000}"/>
    <cellStyle name="40% - Accent2 3 3 3 3" xfId="16081" xr:uid="{00000000-0005-0000-0000-0000073C0000}"/>
    <cellStyle name="40% - Accent2 3 3 3 3 2" xfId="24035" xr:uid="{00000000-0005-0000-0000-0000083C0000}"/>
    <cellStyle name="40% - Accent2 3 3 3 3 2 2" xfId="52994" xr:uid="{00000000-0005-0000-0000-0000093C0000}"/>
    <cellStyle name="40% - Accent2 3 3 3 3 3" xfId="45053" xr:uid="{00000000-0005-0000-0000-00000A3C0000}"/>
    <cellStyle name="40% - Accent2 3 3 3 4" xfId="9271" xr:uid="{00000000-0005-0000-0000-00000B3C0000}"/>
    <cellStyle name="40% - Accent2 3 3 3 4 2" xfId="38329" xr:uid="{00000000-0005-0000-0000-00000C3C0000}"/>
    <cellStyle name="40% - Accent2 3 3 3 5" xfId="31745" xr:uid="{00000000-0005-0000-0000-00000D3C0000}"/>
    <cellStyle name="40% - Accent2 3 3 4" xfId="3791" xr:uid="{00000000-0005-0000-0000-00000E3C0000}"/>
    <cellStyle name="40% - Accent2 3 3 4 2" xfId="17085" xr:uid="{00000000-0005-0000-0000-00000F3C0000}"/>
    <cellStyle name="40% - Accent2 3 3 4 2 2" xfId="25039" xr:uid="{00000000-0005-0000-0000-0000103C0000}"/>
    <cellStyle name="40% - Accent2 3 3 4 2 2 2" xfId="53998" xr:uid="{00000000-0005-0000-0000-0000113C0000}"/>
    <cellStyle name="40% - Accent2 3 3 4 2 3" xfId="46057" xr:uid="{00000000-0005-0000-0000-0000123C0000}"/>
    <cellStyle name="40% - Accent2 3 3 4 3" xfId="10415" xr:uid="{00000000-0005-0000-0000-0000133C0000}"/>
    <cellStyle name="40% - Accent2 3 3 4 3 2" xfId="39473" xr:uid="{00000000-0005-0000-0000-0000143C0000}"/>
    <cellStyle name="40% - Accent2 3 3 4 4" xfId="32889" xr:uid="{00000000-0005-0000-0000-0000153C0000}"/>
    <cellStyle name="40% - Accent2 3 3 5" xfId="4947" xr:uid="{00000000-0005-0000-0000-0000163C0000}"/>
    <cellStyle name="40% - Accent2 3 3 5 2" xfId="18229" xr:uid="{00000000-0005-0000-0000-0000173C0000}"/>
    <cellStyle name="40% - Accent2 3 3 5 2 2" xfId="26183" xr:uid="{00000000-0005-0000-0000-0000183C0000}"/>
    <cellStyle name="40% - Accent2 3 3 5 2 2 2" xfId="55142" xr:uid="{00000000-0005-0000-0000-0000193C0000}"/>
    <cellStyle name="40% - Accent2 3 3 5 2 3" xfId="47201" xr:uid="{00000000-0005-0000-0000-00001A3C0000}"/>
    <cellStyle name="40% - Accent2 3 3 5 3" xfId="11559" xr:uid="{00000000-0005-0000-0000-00001B3C0000}"/>
    <cellStyle name="40% - Accent2 3 3 5 3 2" xfId="40617" xr:uid="{00000000-0005-0000-0000-00001C3C0000}"/>
    <cellStyle name="40% - Accent2 3 3 5 4" xfId="34033" xr:uid="{00000000-0005-0000-0000-00001D3C0000}"/>
    <cellStyle name="40% - Accent2 3 3 6" xfId="7116" xr:uid="{00000000-0005-0000-0000-00001E3C0000}"/>
    <cellStyle name="40% - Accent2 3 3 6 2" xfId="20377" xr:uid="{00000000-0005-0000-0000-00001F3C0000}"/>
    <cellStyle name="40% - Accent2 3 3 6 2 2" xfId="28331" xr:uid="{00000000-0005-0000-0000-0000203C0000}"/>
    <cellStyle name="40% - Accent2 3 3 6 2 2 2" xfId="57290" xr:uid="{00000000-0005-0000-0000-0000213C0000}"/>
    <cellStyle name="40% - Accent2 3 3 6 2 3" xfId="49349" xr:uid="{00000000-0005-0000-0000-0000223C0000}"/>
    <cellStyle name="40% - Accent2 3 3 6 3" xfId="13707" xr:uid="{00000000-0005-0000-0000-0000233C0000}"/>
    <cellStyle name="40% - Accent2 3 3 6 3 2" xfId="42765" xr:uid="{00000000-0005-0000-0000-0000243C0000}"/>
    <cellStyle name="40% - Accent2 3 3 6 4" xfId="36181" xr:uid="{00000000-0005-0000-0000-0000253C0000}"/>
    <cellStyle name="40% - Accent2 3 3 7" xfId="14985" xr:uid="{00000000-0005-0000-0000-0000263C0000}"/>
    <cellStyle name="40% - Accent2 3 3 7 2" xfId="22975" xr:uid="{00000000-0005-0000-0000-0000273C0000}"/>
    <cellStyle name="40% - Accent2 3 3 7 2 2" xfId="51934" xr:uid="{00000000-0005-0000-0000-0000283C0000}"/>
    <cellStyle name="40% - Accent2 3 3 7 3" xfId="43993" xr:uid="{00000000-0005-0000-0000-0000293C0000}"/>
    <cellStyle name="40% - Accent2 3 3 8" xfId="21527" xr:uid="{00000000-0005-0000-0000-00002A3C0000}"/>
    <cellStyle name="40% - Accent2 3 3 8 2" xfId="29475" xr:uid="{00000000-0005-0000-0000-00002B3C0000}"/>
    <cellStyle name="40% - Accent2 3 3 8 2 2" xfId="58434" xr:uid="{00000000-0005-0000-0000-00002C3C0000}"/>
    <cellStyle name="40% - Accent2 3 3 8 3" xfId="50493" xr:uid="{00000000-0005-0000-0000-00002D3C0000}"/>
    <cellStyle name="40% - Accent2 3 3 9" xfId="8267" xr:uid="{00000000-0005-0000-0000-00002E3C0000}"/>
    <cellStyle name="40% - Accent2 3 3 9 2" xfId="37325" xr:uid="{00000000-0005-0000-0000-00002F3C0000}"/>
    <cellStyle name="40% - Accent2 3 4" xfId="1994" xr:uid="{00000000-0005-0000-0000-0000303C0000}"/>
    <cellStyle name="40% - Accent2 3 4 2" xfId="3002" xr:uid="{00000000-0005-0000-0000-0000313C0000}"/>
    <cellStyle name="40% - Accent2 3 4 2 2" xfId="6360" xr:uid="{00000000-0005-0000-0000-0000323C0000}"/>
    <cellStyle name="40% - Accent2 3 4 2 2 2" xfId="19642" xr:uid="{00000000-0005-0000-0000-0000333C0000}"/>
    <cellStyle name="40% - Accent2 3 4 2 2 2 2" xfId="27596" xr:uid="{00000000-0005-0000-0000-0000343C0000}"/>
    <cellStyle name="40% - Accent2 3 4 2 2 2 2 2" xfId="56555" xr:uid="{00000000-0005-0000-0000-0000353C0000}"/>
    <cellStyle name="40% - Accent2 3 4 2 2 2 3" xfId="48614" xr:uid="{00000000-0005-0000-0000-0000363C0000}"/>
    <cellStyle name="40% - Accent2 3 4 2 2 3" xfId="12972" xr:uid="{00000000-0005-0000-0000-0000373C0000}"/>
    <cellStyle name="40% - Accent2 3 4 2 2 3 2" xfId="42030" xr:uid="{00000000-0005-0000-0000-0000383C0000}"/>
    <cellStyle name="40% - Accent2 3 4 2 2 4" xfId="35446" xr:uid="{00000000-0005-0000-0000-0000393C0000}"/>
    <cellStyle name="40% - Accent2 3 4 2 3" xfId="16490" xr:uid="{00000000-0005-0000-0000-00003A3C0000}"/>
    <cellStyle name="40% - Accent2 3 4 2 3 2" xfId="24444" xr:uid="{00000000-0005-0000-0000-00003B3C0000}"/>
    <cellStyle name="40% - Accent2 3 4 2 3 2 2" xfId="53403" xr:uid="{00000000-0005-0000-0000-00003C3C0000}"/>
    <cellStyle name="40% - Accent2 3 4 2 3 3" xfId="45462" xr:uid="{00000000-0005-0000-0000-00003D3C0000}"/>
    <cellStyle name="40% - Accent2 3 4 2 4" xfId="9680" xr:uid="{00000000-0005-0000-0000-00003E3C0000}"/>
    <cellStyle name="40% - Accent2 3 4 2 4 2" xfId="38738" xr:uid="{00000000-0005-0000-0000-00003F3C0000}"/>
    <cellStyle name="40% - Accent2 3 4 2 5" xfId="32154" xr:uid="{00000000-0005-0000-0000-0000403C0000}"/>
    <cellStyle name="40% - Accent2 3 4 3" xfId="4200" xr:uid="{00000000-0005-0000-0000-0000413C0000}"/>
    <cellStyle name="40% - Accent2 3 4 3 2" xfId="17494" xr:uid="{00000000-0005-0000-0000-0000423C0000}"/>
    <cellStyle name="40% - Accent2 3 4 3 2 2" xfId="25448" xr:uid="{00000000-0005-0000-0000-0000433C0000}"/>
    <cellStyle name="40% - Accent2 3 4 3 2 2 2" xfId="54407" xr:uid="{00000000-0005-0000-0000-0000443C0000}"/>
    <cellStyle name="40% - Accent2 3 4 3 2 3" xfId="46466" xr:uid="{00000000-0005-0000-0000-0000453C0000}"/>
    <cellStyle name="40% - Accent2 3 4 3 3" xfId="10824" xr:uid="{00000000-0005-0000-0000-0000463C0000}"/>
    <cellStyle name="40% - Accent2 3 4 3 3 2" xfId="39882" xr:uid="{00000000-0005-0000-0000-0000473C0000}"/>
    <cellStyle name="40% - Accent2 3 4 3 4" xfId="33298" xr:uid="{00000000-0005-0000-0000-0000483C0000}"/>
    <cellStyle name="40% - Accent2 3 4 4" xfId="5356" xr:uid="{00000000-0005-0000-0000-0000493C0000}"/>
    <cellStyle name="40% - Accent2 3 4 4 2" xfId="18638" xr:uid="{00000000-0005-0000-0000-00004A3C0000}"/>
    <cellStyle name="40% - Accent2 3 4 4 2 2" xfId="26592" xr:uid="{00000000-0005-0000-0000-00004B3C0000}"/>
    <cellStyle name="40% - Accent2 3 4 4 2 2 2" xfId="55551" xr:uid="{00000000-0005-0000-0000-00004C3C0000}"/>
    <cellStyle name="40% - Accent2 3 4 4 2 3" xfId="47610" xr:uid="{00000000-0005-0000-0000-00004D3C0000}"/>
    <cellStyle name="40% - Accent2 3 4 4 3" xfId="11968" xr:uid="{00000000-0005-0000-0000-00004E3C0000}"/>
    <cellStyle name="40% - Accent2 3 4 4 3 2" xfId="41026" xr:uid="{00000000-0005-0000-0000-00004F3C0000}"/>
    <cellStyle name="40% - Accent2 3 4 4 4" xfId="34442" xr:uid="{00000000-0005-0000-0000-0000503C0000}"/>
    <cellStyle name="40% - Accent2 3 4 5" xfId="7525" xr:uid="{00000000-0005-0000-0000-0000513C0000}"/>
    <cellStyle name="40% - Accent2 3 4 5 2" xfId="20786" xr:uid="{00000000-0005-0000-0000-0000523C0000}"/>
    <cellStyle name="40% - Accent2 3 4 5 2 2" xfId="28740" xr:uid="{00000000-0005-0000-0000-0000533C0000}"/>
    <cellStyle name="40% - Accent2 3 4 5 2 2 2" xfId="57699" xr:uid="{00000000-0005-0000-0000-0000543C0000}"/>
    <cellStyle name="40% - Accent2 3 4 5 2 3" xfId="49758" xr:uid="{00000000-0005-0000-0000-0000553C0000}"/>
    <cellStyle name="40% - Accent2 3 4 5 3" xfId="14116" xr:uid="{00000000-0005-0000-0000-0000563C0000}"/>
    <cellStyle name="40% - Accent2 3 4 5 3 2" xfId="43174" xr:uid="{00000000-0005-0000-0000-0000573C0000}"/>
    <cellStyle name="40% - Accent2 3 4 5 4" xfId="36590" xr:uid="{00000000-0005-0000-0000-0000583C0000}"/>
    <cellStyle name="40% - Accent2 3 4 6" xfId="15395" xr:uid="{00000000-0005-0000-0000-0000593C0000}"/>
    <cellStyle name="40% - Accent2 3 4 6 2" xfId="23385" xr:uid="{00000000-0005-0000-0000-00005A3C0000}"/>
    <cellStyle name="40% - Accent2 3 4 6 2 2" xfId="52344" xr:uid="{00000000-0005-0000-0000-00005B3C0000}"/>
    <cellStyle name="40% - Accent2 3 4 6 3" xfId="44403" xr:uid="{00000000-0005-0000-0000-00005C3C0000}"/>
    <cellStyle name="40% - Accent2 3 4 7" xfId="21936" xr:uid="{00000000-0005-0000-0000-00005D3C0000}"/>
    <cellStyle name="40% - Accent2 3 4 7 2" xfId="29884" xr:uid="{00000000-0005-0000-0000-00005E3C0000}"/>
    <cellStyle name="40% - Accent2 3 4 7 2 2" xfId="58843" xr:uid="{00000000-0005-0000-0000-00005F3C0000}"/>
    <cellStyle name="40% - Accent2 3 4 7 3" xfId="50902" xr:uid="{00000000-0005-0000-0000-0000603C0000}"/>
    <cellStyle name="40% - Accent2 3 4 8" xfId="8676" xr:uid="{00000000-0005-0000-0000-0000613C0000}"/>
    <cellStyle name="40% - Accent2 3 4 8 2" xfId="37734" xr:uid="{00000000-0005-0000-0000-0000623C0000}"/>
    <cellStyle name="40% - Accent2 3 4 9" xfId="31150" xr:uid="{00000000-0005-0000-0000-0000633C0000}"/>
    <cellStyle name="40% - Accent2 3 5" xfId="1810" xr:uid="{00000000-0005-0000-0000-0000643C0000}"/>
    <cellStyle name="40% - Accent2 3 5 2" xfId="2822" xr:uid="{00000000-0005-0000-0000-0000653C0000}"/>
    <cellStyle name="40% - Accent2 3 5 2 2" xfId="6180" xr:uid="{00000000-0005-0000-0000-0000663C0000}"/>
    <cellStyle name="40% - Accent2 3 5 2 2 2" xfId="19462" xr:uid="{00000000-0005-0000-0000-0000673C0000}"/>
    <cellStyle name="40% - Accent2 3 5 2 2 2 2" xfId="27416" xr:uid="{00000000-0005-0000-0000-0000683C0000}"/>
    <cellStyle name="40% - Accent2 3 5 2 2 2 2 2" xfId="56375" xr:uid="{00000000-0005-0000-0000-0000693C0000}"/>
    <cellStyle name="40% - Accent2 3 5 2 2 2 3" xfId="48434" xr:uid="{00000000-0005-0000-0000-00006A3C0000}"/>
    <cellStyle name="40% - Accent2 3 5 2 2 3" xfId="12792" xr:uid="{00000000-0005-0000-0000-00006B3C0000}"/>
    <cellStyle name="40% - Accent2 3 5 2 2 3 2" xfId="41850" xr:uid="{00000000-0005-0000-0000-00006C3C0000}"/>
    <cellStyle name="40% - Accent2 3 5 2 2 4" xfId="35266" xr:uid="{00000000-0005-0000-0000-00006D3C0000}"/>
    <cellStyle name="40% - Accent2 3 5 2 3" xfId="16310" xr:uid="{00000000-0005-0000-0000-00006E3C0000}"/>
    <cellStyle name="40% - Accent2 3 5 2 3 2" xfId="24264" xr:uid="{00000000-0005-0000-0000-00006F3C0000}"/>
    <cellStyle name="40% - Accent2 3 5 2 3 2 2" xfId="53223" xr:uid="{00000000-0005-0000-0000-0000703C0000}"/>
    <cellStyle name="40% - Accent2 3 5 2 3 3" xfId="45282" xr:uid="{00000000-0005-0000-0000-0000713C0000}"/>
    <cellStyle name="40% - Accent2 3 5 2 4" xfId="9500" xr:uid="{00000000-0005-0000-0000-0000723C0000}"/>
    <cellStyle name="40% - Accent2 3 5 2 4 2" xfId="38558" xr:uid="{00000000-0005-0000-0000-0000733C0000}"/>
    <cellStyle name="40% - Accent2 3 5 2 5" xfId="31974" xr:uid="{00000000-0005-0000-0000-0000743C0000}"/>
    <cellStyle name="40% - Accent2 3 5 3" xfId="4020" xr:uid="{00000000-0005-0000-0000-0000753C0000}"/>
    <cellStyle name="40% - Accent2 3 5 3 2" xfId="17314" xr:uid="{00000000-0005-0000-0000-0000763C0000}"/>
    <cellStyle name="40% - Accent2 3 5 3 2 2" xfId="25268" xr:uid="{00000000-0005-0000-0000-0000773C0000}"/>
    <cellStyle name="40% - Accent2 3 5 3 2 2 2" xfId="54227" xr:uid="{00000000-0005-0000-0000-0000783C0000}"/>
    <cellStyle name="40% - Accent2 3 5 3 2 3" xfId="46286" xr:uid="{00000000-0005-0000-0000-0000793C0000}"/>
    <cellStyle name="40% - Accent2 3 5 3 3" xfId="10644" xr:uid="{00000000-0005-0000-0000-00007A3C0000}"/>
    <cellStyle name="40% - Accent2 3 5 3 3 2" xfId="39702" xr:uid="{00000000-0005-0000-0000-00007B3C0000}"/>
    <cellStyle name="40% - Accent2 3 5 3 4" xfId="33118" xr:uid="{00000000-0005-0000-0000-00007C3C0000}"/>
    <cellStyle name="40% - Accent2 3 5 4" xfId="5176" xr:uid="{00000000-0005-0000-0000-00007D3C0000}"/>
    <cellStyle name="40% - Accent2 3 5 4 2" xfId="18458" xr:uid="{00000000-0005-0000-0000-00007E3C0000}"/>
    <cellStyle name="40% - Accent2 3 5 4 2 2" xfId="26412" xr:uid="{00000000-0005-0000-0000-00007F3C0000}"/>
    <cellStyle name="40% - Accent2 3 5 4 2 2 2" xfId="55371" xr:uid="{00000000-0005-0000-0000-0000803C0000}"/>
    <cellStyle name="40% - Accent2 3 5 4 2 3" xfId="47430" xr:uid="{00000000-0005-0000-0000-0000813C0000}"/>
    <cellStyle name="40% - Accent2 3 5 4 3" xfId="11788" xr:uid="{00000000-0005-0000-0000-0000823C0000}"/>
    <cellStyle name="40% - Accent2 3 5 4 3 2" xfId="40846" xr:uid="{00000000-0005-0000-0000-0000833C0000}"/>
    <cellStyle name="40% - Accent2 3 5 4 4" xfId="34262" xr:uid="{00000000-0005-0000-0000-0000843C0000}"/>
    <cellStyle name="40% - Accent2 3 5 5" xfId="7345" xr:uid="{00000000-0005-0000-0000-0000853C0000}"/>
    <cellStyle name="40% - Accent2 3 5 5 2" xfId="20606" xr:uid="{00000000-0005-0000-0000-0000863C0000}"/>
    <cellStyle name="40% - Accent2 3 5 5 2 2" xfId="28560" xr:uid="{00000000-0005-0000-0000-0000873C0000}"/>
    <cellStyle name="40% - Accent2 3 5 5 2 2 2" xfId="57519" xr:uid="{00000000-0005-0000-0000-0000883C0000}"/>
    <cellStyle name="40% - Accent2 3 5 5 2 3" xfId="49578" xr:uid="{00000000-0005-0000-0000-0000893C0000}"/>
    <cellStyle name="40% - Accent2 3 5 5 3" xfId="13936" xr:uid="{00000000-0005-0000-0000-00008A3C0000}"/>
    <cellStyle name="40% - Accent2 3 5 5 3 2" xfId="42994" xr:uid="{00000000-0005-0000-0000-00008B3C0000}"/>
    <cellStyle name="40% - Accent2 3 5 5 4" xfId="36410" xr:uid="{00000000-0005-0000-0000-00008C3C0000}"/>
    <cellStyle name="40% - Accent2 3 5 6" xfId="15215" xr:uid="{00000000-0005-0000-0000-00008D3C0000}"/>
    <cellStyle name="40% - Accent2 3 5 6 2" xfId="23205" xr:uid="{00000000-0005-0000-0000-00008E3C0000}"/>
    <cellStyle name="40% - Accent2 3 5 6 2 2" xfId="52164" xr:uid="{00000000-0005-0000-0000-00008F3C0000}"/>
    <cellStyle name="40% - Accent2 3 5 6 3" xfId="44223" xr:uid="{00000000-0005-0000-0000-0000903C0000}"/>
    <cellStyle name="40% - Accent2 3 5 7" xfId="21756" xr:uid="{00000000-0005-0000-0000-0000913C0000}"/>
    <cellStyle name="40% - Accent2 3 5 7 2" xfId="29704" xr:uid="{00000000-0005-0000-0000-0000923C0000}"/>
    <cellStyle name="40% - Accent2 3 5 7 2 2" xfId="58663" xr:uid="{00000000-0005-0000-0000-0000933C0000}"/>
    <cellStyle name="40% - Accent2 3 5 7 3" xfId="50722" xr:uid="{00000000-0005-0000-0000-0000943C0000}"/>
    <cellStyle name="40% - Accent2 3 5 8" xfId="8496" xr:uid="{00000000-0005-0000-0000-0000953C0000}"/>
    <cellStyle name="40% - Accent2 3 5 8 2" xfId="37554" xr:uid="{00000000-0005-0000-0000-0000963C0000}"/>
    <cellStyle name="40% - Accent2 3 5 9" xfId="30970" xr:uid="{00000000-0005-0000-0000-0000973C0000}"/>
    <cellStyle name="40% - Accent2 3 6" xfId="3411" xr:uid="{00000000-0005-0000-0000-0000983C0000}"/>
    <cellStyle name="40% - Accent2 3 6 2" xfId="4609" xr:uid="{00000000-0005-0000-0000-0000993C0000}"/>
    <cellStyle name="40% - Accent2 3 6 2 2" xfId="17903" xr:uid="{00000000-0005-0000-0000-00009A3C0000}"/>
    <cellStyle name="40% - Accent2 3 6 2 2 2" xfId="25857" xr:uid="{00000000-0005-0000-0000-00009B3C0000}"/>
    <cellStyle name="40% - Accent2 3 6 2 2 2 2" xfId="54816" xr:uid="{00000000-0005-0000-0000-00009C3C0000}"/>
    <cellStyle name="40% - Accent2 3 6 2 2 3" xfId="46875" xr:uid="{00000000-0005-0000-0000-00009D3C0000}"/>
    <cellStyle name="40% - Accent2 3 6 2 3" xfId="11233" xr:uid="{00000000-0005-0000-0000-00009E3C0000}"/>
    <cellStyle name="40% - Accent2 3 6 2 3 2" xfId="40291" xr:uid="{00000000-0005-0000-0000-00009F3C0000}"/>
    <cellStyle name="40% - Accent2 3 6 2 4" xfId="33707" xr:uid="{00000000-0005-0000-0000-0000A03C0000}"/>
    <cellStyle name="40% - Accent2 3 6 3" xfId="6769" xr:uid="{00000000-0005-0000-0000-0000A13C0000}"/>
    <cellStyle name="40% - Accent2 3 6 3 2" xfId="20051" xr:uid="{00000000-0005-0000-0000-0000A23C0000}"/>
    <cellStyle name="40% - Accent2 3 6 3 2 2" xfId="28005" xr:uid="{00000000-0005-0000-0000-0000A33C0000}"/>
    <cellStyle name="40% - Accent2 3 6 3 2 2 2" xfId="56964" xr:uid="{00000000-0005-0000-0000-0000A43C0000}"/>
    <cellStyle name="40% - Accent2 3 6 3 2 3" xfId="49023" xr:uid="{00000000-0005-0000-0000-0000A53C0000}"/>
    <cellStyle name="40% - Accent2 3 6 3 3" xfId="13381" xr:uid="{00000000-0005-0000-0000-0000A63C0000}"/>
    <cellStyle name="40% - Accent2 3 6 3 3 2" xfId="42439" xr:uid="{00000000-0005-0000-0000-0000A73C0000}"/>
    <cellStyle name="40% - Accent2 3 6 3 4" xfId="35855" xr:uid="{00000000-0005-0000-0000-0000A83C0000}"/>
    <cellStyle name="40% - Accent2 3 6 4" xfId="7934" xr:uid="{00000000-0005-0000-0000-0000A93C0000}"/>
    <cellStyle name="40% - Accent2 3 6 4 2" xfId="21195" xr:uid="{00000000-0005-0000-0000-0000AA3C0000}"/>
    <cellStyle name="40% - Accent2 3 6 4 2 2" xfId="29149" xr:uid="{00000000-0005-0000-0000-0000AB3C0000}"/>
    <cellStyle name="40% - Accent2 3 6 4 2 2 2" xfId="58108" xr:uid="{00000000-0005-0000-0000-0000AC3C0000}"/>
    <cellStyle name="40% - Accent2 3 6 4 2 3" xfId="50167" xr:uid="{00000000-0005-0000-0000-0000AD3C0000}"/>
    <cellStyle name="40% - Accent2 3 6 4 3" xfId="14525" xr:uid="{00000000-0005-0000-0000-0000AE3C0000}"/>
    <cellStyle name="40% - Accent2 3 6 4 3 2" xfId="43583" xr:uid="{00000000-0005-0000-0000-0000AF3C0000}"/>
    <cellStyle name="40% - Accent2 3 6 4 4" xfId="36999" xr:uid="{00000000-0005-0000-0000-0000B03C0000}"/>
    <cellStyle name="40% - Accent2 3 6 5" xfId="15804" xr:uid="{00000000-0005-0000-0000-0000B13C0000}"/>
    <cellStyle name="40% - Accent2 3 6 5 2" xfId="23794" xr:uid="{00000000-0005-0000-0000-0000B23C0000}"/>
    <cellStyle name="40% - Accent2 3 6 5 2 2" xfId="52753" xr:uid="{00000000-0005-0000-0000-0000B33C0000}"/>
    <cellStyle name="40% - Accent2 3 6 5 3" xfId="44812" xr:uid="{00000000-0005-0000-0000-0000B43C0000}"/>
    <cellStyle name="40% - Accent2 3 6 6" xfId="22345" xr:uid="{00000000-0005-0000-0000-0000B53C0000}"/>
    <cellStyle name="40% - Accent2 3 6 6 2" xfId="30293" xr:uid="{00000000-0005-0000-0000-0000B63C0000}"/>
    <cellStyle name="40% - Accent2 3 6 6 2 2" xfId="59252" xr:uid="{00000000-0005-0000-0000-0000B73C0000}"/>
    <cellStyle name="40% - Accent2 3 6 6 3" xfId="51311" xr:uid="{00000000-0005-0000-0000-0000B83C0000}"/>
    <cellStyle name="40% - Accent2 3 6 7" xfId="10089" xr:uid="{00000000-0005-0000-0000-0000B93C0000}"/>
    <cellStyle name="40% - Accent2 3 6 7 2" xfId="39147" xr:uid="{00000000-0005-0000-0000-0000BA3C0000}"/>
    <cellStyle name="40% - Accent2 3 6 8" xfId="32563" xr:uid="{00000000-0005-0000-0000-0000BB3C0000}"/>
    <cellStyle name="40% - Accent2 3 7" xfId="2409" xr:uid="{00000000-0005-0000-0000-0000BC3C0000}"/>
    <cellStyle name="40% - Accent2 3 7 2" xfId="5768" xr:uid="{00000000-0005-0000-0000-0000BD3C0000}"/>
    <cellStyle name="40% - Accent2 3 7 2 2" xfId="19050" xr:uid="{00000000-0005-0000-0000-0000BE3C0000}"/>
    <cellStyle name="40% - Accent2 3 7 2 2 2" xfId="27004" xr:uid="{00000000-0005-0000-0000-0000BF3C0000}"/>
    <cellStyle name="40% - Accent2 3 7 2 2 2 2" xfId="55963" xr:uid="{00000000-0005-0000-0000-0000C03C0000}"/>
    <cellStyle name="40% - Accent2 3 7 2 2 3" xfId="48022" xr:uid="{00000000-0005-0000-0000-0000C13C0000}"/>
    <cellStyle name="40% - Accent2 3 7 2 3" xfId="12380" xr:uid="{00000000-0005-0000-0000-0000C23C0000}"/>
    <cellStyle name="40% - Accent2 3 7 2 3 2" xfId="41438" xr:uid="{00000000-0005-0000-0000-0000C33C0000}"/>
    <cellStyle name="40% - Accent2 3 7 2 4" xfId="34854" xr:uid="{00000000-0005-0000-0000-0000C43C0000}"/>
    <cellStyle name="40% - Accent2 3 7 3" xfId="14641" xr:uid="{00000000-0005-0000-0000-0000C53C0000}"/>
    <cellStyle name="40% - Accent2 3 7 3 2" xfId="22679" xr:uid="{00000000-0005-0000-0000-0000C63C0000}"/>
    <cellStyle name="40% - Accent2 3 7 3 2 2" xfId="51638" xr:uid="{00000000-0005-0000-0000-0000C73C0000}"/>
    <cellStyle name="40% - Accent2 3 7 3 3" xfId="43697" xr:uid="{00000000-0005-0000-0000-0000C83C0000}"/>
    <cellStyle name="40% - Accent2 3 7 4" xfId="9088" xr:uid="{00000000-0005-0000-0000-0000C93C0000}"/>
    <cellStyle name="40% - Accent2 3 7 4 2" xfId="38146" xr:uid="{00000000-0005-0000-0000-0000CA3C0000}"/>
    <cellStyle name="40% - Accent2 3 7 5" xfId="31562" xr:uid="{00000000-0005-0000-0000-0000CB3C0000}"/>
    <cellStyle name="40% - Accent2 3 8" xfId="3608" xr:uid="{00000000-0005-0000-0000-0000CC3C0000}"/>
    <cellStyle name="40% - Accent2 3 8 2" xfId="16902" xr:uid="{00000000-0005-0000-0000-0000CD3C0000}"/>
    <cellStyle name="40% - Accent2 3 8 2 2" xfId="24856" xr:uid="{00000000-0005-0000-0000-0000CE3C0000}"/>
    <cellStyle name="40% - Accent2 3 8 2 2 2" xfId="53815" xr:uid="{00000000-0005-0000-0000-0000CF3C0000}"/>
    <cellStyle name="40% - Accent2 3 8 2 3" xfId="45874" xr:uid="{00000000-0005-0000-0000-0000D03C0000}"/>
    <cellStyle name="40% - Accent2 3 8 3" xfId="10232" xr:uid="{00000000-0005-0000-0000-0000D13C0000}"/>
    <cellStyle name="40% - Accent2 3 8 3 2" xfId="39290" xr:uid="{00000000-0005-0000-0000-0000D23C0000}"/>
    <cellStyle name="40% - Accent2 3 8 4" xfId="32706" xr:uid="{00000000-0005-0000-0000-0000D33C0000}"/>
    <cellStyle name="40% - Accent2 3 9" xfId="4762" xr:uid="{00000000-0005-0000-0000-0000D43C0000}"/>
    <cellStyle name="40% - Accent2 3 9 2" xfId="18046" xr:uid="{00000000-0005-0000-0000-0000D53C0000}"/>
    <cellStyle name="40% - Accent2 3 9 2 2" xfId="26000" xr:uid="{00000000-0005-0000-0000-0000D63C0000}"/>
    <cellStyle name="40% - Accent2 3 9 2 2 2" xfId="54959" xr:uid="{00000000-0005-0000-0000-0000D73C0000}"/>
    <cellStyle name="40% - Accent2 3 9 2 3" xfId="47018" xr:uid="{00000000-0005-0000-0000-0000D83C0000}"/>
    <cellStyle name="40% - Accent2 3 9 3" xfId="11376" xr:uid="{00000000-0005-0000-0000-0000D93C0000}"/>
    <cellStyle name="40% - Accent2 3 9 3 2" xfId="40434" xr:uid="{00000000-0005-0000-0000-0000DA3C0000}"/>
    <cellStyle name="40% - Accent2 3 9 4" xfId="33850" xr:uid="{00000000-0005-0000-0000-0000DB3C0000}"/>
    <cellStyle name="40% - Accent2 4" xfId="1402" xr:uid="{00000000-0005-0000-0000-0000DC3C0000}"/>
    <cellStyle name="40% - Accent2 4 10" xfId="6976" xr:uid="{00000000-0005-0000-0000-0000DD3C0000}"/>
    <cellStyle name="40% - Accent2 4 10 2" xfId="20237" xr:uid="{00000000-0005-0000-0000-0000DE3C0000}"/>
    <cellStyle name="40% - Accent2 4 10 2 2" xfId="28191" xr:uid="{00000000-0005-0000-0000-0000DF3C0000}"/>
    <cellStyle name="40% - Accent2 4 10 2 2 2" xfId="57150" xr:uid="{00000000-0005-0000-0000-0000E03C0000}"/>
    <cellStyle name="40% - Accent2 4 10 2 3" xfId="49209" xr:uid="{00000000-0005-0000-0000-0000E13C0000}"/>
    <cellStyle name="40% - Accent2 4 10 3" xfId="13567" xr:uid="{00000000-0005-0000-0000-0000E23C0000}"/>
    <cellStyle name="40% - Accent2 4 10 3 2" xfId="42625" xr:uid="{00000000-0005-0000-0000-0000E33C0000}"/>
    <cellStyle name="40% - Accent2 4 10 4" xfId="36041" xr:uid="{00000000-0005-0000-0000-0000E43C0000}"/>
    <cellStyle name="40% - Accent2 4 11" xfId="14845" xr:uid="{00000000-0005-0000-0000-0000E53C0000}"/>
    <cellStyle name="40% - Accent2 4 11 2" xfId="22835" xr:uid="{00000000-0005-0000-0000-0000E63C0000}"/>
    <cellStyle name="40% - Accent2 4 11 2 2" xfId="51794" xr:uid="{00000000-0005-0000-0000-0000E73C0000}"/>
    <cellStyle name="40% - Accent2 4 11 3" xfId="43853" xr:uid="{00000000-0005-0000-0000-0000E83C0000}"/>
    <cellStyle name="40% - Accent2 4 12" xfId="21387" xr:uid="{00000000-0005-0000-0000-0000E93C0000}"/>
    <cellStyle name="40% - Accent2 4 12 2" xfId="29335" xr:uid="{00000000-0005-0000-0000-0000EA3C0000}"/>
    <cellStyle name="40% - Accent2 4 12 2 2" xfId="58294" xr:uid="{00000000-0005-0000-0000-0000EB3C0000}"/>
    <cellStyle name="40% - Accent2 4 12 3" xfId="50353" xr:uid="{00000000-0005-0000-0000-0000EC3C0000}"/>
    <cellStyle name="40% - Accent2 4 13" xfId="22490" xr:uid="{00000000-0005-0000-0000-0000ED3C0000}"/>
    <cellStyle name="40% - Accent2 4 13 2" xfId="30434" xr:uid="{00000000-0005-0000-0000-0000EE3C0000}"/>
    <cellStyle name="40% - Accent2 4 13 2 2" xfId="59393" xr:uid="{00000000-0005-0000-0000-0000EF3C0000}"/>
    <cellStyle name="40% - Accent2 4 13 3" xfId="51452" xr:uid="{00000000-0005-0000-0000-0000F03C0000}"/>
    <cellStyle name="40% - Accent2 4 14" xfId="22596" xr:uid="{00000000-0005-0000-0000-0000F13C0000}"/>
    <cellStyle name="40% - Accent2 4 14 2" xfId="51558" xr:uid="{00000000-0005-0000-0000-0000F23C0000}"/>
    <cellStyle name="40% - Accent2 4 15" xfId="8127" xr:uid="{00000000-0005-0000-0000-0000F33C0000}"/>
    <cellStyle name="40% - Accent2 4 15 2" xfId="37185" xr:uid="{00000000-0005-0000-0000-0000F43C0000}"/>
    <cellStyle name="40% - Accent2 4 16" xfId="30601" xr:uid="{00000000-0005-0000-0000-0000F53C0000}"/>
    <cellStyle name="40% - Accent2 4 2" xfId="1495" xr:uid="{00000000-0005-0000-0000-0000F63C0000}"/>
    <cellStyle name="40% - Accent2 4 2 10" xfId="21477" xr:uid="{00000000-0005-0000-0000-0000F73C0000}"/>
    <cellStyle name="40% - Accent2 4 2 10 2" xfId="29425" xr:uid="{00000000-0005-0000-0000-0000F83C0000}"/>
    <cellStyle name="40% - Accent2 4 2 10 2 2" xfId="58384" xr:uid="{00000000-0005-0000-0000-0000F93C0000}"/>
    <cellStyle name="40% - Accent2 4 2 10 3" xfId="50443" xr:uid="{00000000-0005-0000-0000-0000FA3C0000}"/>
    <cellStyle name="40% - Accent2 4 2 11" xfId="8217" xr:uid="{00000000-0005-0000-0000-0000FB3C0000}"/>
    <cellStyle name="40% - Accent2 4 2 11 2" xfId="37275" xr:uid="{00000000-0005-0000-0000-0000FC3C0000}"/>
    <cellStyle name="40% - Accent2 4 2 12" xfId="30691" xr:uid="{00000000-0005-0000-0000-0000FD3C0000}"/>
    <cellStyle name="40% - Accent2 4 2 2" xfId="1715" xr:uid="{00000000-0005-0000-0000-0000FE3C0000}"/>
    <cellStyle name="40% - Accent2 4 2 2 10" xfId="30904" xr:uid="{00000000-0005-0000-0000-0000FF3C0000}"/>
    <cellStyle name="40% - Accent2 4 2 2 2" xfId="2340" xr:uid="{00000000-0005-0000-0000-0000003D0000}"/>
    <cellStyle name="40% - Accent2 4 2 2 2 2" xfId="3348" xr:uid="{00000000-0005-0000-0000-0000013D0000}"/>
    <cellStyle name="40% - Accent2 4 2 2 2 2 2" xfId="6706" xr:uid="{00000000-0005-0000-0000-0000023D0000}"/>
    <cellStyle name="40% - Accent2 4 2 2 2 2 2 2" xfId="19988" xr:uid="{00000000-0005-0000-0000-0000033D0000}"/>
    <cellStyle name="40% - Accent2 4 2 2 2 2 2 2 2" xfId="27942" xr:uid="{00000000-0005-0000-0000-0000043D0000}"/>
    <cellStyle name="40% - Accent2 4 2 2 2 2 2 2 2 2" xfId="56901" xr:uid="{00000000-0005-0000-0000-0000053D0000}"/>
    <cellStyle name="40% - Accent2 4 2 2 2 2 2 2 3" xfId="48960" xr:uid="{00000000-0005-0000-0000-0000063D0000}"/>
    <cellStyle name="40% - Accent2 4 2 2 2 2 2 3" xfId="13318" xr:uid="{00000000-0005-0000-0000-0000073D0000}"/>
    <cellStyle name="40% - Accent2 4 2 2 2 2 2 3 2" xfId="42376" xr:uid="{00000000-0005-0000-0000-0000083D0000}"/>
    <cellStyle name="40% - Accent2 4 2 2 2 2 2 4" xfId="35792" xr:uid="{00000000-0005-0000-0000-0000093D0000}"/>
    <cellStyle name="40% - Accent2 4 2 2 2 2 3" xfId="16836" xr:uid="{00000000-0005-0000-0000-00000A3D0000}"/>
    <cellStyle name="40% - Accent2 4 2 2 2 2 3 2" xfId="24790" xr:uid="{00000000-0005-0000-0000-00000B3D0000}"/>
    <cellStyle name="40% - Accent2 4 2 2 2 2 3 2 2" xfId="53749" xr:uid="{00000000-0005-0000-0000-00000C3D0000}"/>
    <cellStyle name="40% - Accent2 4 2 2 2 2 3 3" xfId="45808" xr:uid="{00000000-0005-0000-0000-00000D3D0000}"/>
    <cellStyle name="40% - Accent2 4 2 2 2 2 4" xfId="10026" xr:uid="{00000000-0005-0000-0000-00000E3D0000}"/>
    <cellStyle name="40% - Accent2 4 2 2 2 2 4 2" xfId="39084" xr:uid="{00000000-0005-0000-0000-00000F3D0000}"/>
    <cellStyle name="40% - Accent2 4 2 2 2 2 5" xfId="32500" xr:uid="{00000000-0005-0000-0000-0000103D0000}"/>
    <cellStyle name="40% - Accent2 4 2 2 2 3" xfId="4546" xr:uid="{00000000-0005-0000-0000-0000113D0000}"/>
    <cellStyle name="40% - Accent2 4 2 2 2 3 2" xfId="17840" xr:uid="{00000000-0005-0000-0000-0000123D0000}"/>
    <cellStyle name="40% - Accent2 4 2 2 2 3 2 2" xfId="25794" xr:uid="{00000000-0005-0000-0000-0000133D0000}"/>
    <cellStyle name="40% - Accent2 4 2 2 2 3 2 2 2" xfId="54753" xr:uid="{00000000-0005-0000-0000-0000143D0000}"/>
    <cellStyle name="40% - Accent2 4 2 2 2 3 2 3" xfId="46812" xr:uid="{00000000-0005-0000-0000-0000153D0000}"/>
    <cellStyle name="40% - Accent2 4 2 2 2 3 3" xfId="11170" xr:uid="{00000000-0005-0000-0000-0000163D0000}"/>
    <cellStyle name="40% - Accent2 4 2 2 2 3 3 2" xfId="40228" xr:uid="{00000000-0005-0000-0000-0000173D0000}"/>
    <cellStyle name="40% - Accent2 4 2 2 2 3 4" xfId="33644" xr:uid="{00000000-0005-0000-0000-0000183D0000}"/>
    <cellStyle name="40% - Accent2 4 2 2 2 4" xfId="5702" xr:uid="{00000000-0005-0000-0000-0000193D0000}"/>
    <cellStyle name="40% - Accent2 4 2 2 2 4 2" xfId="18984" xr:uid="{00000000-0005-0000-0000-00001A3D0000}"/>
    <cellStyle name="40% - Accent2 4 2 2 2 4 2 2" xfId="26938" xr:uid="{00000000-0005-0000-0000-00001B3D0000}"/>
    <cellStyle name="40% - Accent2 4 2 2 2 4 2 2 2" xfId="55897" xr:uid="{00000000-0005-0000-0000-00001C3D0000}"/>
    <cellStyle name="40% - Accent2 4 2 2 2 4 2 3" xfId="47956" xr:uid="{00000000-0005-0000-0000-00001D3D0000}"/>
    <cellStyle name="40% - Accent2 4 2 2 2 4 3" xfId="12314" xr:uid="{00000000-0005-0000-0000-00001E3D0000}"/>
    <cellStyle name="40% - Accent2 4 2 2 2 4 3 2" xfId="41372" xr:uid="{00000000-0005-0000-0000-00001F3D0000}"/>
    <cellStyle name="40% - Accent2 4 2 2 2 4 4" xfId="34788" xr:uid="{00000000-0005-0000-0000-0000203D0000}"/>
    <cellStyle name="40% - Accent2 4 2 2 2 5" xfId="7871" xr:uid="{00000000-0005-0000-0000-0000213D0000}"/>
    <cellStyle name="40% - Accent2 4 2 2 2 5 2" xfId="21132" xr:uid="{00000000-0005-0000-0000-0000223D0000}"/>
    <cellStyle name="40% - Accent2 4 2 2 2 5 2 2" xfId="29086" xr:uid="{00000000-0005-0000-0000-0000233D0000}"/>
    <cellStyle name="40% - Accent2 4 2 2 2 5 2 2 2" xfId="58045" xr:uid="{00000000-0005-0000-0000-0000243D0000}"/>
    <cellStyle name="40% - Accent2 4 2 2 2 5 2 3" xfId="50104" xr:uid="{00000000-0005-0000-0000-0000253D0000}"/>
    <cellStyle name="40% - Accent2 4 2 2 2 5 3" xfId="14462" xr:uid="{00000000-0005-0000-0000-0000263D0000}"/>
    <cellStyle name="40% - Accent2 4 2 2 2 5 3 2" xfId="43520" xr:uid="{00000000-0005-0000-0000-0000273D0000}"/>
    <cellStyle name="40% - Accent2 4 2 2 2 5 4" xfId="36936" xr:uid="{00000000-0005-0000-0000-0000283D0000}"/>
    <cellStyle name="40% - Accent2 4 2 2 2 6" xfId="15741" xr:uid="{00000000-0005-0000-0000-0000293D0000}"/>
    <cellStyle name="40% - Accent2 4 2 2 2 6 2" xfId="23731" xr:uid="{00000000-0005-0000-0000-00002A3D0000}"/>
    <cellStyle name="40% - Accent2 4 2 2 2 6 2 2" xfId="52690" xr:uid="{00000000-0005-0000-0000-00002B3D0000}"/>
    <cellStyle name="40% - Accent2 4 2 2 2 6 3" xfId="44749" xr:uid="{00000000-0005-0000-0000-00002C3D0000}"/>
    <cellStyle name="40% - Accent2 4 2 2 2 7" xfId="22282" xr:uid="{00000000-0005-0000-0000-00002D3D0000}"/>
    <cellStyle name="40% - Accent2 4 2 2 2 7 2" xfId="30230" xr:uid="{00000000-0005-0000-0000-00002E3D0000}"/>
    <cellStyle name="40% - Accent2 4 2 2 2 7 2 2" xfId="59189" xr:uid="{00000000-0005-0000-0000-00002F3D0000}"/>
    <cellStyle name="40% - Accent2 4 2 2 2 7 3" xfId="51248" xr:uid="{00000000-0005-0000-0000-0000303D0000}"/>
    <cellStyle name="40% - Accent2 4 2 2 2 8" xfId="9022" xr:uid="{00000000-0005-0000-0000-0000313D0000}"/>
    <cellStyle name="40% - Accent2 4 2 2 2 8 2" xfId="38080" xr:uid="{00000000-0005-0000-0000-0000323D0000}"/>
    <cellStyle name="40% - Accent2 4 2 2 2 9" xfId="31496" xr:uid="{00000000-0005-0000-0000-0000333D0000}"/>
    <cellStyle name="40% - Accent2 4 2 2 3" xfId="2756" xr:uid="{00000000-0005-0000-0000-0000343D0000}"/>
    <cellStyle name="40% - Accent2 4 2 2 3 2" xfId="6114" xr:uid="{00000000-0005-0000-0000-0000353D0000}"/>
    <cellStyle name="40% - Accent2 4 2 2 3 2 2" xfId="19396" xr:uid="{00000000-0005-0000-0000-0000363D0000}"/>
    <cellStyle name="40% - Accent2 4 2 2 3 2 2 2" xfId="27350" xr:uid="{00000000-0005-0000-0000-0000373D0000}"/>
    <cellStyle name="40% - Accent2 4 2 2 3 2 2 2 2" xfId="56309" xr:uid="{00000000-0005-0000-0000-0000383D0000}"/>
    <cellStyle name="40% - Accent2 4 2 2 3 2 2 3" xfId="48368" xr:uid="{00000000-0005-0000-0000-0000393D0000}"/>
    <cellStyle name="40% - Accent2 4 2 2 3 2 3" xfId="12726" xr:uid="{00000000-0005-0000-0000-00003A3D0000}"/>
    <cellStyle name="40% - Accent2 4 2 2 3 2 3 2" xfId="41784" xr:uid="{00000000-0005-0000-0000-00003B3D0000}"/>
    <cellStyle name="40% - Accent2 4 2 2 3 2 4" xfId="35200" xr:uid="{00000000-0005-0000-0000-00003C3D0000}"/>
    <cellStyle name="40% - Accent2 4 2 2 3 3" xfId="16244" xr:uid="{00000000-0005-0000-0000-00003D3D0000}"/>
    <cellStyle name="40% - Accent2 4 2 2 3 3 2" xfId="24198" xr:uid="{00000000-0005-0000-0000-00003E3D0000}"/>
    <cellStyle name="40% - Accent2 4 2 2 3 3 2 2" xfId="53157" xr:uid="{00000000-0005-0000-0000-00003F3D0000}"/>
    <cellStyle name="40% - Accent2 4 2 2 3 3 3" xfId="45216" xr:uid="{00000000-0005-0000-0000-0000403D0000}"/>
    <cellStyle name="40% - Accent2 4 2 2 3 4" xfId="9434" xr:uid="{00000000-0005-0000-0000-0000413D0000}"/>
    <cellStyle name="40% - Accent2 4 2 2 3 4 2" xfId="38492" xr:uid="{00000000-0005-0000-0000-0000423D0000}"/>
    <cellStyle name="40% - Accent2 4 2 2 3 5" xfId="31908" xr:uid="{00000000-0005-0000-0000-0000433D0000}"/>
    <cellStyle name="40% - Accent2 4 2 2 4" xfId="3954" xr:uid="{00000000-0005-0000-0000-0000443D0000}"/>
    <cellStyle name="40% - Accent2 4 2 2 4 2" xfId="17248" xr:uid="{00000000-0005-0000-0000-0000453D0000}"/>
    <cellStyle name="40% - Accent2 4 2 2 4 2 2" xfId="25202" xr:uid="{00000000-0005-0000-0000-0000463D0000}"/>
    <cellStyle name="40% - Accent2 4 2 2 4 2 2 2" xfId="54161" xr:uid="{00000000-0005-0000-0000-0000473D0000}"/>
    <cellStyle name="40% - Accent2 4 2 2 4 2 3" xfId="46220" xr:uid="{00000000-0005-0000-0000-0000483D0000}"/>
    <cellStyle name="40% - Accent2 4 2 2 4 3" xfId="10578" xr:uid="{00000000-0005-0000-0000-0000493D0000}"/>
    <cellStyle name="40% - Accent2 4 2 2 4 3 2" xfId="39636" xr:uid="{00000000-0005-0000-0000-00004A3D0000}"/>
    <cellStyle name="40% - Accent2 4 2 2 4 4" xfId="33052" xr:uid="{00000000-0005-0000-0000-00004B3D0000}"/>
    <cellStyle name="40% - Accent2 4 2 2 5" xfId="5110" xr:uid="{00000000-0005-0000-0000-00004C3D0000}"/>
    <cellStyle name="40% - Accent2 4 2 2 5 2" xfId="18392" xr:uid="{00000000-0005-0000-0000-00004D3D0000}"/>
    <cellStyle name="40% - Accent2 4 2 2 5 2 2" xfId="26346" xr:uid="{00000000-0005-0000-0000-00004E3D0000}"/>
    <cellStyle name="40% - Accent2 4 2 2 5 2 2 2" xfId="55305" xr:uid="{00000000-0005-0000-0000-00004F3D0000}"/>
    <cellStyle name="40% - Accent2 4 2 2 5 2 3" xfId="47364" xr:uid="{00000000-0005-0000-0000-0000503D0000}"/>
    <cellStyle name="40% - Accent2 4 2 2 5 3" xfId="11722" xr:uid="{00000000-0005-0000-0000-0000513D0000}"/>
    <cellStyle name="40% - Accent2 4 2 2 5 3 2" xfId="40780" xr:uid="{00000000-0005-0000-0000-0000523D0000}"/>
    <cellStyle name="40% - Accent2 4 2 2 5 4" xfId="34196" xr:uid="{00000000-0005-0000-0000-0000533D0000}"/>
    <cellStyle name="40% - Accent2 4 2 2 6" xfId="7279" xr:uid="{00000000-0005-0000-0000-0000543D0000}"/>
    <cellStyle name="40% - Accent2 4 2 2 6 2" xfId="20540" xr:uid="{00000000-0005-0000-0000-0000553D0000}"/>
    <cellStyle name="40% - Accent2 4 2 2 6 2 2" xfId="28494" xr:uid="{00000000-0005-0000-0000-0000563D0000}"/>
    <cellStyle name="40% - Accent2 4 2 2 6 2 2 2" xfId="57453" xr:uid="{00000000-0005-0000-0000-0000573D0000}"/>
    <cellStyle name="40% - Accent2 4 2 2 6 2 3" xfId="49512" xr:uid="{00000000-0005-0000-0000-0000583D0000}"/>
    <cellStyle name="40% - Accent2 4 2 2 6 3" xfId="13870" xr:uid="{00000000-0005-0000-0000-0000593D0000}"/>
    <cellStyle name="40% - Accent2 4 2 2 6 3 2" xfId="42928" xr:uid="{00000000-0005-0000-0000-00005A3D0000}"/>
    <cellStyle name="40% - Accent2 4 2 2 6 4" xfId="36344" xr:uid="{00000000-0005-0000-0000-00005B3D0000}"/>
    <cellStyle name="40% - Accent2 4 2 2 7" xfId="15148" xr:uid="{00000000-0005-0000-0000-00005C3D0000}"/>
    <cellStyle name="40% - Accent2 4 2 2 7 2" xfId="23138" xr:uid="{00000000-0005-0000-0000-00005D3D0000}"/>
    <cellStyle name="40% - Accent2 4 2 2 7 2 2" xfId="52097" xr:uid="{00000000-0005-0000-0000-00005E3D0000}"/>
    <cellStyle name="40% - Accent2 4 2 2 7 3" xfId="44156" xr:uid="{00000000-0005-0000-0000-00005F3D0000}"/>
    <cellStyle name="40% - Accent2 4 2 2 8" xfId="21690" xr:uid="{00000000-0005-0000-0000-0000603D0000}"/>
    <cellStyle name="40% - Accent2 4 2 2 8 2" xfId="29638" xr:uid="{00000000-0005-0000-0000-0000613D0000}"/>
    <cellStyle name="40% - Accent2 4 2 2 8 2 2" xfId="58597" xr:uid="{00000000-0005-0000-0000-0000623D0000}"/>
    <cellStyle name="40% - Accent2 4 2 2 8 3" xfId="50656" xr:uid="{00000000-0005-0000-0000-0000633D0000}"/>
    <cellStyle name="40% - Accent2 4 2 2 9" xfId="8430" xr:uid="{00000000-0005-0000-0000-0000643D0000}"/>
    <cellStyle name="40% - Accent2 4 2 2 9 2" xfId="37488" xr:uid="{00000000-0005-0000-0000-0000653D0000}"/>
    <cellStyle name="40% - Accent2 4 2 3" xfId="2127" xr:uid="{00000000-0005-0000-0000-0000663D0000}"/>
    <cellStyle name="40% - Accent2 4 2 3 2" xfId="3135" xr:uid="{00000000-0005-0000-0000-0000673D0000}"/>
    <cellStyle name="40% - Accent2 4 2 3 2 2" xfId="6493" xr:uid="{00000000-0005-0000-0000-0000683D0000}"/>
    <cellStyle name="40% - Accent2 4 2 3 2 2 2" xfId="19775" xr:uid="{00000000-0005-0000-0000-0000693D0000}"/>
    <cellStyle name="40% - Accent2 4 2 3 2 2 2 2" xfId="27729" xr:uid="{00000000-0005-0000-0000-00006A3D0000}"/>
    <cellStyle name="40% - Accent2 4 2 3 2 2 2 2 2" xfId="56688" xr:uid="{00000000-0005-0000-0000-00006B3D0000}"/>
    <cellStyle name="40% - Accent2 4 2 3 2 2 2 3" xfId="48747" xr:uid="{00000000-0005-0000-0000-00006C3D0000}"/>
    <cellStyle name="40% - Accent2 4 2 3 2 2 3" xfId="13105" xr:uid="{00000000-0005-0000-0000-00006D3D0000}"/>
    <cellStyle name="40% - Accent2 4 2 3 2 2 3 2" xfId="42163" xr:uid="{00000000-0005-0000-0000-00006E3D0000}"/>
    <cellStyle name="40% - Accent2 4 2 3 2 2 4" xfId="35579" xr:uid="{00000000-0005-0000-0000-00006F3D0000}"/>
    <cellStyle name="40% - Accent2 4 2 3 2 3" xfId="16623" xr:uid="{00000000-0005-0000-0000-0000703D0000}"/>
    <cellStyle name="40% - Accent2 4 2 3 2 3 2" xfId="24577" xr:uid="{00000000-0005-0000-0000-0000713D0000}"/>
    <cellStyle name="40% - Accent2 4 2 3 2 3 2 2" xfId="53536" xr:uid="{00000000-0005-0000-0000-0000723D0000}"/>
    <cellStyle name="40% - Accent2 4 2 3 2 3 3" xfId="45595" xr:uid="{00000000-0005-0000-0000-0000733D0000}"/>
    <cellStyle name="40% - Accent2 4 2 3 2 4" xfId="9813" xr:uid="{00000000-0005-0000-0000-0000743D0000}"/>
    <cellStyle name="40% - Accent2 4 2 3 2 4 2" xfId="38871" xr:uid="{00000000-0005-0000-0000-0000753D0000}"/>
    <cellStyle name="40% - Accent2 4 2 3 2 5" xfId="32287" xr:uid="{00000000-0005-0000-0000-0000763D0000}"/>
    <cellStyle name="40% - Accent2 4 2 3 3" xfId="4333" xr:uid="{00000000-0005-0000-0000-0000773D0000}"/>
    <cellStyle name="40% - Accent2 4 2 3 3 2" xfId="17627" xr:uid="{00000000-0005-0000-0000-0000783D0000}"/>
    <cellStyle name="40% - Accent2 4 2 3 3 2 2" xfId="25581" xr:uid="{00000000-0005-0000-0000-0000793D0000}"/>
    <cellStyle name="40% - Accent2 4 2 3 3 2 2 2" xfId="54540" xr:uid="{00000000-0005-0000-0000-00007A3D0000}"/>
    <cellStyle name="40% - Accent2 4 2 3 3 2 3" xfId="46599" xr:uid="{00000000-0005-0000-0000-00007B3D0000}"/>
    <cellStyle name="40% - Accent2 4 2 3 3 3" xfId="10957" xr:uid="{00000000-0005-0000-0000-00007C3D0000}"/>
    <cellStyle name="40% - Accent2 4 2 3 3 3 2" xfId="40015" xr:uid="{00000000-0005-0000-0000-00007D3D0000}"/>
    <cellStyle name="40% - Accent2 4 2 3 3 4" xfId="33431" xr:uid="{00000000-0005-0000-0000-00007E3D0000}"/>
    <cellStyle name="40% - Accent2 4 2 3 4" xfId="5489" xr:uid="{00000000-0005-0000-0000-00007F3D0000}"/>
    <cellStyle name="40% - Accent2 4 2 3 4 2" xfId="18771" xr:uid="{00000000-0005-0000-0000-0000803D0000}"/>
    <cellStyle name="40% - Accent2 4 2 3 4 2 2" xfId="26725" xr:uid="{00000000-0005-0000-0000-0000813D0000}"/>
    <cellStyle name="40% - Accent2 4 2 3 4 2 2 2" xfId="55684" xr:uid="{00000000-0005-0000-0000-0000823D0000}"/>
    <cellStyle name="40% - Accent2 4 2 3 4 2 3" xfId="47743" xr:uid="{00000000-0005-0000-0000-0000833D0000}"/>
    <cellStyle name="40% - Accent2 4 2 3 4 3" xfId="12101" xr:uid="{00000000-0005-0000-0000-0000843D0000}"/>
    <cellStyle name="40% - Accent2 4 2 3 4 3 2" xfId="41159" xr:uid="{00000000-0005-0000-0000-0000853D0000}"/>
    <cellStyle name="40% - Accent2 4 2 3 4 4" xfId="34575" xr:uid="{00000000-0005-0000-0000-0000863D0000}"/>
    <cellStyle name="40% - Accent2 4 2 3 5" xfId="7658" xr:uid="{00000000-0005-0000-0000-0000873D0000}"/>
    <cellStyle name="40% - Accent2 4 2 3 5 2" xfId="20919" xr:uid="{00000000-0005-0000-0000-0000883D0000}"/>
    <cellStyle name="40% - Accent2 4 2 3 5 2 2" xfId="28873" xr:uid="{00000000-0005-0000-0000-0000893D0000}"/>
    <cellStyle name="40% - Accent2 4 2 3 5 2 2 2" xfId="57832" xr:uid="{00000000-0005-0000-0000-00008A3D0000}"/>
    <cellStyle name="40% - Accent2 4 2 3 5 2 3" xfId="49891" xr:uid="{00000000-0005-0000-0000-00008B3D0000}"/>
    <cellStyle name="40% - Accent2 4 2 3 5 3" xfId="14249" xr:uid="{00000000-0005-0000-0000-00008C3D0000}"/>
    <cellStyle name="40% - Accent2 4 2 3 5 3 2" xfId="43307" xr:uid="{00000000-0005-0000-0000-00008D3D0000}"/>
    <cellStyle name="40% - Accent2 4 2 3 5 4" xfId="36723" xr:uid="{00000000-0005-0000-0000-00008E3D0000}"/>
    <cellStyle name="40% - Accent2 4 2 3 6" xfId="15528" xr:uid="{00000000-0005-0000-0000-00008F3D0000}"/>
    <cellStyle name="40% - Accent2 4 2 3 6 2" xfId="23518" xr:uid="{00000000-0005-0000-0000-0000903D0000}"/>
    <cellStyle name="40% - Accent2 4 2 3 6 2 2" xfId="52477" xr:uid="{00000000-0005-0000-0000-0000913D0000}"/>
    <cellStyle name="40% - Accent2 4 2 3 6 3" xfId="44536" xr:uid="{00000000-0005-0000-0000-0000923D0000}"/>
    <cellStyle name="40% - Accent2 4 2 3 7" xfId="22069" xr:uid="{00000000-0005-0000-0000-0000933D0000}"/>
    <cellStyle name="40% - Accent2 4 2 3 7 2" xfId="30017" xr:uid="{00000000-0005-0000-0000-0000943D0000}"/>
    <cellStyle name="40% - Accent2 4 2 3 7 2 2" xfId="58976" xr:uid="{00000000-0005-0000-0000-0000953D0000}"/>
    <cellStyle name="40% - Accent2 4 2 3 7 3" xfId="51035" xr:uid="{00000000-0005-0000-0000-0000963D0000}"/>
    <cellStyle name="40% - Accent2 4 2 3 8" xfId="8809" xr:uid="{00000000-0005-0000-0000-0000973D0000}"/>
    <cellStyle name="40% - Accent2 4 2 3 8 2" xfId="37867" xr:uid="{00000000-0005-0000-0000-0000983D0000}"/>
    <cellStyle name="40% - Accent2 4 2 3 9" xfId="31283" xr:uid="{00000000-0005-0000-0000-0000993D0000}"/>
    <cellStyle name="40% - Accent2 4 2 4" xfId="1945" xr:uid="{00000000-0005-0000-0000-00009A3D0000}"/>
    <cellStyle name="40% - Accent2 4 2 4 2" xfId="2955" xr:uid="{00000000-0005-0000-0000-00009B3D0000}"/>
    <cellStyle name="40% - Accent2 4 2 4 2 2" xfId="6313" xr:uid="{00000000-0005-0000-0000-00009C3D0000}"/>
    <cellStyle name="40% - Accent2 4 2 4 2 2 2" xfId="19595" xr:uid="{00000000-0005-0000-0000-00009D3D0000}"/>
    <cellStyle name="40% - Accent2 4 2 4 2 2 2 2" xfId="27549" xr:uid="{00000000-0005-0000-0000-00009E3D0000}"/>
    <cellStyle name="40% - Accent2 4 2 4 2 2 2 2 2" xfId="56508" xr:uid="{00000000-0005-0000-0000-00009F3D0000}"/>
    <cellStyle name="40% - Accent2 4 2 4 2 2 2 3" xfId="48567" xr:uid="{00000000-0005-0000-0000-0000A03D0000}"/>
    <cellStyle name="40% - Accent2 4 2 4 2 2 3" xfId="12925" xr:uid="{00000000-0005-0000-0000-0000A13D0000}"/>
    <cellStyle name="40% - Accent2 4 2 4 2 2 3 2" xfId="41983" xr:uid="{00000000-0005-0000-0000-0000A23D0000}"/>
    <cellStyle name="40% - Accent2 4 2 4 2 2 4" xfId="35399" xr:uid="{00000000-0005-0000-0000-0000A33D0000}"/>
    <cellStyle name="40% - Accent2 4 2 4 2 3" xfId="16443" xr:uid="{00000000-0005-0000-0000-0000A43D0000}"/>
    <cellStyle name="40% - Accent2 4 2 4 2 3 2" xfId="24397" xr:uid="{00000000-0005-0000-0000-0000A53D0000}"/>
    <cellStyle name="40% - Accent2 4 2 4 2 3 2 2" xfId="53356" xr:uid="{00000000-0005-0000-0000-0000A63D0000}"/>
    <cellStyle name="40% - Accent2 4 2 4 2 3 3" xfId="45415" xr:uid="{00000000-0005-0000-0000-0000A73D0000}"/>
    <cellStyle name="40% - Accent2 4 2 4 2 4" xfId="9633" xr:uid="{00000000-0005-0000-0000-0000A83D0000}"/>
    <cellStyle name="40% - Accent2 4 2 4 2 4 2" xfId="38691" xr:uid="{00000000-0005-0000-0000-0000A93D0000}"/>
    <cellStyle name="40% - Accent2 4 2 4 2 5" xfId="32107" xr:uid="{00000000-0005-0000-0000-0000AA3D0000}"/>
    <cellStyle name="40% - Accent2 4 2 4 3" xfId="4153" xr:uid="{00000000-0005-0000-0000-0000AB3D0000}"/>
    <cellStyle name="40% - Accent2 4 2 4 3 2" xfId="17447" xr:uid="{00000000-0005-0000-0000-0000AC3D0000}"/>
    <cellStyle name="40% - Accent2 4 2 4 3 2 2" xfId="25401" xr:uid="{00000000-0005-0000-0000-0000AD3D0000}"/>
    <cellStyle name="40% - Accent2 4 2 4 3 2 2 2" xfId="54360" xr:uid="{00000000-0005-0000-0000-0000AE3D0000}"/>
    <cellStyle name="40% - Accent2 4 2 4 3 2 3" xfId="46419" xr:uid="{00000000-0005-0000-0000-0000AF3D0000}"/>
    <cellStyle name="40% - Accent2 4 2 4 3 3" xfId="10777" xr:uid="{00000000-0005-0000-0000-0000B03D0000}"/>
    <cellStyle name="40% - Accent2 4 2 4 3 3 2" xfId="39835" xr:uid="{00000000-0005-0000-0000-0000B13D0000}"/>
    <cellStyle name="40% - Accent2 4 2 4 3 4" xfId="33251" xr:uid="{00000000-0005-0000-0000-0000B23D0000}"/>
    <cellStyle name="40% - Accent2 4 2 4 4" xfId="5309" xr:uid="{00000000-0005-0000-0000-0000B33D0000}"/>
    <cellStyle name="40% - Accent2 4 2 4 4 2" xfId="18591" xr:uid="{00000000-0005-0000-0000-0000B43D0000}"/>
    <cellStyle name="40% - Accent2 4 2 4 4 2 2" xfId="26545" xr:uid="{00000000-0005-0000-0000-0000B53D0000}"/>
    <cellStyle name="40% - Accent2 4 2 4 4 2 2 2" xfId="55504" xr:uid="{00000000-0005-0000-0000-0000B63D0000}"/>
    <cellStyle name="40% - Accent2 4 2 4 4 2 3" xfId="47563" xr:uid="{00000000-0005-0000-0000-0000B73D0000}"/>
    <cellStyle name="40% - Accent2 4 2 4 4 3" xfId="11921" xr:uid="{00000000-0005-0000-0000-0000B83D0000}"/>
    <cellStyle name="40% - Accent2 4 2 4 4 3 2" xfId="40979" xr:uid="{00000000-0005-0000-0000-0000B93D0000}"/>
    <cellStyle name="40% - Accent2 4 2 4 4 4" xfId="34395" xr:uid="{00000000-0005-0000-0000-0000BA3D0000}"/>
    <cellStyle name="40% - Accent2 4 2 4 5" xfId="7478" xr:uid="{00000000-0005-0000-0000-0000BB3D0000}"/>
    <cellStyle name="40% - Accent2 4 2 4 5 2" xfId="20739" xr:uid="{00000000-0005-0000-0000-0000BC3D0000}"/>
    <cellStyle name="40% - Accent2 4 2 4 5 2 2" xfId="28693" xr:uid="{00000000-0005-0000-0000-0000BD3D0000}"/>
    <cellStyle name="40% - Accent2 4 2 4 5 2 2 2" xfId="57652" xr:uid="{00000000-0005-0000-0000-0000BE3D0000}"/>
    <cellStyle name="40% - Accent2 4 2 4 5 2 3" xfId="49711" xr:uid="{00000000-0005-0000-0000-0000BF3D0000}"/>
    <cellStyle name="40% - Accent2 4 2 4 5 3" xfId="14069" xr:uid="{00000000-0005-0000-0000-0000C03D0000}"/>
    <cellStyle name="40% - Accent2 4 2 4 5 3 2" xfId="43127" xr:uid="{00000000-0005-0000-0000-0000C13D0000}"/>
    <cellStyle name="40% - Accent2 4 2 4 5 4" xfId="36543" xr:uid="{00000000-0005-0000-0000-0000C23D0000}"/>
    <cellStyle name="40% - Accent2 4 2 4 6" xfId="15348" xr:uid="{00000000-0005-0000-0000-0000C33D0000}"/>
    <cellStyle name="40% - Accent2 4 2 4 6 2" xfId="23338" xr:uid="{00000000-0005-0000-0000-0000C43D0000}"/>
    <cellStyle name="40% - Accent2 4 2 4 6 2 2" xfId="52297" xr:uid="{00000000-0005-0000-0000-0000C53D0000}"/>
    <cellStyle name="40% - Accent2 4 2 4 6 3" xfId="44356" xr:uid="{00000000-0005-0000-0000-0000C63D0000}"/>
    <cellStyle name="40% - Accent2 4 2 4 7" xfId="21889" xr:uid="{00000000-0005-0000-0000-0000C73D0000}"/>
    <cellStyle name="40% - Accent2 4 2 4 7 2" xfId="29837" xr:uid="{00000000-0005-0000-0000-0000C83D0000}"/>
    <cellStyle name="40% - Accent2 4 2 4 7 2 2" xfId="58796" xr:uid="{00000000-0005-0000-0000-0000C93D0000}"/>
    <cellStyle name="40% - Accent2 4 2 4 7 3" xfId="50855" xr:uid="{00000000-0005-0000-0000-0000CA3D0000}"/>
    <cellStyle name="40% - Accent2 4 2 4 8" xfId="8629" xr:uid="{00000000-0005-0000-0000-0000CB3D0000}"/>
    <cellStyle name="40% - Accent2 4 2 4 8 2" xfId="37687" xr:uid="{00000000-0005-0000-0000-0000CC3D0000}"/>
    <cellStyle name="40% - Accent2 4 2 4 9" xfId="31103" xr:uid="{00000000-0005-0000-0000-0000CD3D0000}"/>
    <cellStyle name="40% - Accent2 4 2 5" xfId="2543" xr:uid="{00000000-0005-0000-0000-0000CE3D0000}"/>
    <cellStyle name="40% - Accent2 4 2 5 2" xfId="5901" xr:uid="{00000000-0005-0000-0000-0000CF3D0000}"/>
    <cellStyle name="40% - Accent2 4 2 5 2 2" xfId="19183" xr:uid="{00000000-0005-0000-0000-0000D03D0000}"/>
    <cellStyle name="40% - Accent2 4 2 5 2 2 2" xfId="27137" xr:uid="{00000000-0005-0000-0000-0000D13D0000}"/>
    <cellStyle name="40% - Accent2 4 2 5 2 2 2 2" xfId="56096" xr:uid="{00000000-0005-0000-0000-0000D23D0000}"/>
    <cellStyle name="40% - Accent2 4 2 5 2 2 3" xfId="48155" xr:uid="{00000000-0005-0000-0000-0000D33D0000}"/>
    <cellStyle name="40% - Accent2 4 2 5 2 3" xfId="12513" xr:uid="{00000000-0005-0000-0000-0000D43D0000}"/>
    <cellStyle name="40% - Accent2 4 2 5 2 3 2" xfId="41571" xr:uid="{00000000-0005-0000-0000-0000D53D0000}"/>
    <cellStyle name="40% - Accent2 4 2 5 2 4" xfId="34987" xr:uid="{00000000-0005-0000-0000-0000D63D0000}"/>
    <cellStyle name="40% - Accent2 4 2 5 3" xfId="16031" xr:uid="{00000000-0005-0000-0000-0000D73D0000}"/>
    <cellStyle name="40% - Accent2 4 2 5 3 2" xfId="23985" xr:uid="{00000000-0005-0000-0000-0000D83D0000}"/>
    <cellStyle name="40% - Accent2 4 2 5 3 2 2" xfId="52944" xr:uid="{00000000-0005-0000-0000-0000D93D0000}"/>
    <cellStyle name="40% - Accent2 4 2 5 3 3" xfId="45003" xr:uid="{00000000-0005-0000-0000-0000DA3D0000}"/>
    <cellStyle name="40% - Accent2 4 2 5 4" xfId="9221" xr:uid="{00000000-0005-0000-0000-0000DB3D0000}"/>
    <cellStyle name="40% - Accent2 4 2 5 4 2" xfId="38279" xr:uid="{00000000-0005-0000-0000-0000DC3D0000}"/>
    <cellStyle name="40% - Accent2 4 2 5 5" xfId="31695" xr:uid="{00000000-0005-0000-0000-0000DD3D0000}"/>
    <cellStyle name="40% - Accent2 4 2 6" xfId="3741" xr:uid="{00000000-0005-0000-0000-0000DE3D0000}"/>
    <cellStyle name="40% - Accent2 4 2 6 2" xfId="17035" xr:uid="{00000000-0005-0000-0000-0000DF3D0000}"/>
    <cellStyle name="40% - Accent2 4 2 6 2 2" xfId="24989" xr:uid="{00000000-0005-0000-0000-0000E03D0000}"/>
    <cellStyle name="40% - Accent2 4 2 6 2 2 2" xfId="53948" xr:uid="{00000000-0005-0000-0000-0000E13D0000}"/>
    <cellStyle name="40% - Accent2 4 2 6 2 3" xfId="46007" xr:uid="{00000000-0005-0000-0000-0000E23D0000}"/>
    <cellStyle name="40% - Accent2 4 2 6 3" xfId="10365" xr:uid="{00000000-0005-0000-0000-0000E33D0000}"/>
    <cellStyle name="40% - Accent2 4 2 6 3 2" xfId="39423" xr:uid="{00000000-0005-0000-0000-0000E43D0000}"/>
    <cellStyle name="40% - Accent2 4 2 6 4" xfId="32839" xr:uid="{00000000-0005-0000-0000-0000E53D0000}"/>
    <cellStyle name="40% - Accent2 4 2 7" xfId="4897" xr:uid="{00000000-0005-0000-0000-0000E63D0000}"/>
    <cellStyle name="40% - Accent2 4 2 7 2" xfId="18179" xr:uid="{00000000-0005-0000-0000-0000E73D0000}"/>
    <cellStyle name="40% - Accent2 4 2 7 2 2" xfId="26133" xr:uid="{00000000-0005-0000-0000-0000E83D0000}"/>
    <cellStyle name="40% - Accent2 4 2 7 2 2 2" xfId="55092" xr:uid="{00000000-0005-0000-0000-0000E93D0000}"/>
    <cellStyle name="40% - Accent2 4 2 7 2 3" xfId="47151" xr:uid="{00000000-0005-0000-0000-0000EA3D0000}"/>
    <cellStyle name="40% - Accent2 4 2 7 3" xfId="11509" xr:uid="{00000000-0005-0000-0000-0000EB3D0000}"/>
    <cellStyle name="40% - Accent2 4 2 7 3 2" xfId="40567" xr:uid="{00000000-0005-0000-0000-0000EC3D0000}"/>
    <cellStyle name="40% - Accent2 4 2 7 4" xfId="33983" xr:uid="{00000000-0005-0000-0000-0000ED3D0000}"/>
    <cellStyle name="40% - Accent2 4 2 8" xfId="7066" xr:uid="{00000000-0005-0000-0000-0000EE3D0000}"/>
    <cellStyle name="40% - Accent2 4 2 8 2" xfId="20327" xr:uid="{00000000-0005-0000-0000-0000EF3D0000}"/>
    <cellStyle name="40% - Accent2 4 2 8 2 2" xfId="28281" xr:uid="{00000000-0005-0000-0000-0000F03D0000}"/>
    <cellStyle name="40% - Accent2 4 2 8 2 2 2" xfId="57240" xr:uid="{00000000-0005-0000-0000-0000F13D0000}"/>
    <cellStyle name="40% - Accent2 4 2 8 2 3" xfId="49299" xr:uid="{00000000-0005-0000-0000-0000F23D0000}"/>
    <cellStyle name="40% - Accent2 4 2 8 3" xfId="13657" xr:uid="{00000000-0005-0000-0000-0000F33D0000}"/>
    <cellStyle name="40% - Accent2 4 2 8 3 2" xfId="42715" xr:uid="{00000000-0005-0000-0000-0000F43D0000}"/>
    <cellStyle name="40% - Accent2 4 2 8 4" xfId="36131" xr:uid="{00000000-0005-0000-0000-0000F53D0000}"/>
    <cellStyle name="40% - Accent2 4 2 9" xfId="14935" xr:uid="{00000000-0005-0000-0000-0000F63D0000}"/>
    <cellStyle name="40% - Accent2 4 2 9 2" xfId="22925" xr:uid="{00000000-0005-0000-0000-0000F73D0000}"/>
    <cellStyle name="40% - Accent2 4 2 9 2 2" xfId="51884" xr:uid="{00000000-0005-0000-0000-0000F83D0000}"/>
    <cellStyle name="40% - Accent2 4 2 9 3" xfId="43943" xr:uid="{00000000-0005-0000-0000-0000F93D0000}"/>
    <cellStyle name="40% - Accent2 4 3" xfId="1625" xr:uid="{00000000-0005-0000-0000-0000FA3D0000}"/>
    <cellStyle name="40% - Accent2 4 3 10" xfId="30814" xr:uid="{00000000-0005-0000-0000-0000FB3D0000}"/>
    <cellStyle name="40% - Accent2 4 3 2" xfId="2250" xr:uid="{00000000-0005-0000-0000-0000FC3D0000}"/>
    <cellStyle name="40% - Accent2 4 3 2 2" xfId="3258" xr:uid="{00000000-0005-0000-0000-0000FD3D0000}"/>
    <cellStyle name="40% - Accent2 4 3 2 2 2" xfId="6616" xr:uid="{00000000-0005-0000-0000-0000FE3D0000}"/>
    <cellStyle name="40% - Accent2 4 3 2 2 2 2" xfId="19898" xr:uid="{00000000-0005-0000-0000-0000FF3D0000}"/>
    <cellStyle name="40% - Accent2 4 3 2 2 2 2 2" xfId="27852" xr:uid="{00000000-0005-0000-0000-0000003E0000}"/>
    <cellStyle name="40% - Accent2 4 3 2 2 2 2 2 2" xfId="56811" xr:uid="{00000000-0005-0000-0000-0000013E0000}"/>
    <cellStyle name="40% - Accent2 4 3 2 2 2 2 3" xfId="48870" xr:uid="{00000000-0005-0000-0000-0000023E0000}"/>
    <cellStyle name="40% - Accent2 4 3 2 2 2 3" xfId="13228" xr:uid="{00000000-0005-0000-0000-0000033E0000}"/>
    <cellStyle name="40% - Accent2 4 3 2 2 2 3 2" xfId="42286" xr:uid="{00000000-0005-0000-0000-0000043E0000}"/>
    <cellStyle name="40% - Accent2 4 3 2 2 2 4" xfId="35702" xr:uid="{00000000-0005-0000-0000-0000053E0000}"/>
    <cellStyle name="40% - Accent2 4 3 2 2 3" xfId="16746" xr:uid="{00000000-0005-0000-0000-0000063E0000}"/>
    <cellStyle name="40% - Accent2 4 3 2 2 3 2" xfId="24700" xr:uid="{00000000-0005-0000-0000-0000073E0000}"/>
    <cellStyle name="40% - Accent2 4 3 2 2 3 2 2" xfId="53659" xr:uid="{00000000-0005-0000-0000-0000083E0000}"/>
    <cellStyle name="40% - Accent2 4 3 2 2 3 3" xfId="45718" xr:uid="{00000000-0005-0000-0000-0000093E0000}"/>
    <cellStyle name="40% - Accent2 4 3 2 2 4" xfId="9936" xr:uid="{00000000-0005-0000-0000-00000A3E0000}"/>
    <cellStyle name="40% - Accent2 4 3 2 2 4 2" xfId="38994" xr:uid="{00000000-0005-0000-0000-00000B3E0000}"/>
    <cellStyle name="40% - Accent2 4 3 2 2 5" xfId="32410" xr:uid="{00000000-0005-0000-0000-00000C3E0000}"/>
    <cellStyle name="40% - Accent2 4 3 2 3" xfId="4456" xr:uid="{00000000-0005-0000-0000-00000D3E0000}"/>
    <cellStyle name="40% - Accent2 4 3 2 3 2" xfId="17750" xr:uid="{00000000-0005-0000-0000-00000E3E0000}"/>
    <cellStyle name="40% - Accent2 4 3 2 3 2 2" xfId="25704" xr:uid="{00000000-0005-0000-0000-00000F3E0000}"/>
    <cellStyle name="40% - Accent2 4 3 2 3 2 2 2" xfId="54663" xr:uid="{00000000-0005-0000-0000-0000103E0000}"/>
    <cellStyle name="40% - Accent2 4 3 2 3 2 3" xfId="46722" xr:uid="{00000000-0005-0000-0000-0000113E0000}"/>
    <cellStyle name="40% - Accent2 4 3 2 3 3" xfId="11080" xr:uid="{00000000-0005-0000-0000-0000123E0000}"/>
    <cellStyle name="40% - Accent2 4 3 2 3 3 2" xfId="40138" xr:uid="{00000000-0005-0000-0000-0000133E0000}"/>
    <cellStyle name="40% - Accent2 4 3 2 3 4" xfId="33554" xr:uid="{00000000-0005-0000-0000-0000143E0000}"/>
    <cellStyle name="40% - Accent2 4 3 2 4" xfId="5612" xr:uid="{00000000-0005-0000-0000-0000153E0000}"/>
    <cellStyle name="40% - Accent2 4 3 2 4 2" xfId="18894" xr:uid="{00000000-0005-0000-0000-0000163E0000}"/>
    <cellStyle name="40% - Accent2 4 3 2 4 2 2" xfId="26848" xr:uid="{00000000-0005-0000-0000-0000173E0000}"/>
    <cellStyle name="40% - Accent2 4 3 2 4 2 2 2" xfId="55807" xr:uid="{00000000-0005-0000-0000-0000183E0000}"/>
    <cellStyle name="40% - Accent2 4 3 2 4 2 3" xfId="47866" xr:uid="{00000000-0005-0000-0000-0000193E0000}"/>
    <cellStyle name="40% - Accent2 4 3 2 4 3" xfId="12224" xr:uid="{00000000-0005-0000-0000-00001A3E0000}"/>
    <cellStyle name="40% - Accent2 4 3 2 4 3 2" xfId="41282" xr:uid="{00000000-0005-0000-0000-00001B3E0000}"/>
    <cellStyle name="40% - Accent2 4 3 2 4 4" xfId="34698" xr:uid="{00000000-0005-0000-0000-00001C3E0000}"/>
    <cellStyle name="40% - Accent2 4 3 2 5" xfId="7781" xr:uid="{00000000-0005-0000-0000-00001D3E0000}"/>
    <cellStyle name="40% - Accent2 4 3 2 5 2" xfId="21042" xr:uid="{00000000-0005-0000-0000-00001E3E0000}"/>
    <cellStyle name="40% - Accent2 4 3 2 5 2 2" xfId="28996" xr:uid="{00000000-0005-0000-0000-00001F3E0000}"/>
    <cellStyle name="40% - Accent2 4 3 2 5 2 2 2" xfId="57955" xr:uid="{00000000-0005-0000-0000-0000203E0000}"/>
    <cellStyle name="40% - Accent2 4 3 2 5 2 3" xfId="50014" xr:uid="{00000000-0005-0000-0000-0000213E0000}"/>
    <cellStyle name="40% - Accent2 4 3 2 5 3" xfId="14372" xr:uid="{00000000-0005-0000-0000-0000223E0000}"/>
    <cellStyle name="40% - Accent2 4 3 2 5 3 2" xfId="43430" xr:uid="{00000000-0005-0000-0000-0000233E0000}"/>
    <cellStyle name="40% - Accent2 4 3 2 5 4" xfId="36846" xr:uid="{00000000-0005-0000-0000-0000243E0000}"/>
    <cellStyle name="40% - Accent2 4 3 2 6" xfId="15651" xr:uid="{00000000-0005-0000-0000-0000253E0000}"/>
    <cellStyle name="40% - Accent2 4 3 2 6 2" xfId="23641" xr:uid="{00000000-0005-0000-0000-0000263E0000}"/>
    <cellStyle name="40% - Accent2 4 3 2 6 2 2" xfId="52600" xr:uid="{00000000-0005-0000-0000-0000273E0000}"/>
    <cellStyle name="40% - Accent2 4 3 2 6 3" xfId="44659" xr:uid="{00000000-0005-0000-0000-0000283E0000}"/>
    <cellStyle name="40% - Accent2 4 3 2 7" xfId="22192" xr:uid="{00000000-0005-0000-0000-0000293E0000}"/>
    <cellStyle name="40% - Accent2 4 3 2 7 2" xfId="30140" xr:uid="{00000000-0005-0000-0000-00002A3E0000}"/>
    <cellStyle name="40% - Accent2 4 3 2 7 2 2" xfId="59099" xr:uid="{00000000-0005-0000-0000-00002B3E0000}"/>
    <cellStyle name="40% - Accent2 4 3 2 7 3" xfId="51158" xr:uid="{00000000-0005-0000-0000-00002C3E0000}"/>
    <cellStyle name="40% - Accent2 4 3 2 8" xfId="8932" xr:uid="{00000000-0005-0000-0000-00002D3E0000}"/>
    <cellStyle name="40% - Accent2 4 3 2 8 2" xfId="37990" xr:uid="{00000000-0005-0000-0000-00002E3E0000}"/>
    <cellStyle name="40% - Accent2 4 3 2 9" xfId="31406" xr:uid="{00000000-0005-0000-0000-00002F3E0000}"/>
    <cellStyle name="40% - Accent2 4 3 3" xfId="2666" xr:uid="{00000000-0005-0000-0000-0000303E0000}"/>
    <cellStyle name="40% - Accent2 4 3 3 2" xfId="6024" xr:uid="{00000000-0005-0000-0000-0000313E0000}"/>
    <cellStyle name="40% - Accent2 4 3 3 2 2" xfId="19306" xr:uid="{00000000-0005-0000-0000-0000323E0000}"/>
    <cellStyle name="40% - Accent2 4 3 3 2 2 2" xfId="27260" xr:uid="{00000000-0005-0000-0000-0000333E0000}"/>
    <cellStyle name="40% - Accent2 4 3 3 2 2 2 2" xfId="56219" xr:uid="{00000000-0005-0000-0000-0000343E0000}"/>
    <cellStyle name="40% - Accent2 4 3 3 2 2 3" xfId="48278" xr:uid="{00000000-0005-0000-0000-0000353E0000}"/>
    <cellStyle name="40% - Accent2 4 3 3 2 3" xfId="12636" xr:uid="{00000000-0005-0000-0000-0000363E0000}"/>
    <cellStyle name="40% - Accent2 4 3 3 2 3 2" xfId="41694" xr:uid="{00000000-0005-0000-0000-0000373E0000}"/>
    <cellStyle name="40% - Accent2 4 3 3 2 4" xfId="35110" xr:uid="{00000000-0005-0000-0000-0000383E0000}"/>
    <cellStyle name="40% - Accent2 4 3 3 3" xfId="16154" xr:uid="{00000000-0005-0000-0000-0000393E0000}"/>
    <cellStyle name="40% - Accent2 4 3 3 3 2" xfId="24108" xr:uid="{00000000-0005-0000-0000-00003A3E0000}"/>
    <cellStyle name="40% - Accent2 4 3 3 3 2 2" xfId="53067" xr:uid="{00000000-0005-0000-0000-00003B3E0000}"/>
    <cellStyle name="40% - Accent2 4 3 3 3 3" xfId="45126" xr:uid="{00000000-0005-0000-0000-00003C3E0000}"/>
    <cellStyle name="40% - Accent2 4 3 3 4" xfId="9344" xr:uid="{00000000-0005-0000-0000-00003D3E0000}"/>
    <cellStyle name="40% - Accent2 4 3 3 4 2" xfId="38402" xr:uid="{00000000-0005-0000-0000-00003E3E0000}"/>
    <cellStyle name="40% - Accent2 4 3 3 5" xfId="31818" xr:uid="{00000000-0005-0000-0000-00003F3E0000}"/>
    <cellStyle name="40% - Accent2 4 3 4" xfId="3864" xr:uid="{00000000-0005-0000-0000-0000403E0000}"/>
    <cellStyle name="40% - Accent2 4 3 4 2" xfId="17158" xr:uid="{00000000-0005-0000-0000-0000413E0000}"/>
    <cellStyle name="40% - Accent2 4 3 4 2 2" xfId="25112" xr:uid="{00000000-0005-0000-0000-0000423E0000}"/>
    <cellStyle name="40% - Accent2 4 3 4 2 2 2" xfId="54071" xr:uid="{00000000-0005-0000-0000-0000433E0000}"/>
    <cellStyle name="40% - Accent2 4 3 4 2 3" xfId="46130" xr:uid="{00000000-0005-0000-0000-0000443E0000}"/>
    <cellStyle name="40% - Accent2 4 3 4 3" xfId="10488" xr:uid="{00000000-0005-0000-0000-0000453E0000}"/>
    <cellStyle name="40% - Accent2 4 3 4 3 2" xfId="39546" xr:uid="{00000000-0005-0000-0000-0000463E0000}"/>
    <cellStyle name="40% - Accent2 4 3 4 4" xfId="32962" xr:uid="{00000000-0005-0000-0000-0000473E0000}"/>
    <cellStyle name="40% - Accent2 4 3 5" xfId="5020" xr:uid="{00000000-0005-0000-0000-0000483E0000}"/>
    <cellStyle name="40% - Accent2 4 3 5 2" xfId="18302" xr:uid="{00000000-0005-0000-0000-0000493E0000}"/>
    <cellStyle name="40% - Accent2 4 3 5 2 2" xfId="26256" xr:uid="{00000000-0005-0000-0000-00004A3E0000}"/>
    <cellStyle name="40% - Accent2 4 3 5 2 2 2" xfId="55215" xr:uid="{00000000-0005-0000-0000-00004B3E0000}"/>
    <cellStyle name="40% - Accent2 4 3 5 2 3" xfId="47274" xr:uid="{00000000-0005-0000-0000-00004C3E0000}"/>
    <cellStyle name="40% - Accent2 4 3 5 3" xfId="11632" xr:uid="{00000000-0005-0000-0000-00004D3E0000}"/>
    <cellStyle name="40% - Accent2 4 3 5 3 2" xfId="40690" xr:uid="{00000000-0005-0000-0000-00004E3E0000}"/>
    <cellStyle name="40% - Accent2 4 3 5 4" xfId="34106" xr:uid="{00000000-0005-0000-0000-00004F3E0000}"/>
    <cellStyle name="40% - Accent2 4 3 6" xfId="7189" xr:uid="{00000000-0005-0000-0000-0000503E0000}"/>
    <cellStyle name="40% - Accent2 4 3 6 2" xfId="20450" xr:uid="{00000000-0005-0000-0000-0000513E0000}"/>
    <cellStyle name="40% - Accent2 4 3 6 2 2" xfId="28404" xr:uid="{00000000-0005-0000-0000-0000523E0000}"/>
    <cellStyle name="40% - Accent2 4 3 6 2 2 2" xfId="57363" xr:uid="{00000000-0005-0000-0000-0000533E0000}"/>
    <cellStyle name="40% - Accent2 4 3 6 2 3" xfId="49422" xr:uid="{00000000-0005-0000-0000-0000543E0000}"/>
    <cellStyle name="40% - Accent2 4 3 6 3" xfId="13780" xr:uid="{00000000-0005-0000-0000-0000553E0000}"/>
    <cellStyle name="40% - Accent2 4 3 6 3 2" xfId="42838" xr:uid="{00000000-0005-0000-0000-0000563E0000}"/>
    <cellStyle name="40% - Accent2 4 3 6 4" xfId="36254" xr:uid="{00000000-0005-0000-0000-0000573E0000}"/>
    <cellStyle name="40% - Accent2 4 3 7" xfId="15058" xr:uid="{00000000-0005-0000-0000-0000583E0000}"/>
    <cellStyle name="40% - Accent2 4 3 7 2" xfId="23048" xr:uid="{00000000-0005-0000-0000-0000593E0000}"/>
    <cellStyle name="40% - Accent2 4 3 7 2 2" xfId="52007" xr:uid="{00000000-0005-0000-0000-00005A3E0000}"/>
    <cellStyle name="40% - Accent2 4 3 7 3" xfId="44066" xr:uid="{00000000-0005-0000-0000-00005B3E0000}"/>
    <cellStyle name="40% - Accent2 4 3 8" xfId="21600" xr:uid="{00000000-0005-0000-0000-00005C3E0000}"/>
    <cellStyle name="40% - Accent2 4 3 8 2" xfId="29548" xr:uid="{00000000-0005-0000-0000-00005D3E0000}"/>
    <cellStyle name="40% - Accent2 4 3 8 2 2" xfId="58507" xr:uid="{00000000-0005-0000-0000-00005E3E0000}"/>
    <cellStyle name="40% - Accent2 4 3 8 3" xfId="50566" xr:uid="{00000000-0005-0000-0000-00005F3E0000}"/>
    <cellStyle name="40% - Accent2 4 3 9" xfId="8340" xr:uid="{00000000-0005-0000-0000-0000603E0000}"/>
    <cellStyle name="40% - Accent2 4 3 9 2" xfId="37398" xr:uid="{00000000-0005-0000-0000-0000613E0000}"/>
    <cellStyle name="40% - Accent2 4 4" xfId="2037" xr:uid="{00000000-0005-0000-0000-0000623E0000}"/>
    <cellStyle name="40% - Accent2 4 4 2" xfId="3045" xr:uid="{00000000-0005-0000-0000-0000633E0000}"/>
    <cellStyle name="40% - Accent2 4 4 2 2" xfId="6403" xr:uid="{00000000-0005-0000-0000-0000643E0000}"/>
    <cellStyle name="40% - Accent2 4 4 2 2 2" xfId="19685" xr:uid="{00000000-0005-0000-0000-0000653E0000}"/>
    <cellStyle name="40% - Accent2 4 4 2 2 2 2" xfId="27639" xr:uid="{00000000-0005-0000-0000-0000663E0000}"/>
    <cellStyle name="40% - Accent2 4 4 2 2 2 2 2" xfId="56598" xr:uid="{00000000-0005-0000-0000-0000673E0000}"/>
    <cellStyle name="40% - Accent2 4 4 2 2 2 3" xfId="48657" xr:uid="{00000000-0005-0000-0000-0000683E0000}"/>
    <cellStyle name="40% - Accent2 4 4 2 2 3" xfId="13015" xr:uid="{00000000-0005-0000-0000-0000693E0000}"/>
    <cellStyle name="40% - Accent2 4 4 2 2 3 2" xfId="42073" xr:uid="{00000000-0005-0000-0000-00006A3E0000}"/>
    <cellStyle name="40% - Accent2 4 4 2 2 4" xfId="35489" xr:uid="{00000000-0005-0000-0000-00006B3E0000}"/>
    <cellStyle name="40% - Accent2 4 4 2 3" xfId="16533" xr:uid="{00000000-0005-0000-0000-00006C3E0000}"/>
    <cellStyle name="40% - Accent2 4 4 2 3 2" xfId="24487" xr:uid="{00000000-0005-0000-0000-00006D3E0000}"/>
    <cellStyle name="40% - Accent2 4 4 2 3 2 2" xfId="53446" xr:uid="{00000000-0005-0000-0000-00006E3E0000}"/>
    <cellStyle name="40% - Accent2 4 4 2 3 3" xfId="45505" xr:uid="{00000000-0005-0000-0000-00006F3E0000}"/>
    <cellStyle name="40% - Accent2 4 4 2 4" xfId="9723" xr:uid="{00000000-0005-0000-0000-0000703E0000}"/>
    <cellStyle name="40% - Accent2 4 4 2 4 2" xfId="38781" xr:uid="{00000000-0005-0000-0000-0000713E0000}"/>
    <cellStyle name="40% - Accent2 4 4 2 5" xfId="32197" xr:uid="{00000000-0005-0000-0000-0000723E0000}"/>
    <cellStyle name="40% - Accent2 4 4 3" xfId="4243" xr:uid="{00000000-0005-0000-0000-0000733E0000}"/>
    <cellStyle name="40% - Accent2 4 4 3 2" xfId="17537" xr:uid="{00000000-0005-0000-0000-0000743E0000}"/>
    <cellStyle name="40% - Accent2 4 4 3 2 2" xfId="25491" xr:uid="{00000000-0005-0000-0000-0000753E0000}"/>
    <cellStyle name="40% - Accent2 4 4 3 2 2 2" xfId="54450" xr:uid="{00000000-0005-0000-0000-0000763E0000}"/>
    <cellStyle name="40% - Accent2 4 4 3 2 3" xfId="46509" xr:uid="{00000000-0005-0000-0000-0000773E0000}"/>
    <cellStyle name="40% - Accent2 4 4 3 3" xfId="10867" xr:uid="{00000000-0005-0000-0000-0000783E0000}"/>
    <cellStyle name="40% - Accent2 4 4 3 3 2" xfId="39925" xr:uid="{00000000-0005-0000-0000-0000793E0000}"/>
    <cellStyle name="40% - Accent2 4 4 3 4" xfId="33341" xr:uid="{00000000-0005-0000-0000-00007A3E0000}"/>
    <cellStyle name="40% - Accent2 4 4 4" xfId="5399" xr:uid="{00000000-0005-0000-0000-00007B3E0000}"/>
    <cellStyle name="40% - Accent2 4 4 4 2" xfId="18681" xr:uid="{00000000-0005-0000-0000-00007C3E0000}"/>
    <cellStyle name="40% - Accent2 4 4 4 2 2" xfId="26635" xr:uid="{00000000-0005-0000-0000-00007D3E0000}"/>
    <cellStyle name="40% - Accent2 4 4 4 2 2 2" xfId="55594" xr:uid="{00000000-0005-0000-0000-00007E3E0000}"/>
    <cellStyle name="40% - Accent2 4 4 4 2 3" xfId="47653" xr:uid="{00000000-0005-0000-0000-00007F3E0000}"/>
    <cellStyle name="40% - Accent2 4 4 4 3" xfId="12011" xr:uid="{00000000-0005-0000-0000-0000803E0000}"/>
    <cellStyle name="40% - Accent2 4 4 4 3 2" xfId="41069" xr:uid="{00000000-0005-0000-0000-0000813E0000}"/>
    <cellStyle name="40% - Accent2 4 4 4 4" xfId="34485" xr:uid="{00000000-0005-0000-0000-0000823E0000}"/>
    <cellStyle name="40% - Accent2 4 4 5" xfId="7568" xr:uid="{00000000-0005-0000-0000-0000833E0000}"/>
    <cellStyle name="40% - Accent2 4 4 5 2" xfId="20829" xr:uid="{00000000-0005-0000-0000-0000843E0000}"/>
    <cellStyle name="40% - Accent2 4 4 5 2 2" xfId="28783" xr:uid="{00000000-0005-0000-0000-0000853E0000}"/>
    <cellStyle name="40% - Accent2 4 4 5 2 2 2" xfId="57742" xr:uid="{00000000-0005-0000-0000-0000863E0000}"/>
    <cellStyle name="40% - Accent2 4 4 5 2 3" xfId="49801" xr:uid="{00000000-0005-0000-0000-0000873E0000}"/>
    <cellStyle name="40% - Accent2 4 4 5 3" xfId="14159" xr:uid="{00000000-0005-0000-0000-0000883E0000}"/>
    <cellStyle name="40% - Accent2 4 4 5 3 2" xfId="43217" xr:uid="{00000000-0005-0000-0000-0000893E0000}"/>
    <cellStyle name="40% - Accent2 4 4 5 4" xfId="36633" xr:uid="{00000000-0005-0000-0000-00008A3E0000}"/>
    <cellStyle name="40% - Accent2 4 4 6" xfId="15438" xr:uid="{00000000-0005-0000-0000-00008B3E0000}"/>
    <cellStyle name="40% - Accent2 4 4 6 2" xfId="23428" xr:uid="{00000000-0005-0000-0000-00008C3E0000}"/>
    <cellStyle name="40% - Accent2 4 4 6 2 2" xfId="52387" xr:uid="{00000000-0005-0000-0000-00008D3E0000}"/>
    <cellStyle name="40% - Accent2 4 4 6 3" xfId="44446" xr:uid="{00000000-0005-0000-0000-00008E3E0000}"/>
    <cellStyle name="40% - Accent2 4 4 7" xfId="21979" xr:uid="{00000000-0005-0000-0000-00008F3E0000}"/>
    <cellStyle name="40% - Accent2 4 4 7 2" xfId="29927" xr:uid="{00000000-0005-0000-0000-0000903E0000}"/>
    <cellStyle name="40% - Accent2 4 4 7 2 2" xfId="58886" xr:uid="{00000000-0005-0000-0000-0000913E0000}"/>
    <cellStyle name="40% - Accent2 4 4 7 3" xfId="50945" xr:uid="{00000000-0005-0000-0000-0000923E0000}"/>
    <cellStyle name="40% - Accent2 4 4 8" xfId="8719" xr:uid="{00000000-0005-0000-0000-0000933E0000}"/>
    <cellStyle name="40% - Accent2 4 4 8 2" xfId="37777" xr:uid="{00000000-0005-0000-0000-0000943E0000}"/>
    <cellStyle name="40% - Accent2 4 4 9" xfId="31193" xr:uid="{00000000-0005-0000-0000-0000953E0000}"/>
    <cellStyle name="40% - Accent2 4 5" xfId="1855" xr:uid="{00000000-0005-0000-0000-0000963E0000}"/>
    <cellStyle name="40% - Accent2 4 5 2" xfId="2865" xr:uid="{00000000-0005-0000-0000-0000973E0000}"/>
    <cellStyle name="40% - Accent2 4 5 2 2" xfId="6223" xr:uid="{00000000-0005-0000-0000-0000983E0000}"/>
    <cellStyle name="40% - Accent2 4 5 2 2 2" xfId="19505" xr:uid="{00000000-0005-0000-0000-0000993E0000}"/>
    <cellStyle name="40% - Accent2 4 5 2 2 2 2" xfId="27459" xr:uid="{00000000-0005-0000-0000-00009A3E0000}"/>
    <cellStyle name="40% - Accent2 4 5 2 2 2 2 2" xfId="56418" xr:uid="{00000000-0005-0000-0000-00009B3E0000}"/>
    <cellStyle name="40% - Accent2 4 5 2 2 2 3" xfId="48477" xr:uid="{00000000-0005-0000-0000-00009C3E0000}"/>
    <cellStyle name="40% - Accent2 4 5 2 2 3" xfId="12835" xr:uid="{00000000-0005-0000-0000-00009D3E0000}"/>
    <cellStyle name="40% - Accent2 4 5 2 2 3 2" xfId="41893" xr:uid="{00000000-0005-0000-0000-00009E3E0000}"/>
    <cellStyle name="40% - Accent2 4 5 2 2 4" xfId="35309" xr:uid="{00000000-0005-0000-0000-00009F3E0000}"/>
    <cellStyle name="40% - Accent2 4 5 2 3" xfId="16353" xr:uid="{00000000-0005-0000-0000-0000A03E0000}"/>
    <cellStyle name="40% - Accent2 4 5 2 3 2" xfId="24307" xr:uid="{00000000-0005-0000-0000-0000A13E0000}"/>
    <cellStyle name="40% - Accent2 4 5 2 3 2 2" xfId="53266" xr:uid="{00000000-0005-0000-0000-0000A23E0000}"/>
    <cellStyle name="40% - Accent2 4 5 2 3 3" xfId="45325" xr:uid="{00000000-0005-0000-0000-0000A33E0000}"/>
    <cellStyle name="40% - Accent2 4 5 2 4" xfId="9543" xr:uid="{00000000-0005-0000-0000-0000A43E0000}"/>
    <cellStyle name="40% - Accent2 4 5 2 4 2" xfId="38601" xr:uid="{00000000-0005-0000-0000-0000A53E0000}"/>
    <cellStyle name="40% - Accent2 4 5 2 5" xfId="32017" xr:uid="{00000000-0005-0000-0000-0000A63E0000}"/>
    <cellStyle name="40% - Accent2 4 5 3" xfId="4063" xr:uid="{00000000-0005-0000-0000-0000A73E0000}"/>
    <cellStyle name="40% - Accent2 4 5 3 2" xfId="17357" xr:uid="{00000000-0005-0000-0000-0000A83E0000}"/>
    <cellStyle name="40% - Accent2 4 5 3 2 2" xfId="25311" xr:uid="{00000000-0005-0000-0000-0000A93E0000}"/>
    <cellStyle name="40% - Accent2 4 5 3 2 2 2" xfId="54270" xr:uid="{00000000-0005-0000-0000-0000AA3E0000}"/>
    <cellStyle name="40% - Accent2 4 5 3 2 3" xfId="46329" xr:uid="{00000000-0005-0000-0000-0000AB3E0000}"/>
    <cellStyle name="40% - Accent2 4 5 3 3" xfId="10687" xr:uid="{00000000-0005-0000-0000-0000AC3E0000}"/>
    <cellStyle name="40% - Accent2 4 5 3 3 2" xfId="39745" xr:uid="{00000000-0005-0000-0000-0000AD3E0000}"/>
    <cellStyle name="40% - Accent2 4 5 3 4" xfId="33161" xr:uid="{00000000-0005-0000-0000-0000AE3E0000}"/>
    <cellStyle name="40% - Accent2 4 5 4" xfId="5219" xr:uid="{00000000-0005-0000-0000-0000AF3E0000}"/>
    <cellStyle name="40% - Accent2 4 5 4 2" xfId="18501" xr:uid="{00000000-0005-0000-0000-0000B03E0000}"/>
    <cellStyle name="40% - Accent2 4 5 4 2 2" xfId="26455" xr:uid="{00000000-0005-0000-0000-0000B13E0000}"/>
    <cellStyle name="40% - Accent2 4 5 4 2 2 2" xfId="55414" xr:uid="{00000000-0005-0000-0000-0000B23E0000}"/>
    <cellStyle name="40% - Accent2 4 5 4 2 3" xfId="47473" xr:uid="{00000000-0005-0000-0000-0000B33E0000}"/>
    <cellStyle name="40% - Accent2 4 5 4 3" xfId="11831" xr:uid="{00000000-0005-0000-0000-0000B43E0000}"/>
    <cellStyle name="40% - Accent2 4 5 4 3 2" xfId="40889" xr:uid="{00000000-0005-0000-0000-0000B53E0000}"/>
    <cellStyle name="40% - Accent2 4 5 4 4" xfId="34305" xr:uid="{00000000-0005-0000-0000-0000B63E0000}"/>
    <cellStyle name="40% - Accent2 4 5 5" xfId="7388" xr:uid="{00000000-0005-0000-0000-0000B73E0000}"/>
    <cellStyle name="40% - Accent2 4 5 5 2" xfId="20649" xr:uid="{00000000-0005-0000-0000-0000B83E0000}"/>
    <cellStyle name="40% - Accent2 4 5 5 2 2" xfId="28603" xr:uid="{00000000-0005-0000-0000-0000B93E0000}"/>
    <cellStyle name="40% - Accent2 4 5 5 2 2 2" xfId="57562" xr:uid="{00000000-0005-0000-0000-0000BA3E0000}"/>
    <cellStyle name="40% - Accent2 4 5 5 2 3" xfId="49621" xr:uid="{00000000-0005-0000-0000-0000BB3E0000}"/>
    <cellStyle name="40% - Accent2 4 5 5 3" xfId="13979" xr:uid="{00000000-0005-0000-0000-0000BC3E0000}"/>
    <cellStyle name="40% - Accent2 4 5 5 3 2" xfId="43037" xr:uid="{00000000-0005-0000-0000-0000BD3E0000}"/>
    <cellStyle name="40% - Accent2 4 5 5 4" xfId="36453" xr:uid="{00000000-0005-0000-0000-0000BE3E0000}"/>
    <cellStyle name="40% - Accent2 4 5 6" xfId="15258" xr:uid="{00000000-0005-0000-0000-0000BF3E0000}"/>
    <cellStyle name="40% - Accent2 4 5 6 2" xfId="23248" xr:uid="{00000000-0005-0000-0000-0000C03E0000}"/>
    <cellStyle name="40% - Accent2 4 5 6 2 2" xfId="52207" xr:uid="{00000000-0005-0000-0000-0000C13E0000}"/>
    <cellStyle name="40% - Accent2 4 5 6 3" xfId="44266" xr:uid="{00000000-0005-0000-0000-0000C23E0000}"/>
    <cellStyle name="40% - Accent2 4 5 7" xfId="21799" xr:uid="{00000000-0005-0000-0000-0000C33E0000}"/>
    <cellStyle name="40% - Accent2 4 5 7 2" xfId="29747" xr:uid="{00000000-0005-0000-0000-0000C43E0000}"/>
    <cellStyle name="40% - Accent2 4 5 7 2 2" xfId="58706" xr:uid="{00000000-0005-0000-0000-0000C53E0000}"/>
    <cellStyle name="40% - Accent2 4 5 7 3" xfId="50765" xr:uid="{00000000-0005-0000-0000-0000C63E0000}"/>
    <cellStyle name="40% - Accent2 4 5 8" xfId="8539" xr:uid="{00000000-0005-0000-0000-0000C73E0000}"/>
    <cellStyle name="40% - Accent2 4 5 8 2" xfId="37597" xr:uid="{00000000-0005-0000-0000-0000C83E0000}"/>
    <cellStyle name="40% - Accent2 4 5 9" xfId="31013" xr:uid="{00000000-0005-0000-0000-0000C93E0000}"/>
    <cellStyle name="40% - Accent2 4 6" xfId="3412" xr:uid="{00000000-0005-0000-0000-0000CA3E0000}"/>
    <cellStyle name="40% - Accent2 4 6 2" xfId="4610" xr:uid="{00000000-0005-0000-0000-0000CB3E0000}"/>
    <cellStyle name="40% - Accent2 4 6 2 2" xfId="17904" xr:uid="{00000000-0005-0000-0000-0000CC3E0000}"/>
    <cellStyle name="40% - Accent2 4 6 2 2 2" xfId="25858" xr:uid="{00000000-0005-0000-0000-0000CD3E0000}"/>
    <cellStyle name="40% - Accent2 4 6 2 2 2 2" xfId="54817" xr:uid="{00000000-0005-0000-0000-0000CE3E0000}"/>
    <cellStyle name="40% - Accent2 4 6 2 2 3" xfId="46876" xr:uid="{00000000-0005-0000-0000-0000CF3E0000}"/>
    <cellStyle name="40% - Accent2 4 6 2 3" xfId="11234" xr:uid="{00000000-0005-0000-0000-0000D03E0000}"/>
    <cellStyle name="40% - Accent2 4 6 2 3 2" xfId="40292" xr:uid="{00000000-0005-0000-0000-0000D13E0000}"/>
    <cellStyle name="40% - Accent2 4 6 2 4" xfId="33708" xr:uid="{00000000-0005-0000-0000-0000D23E0000}"/>
    <cellStyle name="40% - Accent2 4 6 3" xfId="6770" xr:uid="{00000000-0005-0000-0000-0000D33E0000}"/>
    <cellStyle name="40% - Accent2 4 6 3 2" xfId="20052" xr:uid="{00000000-0005-0000-0000-0000D43E0000}"/>
    <cellStyle name="40% - Accent2 4 6 3 2 2" xfId="28006" xr:uid="{00000000-0005-0000-0000-0000D53E0000}"/>
    <cellStyle name="40% - Accent2 4 6 3 2 2 2" xfId="56965" xr:uid="{00000000-0005-0000-0000-0000D63E0000}"/>
    <cellStyle name="40% - Accent2 4 6 3 2 3" xfId="49024" xr:uid="{00000000-0005-0000-0000-0000D73E0000}"/>
    <cellStyle name="40% - Accent2 4 6 3 3" xfId="13382" xr:uid="{00000000-0005-0000-0000-0000D83E0000}"/>
    <cellStyle name="40% - Accent2 4 6 3 3 2" xfId="42440" xr:uid="{00000000-0005-0000-0000-0000D93E0000}"/>
    <cellStyle name="40% - Accent2 4 6 3 4" xfId="35856" xr:uid="{00000000-0005-0000-0000-0000DA3E0000}"/>
    <cellStyle name="40% - Accent2 4 6 4" xfId="7935" xr:uid="{00000000-0005-0000-0000-0000DB3E0000}"/>
    <cellStyle name="40% - Accent2 4 6 4 2" xfId="21196" xr:uid="{00000000-0005-0000-0000-0000DC3E0000}"/>
    <cellStyle name="40% - Accent2 4 6 4 2 2" xfId="29150" xr:uid="{00000000-0005-0000-0000-0000DD3E0000}"/>
    <cellStyle name="40% - Accent2 4 6 4 2 2 2" xfId="58109" xr:uid="{00000000-0005-0000-0000-0000DE3E0000}"/>
    <cellStyle name="40% - Accent2 4 6 4 2 3" xfId="50168" xr:uid="{00000000-0005-0000-0000-0000DF3E0000}"/>
    <cellStyle name="40% - Accent2 4 6 4 3" xfId="14526" xr:uid="{00000000-0005-0000-0000-0000E03E0000}"/>
    <cellStyle name="40% - Accent2 4 6 4 3 2" xfId="43584" xr:uid="{00000000-0005-0000-0000-0000E13E0000}"/>
    <cellStyle name="40% - Accent2 4 6 4 4" xfId="37000" xr:uid="{00000000-0005-0000-0000-0000E23E0000}"/>
    <cellStyle name="40% - Accent2 4 6 5" xfId="15805" xr:uid="{00000000-0005-0000-0000-0000E33E0000}"/>
    <cellStyle name="40% - Accent2 4 6 5 2" xfId="23795" xr:uid="{00000000-0005-0000-0000-0000E43E0000}"/>
    <cellStyle name="40% - Accent2 4 6 5 2 2" xfId="52754" xr:uid="{00000000-0005-0000-0000-0000E53E0000}"/>
    <cellStyle name="40% - Accent2 4 6 5 3" xfId="44813" xr:uid="{00000000-0005-0000-0000-0000E63E0000}"/>
    <cellStyle name="40% - Accent2 4 6 6" xfId="22346" xr:uid="{00000000-0005-0000-0000-0000E73E0000}"/>
    <cellStyle name="40% - Accent2 4 6 6 2" xfId="30294" xr:uid="{00000000-0005-0000-0000-0000E83E0000}"/>
    <cellStyle name="40% - Accent2 4 6 6 2 2" xfId="59253" xr:uid="{00000000-0005-0000-0000-0000E93E0000}"/>
    <cellStyle name="40% - Accent2 4 6 6 3" xfId="51312" xr:uid="{00000000-0005-0000-0000-0000EA3E0000}"/>
    <cellStyle name="40% - Accent2 4 6 7" xfId="10090" xr:uid="{00000000-0005-0000-0000-0000EB3E0000}"/>
    <cellStyle name="40% - Accent2 4 6 7 2" xfId="39148" xr:uid="{00000000-0005-0000-0000-0000EC3E0000}"/>
    <cellStyle name="40% - Accent2 4 6 8" xfId="32564" xr:uid="{00000000-0005-0000-0000-0000ED3E0000}"/>
    <cellStyle name="40% - Accent2 4 7" xfId="2453" xr:uid="{00000000-0005-0000-0000-0000EE3E0000}"/>
    <cellStyle name="40% - Accent2 4 7 2" xfId="5811" xr:uid="{00000000-0005-0000-0000-0000EF3E0000}"/>
    <cellStyle name="40% - Accent2 4 7 2 2" xfId="19093" xr:uid="{00000000-0005-0000-0000-0000F03E0000}"/>
    <cellStyle name="40% - Accent2 4 7 2 2 2" xfId="27047" xr:uid="{00000000-0005-0000-0000-0000F13E0000}"/>
    <cellStyle name="40% - Accent2 4 7 2 2 2 2" xfId="56006" xr:uid="{00000000-0005-0000-0000-0000F23E0000}"/>
    <cellStyle name="40% - Accent2 4 7 2 2 3" xfId="48065" xr:uid="{00000000-0005-0000-0000-0000F33E0000}"/>
    <cellStyle name="40% - Accent2 4 7 2 3" xfId="12423" xr:uid="{00000000-0005-0000-0000-0000F43E0000}"/>
    <cellStyle name="40% - Accent2 4 7 2 3 2" xfId="41481" xr:uid="{00000000-0005-0000-0000-0000F53E0000}"/>
    <cellStyle name="40% - Accent2 4 7 2 4" xfId="34897" xr:uid="{00000000-0005-0000-0000-0000F63E0000}"/>
    <cellStyle name="40% - Accent2 4 7 3" xfId="14776" xr:uid="{00000000-0005-0000-0000-0000F73E0000}"/>
    <cellStyle name="40% - Accent2 4 7 3 2" xfId="22784" xr:uid="{00000000-0005-0000-0000-0000F83E0000}"/>
    <cellStyle name="40% - Accent2 4 7 3 2 2" xfId="51743" xr:uid="{00000000-0005-0000-0000-0000F93E0000}"/>
    <cellStyle name="40% - Accent2 4 7 3 3" xfId="43802" xr:uid="{00000000-0005-0000-0000-0000FA3E0000}"/>
    <cellStyle name="40% - Accent2 4 7 4" xfId="9131" xr:uid="{00000000-0005-0000-0000-0000FB3E0000}"/>
    <cellStyle name="40% - Accent2 4 7 4 2" xfId="38189" xr:uid="{00000000-0005-0000-0000-0000FC3E0000}"/>
    <cellStyle name="40% - Accent2 4 7 5" xfId="31605" xr:uid="{00000000-0005-0000-0000-0000FD3E0000}"/>
    <cellStyle name="40% - Accent2 4 8" xfId="3651" xr:uid="{00000000-0005-0000-0000-0000FE3E0000}"/>
    <cellStyle name="40% - Accent2 4 8 2" xfId="16945" xr:uid="{00000000-0005-0000-0000-0000FF3E0000}"/>
    <cellStyle name="40% - Accent2 4 8 2 2" xfId="24899" xr:uid="{00000000-0005-0000-0000-0000003F0000}"/>
    <cellStyle name="40% - Accent2 4 8 2 2 2" xfId="53858" xr:uid="{00000000-0005-0000-0000-0000013F0000}"/>
    <cellStyle name="40% - Accent2 4 8 2 3" xfId="45917" xr:uid="{00000000-0005-0000-0000-0000023F0000}"/>
    <cellStyle name="40% - Accent2 4 8 3" xfId="10275" xr:uid="{00000000-0005-0000-0000-0000033F0000}"/>
    <cellStyle name="40% - Accent2 4 8 3 2" xfId="39333" xr:uid="{00000000-0005-0000-0000-0000043F0000}"/>
    <cellStyle name="40% - Accent2 4 8 4" xfId="32749" xr:uid="{00000000-0005-0000-0000-0000053F0000}"/>
    <cellStyle name="40% - Accent2 4 9" xfId="4807" xr:uid="{00000000-0005-0000-0000-0000063F0000}"/>
    <cellStyle name="40% - Accent2 4 9 2" xfId="18089" xr:uid="{00000000-0005-0000-0000-0000073F0000}"/>
    <cellStyle name="40% - Accent2 4 9 2 2" xfId="26043" xr:uid="{00000000-0005-0000-0000-0000083F0000}"/>
    <cellStyle name="40% - Accent2 4 9 2 2 2" xfId="55002" xr:uid="{00000000-0005-0000-0000-0000093F0000}"/>
    <cellStyle name="40% - Accent2 4 9 2 3" xfId="47061" xr:uid="{00000000-0005-0000-0000-00000A3F0000}"/>
    <cellStyle name="40% - Accent2 4 9 3" xfId="11419" xr:uid="{00000000-0005-0000-0000-00000B3F0000}"/>
    <cellStyle name="40% - Accent2 4 9 3 2" xfId="40477" xr:uid="{00000000-0005-0000-0000-00000C3F0000}"/>
    <cellStyle name="40% - Accent2 4 9 4" xfId="33893" xr:uid="{00000000-0005-0000-0000-00000D3F0000}"/>
    <cellStyle name="40% - Accent2 5" xfId="1426" xr:uid="{00000000-0005-0000-0000-00000E3F0000}"/>
    <cellStyle name="40% - Accent2 5 10" xfId="21408" xr:uid="{00000000-0005-0000-0000-00000F3F0000}"/>
    <cellStyle name="40% - Accent2 5 10 2" xfId="29356" xr:uid="{00000000-0005-0000-0000-0000103F0000}"/>
    <cellStyle name="40% - Accent2 5 10 2 2" xfId="58315" xr:uid="{00000000-0005-0000-0000-0000113F0000}"/>
    <cellStyle name="40% - Accent2 5 10 3" xfId="50374" xr:uid="{00000000-0005-0000-0000-0000123F0000}"/>
    <cellStyle name="40% - Accent2 5 11" xfId="8148" xr:uid="{00000000-0005-0000-0000-0000133F0000}"/>
    <cellStyle name="40% - Accent2 5 11 2" xfId="37206" xr:uid="{00000000-0005-0000-0000-0000143F0000}"/>
    <cellStyle name="40% - Accent2 5 12" xfId="30622" xr:uid="{00000000-0005-0000-0000-0000153F0000}"/>
    <cellStyle name="40% - Accent2 5 2" xfId="1646" xr:uid="{00000000-0005-0000-0000-0000163F0000}"/>
    <cellStyle name="40% - Accent2 5 2 10" xfId="30835" xr:uid="{00000000-0005-0000-0000-0000173F0000}"/>
    <cellStyle name="40% - Accent2 5 2 2" xfId="2271" xr:uid="{00000000-0005-0000-0000-0000183F0000}"/>
    <cellStyle name="40% - Accent2 5 2 2 2" xfId="3279" xr:uid="{00000000-0005-0000-0000-0000193F0000}"/>
    <cellStyle name="40% - Accent2 5 2 2 2 2" xfId="6637" xr:uid="{00000000-0005-0000-0000-00001A3F0000}"/>
    <cellStyle name="40% - Accent2 5 2 2 2 2 2" xfId="19919" xr:uid="{00000000-0005-0000-0000-00001B3F0000}"/>
    <cellStyle name="40% - Accent2 5 2 2 2 2 2 2" xfId="27873" xr:uid="{00000000-0005-0000-0000-00001C3F0000}"/>
    <cellStyle name="40% - Accent2 5 2 2 2 2 2 2 2" xfId="56832" xr:uid="{00000000-0005-0000-0000-00001D3F0000}"/>
    <cellStyle name="40% - Accent2 5 2 2 2 2 2 3" xfId="48891" xr:uid="{00000000-0005-0000-0000-00001E3F0000}"/>
    <cellStyle name="40% - Accent2 5 2 2 2 2 3" xfId="13249" xr:uid="{00000000-0005-0000-0000-00001F3F0000}"/>
    <cellStyle name="40% - Accent2 5 2 2 2 2 3 2" xfId="42307" xr:uid="{00000000-0005-0000-0000-0000203F0000}"/>
    <cellStyle name="40% - Accent2 5 2 2 2 2 4" xfId="35723" xr:uid="{00000000-0005-0000-0000-0000213F0000}"/>
    <cellStyle name="40% - Accent2 5 2 2 2 3" xfId="16767" xr:uid="{00000000-0005-0000-0000-0000223F0000}"/>
    <cellStyle name="40% - Accent2 5 2 2 2 3 2" xfId="24721" xr:uid="{00000000-0005-0000-0000-0000233F0000}"/>
    <cellStyle name="40% - Accent2 5 2 2 2 3 2 2" xfId="53680" xr:uid="{00000000-0005-0000-0000-0000243F0000}"/>
    <cellStyle name="40% - Accent2 5 2 2 2 3 3" xfId="45739" xr:uid="{00000000-0005-0000-0000-0000253F0000}"/>
    <cellStyle name="40% - Accent2 5 2 2 2 4" xfId="9957" xr:uid="{00000000-0005-0000-0000-0000263F0000}"/>
    <cellStyle name="40% - Accent2 5 2 2 2 4 2" xfId="39015" xr:uid="{00000000-0005-0000-0000-0000273F0000}"/>
    <cellStyle name="40% - Accent2 5 2 2 2 5" xfId="32431" xr:uid="{00000000-0005-0000-0000-0000283F0000}"/>
    <cellStyle name="40% - Accent2 5 2 2 3" xfId="4477" xr:uid="{00000000-0005-0000-0000-0000293F0000}"/>
    <cellStyle name="40% - Accent2 5 2 2 3 2" xfId="17771" xr:uid="{00000000-0005-0000-0000-00002A3F0000}"/>
    <cellStyle name="40% - Accent2 5 2 2 3 2 2" xfId="25725" xr:uid="{00000000-0005-0000-0000-00002B3F0000}"/>
    <cellStyle name="40% - Accent2 5 2 2 3 2 2 2" xfId="54684" xr:uid="{00000000-0005-0000-0000-00002C3F0000}"/>
    <cellStyle name="40% - Accent2 5 2 2 3 2 3" xfId="46743" xr:uid="{00000000-0005-0000-0000-00002D3F0000}"/>
    <cellStyle name="40% - Accent2 5 2 2 3 3" xfId="11101" xr:uid="{00000000-0005-0000-0000-00002E3F0000}"/>
    <cellStyle name="40% - Accent2 5 2 2 3 3 2" xfId="40159" xr:uid="{00000000-0005-0000-0000-00002F3F0000}"/>
    <cellStyle name="40% - Accent2 5 2 2 3 4" xfId="33575" xr:uid="{00000000-0005-0000-0000-0000303F0000}"/>
    <cellStyle name="40% - Accent2 5 2 2 4" xfId="5633" xr:uid="{00000000-0005-0000-0000-0000313F0000}"/>
    <cellStyle name="40% - Accent2 5 2 2 4 2" xfId="18915" xr:uid="{00000000-0005-0000-0000-0000323F0000}"/>
    <cellStyle name="40% - Accent2 5 2 2 4 2 2" xfId="26869" xr:uid="{00000000-0005-0000-0000-0000333F0000}"/>
    <cellStyle name="40% - Accent2 5 2 2 4 2 2 2" xfId="55828" xr:uid="{00000000-0005-0000-0000-0000343F0000}"/>
    <cellStyle name="40% - Accent2 5 2 2 4 2 3" xfId="47887" xr:uid="{00000000-0005-0000-0000-0000353F0000}"/>
    <cellStyle name="40% - Accent2 5 2 2 4 3" xfId="12245" xr:uid="{00000000-0005-0000-0000-0000363F0000}"/>
    <cellStyle name="40% - Accent2 5 2 2 4 3 2" xfId="41303" xr:uid="{00000000-0005-0000-0000-0000373F0000}"/>
    <cellStyle name="40% - Accent2 5 2 2 4 4" xfId="34719" xr:uid="{00000000-0005-0000-0000-0000383F0000}"/>
    <cellStyle name="40% - Accent2 5 2 2 5" xfId="7802" xr:uid="{00000000-0005-0000-0000-0000393F0000}"/>
    <cellStyle name="40% - Accent2 5 2 2 5 2" xfId="21063" xr:uid="{00000000-0005-0000-0000-00003A3F0000}"/>
    <cellStyle name="40% - Accent2 5 2 2 5 2 2" xfId="29017" xr:uid="{00000000-0005-0000-0000-00003B3F0000}"/>
    <cellStyle name="40% - Accent2 5 2 2 5 2 2 2" xfId="57976" xr:uid="{00000000-0005-0000-0000-00003C3F0000}"/>
    <cellStyle name="40% - Accent2 5 2 2 5 2 3" xfId="50035" xr:uid="{00000000-0005-0000-0000-00003D3F0000}"/>
    <cellStyle name="40% - Accent2 5 2 2 5 3" xfId="14393" xr:uid="{00000000-0005-0000-0000-00003E3F0000}"/>
    <cellStyle name="40% - Accent2 5 2 2 5 3 2" xfId="43451" xr:uid="{00000000-0005-0000-0000-00003F3F0000}"/>
    <cellStyle name="40% - Accent2 5 2 2 5 4" xfId="36867" xr:uid="{00000000-0005-0000-0000-0000403F0000}"/>
    <cellStyle name="40% - Accent2 5 2 2 6" xfId="15672" xr:uid="{00000000-0005-0000-0000-0000413F0000}"/>
    <cellStyle name="40% - Accent2 5 2 2 6 2" xfId="23662" xr:uid="{00000000-0005-0000-0000-0000423F0000}"/>
    <cellStyle name="40% - Accent2 5 2 2 6 2 2" xfId="52621" xr:uid="{00000000-0005-0000-0000-0000433F0000}"/>
    <cellStyle name="40% - Accent2 5 2 2 6 3" xfId="44680" xr:uid="{00000000-0005-0000-0000-0000443F0000}"/>
    <cellStyle name="40% - Accent2 5 2 2 7" xfId="22213" xr:uid="{00000000-0005-0000-0000-0000453F0000}"/>
    <cellStyle name="40% - Accent2 5 2 2 7 2" xfId="30161" xr:uid="{00000000-0005-0000-0000-0000463F0000}"/>
    <cellStyle name="40% - Accent2 5 2 2 7 2 2" xfId="59120" xr:uid="{00000000-0005-0000-0000-0000473F0000}"/>
    <cellStyle name="40% - Accent2 5 2 2 7 3" xfId="51179" xr:uid="{00000000-0005-0000-0000-0000483F0000}"/>
    <cellStyle name="40% - Accent2 5 2 2 8" xfId="8953" xr:uid="{00000000-0005-0000-0000-0000493F0000}"/>
    <cellStyle name="40% - Accent2 5 2 2 8 2" xfId="38011" xr:uid="{00000000-0005-0000-0000-00004A3F0000}"/>
    <cellStyle name="40% - Accent2 5 2 2 9" xfId="31427" xr:uid="{00000000-0005-0000-0000-00004B3F0000}"/>
    <cellStyle name="40% - Accent2 5 2 3" xfId="2687" xr:uid="{00000000-0005-0000-0000-00004C3F0000}"/>
    <cellStyle name="40% - Accent2 5 2 3 2" xfId="6045" xr:uid="{00000000-0005-0000-0000-00004D3F0000}"/>
    <cellStyle name="40% - Accent2 5 2 3 2 2" xfId="19327" xr:uid="{00000000-0005-0000-0000-00004E3F0000}"/>
    <cellStyle name="40% - Accent2 5 2 3 2 2 2" xfId="27281" xr:uid="{00000000-0005-0000-0000-00004F3F0000}"/>
    <cellStyle name="40% - Accent2 5 2 3 2 2 2 2" xfId="56240" xr:uid="{00000000-0005-0000-0000-0000503F0000}"/>
    <cellStyle name="40% - Accent2 5 2 3 2 2 3" xfId="48299" xr:uid="{00000000-0005-0000-0000-0000513F0000}"/>
    <cellStyle name="40% - Accent2 5 2 3 2 3" xfId="12657" xr:uid="{00000000-0005-0000-0000-0000523F0000}"/>
    <cellStyle name="40% - Accent2 5 2 3 2 3 2" xfId="41715" xr:uid="{00000000-0005-0000-0000-0000533F0000}"/>
    <cellStyle name="40% - Accent2 5 2 3 2 4" xfId="35131" xr:uid="{00000000-0005-0000-0000-0000543F0000}"/>
    <cellStyle name="40% - Accent2 5 2 3 3" xfId="16175" xr:uid="{00000000-0005-0000-0000-0000553F0000}"/>
    <cellStyle name="40% - Accent2 5 2 3 3 2" xfId="24129" xr:uid="{00000000-0005-0000-0000-0000563F0000}"/>
    <cellStyle name="40% - Accent2 5 2 3 3 2 2" xfId="53088" xr:uid="{00000000-0005-0000-0000-0000573F0000}"/>
    <cellStyle name="40% - Accent2 5 2 3 3 3" xfId="45147" xr:uid="{00000000-0005-0000-0000-0000583F0000}"/>
    <cellStyle name="40% - Accent2 5 2 3 4" xfId="9365" xr:uid="{00000000-0005-0000-0000-0000593F0000}"/>
    <cellStyle name="40% - Accent2 5 2 3 4 2" xfId="38423" xr:uid="{00000000-0005-0000-0000-00005A3F0000}"/>
    <cellStyle name="40% - Accent2 5 2 3 5" xfId="31839" xr:uid="{00000000-0005-0000-0000-00005B3F0000}"/>
    <cellStyle name="40% - Accent2 5 2 4" xfId="3885" xr:uid="{00000000-0005-0000-0000-00005C3F0000}"/>
    <cellStyle name="40% - Accent2 5 2 4 2" xfId="17179" xr:uid="{00000000-0005-0000-0000-00005D3F0000}"/>
    <cellStyle name="40% - Accent2 5 2 4 2 2" xfId="25133" xr:uid="{00000000-0005-0000-0000-00005E3F0000}"/>
    <cellStyle name="40% - Accent2 5 2 4 2 2 2" xfId="54092" xr:uid="{00000000-0005-0000-0000-00005F3F0000}"/>
    <cellStyle name="40% - Accent2 5 2 4 2 3" xfId="46151" xr:uid="{00000000-0005-0000-0000-0000603F0000}"/>
    <cellStyle name="40% - Accent2 5 2 4 3" xfId="10509" xr:uid="{00000000-0005-0000-0000-0000613F0000}"/>
    <cellStyle name="40% - Accent2 5 2 4 3 2" xfId="39567" xr:uid="{00000000-0005-0000-0000-0000623F0000}"/>
    <cellStyle name="40% - Accent2 5 2 4 4" xfId="32983" xr:uid="{00000000-0005-0000-0000-0000633F0000}"/>
    <cellStyle name="40% - Accent2 5 2 5" xfId="5041" xr:uid="{00000000-0005-0000-0000-0000643F0000}"/>
    <cellStyle name="40% - Accent2 5 2 5 2" xfId="18323" xr:uid="{00000000-0005-0000-0000-0000653F0000}"/>
    <cellStyle name="40% - Accent2 5 2 5 2 2" xfId="26277" xr:uid="{00000000-0005-0000-0000-0000663F0000}"/>
    <cellStyle name="40% - Accent2 5 2 5 2 2 2" xfId="55236" xr:uid="{00000000-0005-0000-0000-0000673F0000}"/>
    <cellStyle name="40% - Accent2 5 2 5 2 3" xfId="47295" xr:uid="{00000000-0005-0000-0000-0000683F0000}"/>
    <cellStyle name="40% - Accent2 5 2 5 3" xfId="11653" xr:uid="{00000000-0005-0000-0000-0000693F0000}"/>
    <cellStyle name="40% - Accent2 5 2 5 3 2" xfId="40711" xr:uid="{00000000-0005-0000-0000-00006A3F0000}"/>
    <cellStyle name="40% - Accent2 5 2 5 4" xfId="34127" xr:uid="{00000000-0005-0000-0000-00006B3F0000}"/>
    <cellStyle name="40% - Accent2 5 2 6" xfId="7210" xr:uid="{00000000-0005-0000-0000-00006C3F0000}"/>
    <cellStyle name="40% - Accent2 5 2 6 2" xfId="20471" xr:uid="{00000000-0005-0000-0000-00006D3F0000}"/>
    <cellStyle name="40% - Accent2 5 2 6 2 2" xfId="28425" xr:uid="{00000000-0005-0000-0000-00006E3F0000}"/>
    <cellStyle name="40% - Accent2 5 2 6 2 2 2" xfId="57384" xr:uid="{00000000-0005-0000-0000-00006F3F0000}"/>
    <cellStyle name="40% - Accent2 5 2 6 2 3" xfId="49443" xr:uid="{00000000-0005-0000-0000-0000703F0000}"/>
    <cellStyle name="40% - Accent2 5 2 6 3" xfId="13801" xr:uid="{00000000-0005-0000-0000-0000713F0000}"/>
    <cellStyle name="40% - Accent2 5 2 6 3 2" xfId="42859" xr:uid="{00000000-0005-0000-0000-0000723F0000}"/>
    <cellStyle name="40% - Accent2 5 2 6 4" xfId="36275" xr:uid="{00000000-0005-0000-0000-0000733F0000}"/>
    <cellStyle name="40% - Accent2 5 2 7" xfId="15079" xr:uid="{00000000-0005-0000-0000-0000743F0000}"/>
    <cellStyle name="40% - Accent2 5 2 7 2" xfId="23069" xr:uid="{00000000-0005-0000-0000-0000753F0000}"/>
    <cellStyle name="40% - Accent2 5 2 7 2 2" xfId="52028" xr:uid="{00000000-0005-0000-0000-0000763F0000}"/>
    <cellStyle name="40% - Accent2 5 2 7 3" xfId="44087" xr:uid="{00000000-0005-0000-0000-0000773F0000}"/>
    <cellStyle name="40% - Accent2 5 2 8" xfId="21621" xr:uid="{00000000-0005-0000-0000-0000783F0000}"/>
    <cellStyle name="40% - Accent2 5 2 8 2" xfId="29569" xr:uid="{00000000-0005-0000-0000-0000793F0000}"/>
    <cellStyle name="40% - Accent2 5 2 8 2 2" xfId="58528" xr:uid="{00000000-0005-0000-0000-00007A3F0000}"/>
    <cellStyle name="40% - Accent2 5 2 8 3" xfId="50587" xr:uid="{00000000-0005-0000-0000-00007B3F0000}"/>
    <cellStyle name="40% - Accent2 5 2 9" xfId="8361" xr:uid="{00000000-0005-0000-0000-00007C3F0000}"/>
    <cellStyle name="40% - Accent2 5 2 9 2" xfId="37419" xr:uid="{00000000-0005-0000-0000-00007D3F0000}"/>
    <cellStyle name="40% - Accent2 5 3" xfId="2058" xr:uid="{00000000-0005-0000-0000-00007E3F0000}"/>
    <cellStyle name="40% - Accent2 5 3 2" xfId="3066" xr:uid="{00000000-0005-0000-0000-00007F3F0000}"/>
    <cellStyle name="40% - Accent2 5 3 2 2" xfId="6424" xr:uid="{00000000-0005-0000-0000-0000803F0000}"/>
    <cellStyle name="40% - Accent2 5 3 2 2 2" xfId="19706" xr:uid="{00000000-0005-0000-0000-0000813F0000}"/>
    <cellStyle name="40% - Accent2 5 3 2 2 2 2" xfId="27660" xr:uid="{00000000-0005-0000-0000-0000823F0000}"/>
    <cellStyle name="40% - Accent2 5 3 2 2 2 2 2" xfId="56619" xr:uid="{00000000-0005-0000-0000-0000833F0000}"/>
    <cellStyle name="40% - Accent2 5 3 2 2 2 3" xfId="48678" xr:uid="{00000000-0005-0000-0000-0000843F0000}"/>
    <cellStyle name="40% - Accent2 5 3 2 2 3" xfId="13036" xr:uid="{00000000-0005-0000-0000-0000853F0000}"/>
    <cellStyle name="40% - Accent2 5 3 2 2 3 2" xfId="42094" xr:uid="{00000000-0005-0000-0000-0000863F0000}"/>
    <cellStyle name="40% - Accent2 5 3 2 2 4" xfId="35510" xr:uid="{00000000-0005-0000-0000-0000873F0000}"/>
    <cellStyle name="40% - Accent2 5 3 2 3" xfId="16554" xr:uid="{00000000-0005-0000-0000-0000883F0000}"/>
    <cellStyle name="40% - Accent2 5 3 2 3 2" xfId="24508" xr:uid="{00000000-0005-0000-0000-0000893F0000}"/>
    <cellStyle name="40% - Accent2 5 3 2 3 2 2" xfId="53467" xr:uid="{00000000-0005-0000-0000-00008A3F0000}"/>
    <cellStyle name="40% - Accent2 5 3 2 3 3" xfId="45526" xr:uid="{00000000-0005-0000-0000-00008B3F0000}"/>
    <cellStyle name="40% - Accent2 5 3 2 4" xfId="9744" xr:uid="{00000000-0005-0000-0000-00008C3F0000}"/>
    <cellStyle name="40% - Accent2 5 3 2 4 2" xfId="38802" xr:uid="{00000000-0005-0000-0000-00008D3F0000}"/>
    <cellStyle name="40% - Accent2 5 3 2 5" xfId="32218" xr:uid="{00000000-0005-0000-0000-00008E3F0000}"/>
    <cellStyle name="40% - Accent2 5 3 3" xfId="4264" xr:uid="{00000000-0005-0000-0000-00008F3F0000}"/>
    <cellStyle name="40% - Accent2 5 3 3 2" xfId="17558" xr:uid="{00000000-0005-0000-0000-0000903F0000}"/>
    <cellStyle name="40% - Accent2 5 3 3 2 2" xfId="25512" xr:uid="{00000000-0005-0000-0000-0000913F0000}"/>
    <cellStyle name="40% - Accent2 5 3 3 2 2 2" xfId="54471" xr:uid="{00000000-0005-0000-0000-0000923F0000}"/>
    <cellStyle name="40% - Accent2 5 3 3 2 3" xfId="46530" xr:uid="{00000000-0005-0000-0000-0000933F0000}"/>
    <cellStyle name="40% - Accent2 5 3 3 3" xfId="10888" xr:uid="{00000000-0005-0000-0000-0000943F0000}"/>
    <cellStyle name="40% - Accent2 5 3 3 3 2" xfId="39946" xr:uid="{00000000-0005-0000-0000-0000953F0000}"/>
    <cellStyle name="40% - Accent2 5 3 3 4" xfId="33362" xr:uid="{00000000-0005-0000-0000-0000963F0000}"/>
    <cellStyle name="40% - Accent2 5 3 4" xfId="5420" xr:uid="{00000000-0005-0000-0000-0000973F0000}"/>
    <cellStyle name="40% - Accent2 5 3 4 2" xfId="18702" xr:uid="{00000000-0005-0000-0000-0000983F0000}"/>
    <cellStyle name="40% - Accent2 5 3 4 2 2" xfId="26656" xr:uid="{00000000-0005-0000-0000-0000993F0000}"/>
    <cellStyle name="40% - Accent2 5 3 4 2 2 2" xfId="55615" xr:uid="{00000000-0005-0000-0000-00009A3F0000}"/>
    <cellStyle name="40% - Accent2 5 3 4 2 3" xfId="47674" xr:uid="{00000000-0005-0000-0000-00009B3F0000}"/>
    <cellStyle name="40% - Accent2 5 3 4 3" xfId="12032" xr:uid="{00000000-0005-0000-0000-00009C3F0000}"/>
    <cellStyle name="40% - Accent2 5 3 4 3 2" xfId="41090" xr:uid="{00000000-0005-0000-0000-00009D3F0000}"/>
    <cellStyle name="40% - Accent2 5 3 4 4" xfId="34506" xr:uid="{00000000-0005-0000-0000-00009E3F0000}"/>
    <cellStyle name="40% - Accent2 5 3 5" xfId="7589" xr:uid="{00000000-0005-0000-0000-00009F3F0000}"/>
    <cellStyle name="40% - Accent2 5 3 5 2" xfId="20850" xr:uid="{00000000-0005-0000-0000-0000A03F0000}"/>
    <cellStyle name="40% - Accent2 5 3 5 2 2" xfId="28804" xr:uid="{00000000-0005-0000-0000-0000A13F0000}"/>
    <cellStyle name="40% - Accent2 5 3 5 2 2 2" xfId="57763" xr:uid="{00000000-0005-0000-0000-0000A23F0000}"/>
    <cellStyle name="40% - Accent2 5 3 5 2 3" xfId="49822" xr:uid="{00000000-0005-0000-0000-0000A33F0000}"/>
    <cellStyle name="40% - Accent2 5 3 5 3" xfId="14180" xr:uid="{00000000-0005-0000-0000-0000A43F0000}"/>
    <cellStyle name="40% - Accent2 5 3 5 3 2" xfId="43238" xr:uid="{00000000-0005-0000-0000-0000A53F0000}"/>
    <cellStyle name="40% - Accent2 5 3 5 4" xfId="36654" xr:uid="{00000000-0005-0000-0000-0000A63F0000}"/>
    <cellStyle name="40% - Accent2 5 3 6" xfId="15459" xr:uid="{00000000-0005-0000-0000-0000A73F0000}"/>
    <cellStyle name="40% - Accent2 5 3 6 2" xfId="23449" xr:uid="{00000000-0005-0000-0000-0000A83F0000}"/>
    <cellStyle name="40% - Accent2 5 3 6 2 2" xfId="52408" xr:uid="{00000000-0005-0000-0000-0000A93F0000}"/>
    <cellStyle name="40% - Accent2 5 3 6 3" xfId="44467" xr:uid="{00000000-0005-0000-0000-0000AA3F0000}"/>
    <cellStyle name="40% - Accent2 5 3 7" xfId="22000" xr:uid="{00000000-0005-0000-0000-0000AB3F0000}"/>
    <cellStyle name="40% - Accent2 5 3 7 2" xfId="29948" xr:uid="{00000000-0005-0000-0000-0000AC3F0000}"/>
    <cellStyle name="40% - Accent2 5 3 7 2 2" xfId="58907" xr:uid="{00000000-0005-0000-0000-0000AD3F0000}"/>
    <cellStyle name="40% - Accent2 5 3 7 3" xfId="50966" xr:uid="{00000000-0005-0000-0000-0000AE3F0000}"/>
    <cellStyle name="40% - Accent2 5 3 8" xfId="8740" xr:uid="{00000000-0005-0000-0000-0000AF3F0000}"/>
    <cellStyle name="40% - Accent2 5 3 8 2" xfId="37798" xr:uid="{00000000-0005-0000-0000-0000B03F0000}"/>
    <cellStyle name="40% - Accent2 5 3 9" xfId="31214" xr:uid="{00000000-0005-0000-0000-0000B13F0000}"/>
    <cellStyle name="40% - Accent2 5 4" xfId="1876" xr:uid="{00000000-0005-0000-0000-0000B23F0000}"/>
    <cellStyle name="40% - Accent2 5 4 2" xfId="2886" xr:uid="{00000000-0005-0000-0000-0000B33F0000}"/>
    <cellStyle name="40% - Accent2 5 4 2 2" xfId="6244" xr:uid="{00000000-0005-0000-0000-0000B43F0000}"/>
    <cellStyle name="40% - Accent2 5 4 2 2 2" xfId="19526" xr:uid="{00000000-0005-0000-0000-0000B53F0000}"/>
    <cellStyle name="40% - Accent2 5 4 2 2 2 2" xfId="27480" xr:uid="{00000000-0005-0000-0000-0000B63F0000}"/>
    <cellStyle name="40% - Accent2 5 4 2 2 2 2 2" xfId="56439" xr:uid="{00000000-0005-0000-0000-0000B73F0000}"/>
    <cellStyle name="40% - Accent2 5 4 2 2 2 3" xfId="48498" xr:uid="{00000000-0005-0000-0000-0000B83F0000}"/>
    <cellStyle name="40% - Accent2 5 4 2 2 3" xfId="12856" xr:uid="{00000000-0005-0000-0000-0000B93F0000}"/>
    <cellStyle name="40% - Accent2 5 4 2 2 3 2" xfId="41914" xr:uid="{00000000-0005-0000-0000-0000BA3F0000}"/>
    <cellStyle name="40% - Accent2 5 4 2 2 4" xfId="35330" xr:uid="{00000000-0005-0000-0000-0000BB3F0000}"/>
    <cellStyle name="40% - Accent2 5 4 2 3" xfId="16374" xr:uid="{00000000-0005-0000-0000-0000BC3F0000}"/>
    <cellStyle name="40% - Accent2 5 4 2 3 2" xfId="24328" xr:uid="{00000000-0005-0000-0000-0000BD3F0000}"/>
    <cellStyle name="40% - Accent2 5 4 2 3 2 2" xfId="53287" xr:uid="{00000000-0005-0000-0000-0000BE3F0000}"/>
    <cellStyle name="40% - Accent2 5 4 2 3 3" xfId="45346" xr:uid="{00000000-0005-0000-0000-0000BF3F0000}"/>
    <cellStyle name="40% - Accent2 5 4 2 4" xfId="9564" xr:uid="{00000000-0005-0000-0000-0000C03F0000}"/>
    <cellStyle name="40% - Accent2 5 4 2 4 2" xfId="38622" xr:uid="{00000000-0005-0000-0000-0000C13F0000}"/>
    <cellStyle name="40% - Accent2 5 4 2 5" xfId="32038" xr:uid="{00000000-0005-0000-0000-0000C23F0000}"/>
    <cellStyle name="40% - Accent2 5 4 3" xfId="4084" xr:uid="{00000000-0005-0000-0000-0000C33F0000}"/>
    <cellStyle name="40% - Accent2 5 4 3 2" xfId="17378" xr:uid="{00000000-0005-0000-0000-0000C43F0000}"/>
    <cellStyle name="40% - Accent2 5 4 3 2 2" xfId="25332" xr:uid="{00000000-0005-0000-0000-0000C53F0000}"/>
    <cellStyle name="40% - Accent2 5 4 3 2 2 2" xfId="54291" xr:uid="{00000000-0005-0000-0000-0000C63F0000}"/>
    <cellStyle name="40% - Accent2 5 4 3 2 3" xfId="46350" xr:uid="{00000000-0005-0000-0000-0000C73F0000}"/>
    <cellStyle name="40% - Accent2 5 4 3 3" xfId="10708" xr:uid="{00000000-0005-0000-0000-0000C83F0000}"/>
    <cellStyle name="40% - Accent2 5 4 3 3 2" xfId="39766" xr:uid="{00000000-0005-0000-0000-0000C93F0000}"/>
    <cellStyle name="40% - Accent2 5 4 3 4" xfId="33182" xr:uid="{00000000-0005-0000-0000-0000CA3F0000}"/>
    <cellStyle name="40% - Accent2 5 4 4" xfId="5240" xr:uid="{00000000-0005-0000-0000-0000CB3F0000}"/>
    <cellStyle name="40% - Accent2 5 4 4 2" xfId="18522" xr:uid="{00000000-0005-0000-0000-0000CC3F0000}"/>
    <cellStyle name="40% - Accent2 5 4 4 2 2" xfId="26476" xr:uid="{00000000-0005-0000-0000-0000CD3F0000}"/>
    <cellStyle name="40% - Accent2 5 4 4 2 2 2" xfId="55435" xr:uid="{00000000-0005-0000-0000-0000CE3F0000}"/>
    <cellStyle name="40% - Accent2 5 4 4 2 3" xfId="47494" xr:uid="{00000000-0005-0000-0000-0000CF3F0000}"/>
    <cellStyle name="40% - Accent2 5 4 4 3" xfId="11852" xr:uid="{00000000-0005-0000-0000-0000D03F0000}"/>
    <cellStyle name="40% - Accent2 5 4 4 3 2" xfId="40910" xr:uid="{00000000-0005-0000-0000-0000D13F0000}"/>
    <cellStyle name="40% - Accent2 5 4 4 4" xfId="34326" xr:uid="{00000000-0005-0000-0000-0000D23F0000}"/>
    <cellStyle name="40% - Accent2 5 4 5" xfId="7409" xr:uid="{00000000-0005-0000-0000-0000D33F0000}"/>
    <cellStyle name="40% - Accent2 5 4 5 2" xfId="20670" xr:uid="{00000000-0005-0000-0000-0000D43F0000}"/>
    <cellStyle name="40% - Accent2 5 4 5 2 2" xfId="28624" xr:uid="{00000000-0005-0000-0000-0000D53F0000}"/>
    <cellStyle name="40% - Accent2 5 4 5 2 2 2" xfId="57583" xr:uid="{00000000-0005-0000-0000-0000D63F0000}"/>
    <cellStyle name="40% - Accent2 5 4 5 2 3" xfId="49642" xr:uid="{00000000-0005-0000-0000-0000D73F0000}"/>
    <cellStyle name="40% - Accent2 5 4 5 3" xfId="14000" xr:uid="{00000000-0005-0000-0000-0000D83F0000}"/>
    <cellStyle name="40% - Accent2 5 4 5 3 2" xfId="43058" xr:uid="{00000000-0005-0000-0000-0000D93F0000}"/>
    <cellStyle name="40% - Accent2 5 4 5 4" xfId="36474" xr:uid="{00000000-0005-0000-0000-0000DA3F0000}"/>
    <cellStyle name="40% - Accent2 5 4 6" xfId="15279" xr:uid="{00000000-0005-0000-0000-0000DB3F0000}"/>
    <cellStyle name="40% - Accent2 5 4 6 2" xfId="23269" xr:uid="{00000000-0005-0000-0000-0000DC3F0000}"/>
    <cellStyle name="40% - Accent2 5 4 6 2 2" xfId="52228" xr:uid="{00000000-0005-0000-0000-0000DD3F0000}"/>
    <cellStyle name="40% - Accent2 5 4 6 3" xfId="44287" xr:uid="{00000000-0005-0000-0000-0000DE3F0000}"/>
    <cellStyle name="40% - Accent2 5 4 7" xfId="21820" xr:uid="{00000000-0005-0000-0000-0000DF3F0000}"/>
    <cellStyle name="40% - Accent2 5 4 7 2" xfId="29768" xr:uid="{00000000-0005-0000-0000-0000E03F0000}"/>
    <cellStyle name="40% - Accent2 5 4 7 2 2" xfId="58727" xr:uid="{00000000-0005-0000-0000-0000E13F0000}"/>
    <cellStyle name="40% - Accent2 5 4 7 3" xfId="50786" xr:uid="{00000000-0005-0000-0000-0000E23F0000}"/>
    <cellStyle name="40% - Accent2 5 4 8" xfId="8560" xr:uid="{00000000-0005-0000-0000-0000E33F0000}"/>
    <cellStyle name="40% - Accent2 5 4 8 2" xfId="37618" xr:uid="{00000000-0005-0000-0000-0000E43F0000}"/>
    <cellStyle name="40% - Accent2 5 4 9" xfId="31034" xr:uid="{00000000-0005-0000-0000-0000E53F0000}"/>
    <cellStyle name="40% - Accent2 5 5" xfId="2474" xr:uid="{00000000-0005-0000-0000-0000E63F0000}"/>
    <cellStyle name="40% - Accent2 5 5 2" xfId="5832" xr:uid="{00000000-0005-0000-0000-0000E73F0000}"/>
    <cellStyle name="40% - Accent2 5 5 2 2" xfId="19114" xr:uid="{00000000-0005-0000-0000-0000E83F0000}"/>
    <cellStyle name="40% - Accent2 5 5 2 2 2" xfId="27068" xr:uid="{00000000-0005-0000-0000-0000E93F0000}"/>
    <cellStyle name="40% - Accent2 5 5 2 2 2 2" xfId="56027" xr:uid="{00000000-0005-0000-0000-0000EA3F0000}"/>
    <cellStyle name="40% - Accent2 5 5 2 2 3" xfId="48086" xr:uid="{00000000-0005-0000-0000-0000EB3F0000}"/>
    <cellStyle name="40% - Accent2 5 5 2 3" xfId="12444" xr:uid="{00000000-0005-0000-0000-0000EC3F0000}"/>
    <cellStyle name="40% - Accent2 5 5 2 3 2" xfId="41502" xr:uid="{00000000-0005-0000-0000-0000ED3F0000}"/>
    <cellStyle name="40% - Accent2 5 5 2 4" xfId="34918" xr:uid="{00000000-0005-0000-0000-0000EE3F0000}"/>
    <cellStyle name="40% - Accent2 5 5 3" xfId="15953" xr:uid="{00000000-0005-0000-0000-0000EF3F0000}"/>
    <cellStyle name="40% - Accent2 5 5 3 2" xfId="23930" xr:uid="{00000000-0005-0000-0000-0000F03F0000}"/>
    <cellStyle name="40% - Accent2 5 5 3 2 2" xfId="52889" xr:uid="{00000000-0005-0000-0000-0000F13F0000}"/>
    <cellStyle name="40% - Accent2 5 5 3 3" xfId="44948" xr:uid="{00000000-0005-0000-0000-0000F23F0000}"/>
    <cellStyle name="40% - Accent2 5 5 4" xfId="9152" xr:uid="{00000000-0005-0000-0000-0000F33F0000}"/>
    <cellStyle name="40% - Accent2 5 5 4 2" xfId="38210" xr:uid="{00000000-0005-0000-0000-0000F43F0000}"/>
    <cellStyle name="40% - Accent2 5 5 5" xfId="31626" xr:uid="{00000000-0005-0000-0000-0000F53F0000}"/>
    <cellStyle name="40% - Accent2 5 6" xfId="3672" xr:uid="{00000000-0005-0000-0000-0000F63F0000}"/>
    <cellStyle name="40% - Accent2 5 6 2" xfId="16966" xr:uid="{00000000-0005-0000-0000-0000F73F0000}"/>
    <cellStyle name="40% - Accent2 5 6 2 2" xfId="24920" xr:uid="{00000000-0005-0000-0000-0000F83F0000}"/>
    <cellStyle name="40% - Accent2 5 6 2 2 2" xfId="53879" xr:uid="{00000000-0005-0000-0000-0000F93F0000}"/>
    <cellStyle name="40% - Accent2 5 6 2 3" xfId="45938" xr:uid="{00000000-0005-0000-0000-0000FA3F0000}"/>
    <cellStyle name="40% - Accent2 5 6 3" xfId="10296" xr:uid="{00000000-0005-0000-0000-0000FB3F0000}"/>
    <cellStyle name="40% - Accent2 5 6 3 2" xfId="39354" xr:uid="{00000000-0005-0000-0000-0000FC3F0000}"/>
    <cellStyle name="40% - Accent2 5 6 4" xfId="32770" xr:uid="{00000000-0005-0000-0000-0000FD3F0000}"/>
    <cellStyle name="40% - Accent2 5 7" xfId="4828" xr:uid="{00000000-0005-0000-0000-0000FE3F0000}"/>
    <cellStyle name="40% - Accent2 5 7 2" xfId="18110" xr:uid="{00000000-0005-0000-0000-0000FF3F0000}"/>
    <cellStyle name="40% - Accent2 5 7 2 2" xfId="26064" xr:uid="{00000000-0005-0000-0000-000000400000}"/>
    <cellStyle name="40% - Accent2 5 7 2 2 2" xfId="55023" xr:uid="{00000000-0005-0000-0000-000001400000}"/>
    <cellStyle name="40% - Accent2 5 7 2 3" xfId="47082" xr:uid="{00000000-0005-0000-0000-000002400000}"/>
    <cellStyle name="40% - Accent2 5 7 3" xfId="11440" xr:uid="{00000000-0005-0000-0000-000003400000}"/>
    <cellStyle name="40% - Accent2 5 7 3 2" xfId="40498" xr:uid="{00000000-0005-0000-0000-000004400000}"/>
    <cellStyle name="40% - Accent2 5 7 4" xfId="33914" xr:uid="{00000000-0005-0000-0000-000005400000}"/>
    <cellStyle name="40% - Accent2 5 8" xfId="6997" xr:uid="{00000000-0005-0000-0000-000006400000}"/>
    <cellStyle name="40% - Accent2 5 8 2" xfId="20258" xr:uid="{00000000-0005-0000-0000-000007400000}"/>
    <cellStyle name="40% - Accent2 5 8 2 2" xfId="28212" xr:uid="{00000000-0005-0000-0000-000008400000}"/>
    <cellStyle name="40% - Accent2 5 8 2 2 2" xfId="57171" xr:uid="{00000000-0005-0000-0000-000009400000}"/>
    <cellStyle name="40% - Accent2 5 8 2 3" xfId="49230" xr:uid="{00000000-0005-0000-0000-00000A400000}"/>
    <cellStyle name="40% - Accent2 5 8 3" xfId="13588" xr:uid="{00000000-0005-0000-0000-00000B400000}"/>
    <cellStyle name="40% - Accent2 5 8 3 2" xfId="42646" xr:uid="{00000000-0005-0000-0000-00000C400000}"/>
    <cellStyle name="40% - Accent2 5 8 4" xfId="36062" xr:uid="{00000000-0005-0000-0000-00000D400000}"/>
    <cellStyle name="40% - Accent2 5 9" xfId="14866" xr:uid="{00000000-0005-0000-0000-00000E400000}"/>
    <cellStyle name="40% - Accent2 5 9 2" xfId="22856" xr:uid="{00000000-0005-0000-0000-00000F400000}"/>
    <cellStyle name="40% - Accent2 5 9 2 2" xfId="51815" xr:uid="{00000000-0005-0000-0000-000010400000}"/>
    <cellStyle name="40% - Accent2 5 9 3" xfId="43874" xr:uid="{00000000-0005-0000-0000-000011400000}"/>
    <cellStyle name="40% - Accent2 6" xfId="1512" xr:uid="{00000000-0005-0000-0000-000012400000}"/>
    <cellStyle name="40% - Accent2 6 10" xfId="30708" xr:uid="{00000000-0005-0000-0000-000013400000}"/>
    <cellStyle name="40% - Accent2 6 2" xfId="2144" xr:uid="{00000000-0005-0000-0000-000014400000}"/>
    <cellStyle name="40% - Accent2 6 2 2" xfId="3152" xr:uid="{00000000-0005-0000-0000-000015400000}"/>
    <cellStyle name="40% - Accent2 6 2 2 2" xfId="6510" xr:uid="{00000000-0005-0000-0000-000016400000}"/>
    <cellStyle name="40% - Accent2 6 2 2 2 2" xfId="19792" xr:uid="{00000000-0005-0000-0000-000017400000}"/>
    <cellStyle name="40% - Accent2 6 2 2 2 2 2" xfId="27746" xr:uid="{00000000-0005-0000-0000-000018400000}"/>
    <cellStyle name="40% - Accent2 6 2 2 2 2 2 2" xfId="56705" xr:uid="{00000000-0005-0000-0000-000019400000}"/>
    <cellStyle name="40% - Accent2 6 2 2 2 2 3" xfId="48764" xr:uid="{00000000-0005-0000-0000-00001A400000}"/>
    <cellStyle name="40% - Accent2 6 2 2 2 3" xfId="13122" xr:uid="{00000000-0005-0000-0000-00001B400000}"/>
    <cellStyle name="40% - Accent2 6 2 2 2 3 2" xfId="42180" xr:uid="{00000000-0005-0000-0000-00001C400000}"/>
    <cellStyle name="40% - Accent2 6 2 2 2 4" xfId="35596" xr:uid="{00000000-0005-0000-0000-00001D400000}"/>
    <cellStyle name="40% - Accent2 6 2 2 3" xfId="16640" xr:uid="{00000000-0005-0000-0000-00001E400000}"/>
    <cellStyle name="40% - Accent2 6 2 2 3 2" xfId="24594" xr:uid="{00000000-0005-0000-0000-00001F400000}"/>
    <cellStyle name="40% - Accent2 6 2 2 3 2 2" xfId="53553" xr:uid="{00000000-0005-0000-0000-000020400000}"/>
    <cellStyle name="40% - Accent2 6 2 2 3 3" xfId="45612" xr:uid="{00000000-0005-0000-0000-000021400000}"/>
    <cellStyle name="40% - Accent2 6 2 2 4" xfId="9830" xr:uid="{00000000-0005-0000-0000-000022400000}"/>
    <cellStyle name="40% - Accent2 6 2 2 4 2" xfId="38888" xr:uid="{00000000-0005-0000-0000-000023400000}"/>
    <cellStyle name="40% - Accent2 6 2 2 5" xfId="32304" xr:uid="{00000000-0005-0000-0000-000024400000}"/>
    <cellStyle name="40% - Accent2 6 2 3" xfId="4350" xr:uid="{00000000-0005-0000-0000-000025400000}"/>
    <cellStyle name="40% - Accent2 6 2 3 2" xfId="17644" xr:uid="{00000000-0005-0000-0000-000026400000}"/>
    <cellStyle name="40% - Accent2 6 2 3 2 2" xfId="25598" xr:uid="{00000000-0005-0000-0000-000027400000}"/>
    <cellStyle name="40% - Accent2 6 2 3 2 2 2" xfId="54557" xr:uid="{00000000-0005-0000-0000-000028400000}"/>
    <cellStyle name="40% - Accent2 6 2 3 2 3" xfId="46616" xr:uid="{00000000-0005-0000-0000-000029400000}"/>
    <cellStyle name="40% - Accent2 6 2 3 3" xfId="10974" xr:uid="{00000000-0005-0000-0000-00002A400000}"/>
    <cellStyle name="40% - Accent2 6 2 3 3 2" xfId="40032" xr:uid="{00000000-0005-0000-0000-00002B400000}"/>
    <cellStyle name="40% - Accent2 6 2 3 4" xfId="33448" xr:uid="{00000000-0005-0000-0000-00002C400000}"/>
    <cellStyle name="40% - Accent2 6 2 4" xfId="5506" xr:uid="{00000000-0005-0000-0000-00002D400000}"/>
    <cellStyle name="40% - Accent2 6 2 4 2" xfId="18788" xr:uid="{00000000-0005-0000-0000-00002E400000}"/>
    <cellStyle name="40% - Accent2 6 2 4 2 2" xfId="26742" xr:uid="{00000000-0005-0000-0000-00002F400000}"/>
    <cellStyle name="40% - Accent2 6 2 4 2 2 2" xfId="55701" xr:uid="{00000000-0005-0000-0000-000030400000}"/>
    <cellStyle name="40% - Accent2 6 2 4 2 3" xfId="47760" xr:uid="{00000000-0005-0000-0000-000031400000}"/>
    <cellStyle name="40% - Accent2 6 2 4 3" xfId="12118" xr:uid="{00000000-0005-0000-0000-000032400000}"/>
    <cellStyle name="40% - Accent2 6 2 4 3 2" xfId="41176" xr:uid="{00000000-0005-0000-0000-000033400000}"/>
    <cellStyle name="40% - Accent2 6 2 4 4" xfId="34592" xr:uid="{00000000-0005-0000-0000-000034400000}"/>
    <cellStyle name="40% - Accent2 6 2 5" xfId="7675" xr:uid="{00000000-0005-0000-0000-000035400000}"/>
    <cellStyle name="40% - Accent2 6 2 5 2" xfId="20936" xr:uid="{00000000-0005-0000-0000-000036400000}"/>
    <cellStyle name="40% - Accent2 6 2 5 2 2" xfId="28890" xr:uid="{00000000-0005-0000-0000-000037400000}"/>
    <cellStyle name="40% - Accent2 6 2 5 2 2 2" xfId="57849" xr:uid="{00000000-0005-0000-0000-000038400000}"/>
    <cellStyle name="40% - Accent2 6 2 5 2 3" xfId="49908" xr:uid="{00000000-0005-0000-0000-000039400000}"/>
    <cellStyle name="40% - Accent2 6 2 5 3" xfId="14266" xr:uid="{00000000-0005-0000-0000-00003A400000}"/>
    <cellStyle name="40% - Accent2 6 2 5 3 2" xfId="43324" xr:uid="{00000000-0005-0000-0000-00003B400000}"/>
    <cellStyle name="40% - Accent2 6 2 5 4" xfId="36740" xr:uid="{00000000-0005-0000-0000-00003C400000}"/>
    <cellStyle name="40% - Accent2 6 2 6" xfId="15545" xr:uid="{00000000-0005-0000-0000-00003D400000}"/>
    <cellStyle name="40% - Accent2 6 2 6 2" xfId="23535" xr:uid="{00000000-0005-0000-0000-00003E400000}"/>
    <cellStyle name="40% - Accent2 6 2 6 2 2" xfId="52494" xr:uid="{00000000-0005-0000-0000-00003F400000}"/>
    <cellStyle name="40% - Accent2 6 2 6 3" xfId="44553" xr:uid="{00000000-0005-0000-0000-000040400000}"/>
    <cellStyle name="40% - Accent2 6 2 7" xfId="22086" xr:uid="{00000000-0005-0000-0000-000041400000}"/>
    <cellStyle name="40% - Accent2 6 2 7 2" xfId="30034" xr:uid="{00000000-0005-0000-0000-000042400000}"/>
    <cellStyle name="40% - Accent2 6 2 7 2 2" xfId="58993" xr:uid="{00000000-0005-0000-0000-000043400000}"/>
    <cellStyle name="40% - Accent2 6 2 7 3" xfId="51052" xr:uid="{00000000-0005-0000-0000-000044400000}"/>
    <cellStyle name="40% - Accent2 6 2 8" xfId="8826" xr:uid="{00000000-0005-0000-0000-000045400000}"/>
    <cellStyle name="40% - Accent2 6 2 8 2" xfId="37884" xr:uid="{00000000-0005-0000-0000-000046400000}"/>
    <cellStyle name="40% - Accent2 6 2 9" xfId="31300" xr:uid="{00000000-0005-0000-0000-000047400000}"/>
    <cellStyle name="40% - Accent2 6 3" xfId="2560" xr:uid="{00000000-0005-0000-0000-000048400000}"/>
    <cellStyle name="40% - Accent2 6 3 2" xfId="5918" xr:uid="{00000000-0005-0000-0000-000049400000}"/>
    <cellStyle name="40% - Accent2 6 3 2 2" xfId="19200" xr:uid="{00000000-0005-0000-0000-00004A400000}"/>
    <cellStyle name="40% - Accent2 6 3 2 2 2" xfId="27154" xr:uid="{00000000-0005-0000-0000-00004B400000}"/>
    <cellStyle name="40% - Accent2 6 3 2 2 2 2" xfId="56113" xr:uid="{00000000-0005-0000-0000-00004C400000}"/>
    <cellStyle name="40% - Accent2 6 3 2 2 3" xfId="48172" xr:uid="{00000000-0005-0000-0000-00004D400000}"/>
    <cellStyle name="40% - Accent2 6 3 2 3" xfId="12530" xr:uid="{00000000-0005-0000-0000-00004E400000}"/>
    <cellStyle name="40% - Accent2 6 3 2 3 2" xfId="41588" xr:uid="{00000000-0005-0000-0000-00004F400000}"/>
    <cellStyle name="40% - Accent2 6 3 2 4" xfId="35004" xr:uid="{00000000-0005-0000-0000-000050400000}"/>
    <cellStyle name="40% - Accent2 6 3 3" xfId="16048" xr:uid="{00000000-0005-0000-0000-000051400000}"/>
    <cellStyle name="40% - Accent2 6 3 3 2" xfId="24002" xr:uid="{00000000-0005-0000-0000-000052400000}"/>
    <cellStyle name="40% - Accent2 6 3 3 2 2" xfId="52961" xr:uid="{00000000-0005-0000-0000-000053400000}"/>
    <cellStyle name="40% - Accent2 6 3 3 3" xfId="45020" xr:uid="{00000000-0005-0000-0000-000054400000}"/>
    <cellStyle name="40% - Accent2 6 3 4" xfId="9238" xr:uid="{00000000-0005-0000-0000-000055400000}"/>
    <cellStyle name="40% - Accent2 6 3 4 2" xfId="38296" xr:uid="{00000000-0005-0000-0000-000056400000}"/>
    <cellStyle name="40% - Accent2 6 3 5" xfId="31712" xr:uid="{00000000-0005-0000-0000-000057400000}"/>
    <cellStyle name="40% - Accent2 6 4" xfId="3758" xr:uid="{00000000-0005-0000-0000-000058400000}"/>
    <cellStyle name="40% - Accent2 6 4 2" xfId="17052" xr:uid="{00000000-0005-0000-0000-000059400000}"/>
    <cellStyle name="40% - Accent2 6 4 2 2" xfId="25006" xr:uid="{00000000-0005-0000-0000-00005A400000}"/>
    <cellStyle name="40% - Accent2 6 4 2 2 2" xfId="53965" xr:uid="{00000000-0005-0000-0000-00005B400000}"/>
    <cellStyle name="40% - Accent2 6 4 2 3" xfId="46024" xr:uid="{00000000-0005-0000-0000-00005C400000}"/>
    <cellStyle name="40% - Accent2 6 4 3" xfId="10382" xr:uid="{00000000-0005-0000-0000-00005D400000}"/>
    <cellStyle name="40% - Accent2 6 4 3 2" xfId="39440" xr:uid="{00000000-0005-0000-0000-00005E400000}"/>
    <cellStyle name="40% - Accent2 6 4 4" xfId="32856" xr:uid="{00000000-0005-0000-0000-00005F400000}"/>
    <cellStyle name="40% - Accent2 6 5" xfId="4914" xr:uid="{00000000-0005-0000-0000-000060400000}"/>
    <cellStyle name="40% - Accent2 6 5 2" xfId="18196" xr:uid="{00000000-0005-0000-0000-000061400000}"/>
    <cellStyle name="40% - Accent2 6 5 2 2" xfId="26150" xr:uid="{00000000-0005-0000-0000-000062400000}"/>
    <cellStyle name="40% - Accent2 6 5 2 2 2" xfId="55109" xr:uid="{00000000-0005-0000-0000-000063400000}"/>
    <cellStyle name="40% - Accent2 6 5 2 3" xfId="47168" xr:uid="{00000000-0005-0000-0000-000064400000}"/>
    <cellStyle name="40% - Accent2 6 5 3" xfId="11526" xr:uid="{00000000-0005-0000-0000-000065400000}"/>
    <cellStyle name="40% - Accent2 6 5 3 2" xfId="40584" xr:uid="{00000000-0005-0000-0000-000066400000}"/>
    <cellStyle name="40% - Accent2 6 5 4" xfId="34000" xr:uid="{00000000-0005-0000-0000-000067400000}"/>
    <cellStyle name="40% - Accent2 6 6" xfId="7083" xr:uid="{00000000-0005-0000-0000-000068400000}"/>
    <cellStyle name="40% - Accent2 6 6 2" xfId="20344" xr:uid="{00000000-0005-0000-0000-000069400000}"/>
    <cellStyle name="40% - Accent2 6 6 2 2" xfId="28298" xr:uid="{00000000-0005-0000-0000-00006A400000}"/>
    <cellStyle name="40% - Accent2 6 6 2 2 2" xfId="57257" xr:uid="{00000000-0005-0000-0000-00006B400000}"/>
    <cellStyle name="40% - Accent2 6 6 2 3" xfId="49316" xr:uid="{00000000-0005-0000-0000-00006C400000}"/>
    <cellStyle name="40% - Accent2 6 6 3" xfId="13674" xr:uid="{00000000-0005-0000-0000-00006D400000}"/>
    <cellStyle name="40% - Accent2 6 6 3 2" xfId="42732" xr:uid="{00000000-0005-0000-0000-00006E400000}"/>
    <cellStyle name="40% - Accent2 6 6 4" xfId="36148" xr:uid="{00000000-0005-0000-0000-00006F400000}"/>
    <cellStyle name="40% - Accent2 6 7" xfId="14952" xr:uid="{00000000-0005-0000-0000-000070400000}"/>
    <cellStyle name="40% - Accent2 6 7 2" xfId="22942" xr:uid="{00000000-0005-0000-0000-000071400000}"/>
    <cellStyle name="40% - Accent2 6 7 2 2" xfId="51901" xr:uid="{00000000-0005-0000-0000-000072400000}"/>
    <cellStyle name="40% - Accent2 6 7 3" xfId="43960" xr:uid="{00000000-0005-0000-0000-000073400000}"/>
    <cellStyle name="40% - Accent2 6 8" xfId="21494" xr:uid="{00000000-0005-0000-0000-000074400000}"/>
    <cellStyle name="40% - Accent2 6 8 2" xfId="29442" xr:uid="{00000000-0005-0000-0000-000075400000}"/>
    <cellStyle name="40% - Accent2 6 8 2 2" xfId="58401" xr:uid="{00000000-0005-0000-0000-000076400000}"/>
    <cellStyle name="40% - Accent2 6 8 3" xfId="50460" xr:uid="{00000000-0005-0000-0000-000077400000}"/>
    <cellStyle name="40% - Accent2 6 9" xfId="8234" xr:uid="{00000000-0005-0000-0000-000078400000}"/>
    <cellStyle name="40% - Accent2 6 9 2" xfId="37292" xr:uid="{00000000-0005-0000-0000-000079400000}"/>
    <cellStyle name="40% - Accent2 7" xfId="1968" xr:uid="{00000000-0005-0000-0000-00007A400000}"/>
    <cellStyle name="40% - Accent2 7 2" xfId="2976" xr:uid="{00000000-0005-0000-0000-00007B400000}"/>
    <cellStyle name="40% - Accent2 7 2 2" xfId="6334" xr:uid="{00000000-0005-0000-0000-00007C400000}"/>
    <cellStyle name="40% - Accent2 7 2 2 2" xfId="19616" xr:uid="{00000000-0005-0000-0000-00007D400000}"/>
    <cellStyle name="40% - Accent2 7 2 2 2 2" xfId="27570" xr:uid="{00000000-0005-0000-0000-00007E400000}"/>
    <cellStyle name="40% - Accent2 7 2 2 2 2 2" xfId="56529" xr:uid="{00000000-0005-0000-0000-00007F400000}"/>
    <cellStyle name="40% - Accent2 7 2 2 2 3" xfId="48588" xr:uid="{00000000-0005-0000-0000-000080400000}"/>
    <cellStyle name="40% - Accent2 7 2 2 3" xfId="12946" xr:uid="{00000000-0005-0000-0000-000081400000}"/>
    <cellStyle name="40% - Accent2 7 2 2 3 2" xfId="42004" xr:uid="{00000000-0005-0000-0000-000082400000}"/>
    <cellStyle name="40% - Accent2 7 2 2 4" xfId="35420" xr:uid="{00000000-0005-0000-0000-000083400000}"/>
    <cellStyle name="40% - Accent2 7 2 3" xfId="16464" xr:uid="{00000000-0005-0000-0000-000084400000}"/>
    <cellStyle name="40% - Accent2 7 2 3 2" xfId="24418" xr:uid="{00000000-0005-0000-0000-000085400000}"/>
    <cellStyle name="40% - Accent2 7 2 3 2 2" xfId="53377" xr:uid="{00000000-0005-0000-0000-000086400000}"/>
    <cellStyle name="40% - Accent2 7 2 3 3" xfId="45436" xr:uid="{00000000-0005-0000-0000-000087400000}"/>
    <cellStyle name="40% - Accent2 7 2 4" xfId="9654" xr:uid="{00000000-0005-0000-0000-000088400000}"/>
    <cellStyle name="40% - Accent2 7 2 4 2" xfId="38712" xr:uid="{00000000-0005-0000-0000-000089400000}"/>
    <cellStyle name="40% - Accent2 7 2 5" xfId="32128" xr:uid="{00000000-0005-0000-0000-00008A400000}"/>
    <cellStyle name="40% - Accent2 7 3" xfId="4174" xr:uid="{00000000-0005-0000-0000-00008B400000}"/>
    <cellStyle name="40% - Accent2 7 3 2" xfId="17468" xr:uid="{00000000-0005-0000-0000-00008C400000}"/>
    <cellStyle name="40% - Accent2 7 3 2 2" xfId="25422" xr:uid="{00000000-0005-0000-0000-00008D400000}"/>
    <cellStyle name="40% - Accent2 7 3 2 2 2" xfId="54381" xr:uid="{00000000-0005-0000-0000-00008E400000}"/>
    <cellStyle name="40% - Accent2 7 3 2 3" xfId="46440" xr:uid="{00000000-0005-0000-0000-00008F400000}"/>
    <cellStyle name="40% - Accent2 7 3 3" xfId="10798" xr:uid="{00000000-0005-0000-0000-000090400000}"/>
    <cellStyle name="40% - Accent2 7 3 3 2" xfId="39856" xr:uid="{00000000-0005-0000-0000-000091400000}"/>
    <cellStyle name="40% - Accent2 7 3 4" xfId="33272" xr:uid="{00000000-0005-0000-0000-000092400000}"/>
    <cellStyle name="40% - Accent2 7 4" xfId="5330" xr:uid="{00000000-0005-0000-0000-000093400000}"/>
    <cellStyle name="40% - Accent2 7 4 2" xfId="18612" xr:uid="{00000000-0005-0000-0000-000094400000}"/>
    <cellStyle name="40% - Accent2 7 4 2 2" xfId="26566" xr:uid="{00000000-0005-0000-0000-000095400000}"/>
    <cellStyle name="40% - Accent2 7 4 2 2 2" xfId="55525" xr:uid="{00000000-0005-0000-0000-000096400000}"/>
    <cellStyle name="40% - Accent2 7 4 2 3" xfId="47584" xr:uid="{00000000-0005-0000-0000-000097400000}"/>
    <cellStyle name="40% - Accent2 7 4 3" xfId="11942" xr:uid="{00000000-0005-0000-0000-000098400000}"/>
    <cellStyle name="40% - Accent2 7 4 3 2" xfId="41000" xr:uid="{00000000-0005-0000-0000-000099400000}"/>
    <cellStyle name="40% - Accent2 7 4 4" xfId="34416" xr:uid="{00000000-0005-0000-0000-00009A400000}"/>
    <cellStyle name="40% - Accent2 7 5" xfId="7499" xr:uid="{00000000-0005-0000-0000-00009B400000}"/>
    <cellStyle name="40% - Accent2 7 5 2" xfId="20760" xr:uid="{00000000-0005-0000-0000-00009C400000}"/>
    <cellStyle name="40% - Accent2 7 5 2 2" xfId="28714" xr:uid="{00000000-0005-0000-0000-00009D400000}"/>
    <cellStyle name="40% - Accent2 7 5 2 2 2" xfId="57673" xr:uid="{00000000-0005-0000-0000-00009E400000}"/>
    <cellStyle name="40% - Accent2 7 5 2 3" xfId="49732" xr:uid="{00000000-0005-0000-0000-00009F400000}"/>
    <cellStyle name="40% - Accent2 7 5 3" xfId="14090" xr:uid="{00000000-0005-0000-0000-0000A0400000}"/>
    <cellStyle name="40% - Accent2 7 5 3 2" xfId="43148" xr:uid="{00000000-0005-0000-0000-0000A1400000}"/>
    <cellStyle name="40% - Accent2 7 5 4" xfId="36564" xr:uid="{00000000-0005-0000-0000-0000A2400000}"/>
    <cellStyle name="40% - Accent2 7 6" xfId="15369" xr:uid="{00000000-0005-0000-0000-0000A3400000}"/>
    <cellStyle name="40% - Accent2 7 6 2" xfId="23359" xr:uid="{00000000-0005-0000-0000-0000A4400000}"/>
    <cellStyle name="40% - Accent2 7 6 2 2" xfId="52318" xr:uid="{00000000-0005-0000-0000-0000A5400000}"/>
    <cellStyle name="40% - Accent2 7 6 3" xfId="44377" xr:uid="{00000000-0005-0000-0000-0000A6400000}"/>
    <cellStyle name="40% - Accent2 7 7" xfId="21910" xr:uid="{00000000-0005-0000-0000-0000A7400000}"/>
    <cellStyle name="40% - Accent2 7 7 2" xfId="29858" xr:uid="{00000000-0005-0000-0000-0000A8400000}"/>
    <cellStyle name="40% - Accent2 7 7 2 2" xfId="58817" xr:uid="{00000000-0005-0000-0000-0000A9400000}"/>
    <cellStyle name="40% - Accent2 7 7 3" xfId="50876" xr:uid="{00000000-0005-0000-0000-0000AA400000}"/>
    <cellStyle name="40% - Accent2 7 8" xfId="8650" xr:uid="{00000000-0005-0000-0000-0000AB400000}"/>
    <cellStyle name="40% - Accent2 7 8 2" xfId="37708" xr:uid="{00000000-0005-0000-0000-0000AC400000}"/>
    <cellStyle name="40% - Accent2 7 9" xfId="31124" xr:uid="{00000000-0005-0000-0000-0000AD400000}"/>
    <cellStyle name="40% - Accent2 8" xfId="1784" xr:uid="{00000000-0005-0000-0000-0000AE400000}"/>
    <cellStyle name="40% - Accent2 8 2" xfId="2796" xr:uid="{00000000-0005-0000-0000-0000AF400000}"/>
    <cellStyle name="40% - Accent2 8 2 2" xfId="6154" xr:uid="{00000000-0005-0000-0000-0000B0400000}"/>
    <cellStyle name="40% - Accent2 8 2 2 2" xfId="19436" xr:uid="{00000000-0005-0000-0000-0000B1400000}"/>
    <cellStyle name="40% - Accent2 8 2 2 2 2" xfId="27390" xr:uid="{00000000-0005-0000-0000-0000B2400000}"/>
    <cellStyle name="40% - Accent2 8 2 2 2 2 2" xfId="56349" xr:uid="{00000000-0005-0000-0000-0000B3400000}"/>
    <cellStyle name="40% - Accent2 8 2 2 2 3" xfId="48408" xr:uid="{00000000-0005-0000-0000-0000B4400000}"/>
    <cellStyle name="40% - Accent2 8 2 2 3" xfId="12766" xr:uid="{00000000-0005-0000-0000-0000B5400000}"/>
    <cellStyle name="40% - Accent2 8 2 2 3 2" xfId="41824" xr:uid="{00000000-0005-0000-0000-0000B6400000}"/>
    <cellStyle name="40% - Accent2 8 2 2 4" xfId="35240" xr:uid="{00000000-0005-0000-0000-0000B7400000}"/>
    <cellStyle name="40% - Accent2 8 2 3" xfId="16284" xr:uid="{00000000-0005-0000-0000-0000B8400000}"/>
    <cellStyle name="40% - Accent2 8 2 3 2" xfId="24238" xr:uid="{00000000-0005-0000-0000-0000B9400000}"/>
    <cellStyle name="40% - Accent2 8 2 3 2 2" xfId="53197" xr:uid="{00000000-0005-0000-0000-0000BA400000}"/>
    <cellStyle name="40% - Accent2 8 2 3 3" xfId="45256" xr:uid="{00000000-0005-0000-0000-0000BB400000}"/>
    <cellStyle name="40% - Accent2 8 2 4" xfId="9474" xr:uid="{00000000-0005-0000-0000-0000BC400000}"/>
    <cellStyle name="40% - Accent2 8 2 4 2" xfId="38532" xr:uid="{00000000-0005-0000-0000-0000BD400000}"/>
    <cellStyle name="40% - Accent2 8 2 5" xfId="31948" xr:uid="{00000000-0005-0000-0000-0000BE400000}"/>
    <cellStyle name="40% - Accent2 8 3" xfId="3994" xr:uid="{00000000-0005-0000-0000-0000BF400000}"/>
    <cellStyle name="40% - Accent2 8 3 2" xfId="17288" xr:uid="{00000000-0005-0000-0000-0000C0400000}"/>
    <cellStyle name="40% - Accent2 8 3 2 2" xfId="25242" xr:uid="{00000000-0005-0000-0000-0000C1400000}"/>
    <cellStyle name="40% - Accent2 8 3 2 2 2" xfId="54201" xr:uid="{00000000-0005-0000-0000-0000C2400000}"/>
    <cellStyle name="40% - Accent2 8 3 2 3" xfId="46260" xr:uid="{00000000-0005-0000-0000-0000C3400000}"/>
    <cellStyle name="40% - Accent2 8 3 3" xfId="10618" xr:uid="{00000000-0005-0000-0000-0000C4400000}"/>
    <cellStyle name="40% - Accent2 8 3 3 2" xfId="39676" xr:uid="{00000000-0005-0000-0000-0000C5400000}"/>
    <cellStyle name="40% - Accent2 8 3 4" xfId="33092" xr:uid="{00000000-0005-0000-0000-0000C6400000}"/>
    <cellStyle name="40% - Accent2 8 4" xfId="5150" xr:uid="{00000000-0005-0000-0000-0000C7400000}"/>
    <cellStyle name="40% - Accent2 8 4 2" xfId="18432" xr:uid="{00000000-0005-0000-0000-0000C8400000}"/>
    <cellStyle name="40% - Accent2 8 4 2 2" xfId="26386" xr:uid="{00000000-0005-0000-0000-0000C9400000}"/>
    <cellStyle name="40% - Accent2 8 4 2 2 2" xfId="55345" xr:uid="{00000000-0005-0000-0000-0000CA400000}"/>
    <cellStyle name="40% - Accent2 8 4 2 3" xfId="47404" xr:uid="{00000000-0005-0000-0000-0000CB400000}"/>
    <cellStyle name="40% - Accent2 8 4 3" xfId="11762" xr:uid="{00000000-0005-0000-0000-0000CC400000}"/>
    <cellStyle name="40% - Accent2 8 4 3 2" xfId="40820" xr:uid="{00000000-0005-0000-0000-0000CD400000}"/>
    <cellStyle name="40% - Accent2 8 4 4" xfId="34236" xr:uid="{00000000-0005-0000-0000-0000CE400000}"/>
    <cellStyle name="40% - Accent2 8 5" xfId="7319" xr:uid="{00000000-0005-0000-0000-0000CF400000}"/>
    <cellStyle name="40% - Accent2 8 5 2" xfId="20580" xr:uid="{00000000-0005-0000-0000-0000D0400000}"/>
    <cellStyle name="40% - Accent2 8 5 2 2" xfId="28534" xr:uid="{00000000-0005-0000-0000-0000D1400000}"/>
    <cellStyle name="40% - Accent2 8 5 2 2 2" xfId="57493" xr:uid="{00000000-0005-0000-0000-0000D2400000}"/>
    <cellStyle name="40% - Accent2 8 5 2 3" xfId="49552" xr:uid="{00000000-0005-0000-0000-0000D3400000}"/>
    <cellStyle name="40% - Accent2 8 5 3" xfId="13910" xr:uid="{00000000-0005-0000-0000-0000D4400000}"/>
    <cellStyle name="40% - Accent2 8 5 3 2" xfId="42968" xr:uid="{00000000-0005-0000-0000-0000D5400000}"/>
    <cellStyle name="40% - Accent2 8 5 4" xfId="36384" xr:uid="{00000000-0005-0000-0000-0000D6400000}"/>
    <cellStyle name="40% - Accent2 8 6" xfId="15189" xr:uid="{00000000-0005-0000-0000-0000D7400000}"/>
    <cellStyle name="40% - Accent2 8 6 2" xfId="23179" xr:uid="{00000000-0005-0000-0000-0000D8400000}"/>
    <cellStyle name="40% - Accent2 8 6 2 2" xfId="52138" xr:uid="{00000000-0005-0000-0000-0000D9400000}"/>
    <cellStyle name="40% - Accent2 8 6 3" xfId="44197" xr:uid="{00000000-0005-0000-0000-0000DA400000}"/>
    <cellStyle name="40% - Accent2 8 7" xfId="21730" xr:uid="{00000000-0005-0000-0000-0000DB400000}"/>
    <cellStyle name="40% - Accent2 8 7 2" xfId="29678" xr:uid="{00000000-0005-0000-0000-0000DC400000}"/>
    <cellStyle name="40% - Accent2 8 7 2 2" xfId="58637" xr:uid="{00000000-0005-0000-0000-0000DD400000}"/>
    <cellStyle name="40% - Accent2 8 7 3" xfId="50696" xr:uid="{00000000-0005-0000-0000-0000DE400000}"/>
    <cellStyle name="40% - Accent2 8 8" xfId="8470" xr:uid="{00000000-0005-0000-0000-0000DF400000}"/>
    <cellStyle name="40% - Accent2 8 8 2" xfId="37528" xr:uid="{00000000-0005-0000-0000-0000E0400000}"/>
    <cellStyle name="40% - Accent2 8 9" xfId="30944" xr:uid="{00000000-0005-0000-0000-0000E1400000}"/>
    <cellStyle name="40% - Accent2 9" xfId="2383" xr:uid="{00000000-0005-0000-0000-0000E2400000}"/>
    <cellStyle name="40% - Accent2 9 2" xfId="5742" xr:uid="{00000000-0005-0000-0000-0000E3400000}"/>
    <cellStyle name="40% - Accent2 9 2 2" xfId="19024" xr:uid="{00000000-0005-0000-0000-0000E4400000}"/>
    <cellStyle name="40% - Accent2 9 2 2 2" xfId="26978" xr:uid="{00000000-0005-0000-0000-0000E5400000}"/>
    <cellStyle name="40% - Accent2 9 2 2 2 2" xfId="55937" xr:uid="{00000000-0005-0000-0000-0000E6400000}"/>
    <cellStyle name="40% - Accent2 9 2 2 3" xfId="47996" xr:uid="{00000000-0005-0000-0000-0000E7400000}"/>
    <cellStyle name="40% - Accent2 9 2 3" xfId="12354" xr:uid="{00000000-0005-0000-0000-0000E8400000}"/>
    <cellStyle name="40% - Accent2 9 2 3 2" xfId="41412" xr:uid="{00000000-0005-0000-0000-0000E9400000}"/>
    <cellStyle name="40% - Accent2 9 2 4" xfId="34828" xr:uid="{00000000-0005-0000-0000-0000EA400000}"/>
    <cellStyle name="40% - Accent2 9 3" xfId="14744" xr:uid="{00000000-0005-0000-0000-0000EB400000}"/>
    <cellStyle name="40% - Accent2 9 3 2" xfId="22764" xr:uid="{00000000-0005-0000-0000-0000EC400000}"/>
    <cellStyle name="40% - Accent2 9 3 2 2" xfId="51723" xr:uid="{00000000-0005-0000-0000-0000ED400000}"/>
    <cellStyle name="40% - Accent2 9 3 3" xfId="43782" xr:uid="{00000000-0005-0000-0000-0000EE400000}"/>
    <cellStyle name="40% - Accent2 9 4" xfId="9062" xr:uid="{00000000-0005-0000-0000-0000EF400000}"/>
    <cellStyle name="40% - Accent2 9 4 2" xfId="38120" xr:uid="{00000000-0005-0000-0000-0000F0400000}"/>
    <cellStyle name="40% - Accent2 9 5" xfId="31536" xr:uid="{00000000-0005-0000-0000-0000F1400000}"/>
    <cellStyle name="40% - Accent3" xfId="50" builtinId="39" customBuiltin="1"/>
    <cellStyle name="40% - Accent3 10" xfId="3584" xr:uid="{00000000-0005-0000-0000-0000F3400000}"/>
    <cellStyle name="40% - Accent3 10 2" xfId="16878" xr:uid="{00000000-0005-0000-0000-0000F4400000}"/>
    <cellStyle name="40% - Accent3 10 2 2" xfId="24832" xr:uid="{00000000-0005-0000-0000-0000F5400000}"/>
    <cellStyle name="40% - Accent3 10 2 2 2" xfId="53791" xr:uid="{00000000-0005-0000-0000-0000F6400000}"/>
    <cellStyle name="40% - Accent3 10 2 3" xfId="45850" xr:uid="{00000000-0005-0000-0000-0000F7400000}"/>
    <cellStyle name="40% - Accent3 10 3" xfId="10208" xr:uid="{00000000-0005-0000-0000-0000F8400000}"/>
    <cellStyle name="40% - Accent3 10 3 2" xfId="39266" xr:uid="{00000000-0005-0000-0000-0000F9400000}"/>
    <cellStyle name="40% - Accent3 10 4" xfId="32682" xr:uid="{00000000-0005-0000-0000-0000FA400000}"/>
    <cellStyle name="40% - Accent3 11" xfId="4738" xr:uid="{00000000-0005-0000-0000-0000FB400000}"/>
    <cellStyle name="40% - Accent3 11 2" xfId="18022" xr:uid="{00000000-0005-0000-0000-0000FC400000}"/>
    <cellStyle name="40% - Accent3 11 2 2" xfId="25976" xr:uid="{00000000-0005-0000-0000-0000FD400000}"/>
    <cellStyle name="40% - Accent3 11 2 2 2" xfId="54935" xr:uid="{00000000-0005-0000-0000-0000FE400000}"/>
    <cellStyle name="40% - Accent3 11 2 3" xfId="46994" xr:uid="{00000000-0005-0000-0000-0000FF400000}"/>
    <cellStyle name="40% - Accent3 11 3" xfId="11352" xr:uid="{00000000-0005-0000-0000-000000410000}"/>
    <cellStyle name="40% - Accent3 11 3 2" xfId="40410" xr:uid="{00000000-0005-0000-0000-000001410000}"/>
    <cellStyle name="40% - Accent3 11 4" xfId="33826" xr:uid="{00000000-0005-0000-0000-000002410000}"/>
    <cellStyle name="40% - Accent3 12" xfId="6899" xr:uid="{00000000-0005-0000-0000-000003410000}"/>
    <cellStyle name="40% - Accent3 12 2" xfId="20170" xr:uid="{00000000-0005-0000-0000-000004410000}"/>
    <cellStyle name="40% - Accent3 12 2 2" xfId="28124" xr:uid="{00000000-0005-0000-0000-000005410000}"/>
    <cellStyle name="40% - Accent3 12 2 2 2" xfId="57083" xr:uid="{00000000-0005-0000-0000-000006410000}"/>
    <cellStyle name="40% - Accent3 12 2 3" xfId="49142" xr:uid="{00000000-0005-0000-0000-000007410000}"/>
    <cellStyle name="40% - Accent3 12 3" xfId="13500" xr:uid="{00000000-0005-0000-0000-000008410000}"/>
    <cellStyle name="40% - Accent3 12 3 2" xfId="42558" xr:uid="{00000000-0005-0000-0000-000009410000}"/>
    <cellStyle name="40% - Accent3 12 4" xfId="35974" xr:uid="{00000000-0005-0000-0000-00000A410000}"/>
    <cellStyle name="40% - Accent3 13" xfId="14651" xr:uid="{00000000-0005-0000-0000-00000B410000}"/>
    <cellStyle name="40% - Accent3 13 2" xfId="22687" xr:uid="{00000000-0005-0000-0000-00000C410000}"/>
    <cellStyle name="40% - Accent3 13 2 2" xfId="51646" xr:uid="{00000000-0005-0000-0000-00000D410000}"/>
    <cellStyle name="40% - Accent3 13 3" xfId="43705" xr:uid="{00000000-0005-0000-0000-00000E410000}"/>
    <cellStyle name="40% - Accent3 14" xfId="21316" xr:uid="{00000000-0005-0000-0000-00000F410000}"/>
    <cellStyle name="40% - Accent3 14 2" xfId="29268" xr:uid="{00000000-0005-0000-0000-000010410000}"/>
    <cellStyle name="40% - Accent3 14 2 2" xfId="58227" xr:uid="{00000000-0005-0000-0000-000011410000}"/>
    <cellStyle name="40% - Accent3 14 3" xfId="50286" xr:uid="{00000000-0005-0000-0000-000012410000}"/>
    <cellStyle name="40% - Accent3 15" xfId="8058" xr:uid="{00000000-0005-0000-0000-000013410000}"/>
    <cellStyle name="40% - Accent3 15 2" xfId="37118" xr:uid="{00000000-0005-0000-0000-000014410000}"/>
    <cellStyle name="40% - Accent3 16" xfId="30523" xr:uid="{00000000-0005-0000-0000-000015410000}"/>
    <cellStyle name="40% - Accent3 2" xfId="849" xr:uid="{00000000-0005-0000-0000-000016410000}"/>
    <cellStyle name="40% - Accent3 2 2" xfId="3414" xr:uid="{00000000-0005-0000-0000-000017410000}"/>
    <cellStyle name="40% - Accent3 2 2 10" xfId="32566" xr:uid="{00000000-0005-0000-0000-000018410000}"/>
    <cellStyle name="40% - Accent3 2 2 2" xfId="4612" xr:uid="{00000000-0005-0000-0000-000019410000}"/>
    <cellStyle name="40% - Accent3 2 2 2 2" xfId="17906" xr:uid="{00000000-0005-0000-0000-00001A410000}"/>
    <cellStyle name="40% - Accent3 2 2 2 2 2" xfId="25860" xr:uid="{00000000-0005-0000-0000-00001B410000}"/>
    <cellStyle name="40% - Accent3 2 2 2 2 2 2" xfId="54819" xr:uid="{00000000-0005-0000-0000-00001C410000}"/>
    <cellStyle name="40% - Accent3 2 2 2 2 3" xfId="46878" xr:uid="{00000000-0005-0000-0000-00001D410000}"/>
    <cellStyle name="40% - Accent3 2 2 2 3" xfId="11236" xr:uid="{00000000-0005-0000-0000-00001E410000}"/>
    <cellStyle name="40% - Accent3 2 2 2 3 2" xfId="40294" xr:uid="{00000000-0005-0000-0000-00001F410000}"/>
    <cellStyle name="40% - Accent3 2 2 2 4" xfId="33710" xr:uid="{00000000-0005-0000-0000-000020410000}"/>
    <cellStyle name="40% - Accent3 2 2 3" xfId="6772" xr:uid="{00000000-0005-0000-0000-000021410000}"/>
    <cellStyle name="40% - Accent3 2 2 3 2" xfId="20054" xr:uid="{00000000-0005-0000-0000-000022410000}"/>
    <cellStyle name="40% - Accent3 2 2 3 2 2" xfId="28008" xr:uid="{00000000-0005-0000-0000-000023410000}"/>
    <cellStyle name="40% - Accent3 2 2 3 2 2 2" xfId="56967" xr:uid="{00000000-0005-0000-0000-000024410000}"/>
    <cellStyle name="40% - Accent3 2 2 3 2 3" xfId="49026" xr:uid="{00000000-0005-0000-0000-000025410000}"/>
    <cellStyle name="40% - Accent3 2 2 3 3" xfId="13384" xr:uid="{00000000-0005-0000-0000-000026410000}"/>
    <cellStyle name="40% - Accent3 2 2 3 3 2" xfId="42442" xr:uid="{00000000-0005-0000-0000-000027410000}"/>
    <cellStyle name="40% - Accent3 2 2 3 4" xfId="35858" xr:uid="{00000000-0005-0000-0000-000028410000}"/>
    <cellStyle name="40% - Accent3 2 2 4" xfId="7937" xr:uid="{00000000-0005-0000-0000-000029410000}"/>
    <cellStyle name="40% - Accent3 2 2 4 2" xfId="21198" xr:uid="{00000000-0005-0000-0000-00002A410000}"/>
    <cellStyle name="40% - Accent3 2 2 4 2 2" xfId="29152" xr:uid="{00000000-0005-0000-0000-00002B410000}"/>
    <cellStyle name="40% - Accent3 2 2 4 2 2 2" xfId="58111" xr:uid="{00000000-0005-0000-0000-00002C410000}"/>
    <cellStyle name="40% - Accent3 2 2 4 2 3" xfId="50170" xr:uid="{00000000-0005-0000-0000-00002D410000}"/>
    <cellStyle name="40% - Accent3 2 2 4 3" xfId="14528" xr:uid="{00000000-0005-0000-0000-00002E410000}"/>
    <cellStyle name="40% - Accent3 2 2 4 3 2" xfId="43586" xr:uid="{00000000-0005-0000-0000-00002F410000}"/>
    <cellStyle name="40% - Accent3 2 2 4 4" xfId="37002" xr:uid="{00000000-0005-0000-0000-000030410000}"/>
    <cellStyle name="40% - Accent3 2 2 5" xfId="15807" xr:uid="{00000000-0005-0000-0000-000031410000}"/>
    <cellStyle name="40% - Accent3 2 2 5 2" xfId="23797" xr:uid="{00000000-0005-0000-0000-000032410000}"/>
    <cellStyle name="40% - Accent3 2 2 5 2 2" xfId="52756" xr:uid="{00000000-0005-0000-0000-000033410000}"/>
    <cellStyle name="40% - Accent3 2 2 5 3" xfId="44815" xr:uid="{00000000-0005-0000-0000-000034410000}"/>
    <cellStyle name="40% - Accent3 2 2 6" xfId="22348" xr:uid="{00000000-0005-0000-0000-000035410000}"/>
    <cellStyle name="40% - Accent3 2 2 6 2" xfId="30296" xr:uid="{00000000-0005-0000-0000-000036410000}"/>
    <cellStyle name="40% - Accent3 2 2 6 2 2" xfId="59255" xr:uid="{00000000-0005-0000-0000-000037410000}"/>
    <cellStyle name="40% - Accent3 2 2 6 3" xfId="51314" xr:uid="{00000000-0005-0000-0000-000038410000}"/>
    <cellStyle name="40% - Accent3 2 2 7" xfId="22492" xr:uid="{00000000-0005-0000-0000-000039410000}"/>
    <cellStyle name="40% - Accent3 2 2 7 2" xfId="30436" xr:uid="{00000000-0005-0000-0000-00003A410000}"/>
    <cellStyle name="40% - Accent3 2 2 7 2 2" xfId="59395" xr:uid="{00000000-0005-0000-0000-00003B410000}"/>
    <cellStyle name="40% - Accent3 2 2 7 3" xfId="51454" xr:uid="{00000000-0005-0000-0000-00003C410000}"/>
    <cellStyle name="40% - Accent3 2 2 8" xfId="22598" xr:uid="{00000000-0005-0000-0000-00003D410000}"/>
    <cellStyle name="40% - Accent3 2 2 8 2" xfId="51560" xr:uid="{00000000-0005-0000-0000-00003E410000}"/>
    <cellStyle name="40% - Accent3 2 2 9" xfId="10092" xr:uid="{00000000-0005-0000-0000-00003F410000}"/>
    <cellStyle name="40% - Accent3 2 2 9 2" xfId="39150" xr:uid="{00000000-0005-0000-0000-000040410000}"/>
    <cellStyle name="40% - Accent3 2 3" xfId="3413" xr:uid="{00000000-0005-0000-0000-000041410000}"/>
    <cellStyle name="40% - Accent3 2 3 2" xfId="4611" xr:uid="{00000000-0005-0000-0000-000042410000}"/>
    <cellStyle name="40% - Accent3 2 3 2 2" xfId="17905" xr:uid="{00000000-0005-0000-0000-000043410000}"/>
    <cellStyle name="40% - Accent3 2 3 2 2 2" xfId="25859" xr:uid="{00000000-0005-0000-0000-000044410000}"/>
    <cellStyle name="40% - Accent3 2 3 2 2 2 2" xfId="54818" xr:uid="{00000000-0005-0000-0000-000045410000}"/>
    <cellStyle name="40% - Accent3 2 3 2 2 3" xfId="46877" xr:uid="{00000000-0005-0000-0000-000046410000}"/>
    <cellStyle name="40% - Accent3 2 3 2 3" xfId="11235" xr:uid="{00000000-0005-0000-0000-000047410000}"/>
    <cellStyle name="40% - Accent3 2 3 2 3 2" xfId="40293" xr:uid="{00000000-0005-0000-0000-000048410000}"/>
    <cellStyle name="40% - Accent3 2 3 2 4" xfId="33709" xr:uid="{00000000-0005-0000-0000-000049410000}"/>
    <cellStyle name="40% - Accent3 2 3 3" xfId="6771" xr:uid="{00000000-0005-0000-0000-00004A410000}"/>
    <cellStyle name="40% - Accent3 2 3 3 2" xfId="20053" xr:uid="{00000000-0005-0000-0000-00004B410000}"/>
    <cellStyle name="40% - Accent3 2 3 3 2 2" xfId="28007" xr:uid="{00000000-0005-0000-0000-00004C410000}"/>
    <cellStyle name="40% - Accent3 2 3 3 2 2 2" xfId="56966" xr:uid="{00000000-0005-0000-0000-00004D410000}"/>
    <cellStyle name="40% - Accent3 2 3 3 2 3" xfId="49025" xr:uid="{00000000-0005-0000-0000-00004E410000}"/>
    <cellStyle name="40% - Accent3 2 3 3 3" xfId="13383" xr:uid="{00000000-0005-0000-0000-00004F410000}"/>
    <cellStyle name="40% - Accent3 2 3 3 3 2" xfId="42441" xr:uid="{00000000-0005-0000-0000-000050410000}"/>
    <cellStyle name="40% - Accent3 2 3 3 4" xfId="35857" xr:uid="{00000000-0005-0000-0000-000051410000}"/>
    <cellStyle name="40% - Accent3 2 3 4" xfId="7936" xr:uid="{00000000-0005-0000-0000-000052410000}"/>
    <cellStyle name="40% - Accent3 2 3 4 2" xfId="21197" xr:uid="{00000000-0005-0000-0000-000053410000}"/>
    <cellStyle name="40% - Accent3 2 3 4 2 2" xfId="29151" xr:uid="{00000000-0005-0000-0000-000054410000}"/>
    <cellStyle name="40% - Accent3 2 3 4 2 2 2" xfId="58110" xr:uid="{00000000-0005-0000-0000-000055410000}"/>
    <cellStyle name="40% - Accent3 2 3 4 2 3" xfId="50169" xr:uid="{00000000-0005-0000-0000-000056410000}"/>
    <cellStyle name="40% - Accent3 2 3 4 3" xfId="14527" xr:uid="{00000000-0005-0000-0000-000057410000}"/>
    <cellStyle name="40% - Accent3 2 3 4 3 2" xfId="43585" xr:uid="{00000000-0005-0000-0000-000058410000}"/>
    <cellStyle name="40% - Accent3 2 3 4 4" xfId="37001" xr:uid="{00000000-0005-0000-0000-000059410000}"/>
    <cellStyle name="40% - Accent3 2 3 5" xfId="15806" xr:uid="{00000000-0005-0000-0000-00005A410000}"/>
    <cellStyle name="40% - Accent3 2 3 5 2" xfId="23796" xr:uid="{00000000-0005-0000-0000-00005B410000}"/>
    <cellStyle name="40% - Accent3 2 3 5 2 2" xfId="52755" xr:uid="{00000000-0005-0000-0000-00005C410000}"/>
    <cellStyle name="40% - Accent3 2 3 5 3" xfId="44814" xr:uid="{00000000-0005-0000-0000-00005D410000}"/>
    <cellStyle name="40% - Accent3 2 3 6" xfId="22347" xr:uid="{00000000-0005-0000-0000-00005E410000}"/>
    <cellStyle name="40% - Accent3 2 3 6 2" xfId="30295" xr:uid="{00000000-0005-0000-0000-00005F410000}"/>
    <cellStyle name="40% - Accent3 2 3 6 2 2" xfId="59254" xr:uid="{00000000-0005-0000-0000-000060410000}"/>
    <cellStyle name="40% - Accent3 2 3 6 3" xfId="51313" xr:uid="{00000000-0005-0000-0000-000061410000}"/>
    <cellStyle name="40% - Accent3 2 3 7" xfId="10091" xr:uid="{00000000-0005-0000-0000-000062410000}"/>
    <cellStyle name="40% - Accent3 2 3 7 2" xfId="39149" xr:uid="{00000000-0005-0000-0000-000063410000}"/>
    <cellStyle name="40% - Accent3 2 3 8" xfId="32565" xr:uid="{00000000-0005-0000-0000-000064410000}"/>
    <cellStyle name="40% - Accent3 2 4" xfId="22491" xr:uid="{00000000-0005-0000-0000-000065410000}"/>
    <cellStyle name="40% - Accent3 2 4 2" xfId="30435" xr:uid="{00000000-0005-0000-0000-000066410000}"/>
    <cellStyle name="40% - Accent3 2 4 2 2" xfId="59394" xr:uid="{00000000-0005-0000-0000-000067410000}"/>
    <cellStyle name="40% - Accent3 2 4 3" xfId="51453" xr:uid="{00000000-0005-0000-0000-000068410000}"/>
    <cellStyle name="40% - Accent3 2 5" xfId="22597" xr:uid="{00000000-0005-0000-0000-000069410000}"/>
    <cellStyle name="40% - Accent3 2 5 2" xfId="51559" xr:uid="{00000000-0005-0000-0000-00006A410000}"/>
    <cellStyle name="40% - Accent3 3" xfId="91" xr:uid="{00000000-0005-0000-0000-00006B410000}"/>
    <cellStyle name="40% - Accent3 3 10" xfId="6925" xr:uid="{00000000-0005-0000-0000-00006C410000}"/>
    <cellStyle name="40% - Accent3 3 10 2" xfId="20196" xr:uid="{00000000-0005-0000-0000-00006D410000}"/>
    <cellStyle name="40% - Accent3 3 10 2 2" xfId="28150" xr:uid="{00000000-0005-0000-0000-00006E410000}"/>
    <cellStyle name="40% - Accent3 3 10 2 2 2" xfId="57109" xr:uid="{00000000-0005-0000-0000-00006F410000}"/>
    <cellStyle name="40% - Accent3 3 10 2 3" xfId="49168" xr:uid="{00000000-0005-0000-0000-000070410000}"/>
    <cellStyle name="40% - Accent3 3 10 3" xfId="13526" xr:uid="{00000000-0005-0000-0000-000071410000}"/>
    <cellStyle name="40% - Accent3 3 10 3 2" xfId="42584" xr:uid="{00000000-0005-0000-0000-000072410000}"/>
    <cellStyle name="40% - Accent3 3 10 4" xfId="36000" xr:uid="{00000000-0005-0000-0000-000073410000}"/>
    <cellStyle name="40% - Accent3 3 11" xfId="14678" xr:uid="{00000000-0005-0000-0000-000074410000}"/>
    <cellStyle name="40% - Accent3 3 11 2" xfId="22713" xr:uid="{00000000-0005-0000-0000-000075410000}"/>
    <cellStyle name="40% - Accent3 3 11 2 2" xfId="51672" xr:uid="{00000000-0005-0000-0000-000076410000}"/>
    <cellStyle name="40% - Accent3 3 11 3" xfId="43731" xr:uid="{00000000-0005-0000-0000-000077410000}"/>
    <cellStyle name="40% - Accent3 3 12" xfId="21342" xr:uid="{00000000-0005-0000-0000-000078410000}"/>
    <cellStyle name="40% - Accent3 3 12 2" xfId="29294" xr:uid="{00000000-0005-0000-0000-000079410000}"/>
    <cellStyle name="40% - Accent3 3 12 2 2" xfId="58253" xr:uid="{00000000-0005-0000-0000-00007A410000}"/>
    <cellStyle name="40% - Accent3 3 12 3" xfId="50312" xr:uid="{00000000-0005-0000-0000-00007B410000}"/>
    <cellStyle name="40% - Accent3 3 13" xfId="22493" xr:uid="{00000000-0005-0000-0000-00007C410000}"/>
    <cellStyle name="40% - Accent3 3 13 2" xfId="30437" xr:uid="{00000000-0005-0000-0000-00007D410000}"/>
    <cellStyle name="40% - Accent3 3 13 2 2" xfId="59396" xr:uid="{00000000-0005-0000-0000-00007E410000}"/>
    <cellStyle name="40% - Accent3 3 13 3" xfId="51455" xr:uid="{00000000-0005-0000-0000-00007F410000}"/>
    <cellStyle name="40% - Accent3 3 14" xfId="22599" xr:uid="{00000000-0005-0000-0000-000080410000}"/>
    <cellStyle name="40% - Accent3 3 14 2" xfId="51561" xr:uid="{00000000-0005-0000-0000-000081410000}"/>
    <cellStyle name="40% - Accent3 3 15" xfId="8084" xr:uid="{00000000-0005-0000-0000-000082410000}"/>
    <cellStyle name="40% - Accent3 3 15 2" xfId="37144" xr:uid="{00000000-0005-0000-0000-000083410000}"/>
    <cellStyle name="40% - Accent3 3 16" xfId="30560" xr:uid="{00000000-0005-0000-0000-000084410000}"/>
    <cellStyle name="40% - Accent3 3 2" xfId="1454" xr:uid="{00000000-0005-0000-0000-000085410000}"/>
    <cellStyle name="40% - Accent3 3 2 10" xfId="21436" xr:uid="{00000000-0005-0000-0000-000086410000}"/>
    <cellStyle name="40% - Accent3 3 2 10 2" xfId="29384" xr:uid="{00000000-0005-0000-0000-000087410000}"/>
    <cellStyle name="40% - Accent3 3 2 10 2 2" xfId="58343" xr:uid="{00000000-0005-0000-0000-000088410000}"/>
    <cellStyle name="40% - Accent3 3 2 10 3" xfId="50402" xr:uid="{00000000-0005-0000-0000-000089410000}"/>
    <cellStyle name="40% - Accent3 3 2 11" xfId="8176" xr:uid="{00000000-0005-0000-0000-00008A410000}"/>
    <cellStyle name="40% - Accent3 3 2 11 2" xfId="37234" xr:uid="{00000000-0005-0000-0000-00008B410000}"/>
    <cellStyle name="40% - Accent3 3 2 12" xfId="30650" xr:uid="{00000000-0005-0000-0000-00008C410000}"/>
    <cellStyle name="40% - Accent3 3 2 2" xfId="1674" xr:uid="{00000000-0005-0000-0000-00008D410000}"/>
    <cellStyle name="40% - Accent3 3 2 2 10" xfId="30863" xr:uid="{00000000-0005-0000-0000-00008E410000}"/>
    <cellStyle name="40% - Accent3 3 2 2 2" xfId="2299" xr:uid="{00000000-0005-0000-0000-00008F410000}"/>
    <cellStyle name="40% - Accent3 3 2 2 2 2" xfId="3307" xr:uid="{00000000-0005-0000-0000-000090410000}"/>
    <cellStyle name="40% - Accent3 3 2 2 2 2 2" xfId="6665" xr:uid="{00000000-0005-0000-0000-000091410000}"/>
    <cellStyle name="40% - Accent3 3 2 2 2 2 2 2" xfId="19947" xr:uid="{00000000-0005-0000-0000-000092410000}"/>
    <cellStyle name="40% - Accent3 3 2 2 2 2 2 2 2" xfId="27901" xr:uid="{00000000-0005-0000-0000-000093410000}"/>
    <cellStyle name="40% - Accent3 3 2 2 2 2 2 2 2 2" xfId="56860" xr:uid="{00000000-0005-0000-0000-000094410000}"/>
    <cellStyle name="40% - Accent3 3 2 2 2 2 2 2 3" xfId="48919" xr:uid="{00000000-0005-0000-0000-000095410000}"/>
    <cellStyle name="40% - Accent3 3 2 2 2 2 2 3" xfId="13277" xr:uid="{00000000-0005-0000-0000-000096410000}"/>
    <cellStyle name="40% - Accent3 3 2 2 2 2 2 3 2" xfId="42335" xr:uid="{00000000-0005-0000-0000-000097410000}"/>
    <cellStyle name="40% - Accent3 3 2 2 2 2 2 4" xfId="35751" xr:uid="{00000000-0005-0000-0000-000098410000}"/>
    <cellStyle name="40% - Accent3 3 2 2 2 2 3" xfId="16795" xr:uid="{00000000-0005-0000-0000-000099410000}"/>
    <cellStyle name="40% - Accent3 3 2 2 2 2 3 2" xfId="24749" xr:uid="{00000000-0005-0000-0000-00009A410000}"/>
    <cellStyle name="40% - Accent3 3 2 2 2 2 3 2 2" xfId="53708" xr:uid="{00000000-0005-0000-0000-00009B410000}"/>
    <cellStyle name="40% - Accent3 3 2 2 2 2 3 3" xfId="45767" xr:uid="{00000000-0005-0000-0000-00009C410000}"/>
    <cellStyle name="40% - Accent3 3 2 2 2 2 4" xfId="9985" xr:uid="{00000000-0005-0000-0000-00009D410000}"/>
    <cellStyle name="40% - Accent3 3 2 2 2 2 4 2" xfId="39043" xr:uid="{00000000-0005-0000-0000-00009E410000}"/>
    <cellStyle name="40% - Accent3 3 2 2 2 2 5" xfId="32459" xr:uid="{00000000-0005-0000-0000-00009F410000}"/>
    <cellStyle name="40% - Accent3 3 2 2 2 3" xfId="4505" xr:uid="{00000000-0005-0000-0000-0000A0410000}"/>
    <cellStyle name="40% - Accent3 3 2 2 2 3 2" xfId="17799" xr:uid="{00000000-0005-0000-0000-0000A1410000}"/>
    <cellStyle name="40% - Accent3 3 2 2 2 3 2 2" xfId="25753" xr:uid="{00000000-0005-0000-0000-0000A2410000}"/>
    <cellStyle name="40% - Accent3 3 2 2 2 3 2 2 2" xfId="54712" xr:uid="{00000000-0005-0000-0000-0000A3410000}"/>
    <cellStyle name="40% - Accent3 3 2 2 2 3 2 3" xfId="46771" xr:uid="{00000000-0005-0000-0000-0000A4410000}"/>
    <cellStyle name="40% - Accent3 3 2 2 2 3 3" xfId="11129" xr:uid="{00000000-0005-0000-0000-0000A5410000}"/>
    <cellStyle name="40% - Accent3 3 2 2 2 3 3 2" xfId="40187" xr:uid="{00000000-0005-0000-0000-0000A6410000}"/>
    <cellStyle name="40% - Accent3 3 2 2 2 3 4" xfId="33603" xr:uid="{00000000-0005-0000-0000-0000A7410000}"/>
    <cellStyle name="40% - Accent3 3 2 2 2 4" xfId="5661" xr:uid="{00000000-0005-0000-0000-0000A8410000}"/>
    <cellStyle name="40% - Accent3 3 2 2 2 4 2" xfId="18943" xr:uid="{00000000-0005-0000-0000-0000A9410000}"/>
    <cellStyle name="40% - Accent3 3 2 2 2 4 2 2" xfId="26897" xr:uid="{00000000-0005-0000-0000-0000AA410000}"/>
    <cellStyle name="40% - Accent3 3 2 2 2 4 2 2 2" xfId="55856" xr:uid="{00000000-0005-0000-0000-0000AB410000}"/>
    <cellStyle name="40% - Accent3 3 2 2 2 4 2 3" xfId="47915" xr:uid="{00000000-0005-0000-0000-0000AC410000}"/>
    <cellStyle name="40% - Accent3 3 2 2 2 4 3" xfId="12273" xr:uid="{00000000-0005-0000-0000-0000AD410000}"/>
    <cellStyle name="40% - Accent3 3 2 2 2 4 3 2" xfId="41331" xr:uid="{00000000-0005-0000-0000-0000AE410000}"/>
    <cellStyle name="40% - Accent3 3 2 2 2 4 4" xfId="34747" xr:uid="{00000000-0005-0000-0000-0000AF410000}"/>
    <cellStyle name="40% - Accent3 3 2 2 2 5" xfId="7830" xr:uid="{00000000-0005-0000-0000-0000B0410000}"/>
    <cellStyle name="40% - Accent3 3 2 2 2 5 2" xfId="21091" xr:uid="{00000000-0005-0000-0000-0000B1410000}"/>
    <cellStyle name="40% - Accent3 3 2 2 2 5 2 2" xfId="29045" xr:uid="{00000000-0005-0000-0000-0000B2410000}"/>
    <cellStyle name="40% - Accent3 3 2 2 2 5 2 2 2" xfId="58004" xr:uid="{00000000-0005-0000-0000-0000B3410000}"/>
    <cellStyle name="40% - Accent3 3 2 2 2 5 2 3" xfId="50063" xr:uid="{00000000-0005-0000-0000-0000B4410000}"/>
    <cellStyle name="40% - Accent3 3 2 2 2 5 3" xfId="14421" xr:uid="{00000000-0005-0000-0000-0000B5410000}"/>
    <cellStyle name="40% - Accent3 3 2 2 2 5 3 2" xfId="43479" xr:uid="{00000000-0005-0000-0000-0000B6410000}"/>
    <cellStyle name="40% - Accent3 3 2 2 2 5 4" xfId="36895" xr:uid="{00000000-0005-0000-0000-0000B7410000}"/>
    <cellStyle name="40% - Accent3 3 2 2 2 6" xfId="15700" xr:uid="{00000000-0005-0000-0000-0000B8410000}"/>
    <cellStyle name="40% - Accent3 3 2 2 2 6 2" xfId="23690" xr:uid="{00000000-0005-0000-0000-0000B9410000}"/>
    <cellStyle name="40% - Accent3 3 2 2 2 6 2 2" xfId="52649" xr:uid="{00000000-0005-0000-0000-0000BA410000}"/>
    <cellStyle name="40% - Accent3 3 2 2 2 6 3" xfId="44708" xr:uid="{00000000-0005-0000-0000-0000BB410000}"/>
    <cellStyle name="40% - Accent3 3 2 2 2 7" xfId="22241" xr:uid="{00000000-0005-0000-0000-0000BC410000}"/>
    <cellStyle name="40% - Accent3 3 2 2 2 7 2" xfId="30189" xr:uid="{00000000-0005-0000-0000-0000BD410000}"/>
    <cellStyle name="40% - Accent3 3 2 2 2 7 2 2" xfId="59148" xr:uid="{00000000-0005-0000-0000-0000BE410000}"/>
    <cellStyle name="40% - Accent3 3 2 2 2 7 3" xfId="51207" xr:uid="{00000000-0005-0000-0000-0000BF410000}"/>
    <cellStyle name="40% - Accent3 3 2 2 2 8" xfId="8981" xr:uid="{00000000-0005-0000-0000-0000C0410000}"/>
    <cellStyle name="40% - Accent3 3 2 2 2 8 2" xfId="38039" xr:uid="{00000000-0005-0000-0000-0000C1410000}"/>
    <cellStyle name="40% - Accent3 3 2 2 2 9" xfId="31455" xr:uid="{00000000-0005-0000-0000-0000C2410000}"/>
    <cellStyle name="40% - Accent3 3 2 2 3" xfId="2715" xr:uid="{00000000-0005-0000-0000-0000C3410000}"/>
    <cellStyle name="40% - Accent3 3 2 2 3 2" xfId="6073" xr:uid="{00000000-0005-0000-0000-0000C4410000}"/>
    <cellStyle name="40% - Accent3 3 2 2 3 2 2" xfId="19355" xr:uid="{00000000-0005-0000-0000-0000C5410000}"/>
    <cellStyle name="40% - Accent3 3 2 2 3 2 2 2" xfId="27309" xr:uid="{00000000-0005-0000-0000-0000C6410000}"/>
    <cellStyle name="40% - Accent3 3 2 2 3 2 2 2 2" xfId="56268" xr:uid="{00000000-0005-0000-0000-0000C7410000}"/>
    <cellStyle name="40% - Accent3 3 2 2 3 2 2 3" xfId="48327" xr:uid="{00000000-0005-0000-0000-0000C8410000}"/>
    <cellStyle name="40% - Accent3 3 2 2 3 2 3" xfId="12685" xr:uid="{00000000-0005-0000-0000-0000C9410000}"/>
    <cellStyle name="40% - Accent3 3 2 2 3 2 3 2" xfId="41743" xr:uid="{00000000-0005-0000-0000-0000CA410000}"/>
    <cellStyle name="40% - Accent3 3 2 2 3 2 4" xfId="35159" xr:uid="{00000000-0005-0000-0000-0000CB410000}"/>
    <cellStyle name="40% - Accent3 3 2 2 3 3" xfId="16203" xr:uid="{00000000-0005-0000-0000-0000CC410000}"/>
    <cellStyle name="40% - Accent3 3 2 2 3 3 2" xfId="24157" xr:uid="{00000000-0005-0000-0000-0000CD410000}"/>
    <cellStyle name="40% - Accent3 3 2 2 3 3 2 2" xfId="53116" xr:uid="{00000000-0005-0000-0000-0000CE410000}"/>
    <cellStyle name="40% - Accent3 3 2 2 3 3 3" xfId="45175" xr:uid="{00000000-0005-0000-0000-0000CF410000}"/>
    <cellStyle name="40% - Accent3 3 2 2 3 4" xfId="9393" xr:uid="{00000000-0005-0000-0000-0000D0410000}"/>
    <cellStyle name="40% - Accent3 3 2 2 3 4 2" xfId="38451" xr:uid="{00000000-0005-0000-0000-0000D1410000}"/>
    <cellStyle name="40% - Accent3 3 2 2 3 5" xfId="31867" xr:uid="{00000000-0005-0000-0000-0000D2410000}"/>
    <cellStyle name="40% - Accent3 3 2 2 4" xfId="3913" xr:uid="{00000000-0005-0000-0000-0000D3410000}"/>
    <cellStyle name="40% - Accent3 3 2 2 4 2" xfId="17207" xr:uid="{00000000-0005-0000-0000-0000D4410000}"/>
    <cellStyle name="40% - Accent3 3 2 2 4 2 2" xfId="25161" xr:uid="{00000000-0005-0000-0000-0000D5410000}"/>
    <cellStyle name="40% - Accent3 3 2 2 4 2 2 2" xfId="54120" xr:uid="{00000000-0005-0000-0000-0000D6410000}"/>
    <cellStyle name="40% - Accent3 3 2 2 4 2 3" xfId="46179" xr:uid="{00000000-0005-0000-0000-0000D7410000}"/>
    <cellStyle name="40% - Accent3 3 2 2 4 3" xfId="10537" xr:uid="{00000000-0005-0000-0000-0000D8410000}"/>
    <cellStyle name="40% - Accent3 3 2 2 4 3 2" xfId="39595" xr:uid="{00000000-0005-0000-0000-0000D9410000}"/>
    <cellStyle name="40% - Accent3 3 2 2 4 4" xfId="33011" xr:uid="{00000000-0005-0000-0000-0000DA410000}"/>
    <cellStyle name="40% - Accent3 3 2 2 5" xfId="5069" xr:uid="{00000000-0005-0000-0000-0000DB410000}"/>
    <cellStyle name="40% - Accent3 3 2 2 5 2" xfId="18351" xr:uid="{00000000-0005-0000-0000-0000DC410000}"/>
    <cellStyle name="40% - Accent3 3 2 2 5 2 2" xfId="26305" xr:uid="{00000000-0005-0000-0000-0000DD410000}"/>
    <cellStyle name="40% - Accent3 3 2 2 5 2 2 2" xfId="55264" xr:uid="{00000000-0005-0000-0000-0000DE410000}"/>
    <cellStyle name="40% - Accent3 3 2 2 5 2 3" xfId="47323" xr:uid="{00000000-0005-0000-0000-0000DF410000}"/>
    <cellStyle name="40% - Accent3 3 2 2 5 3" xfId="11681" xr:uid="{00000000-0005-0000-0000-0000E0410000}"/>
    <cellStyle name="40% - Accent3 3 2 2 5 3 2" xfId="40739" xr:uid="{00000000-0005-0000-0000-0000E1410000}"/>
    <cellStyle name="40% - Accent3 3 2 2 5 4" xfId="34155" xr:uid="{00000000-0005-0000-0000-0000E2410000}"/>
    <cellStyle name="40% - Accent3 3 2 2 6" xfId="7238" xr:uid="{00000000-0005-0000-0000-0000E3410000}"/>
    <cellStyle name="40% - Accent3 3 2 2 6 2" xfId="20499" xr:uid="{00000000-0005-0000-0000-0000E4410000}"/>
    <cellStyle name="40% - Accent3 3 2 2 6 2 2" xfId="28453" xr:uid="{00000000-0005-0000-0000-0000E5410000}"/>
    <cellStyle name="40% - Accent3 3 2 2 6 2 2 2" xfId="57412" xr:uid="{00000000-0005-0000-0000-0000E6410000}"/>
    <cellStyle name="40% - Accent3 3 2 2 6 2 3" xfId="49471" xr:uid="{00000000-0005-0000-0000-0000E7410000}"/>
    <cellStyle name="40% - Accent3 3 2 2 6 3" xfId="13829" xr:uid="{00000000-0005-0000-0000-0000E8410000}"/>
    <cellStyle name="40% - Accent3 3 2 2 6 3 2" xfId="42887" xr:uid="{00000000-0005-0000-0000-0000E9410000}"/>
    <cellStyle name="40% - Accent3 3 2 2 6 4" xfId="36303" xr:uid="{00000000-0005-0000-0000-0000EA410000}"/>
    <cellStyle name="40% - Accent3 3 2 2 7" xfId="15107" xr:uid="{00000000-0005-0000-0000-0000EB410000}"/>
    <cellStyle name="40% - Accent3 3 2 2 7 2" xfId="23097" xr:uid="{00000000-0005-0000-0000-0000EC410000}"/>
    <cellStyle name="40% - Accent3 3 2 2 7 2 2" xfId="52056" xr:uid="{00000000-0005-0000-0000-0000ED410000}"/>
    <cellStyle name="40% - Accent3 3 2 2 7 3" xfId="44115" xr:uid="{00000000-0005-0000-0000-0000EE410000}"/>
    <cellStyle name="40% - Accent3 3 2 2 8" xfId="21649" xr:uid="{00000000-0005-0000-0000-0000EF410000}"/>
    <cellStyle name="40% - Accent3 3 2 2 8 2" xfId="29597" xr:uid="{00000000-0005-0000-0000-0000F0410000}"/>
    <cellStyle name="40% - Accent3 3 2 2 8 2 2" xfId="58556" xr:uid="{00000000-0005-0000-0000-0000F1410000}"/>
    <cellStyle name="40% - Accent3 3 2 2 8 3" xfId="50615" xr:uid="{00000000-0005-0000-0000-0000F2410000}"/>
    <cellStyle name="40% - Accent3 3 2 2 9" xfId="8389" xr:uid="{00000000-0005-0000-0000-0000F3410000}"/>
    <cellStyle name="40% - Accent3 3 2 2 9 2" xfId="37447" xr:uid="{00000000-0005-0000-0000-0000F4410000}"/>
    <cellStyle name="40% - Accent3 3 2 3" xfId="2086" xr:uid="{00000000-0005-0000-0000-0000F5410000}"/>
    <cellStyle name="40% - Accent3 3 2 3 2" xfId="3094" xr:uid="{00000000-0005-0000-0000-0000F6410000}"/>
    <cellStyle name="40% - Accent3 3 2 3 2 2" xfId="6452" xr:uid="{00000000-0005-0000-0000-0000F7410000}"/>
    <cellStyle name="40% - Accent3 3 2 3 2 2 2" xfId="19734" xr:uid="{00000000-0005-0000-0000-0000F8410000}"/>
    <cellStyle name="40% - Accent3 3 2 3 2 2 2 2" xfId="27688" xr:uid="{00000000-0005-0000-0000-0000F9410000}"/>
    <cellStyle name="40% - Accent3 3 2 3 2 2 2 2 2" xfId="56647" xr:uid="{00000000-0005-0000-0000-0000FA410000}"/>
    <cellStyle name="40% - Accent3 3 2 3 2 2 2 3" xfId="48706" xr:uid="{00000000-0005-0000-0000-0000FB410000}"/>
    <cellStyle name="40% - Accent3 3 2 3 2 2 3" xfId="13064" xr:uid="{00000000-0005-0000-0000-0000FC410000}"/>
    <cellStyle name="40% - Accent3 3 2 3 2 2 3 2" xfId="42122" xr:uid="{00000000-0005-0000-0000-0000FD410000}"/>
    <cellStyle name="40% - Accent3 3 2 3 2 2 4" xfId="35538" xr:uid="{00000000-0005-0000-0000-0000FE410000}"/>
    <cellStyle name="40% - Accent3 3 2 3 2 3" xfId="16582" xr:uid="{00000000-0005-0000-0000-0000FF410000}"/>
    <cellStyle name="40% - Accent3 3 2 3 2 3 2" xfId="24536" xr:uid="{00000000-0005-0000-0000-000000420000}"/>
    <cellStyle name="40% - Accent3 3 2 3 2 3 2 2" xfId="53495" xr:uid="{00000000-0005-0000-0000-000001420000}"/>
    <cellStyle name="40% - Accent3 3 2 3 2 3 3" xfId="45554" xr:uid="{00000000-0005-0000-0000-000002420000}"/>
    <cellStyle name="40% - Accent3 3 2 3 2 4" xfId="9772" xr:uid="{00000000-0005-0000-0000-000003420000}"/>
    <cellStyle name="40% - Accent3 3 2 3 2 4 2" xfId="38830" xr:uid="{00000000-0005-0000-0000-000004420000}"/>
    <cellStyle name="40% - Accent3 3 2 3 2 5" xfId="32246" xr:uid="{00000000-0005-0000-0000-000005420000}"/>
    <cellStyle name="40% - Accent3 3 2 3 3" xfId="4292" xr:uid="{00000000-0005-0000-0000-000006420000}"/>
    <cellStyle name="40% - Accent3 3 2 3 3 2" xfId="17586" xr:uid="{00000000-0005-0000-0000-000007420000}"/>
    <cellStyle name="40% - Accent3 3 2 3 3 2 2" xfId="25540" xr:uid="{00000000-0005-0000-0000-000008420000}"/>
    <cellStyle name="40% - Accent3 3 2 3 3 2 2 2" xfId="54499" xr:uid="{00000000-0005-0000-0000-000009420000}"/>
    <cellStyle name="40% - Accent3 3 2 3 3 2 3" xfId="46558" xr:uid="{00000000-0005-0000-0000-00000A420000}"/>
    <cellStyle name="40% - Accent3 3 2 3 3 3" xfId="10916" xr:uid="{00000000-0005-0000-0000-00000B420000}"/>
    <cellStyle name="40% - Accent3 3 2 3 3 3 2" xfId="39974" xr:uid="{00000000-0005-0000-0000-00000C420000}"/>
    <cellStyle name="40% - Accent3 3 2 3 3 4" xfId="33390" xr:uid="{00000000-0005-0000-0000-00000D420000}"/>
    <cellStyle name="40% - Accent3 3 2 3 4" xfId="5448" xr:uid="{00000000-0005-0000-0000-00000E420000}"/>
    <cellStyle name="40% - Accent3 3 2 3 4 2" xfId="18730" xr:uid="{00000000-0005-0000-0000-00000F420000}"/>
    <cellStyle name="40% - Accent3 3 2 3 4 2 2" xfId="26684" xr:uid="{00000000-0005-0000-0000-000010420000}"/>
    <cellStyle name="40% - Accent3 3 2 3 4 2 2 2" xfId="55643" xr:uid="{00000000-0005-0000-0000-000011420000}"/>
    <cellStyle name="40% - Accent3 3 2 3 4 2 3" xfId="47702" xr:uid="{00000000-0005-0000-0000-000012420000}"/>
    <cellStyle name="40% - Accent3 3 2 3 4 3" xfId="12060" xr:uid="{00000000-0005-0000-0000-000013420000}"/>
    <cellStyle name="40% - Accent3 3 2 3 4 3 2" xfId="41118" xr:uid="{00000000-0005-0000-0000-000014420000}"/>
    <cellStyle name="40% - Accent3 3 2 3 4 4" xfId="34534" xr:uid="{00000000-0005-0000-0000-000015420000}"/>
    <cellStyle name="40% - Accent3 3 2 3 5" xfId="7617" xr:uid="{00000000-0005-0000-0000-000016420000}"/>
    <cellStyle name="40% - Accent3 3 2 3 5 2" xfId="20878" xr:uid="{00000000-0005-0000-0000-000017420000}"/>
    <cellStyle name="40% - Accent3 3 2 3 5 2 2" xfId="28832" xr:uid="{00000000-0005-0000-0000-000018420000}"/>
    <cellStyle name="40% - Accent3 3 2 3 5 2 2 2" xfId="57791" xr:uid="{00000000-0005-0000-0000-000019420000}"/>
    <cellStyle name="40% - Accent3 3 2 3 5 2 3" xfId="49850" xr:uid="{00000000-0005-0000-0000-00001A420000}"/>
    <cellStyle name="40% - Accent3 3 2 3 5 3" xfId="14208" xr:uid="{00000000-0005-0000-0000-00001B420000}"/>
    <cellStyle name="40% - Accent3 3 2 3 5 3 2" xfId="43266" xr:uid="{00000000-0005-0000-0000-00001C420000}"/>
    <cellStyle name="40% - Accent3 3 2 3 5 4" xfId="36682" xr:uid="{00000000-0005-0000-0000-00001D420000}"/>
    <cellStyle name="40% - Accent3 3 2 3 6" xfId="15487" xr:uid="{00000000-0005-0000-0000-00001E420000}"/>
    <cellStyle name="40% - Accent3 3 2 3 6 2" xfId="23477" xr:uid="{00000000-0005-0000-0000-00001F420000}"/>
    <cellStyle name="40% - Accent3 3 2 3 6 2 2" xfId="52436" xr:uid="{00000000-0005-0000-0000-000020420000}"/>
    <cellStyle name="40% - Accent3 3 2 3 6 3" xfId="44495" xr:uid="{00000000-0005-0000-0000-000021420000}"/>
    <cellStyle name="40% - Accent3 3 2 3 7" xfId="22028" xr:uid="{00000000-0005-0000-0000-000022420000}"/>
    <cellStyle name="40% - Accent3 3 2 3 7 2" xfId="29976" xr:uid="{00000000-0005-0000-0000-000023420000}"/>
    <cellStyle name="40% - Accent3 3 2 3 7 2 2" xfId="58935" xr:uid="{00000000-0005-0000-0000-000024420000}"/>
    <cellStyle name="40% - Accent3 3 2 3 7 3" xfId="50994" xr:uid="{00000000-0005-0000-0000-000025420000}"/>
    <cellStyle name="40% - Accent3 3 2 3 8" xfId="8768" xr:uid="{00000000-0005-0000-0000-000026420000}"/>
    <cellStyle name="40% - Accent3 3 2 3 8 2" xfId="37826" xr:uid="{00000000-0005-0000-0000-000027420000}"/>
    <cellStyle name="40% - Accent3 3 2 3 9" xfId="31242" xr:uid="{00000000-0005-0000-0000-000028420000}"/>
    <cellStyle name="40% - Accent3 3 2 4" xfId="1904" xr:uid="{00000000-0005-0000-0000-000029420000}"/>
    <cellStyle name="40% - Accent3 3 2 4 2" xfId="2914" xr:uid="{00000000-0005-0000-0000-00002A420000}"/>
    <cellStyle name="40% - Accent3 3 2 4 2 2" xfId="6272" xr:uid="{00000000-0005-0000-0000-00002B420000}"/>
    <cellStyle name="40% - Accent3 3 2 4 2 2 2" xfId="19554" xr:uid="{00000000-0005-0000-0000-00002C420000}"/>
    <cellStyle name="40% - Accent3 3 2 4 2 2 2 2" xfId="27508" xr:uid="{00000000-0005-0000-0000-00002D420000}"/>
    <cellStyle name="40% - Accent3 3 2 4 2 2 2 2 2" xfId="56467" xr:uid="{00000000-0005-0000-0000-00002E420000}"/>
    <cellStyle name="40% - Accent3 3 2 4 2 2 2 3" xfId="48526" xr:uid="{00000000-0005-0000-0000-00002F420000}"/>
    <cellStyle name="40% - Accent3 3 2 4 2 2 3" xfId="12884" xr:uid="{00000000-0005-0000-0000-000030420000}"/>
    <cellStyle name="40% - Accent3 3 2 4 2 2 3 2" xfId="41942" xr:uid="{00000000-0005-0000-0000-000031420000}"/>
    <cellStyle name="40% - Accent3 3 2 4 2 2 4" xfId="35358" xr:uid="{00000000-0005-0000-0000-000032420000}"/>
    <cellStyle name="40% - Accent3 3 2 4 2 3" xfId="16402" xr:uid="{00000000-0005-0000-0000-000033420000}"/>
    <cellStyle name="40% - Accent3 3 2 4 2 3 2" xfId="24356" xr:uid="{00000000-0005-0000-0000-000034420000}"/>
    <cellStyle name="40% - Accent3 3 2 4 2 3 2 2" xfId="53315" xr:uid="{00000000-0005-0000-0000-000035420000}"/>
    <cellStyle name="40% - Accent3 3 2 4 2 3 3" xfId="45374" xr:uid="{00000000-0005-0000-0000-000036420000}"/>
    <cellStyle name="40% - Accent3 3 2 4 2 4" xfId="9592" xr:uid="{00000000-0005-0000-0000-000037420000}"/>
    <cellStyle name="40% - Accent3 3 2 4 2 4 2" xfId="38650" xr:uid="{00000000-0005-0000-0000-000038420000}"/>
    <cellStyle name="40% - Accent3 3 2 4 2 5" xfId="32066" xr:uid="{00000000-0005-0000-0000-000039420000}"/>
    <cellStyle name="40% - Accent3 3 2 4 3" xfId="4112" xr:uid="{00000000-0005-0000-0000-00003A420000}"/>
    <cellStyle name="40% - Accent3 3 2 4 3 2" xfId="17406" xr:uid="{00000000-0005-0000-0000-00003B420000}"/>
    <cellStyle name="40% - Accent3 3 2 4 3 2 2" xfId="25360" xr:uid="{00000000-0005-0000-0000-00003C420000}"/>
    <cellStyle name="40% - Accent3 3 2 4 3 2 2 2" xfId="54319" xr:uid="{00000000-0005-0000-0000-00003D420000}"/>
    <cellStyle name="40% - Accent3 3 2 4 3 2 3" xfId="46378" xr:uid="{00000000-0005-0000-0000-00003E420000}"/>
    <cellStyle name="40% - Accent3 3 2 4 3 3" xfId="10736" xr:uid="{00000000-0005-0000-0000-00003F420000}"/>
    <cellStyle name="40% - Accent3 3 2 4 3 3 2" xfId="39794" xr:uid="{00000000-0005-0000-0000-000040420000}"/>
    <cellStyle name="40% - Accent3 3 2 4 3 4" xfId="33210" xr:uid="{00000000-0005-0000-0000-000041420000}"/>
    <cellStyle name="40% - Accent3 3 2 4 4" xfId="5268" xr:uid="{00000000-0005-0000-0000-000042420000}"/>
    <cellStyle name="40% - Accent3 3 2 4 4 2" xfId="18550" xr:uid="{00000000-0005-0000-0000-000043420000}"/>
    <cellStyle name="40% - Accent3 3 2 4 4 2 2" xfId="26504" xr:uid="{00000000-0005-0000-0000-000044420000}"/>
    <cellStyle name="40% - Accent3 3 2 4 4 2 2 2" xfId="55463" xr:uid="{00000000-0005-0000-0000-000045420000}"/>
    <cellStyle name="40% - Accent3 3 2 4 4 2 3" xfId="47522" xr:uid="{00000000-0005-0000-0000-000046420000}"/>
    <cellStyle name="40% - Accent3 3 2 4 4 3" xfId="11880" xr:uid="{00000000-0005-0000-0000-000047420000}"/>
    <cellStyle name="40% - Accent3 3 2 4 4 3 2" xfId="40938" xr:uid="{00000000-0005-0000-0000-000048420000}"/>
    <cellStyle name="40% - Accent3 3 2 4 4 4" xfId="34354" xr:uid="{00000000-0005-0000-0000-000049420000}"/>
    <cellStyle name="40% - Accent3 3 2 4 5" xfId="7437" xr:uid="{00000000-0005-0000-0000-00004A420000}"/>
    <cellStyle name="40% - Accent3 3 2 4 5 2" xfId="20698" xr:uid="{00000000-0005-0000-0000-00004B420000}"/>
    <cellStyle name="40% - Accent3 3 2 4 5 2 2" xfId="28652" xr:uid="{00000000-0005-0000-0000-00004C420000}"/>
    <cellStyle name="40% - Accent3 3 2 4 5 2 2 2" xfId="57611" xr:uid="{00000000-0005-0000-0000-00004D420000}"/>
    <cellStyle name="40% - Accent3 3 2 4 5 2 3" xfId="49670" xr:uid="{00000000-0005-0000-0000-00004E420000}"/>
    <cellStyle name="40% - Accent3 3 2 4 5 3" xfId="14028" xr:uid="{00000000-0005-0000-0000-00004F420000}"/>
    <cellStyle name="40% - Accent3 3 2 4 5 3 2" xfId="43086" xr:uid="{00000000-0005-0000-0000-000050420000}"/>
    <cellStyle name="40% - Accent3 3 2 4 5 4" xfId="36502" xr:uid="{00000000-0005-0000-0000-000051420000}"/>
    <cellStyle name="40% - Accent3 3 2 4 6" xfId="15307" xr:uid="{00000000-0005-0000-0000-000052420000}"/>
    <cellStyle name="40% - Accent3 3 2 4 6 2" xfId="23297" xr:uid="{00000000-0005-0000-0000-000053420000}"/>
    <cellStyle name="40% - Accent3 3 2 4 6 2 2" xfId="52256" xr:uid="{00000000-0005-0000-0000-000054420000}"/>
    <cellStyle name="40% - Accent3 3 2 4 6 3" xfId="44315" xr:uid="{00000000-0005-0000-0000-000055420000}"/>
    <cellStyle name="40% - Accent3 3 2 4 7" xfId="21848" xr:uid="{00000000-0005-0000-0000-000056420000}"/>
    <cellStyle name="40% - Accent3 3 2 4 7 2" xfId="29796" xr:uid="{00000000-0005-0000-0000-000057420000}"/>
    <cellStyle name="40% - Accent3 3 2 4 7 2 2" xfId="58755" xr:uid="{00000000-0005-0000-0000-000058420000}"/>
    <cellStyle name="40% - Accent3 3 2 4 7 3" xfId="50814" xr:uid="{00000000-0005-0000-0000-000059420000}"/>
    <cellStyle name="40% - Accent3 3 2 4 8" xfId="8588" xr:uid="{00000000-0005-0000-0000-00005A420000}"/>
    <cellStyle name="40% - Accent3 3 2 4 8 2" xfId="37646" xr:uid="{00000000-0005-0000-0000-00005B420000}"/>
    <cellStyle name="40% - Accent3 3 2 4 9" xfId="31062" xr:uid="{00000000-0005-0000-0000-00005C420000}"/>
    <cellStyle name="40% - Accent3 3 2 5" xfId="2502" xr:uid="{00000000-0005-0000-0000-00005D420000}"/>
    <cellStyle name="40% - Accent3 3 2 5 2" xfId="5860" xr:uid="{00000000-0005-0000-0000-00005E420000}"/>
    <cellStyle name="40% - Accent3 3 2 5 2 2" xfId="19142" xr:uid="{00000000-0005-0000-0000-00005F420000}"/>
    <cellStyle name="40% - Accent3 3 2 5 2 2 2" xfId="27096" xr:uid="{00000000-0005-0000-0000-000060420000}"/>
    <cellStyle name="40% - Accent3 3 2 5 2 2 2 2" xfId="56055" xr:uid="{00000000-0005-0000-0000-000061420000}"/>
    <cellStyle name="40% - Accent3 3 2 5 2 2 3" xfId="48114" xr:uid="{00000000-0005-0000-0000-000062420000}"/>
    <cellStyle name="40% - Accent3 3 2 5 2 3" xfId="12472" xr:uid="{00000000-0005-0000-0000-000063420000}"/>
    <cellStyle name="40% - Accent3 3 2 5 2 3 2" xfId="41530" xr:uid="{00000000-0005-0000-0000-000064420000}"/>
    <cellStyle name="40% - Accent3 3 2 5 2 4" xfId="34946" xr:uid="{00000000-0005-0000-0000-000065420000}"/>
    <cellStyle name="40% - Accent3 3 2 5 3" xfId="15959" xr:uid="{00000000-0005-0000-0000-000066420000}"/>
    <cellStyle name="40% - Accent3 3 2 5 3 2" xfId="23934" xr:uid="{00000000-0005-0000-0000-000067420000}"/>
    <cellStyle name="40% - Accent3 3 2 5 3 2 2" xfId="52893" xr:uid="{00000000-0005-0000-0000-000068420000}"/>
    <cellStyle name="40% - Accent3 3 2 5 3 3" xfId="44952" xr:uid="{00000000-0005-0000-0000-000069420000}"/>
    <cellStyle name="40% - Accent3 3 2 5 4" xfId="9180" xr:uid="{00000000-0005-0000-0000-00006A420000}"/>
    <cellStyle name="40% - Accent3 3 2 5 4 2" xfId="38238" xr:uid="{00000000-0005-0000-0000-00006B420000}"/>
    <cellStyle name="40% - Accent3 3 2 5 5" xfId="31654" xr:uid="{00000000-0005-0000-0000-00006C420000}"/>
    <cellStyle name="40% - Accent3 3 2 6" xfId="3700" xr:uid="{00000000-0005-0000-0000-00006D420000}"/>
    <cellStyle name="40% - Accent3 3 2 6 2" xfId="16994" xr:uid="{00000000-0005-0000-0000-00006E420000}"/>
    <cellStyle name="40% - Accent3 3 2 6 2 2" xfId="24948" xr:uid="{00000000-0005-0000-0000-00006F420000}"/>
    <cellStyle name="40% - Accent3 3 2 6 2 2 2" xfId="53907" xr:uid="{00000000-0005-0000-0000-000070420000}"/>
    <cellStyle name="40% - Accent3 3 2 6 2 3" xfId="45966" xr:uid="{00000000-0005-0000-0000-000071420000}"/>
    <cellStyle name="40% - Accent3 3 2 6 3" xfId="10324" xr:uid="{00000000-0005-0000-0000-000072420000}"/>
    <cellStyle name="40% - Accent3 3 2 6 3 2" xfId="39382" xr:uid="{00000000-0005-0000-0000-000073420000}"/>
    <cellStyle name="40% - Accent3 3 2 6 4" xfId="32798" xr:uid="{00000000-0005-0000-0000-000074420000}"/>
    <cellStyle name="40% - Accent3 3 2 7" xfId="4856" xr:uid="{00000000-0005-0000-0000-000075420000}"/>
    <cellStyle name="40% - Accent3 3 2 7 2" xfId="18138" xr:uid="{00000000-0005-0000-0000-000076420000}"/>
    <cellStyle name="40% - Accent3 3 2 7 2 2" xfId="26092" xr:uid="{00000000-0005-0000-0000-000077420000}"/>
    <cellStyle name="40% - Accent3 3 2 7 2 2 2" xfId="55051" xr:uid="{00000000-0005-0000-0000-000078420000}"/>
    <cellStyle name="40% - Accent3 3 2 7 2 3" xfId="47110" xr:uid="{00000000-0005-0000-0000-000079420000}"/>
    <cellStyle name="40% - Accent3 3 2 7 3" xfId="11468" xr:uid="{00000000-0005-0000-0000-00007A420000}"/>
    <cellStyle name="40% - Accent3 3 2 7 3 2" xfId="40526" xr:uid="{00000000-0005-0000-0000-00007B420000}"/>
    <cellStyle name="40% - Accent3 3 2 7 4" xfId="33942" xr:uid="{00000000-0005-0000-0000-00007C420000}"/>
    <cellStyle name="40% - Accent3 3 2 8" xfId="7025" xr:uid="{00000000-0005-0000-0000-00007D420000}"/>
    <cellStyle name="40% - Accent3 3 2 8 2" xfId="20286" xr:uid="{00000000-0005-0000-0000-00007E420000}"/>
    <cellStyle name="40% - Accent3 3 2 8 2 2" xfId="28240" xr:uid="{00000000-0005-0000-0000-00007F420000}"/>
    <cellStyle name="40% - Accent3 3 2 8 2 2 2" xfId="57199" xr:uid="{00000000-0005-0000-0000-000080420000}"/>
    <cellStyle name="40% - Accent3 3 2 8 2 3" xfId="49258" xr:uid="{00000000-0005-0000-0000-000081420000}"/>
    <cellStyle name="40% - Accent3 3 2 8 3" xfId="13616" xr:uid="{00000000-0005-0000-0000-000082420000}"/>
    <cellStyle name="40% - Accent3 3 2 8 3 2" xfId="42674" xr:uid="{00000000-0005-0000-0000-000083420000}"/>
    <cellStyle name="40% - Accent3 3 2 8 4" xfId="36090" xr:uid="{00000000-0005-0000-0000-000084420000}"/>
    <cellStyle name="40% - Accent3 3 2 9" xfId="14894" xr:uid="{00000000-0005-0000-0000-000085420000}"/>
    <cellStyle name="40% - Accent3 3 2 9 2" xfId="22884" xr:uid="{00000000-0005-0000-0000-000086420000}"/>
    <cellStyle name="40% - Accent3 3 2 9 2 2" xfId="51843" xr:uid="{00000000-0005-0000-0000-000087420000}"/>
    <cellStyle name="40% - Accent3 3 2 9 3" xfId="43902" xr:uid="{00000000-0005-0000-0000-000088420000}"/>
    <cellStyle name="40% - Accent3 3 3" xfId="1554" xr:uid="{00000000-0005-0000-0000-000089420000}"/>
    <cellStyle name="40% - Accent3 3 3 10" xfId="30743" xr:uid="{00000000-0005-0000-0000-00008A420000}"/>
    <cellStyle name="40% - Accent3 3 3 2" xfId="2179" xr:uid="{00000000-0005-0000-0000-00008B420000}"/>
    <cellStyle name="40% - Accent3 3 3 2 2" xfId="3187" xr:uid="{00000000-0005-0000-0000-00008C420000}"/>
    <cellStyle name="40% - Accent3 3 3 2 2 2" xfId="6545" xr:uid="{00000000-0005-0000-0000-00008D420000}"/>
    <cellStyle name="40% - Accent3 3 3 2 2 2 2" xfId="19827" xr:uid="{00000000-0005-0000-0000-00008E420000}"/>
    <cellStyle name="40% - Accent3 3 3 2 2 2 2 2" xfId="27781" xr:uid="{00000000-0005-0000-0000-00008F420000}"/>
    <cellStyle name="40% - Accent3 3 3 2 2 2 2 2 2" xfId="56740" xr:uid="{00000000-0005-0000-0000-000090420000}"/>
    <cellStyle name="40% - Accent3 3 3 2 2 2 2 3" xfId="48799" xr:uid="{00000000-0005-0000-0000-000091420000}"/>
    <cellStyle name="40% - Accent3 3 3 2 2 2 3" xfId="13157" xr:uid="{00000000-0005-0000-0000-000092420000}"/>
    <cellStyle name="40% - Accent3 3 3 2 2 2 3 2" xfId="42215" xr:uid="{00000000-0005-0000-0000-000093420000}"/>
    <cellStyle name="40% - Accent3 3 3 2 2 2 4" xfId="35631" xr:uid="{00000000-0005-0000-0000-000094420000}"/>
    <cellStyle name="40% - Accent3 3 3 2 2 3" xfId="16675" xr:uid="{00000000-0005-0000-0000-000095420000}"/>
    <cellStyle name="40% - Accent3 3 3 2 2 3 2" xfId="24629" xr:uid="{00000000-0005-0000-0000-000096420000}"/>
    <cellStyle name="40% - Accent3 3 3 2 2 3 2 2" xfId="53588" xr:uid="{00000000-0005-0000-0000-000097420000}"/>
    <cellStyle name="40% - Accent3 3 3 2 2 3 3" xfId="45647" xr:uid="{00000000-0005-0000-0000-000098420000}"/>
    <cellStyle name="40% - Accent3 3 3 2 2 4" xfId="9865" xr:uid="{00000000-0005-0000-0000-000099420000}"/>
    <cellStyle name="40% - Accent3 3 3 2 2 4 2" xfId="38923" xr:uid="{00000000-0005-0000-0000-00009A420000}"/>
    <cellStyle name="40% - Accent3 3 3 2 2 5" xfId="32339" xr:uid="{00000000-0005-0000-0000-00009B420000}"/>
    <cellStyle name="40% - Accent3 3 3 2 3" xfId="4385" xr:uid="{00000000-0005-0000-0000-00009C420000}"/>
    <cellStyle name="40% - Accent3 3 3 2 3 2" xfId="17679" xr:uid="{00000000-0005-0000-0000-00009D420000}"/>
    <cellStyle name="40% - Accent3 3 3 2 3 2 2" xfId="25633" xr:uid="{00000000-0005-0000-0000-00009E420000}"/>
    <cellStyle name="40% - Accent3 3 3 2 3 2 2 2" xfId="54592" xr:uid="{00000000-0005-0000-0000-00009F420000}"/>
    <cellStyle name="40% - Accent3 3 3 2 3 2 3" xfId="46651" xr:uid="{00000000-0005-0000-0000-0000A0420000}"/>
    <cellStyle name="40% - Accent3 3 3 2 3 3" xfId="11009" xr:uid="{00000000-0005-0000-0000-0000A1420000}"/>
    <cellStyle name="40% - Accent3 3 3 2 3 3 2" xfId="40067" xr:uid="{00000000-0005-0000-0000-0000A2420000}"/>
    <cellStyle name="40% - Accent3 3 3 2 3 4" xfId="33483" xr:uid="{00000000-0005-0000-0000-0000A3420000}"/>
    <cellStyle name="40% - Accent3 3 3 2 4" xfId="5541" xr:uid="{00000000-0005-0000-0000-0000A4420000}"/>
    <cellStyle name="40% - Accent3 3 3 2 4 2" xfId="18823" xr:uid="{00000000-0005-0000-0000-0000A5420000}"/>
    <cellStyle name="40% - Accent3 3 3 2 4 2 2" xfId="26777" xr:uid="{00000000-0005-0000-0000-0000A6420000}"/>
    <cellStyle name="40% - Accent3 3 3 2 4 2 2 2" xfId="55736" xr:uid="{00000000-0005-0000-0000-0000A7420000}"/>
    <cellStyle name="40% - Accent3 3 3 2 4 2 3" xfId="47795" xr:uid="{00000000-0005-0000-0000-0000A8420000}"/>
    <cellStyle name="40% - Accent3 3 3 2 4 3" xfId="12153" xr:uid="{00000000-0005-0000-0000-0000A9420000}"/>
    <cellStyle name="40% - Accent3 3 3 2 4 3 2" xfId="41211" xr:uid="{00000000-0005-0000-0000-0000AA420000}"/>
    <cellStyle name="40% - Accent3 3 3 2 4 4" xfId="34627" xr:uid="{00000000-0005-0000-0000-0000AB420000}"/>
    <cellStyle name="40% - Accent3 3 3 2 5" xfId="7710" xr:uid="{00000000-0005-0000-0000-0000AC420000}"/>
    <cellStyle name="40% - Accent3 3 3 2 5 2" xfId="20971" xr:uid="{00000000-0005-0000-0000-0000AD420000}"/>
    <cellStyle name="40% - Accent3 3 3 2 5 2 2" xfId="28925" xr:uid="{00000000-0005-0000-0000-0000AE420000}"/>
    <cellStyle name="40% - Accent3 3 3 2 5 2 2 2" xfId="57884" xr:uid="{00000000-0005-0000-0000-0000AF420000}"/>
    <cellStyle name="40% - Accent3 3 3 2 5 2 3" xfId="49943" xr:uid="{00000000-0005-0000-0000-0000B0420000}"/>
    <cellStyle name="40% - Accent3 3 3 2 5 3" xfId="14301" xr:uid="{00000000-0005-0000-0000-0000B1420000}"/>
    <cellStyle name="40% - Accent3 3 3 2 5 3 2" xfId="43359" xr:uid="{00000000-0005-0000-0000-0000B2420000}"/>
    <cellStyle name="40% - Accent3 3 3 2 5 4" xfId="36775" xr:uid="{00000000-0005-0000-0000-0000B3420000}"/>
    <cellStyle name="40% - Accent3 3 3 2 6" xfId="15580" xr:uid="{00000000-0005-0000-0000-0000B4420000}"/>
    <cellStyle name="40% - Accent3 3 3 2 6 2" xfId="23570" xr:uid="{00000000-0005-0000-0000-0000B5420000}"/>
    <cellStyle name="40% - Accent3 3 3 2 6 2 2" xfId="52529" xr:uid="{00000000-0005-0000-0000-0000B6420000}"/>
    <cellStyle name="40% - Accent3 3 3 2 6 3" xfId="44588" xr:uid="{00000000-0005-0000-0000-0000B7420000}"/>
    <cellStyle name="40% - Accent3 3 3 2 7" xfId="22121" xr:uid="{00000000-0005-0000-0000-0000B8420000}"/>
    <cellStyle name="40% - Accent3 3 3 2 7 2" xfId="30069" xr:uid="{00000000-0005-0000-0000-0000B9420000}"/>
    <cellStyle name="40% - Accent3 3 3 2 7 2 2" xfId="59028" xr:uid="{00000000-0005-0000-0000-0000BA420000}"/>
    <cellStyle name="40% - Accent3 3 3 2 7 3" xfId="51087" xr:uid="{00000000-0005-0000-0000-0000BB420000}"/>
    <cellStyle name="40% - Accent3 3 3 2 8" xfId="8861" xr:uid="{00000000-0005-0000-0000-0000BC420000}"/>
    <cellStyle name="40% - Accent3 3 3 2 8 2" xfId="37919" xr:uid="{00000000-0005-0000-0000-0000BD420000}"/>
    <cellStyle name="40% - Accent3 3 3 2 9" xfId="31335" xr:uid="{00000000-0005-0000-0000-0000BE420000}"/>
    <cellStyle name="40% - Accent3 3 3 3" xfId="2595" xr:uid="{00000000-0005-0000-0000-0000BF420000}"/>
    <cellStyle name="40% - Accent3 3 3 3 2" xfId="5953" xr:uid="{00000000-0005-0000-0000-0000C0420000}"/>
    <cellStyle name="40% - Accent3 3 3 3 2 2" xfId="19235" xr:uid="{00000000-0005-0000-0000-0000C1420000}"/>
    <cellStyle name="40% - Accent3 3 3 3 2 2 2" xfId="27189" xr:uid="{00000000-0005-0000-0000-0000C2420000}"/>
    <cellStyle name="40% - Accent3 3 3 3 2 2 2 2" xfId="56148" xr:uid="{00000000-0005-0000-0000-0000C3420000}"/>
    <cellStyle name="40% - Accent3 3 3 3 2 2 3" xfId="48207" xr:uid="{00000000-0005-0000-0000-0000C4420000}"/>
    <cellStyle name="40% - Accent3 3 3 3 2 3" xfId="12565" xr:uid="{00000000-0005-0000-0000-0000C5420000}"/>
    <cellStyle name="40% - Accent3 3 3 3 2 3 2" xfId="41623" xr:uid="{00000000-0005-0000-0000-0000C6420000}"/>
    <cellStyle name="40% - Accent3 3 3 3 2 4" xfId="35039" xr:uid="{00000000-0005-0000-0000-0000C7420000}"/>
    <cellStyle name="40% - Accent3 3 3 3 3" xfId="16083" xr:uid="{00000000-0005-0000-0000-0000C8420000}"/>
    <cellStyle name="40% - Accent3 3 3 3 3 2" xfId="24037" xr:uid="{00000000-0005-0000-0000-0000C9420000}"/>
    <cellStyle name="40% - Accent3 3 3 3 3 2 2" xfId="52996" xr:uid="{00000000-0005-0000-0000-0000CA420000}"/>
    <cellStyle name="40% - Accent3 3 3 3 3 3" xfId="45055" xr:uid="{00000000-0005-0000-0000-0000CB420000}"/>
    <cellStyle name="40% - Accent3 3 3 3 4" xfId="9273" xr:uid="{00000000-0005-0000-0000-0000CC420000}"/>
    <cellStyle name="40% - Accent3 3 3 3 4 2" xfId="38331" xr:uid="{00000000-0005-0000-0000-0000CD420000}"/>
    <cellStyle name="40% - Accent3 3 3 3 5" xfId="31747" xr:uid="{00000000-0005-0000-0000-0000CE420000}"/>
    <cellStyle name="40% - Accent3 3 3 4" xfId="3793" xr:uid="{00000000-0005-0000-0000-0000CF420000}"/>
    <cellStyle name="40% - Accent3 3 3 4 2" xfId="17087" xr:uid="{00000000-0005-0000-0000-0000D0420000}"/>
    <cellStyle name="40% - Accent3 3 3 4 2 2" xfId="25041" xr:uid="{00000000-0005-0000-0000-0000D1420000}"/>
    <cellStyle name="40% - Accent3 3 3 4 2 2 2" xfId="54000" xr:uid="{00000000-0005-0000-0000-0000D2420000}"/>
    <cellStyle name="40% - Accent3 3 3 4 2 3" xfId="46059" xr:uid="{00000000-0005-0000-0000-0000D3420000}"/>
    <cellStyle name="40% - Accent3 3 3 4 3" xfId="10417" xr:uid="{00000000-0005-0000-0000-0000D4420000}"/>
    <cellStyle name="40% - Accent3 3 3 4 3 2" xfId="39475" xr:uid="{00000000-0005-0000-0000-0000D5420000}"/>
    <cellStyle name="40% - Accent3 3 3 4 4" xfId="32891" xr:uid="{00000000-0005-0000-0000-0000D6420000}"/>
    <cellStyle name="40% - Accent3 3 3 5" xfId="4949" xr:uid="{00000000-0005-0000-0000-0000D7420000}"/>
    <cellStyle name="40% - Accent3 3 3 5 2" xfId="18231" xr:uid="{00000000-0005-0000-0000-0000D8420000}"/>
    <cellStyle name="40% - Accent3 3 3 5 2 2" xfId="26185" xr:uid="{00000000-0005-0000-0000-0000D9420000}"/>
    <cellStyle name="40% - Accent3 3 3 5 2 2 2" xfId="55144" xr:uid="{00000000-0005-0000-0000-0000DA420000}"/>
    <cellStyle name="40% - Accent3 3 3 5 2 3" xfId="47203" xr:uid="{00000000-0005-0000-0000-0000DB420000}"/>
    <cellStyle name="40% - Accent3 3 3 5 3" xfId="11561" xr:uid="{00000000-0005-0000-0000-0000DC420000}"/>
    <cellStyle name="40% - Accent3 3 3 5 3 2" xfId="40619" xr:uid="{00000000-0005-0000-0000-0000DD420000}"/>
    <cellStyle name="40% - Accent3 3 3 5 4" xfId="34035" xr:uid="{00000000-0005-0000-0000-0000DE420000}"/>
    <cellStyle name="40% - Accent3 3 3 6" xfId="7118" xr:uid="{00000000-0005-0000-0000-0000DF420000}"/>
    <cellStyle name="40% - Accent3 3 3 6 2" xfId="20379" xr:uid="{00000000-0005-0000-0000-0000E0420000}"/>
    <cellStyle name="40% - Accent3 3 3 6 2 2" xfId="28333" xr:uid="{00000000-0005-0000-0000-0000E1420000}"/>
    <cellStyle name="40% - Accent3 3 3 6 2 2 2" xfId="57292" xr:uid="{00000000-0005-0000-0000-0000E2420000}"/>
    <cellStyle name="40% - Accent3 3 3 6 2 3" xfId="49351" xr:uid="{00000000-0005-0000-0000-0000E3420000}"/>
    <cellStyle name="40% - Accent3 3 3 6 3" xfId="13709" xr:uid="{00000000-0005-0000-0000-0000E4420000}"/>
    <cellStyle name="40% - Accent3 3 3 6 3 2" xfId="42767" xr:uid="{00000000-0005-0000-0000-0000E5420000}"/>
    <cellStyle name="40% - Accent3 3 3 6 4" xfId="36183" xr:uid="{00000000-0005-0000-0000-0000E6420000}"/>
    <cellStyle name="40% - Accent3 3 3 7" xfId="14987" xr:uid="{00000000-0005-0000-0000-0000E7420000}"/>
    <cellStyle name="40% - Accent3 3 3 7 2" xfId="22977" xr:uid="{00000000-0005-0000-0000-0000E8420000}"/>
    <cellStyle name="40% - Accent3 3 3 7 2 2" xfId="51936" xr:uid="{00000000-0005-0000-0000-0000E9420000}"/>
    <cellStyle name="40% - Accent3 3 3 7 3" xfId="43995" xr:uid="{00000000-0005-0000-0000-0000EA420000}"/>
    <cellStyle name="40% - Accent3 3 3 8" xfId="21529" xr:uid="{00000000-0005-0000-0000-0000EB420000}"/>
    <cellStyle name="40% - Accent3 3 3 8 2" xfId="29477" xr:uid="{00000000-0005-0000-0000-0000EC420000}"/>
    <cellStyle name="40% - Accent3 3 3 8 2 2" xfId="58436" xr:uid="{00000000-0005-0000-0000-0000ED420000}"/>
    <cellStyle name="40% - Accent3 3 3 8 3" xfId="50495" xr:uid="{00000000-0005-0000-0000-0000EE420000}"/>
    <cellStyle name="40% - Accent3 3 3 9" xfId="8269" xr:uid="{00000000-0005-0000-0000-0000EF420000}"/>
    <cellStyle name="40% - Accent3 3 3 9 2" xfId="37327" xr:uid="{00000000-0005-0000-0000-0000F0420000}"/>
    <cellStyle name="40% - Accent3 3 4" xfId="1996" xr:uid="{00000000-0005-0000-0000-0000F1420000}"/>
    <cellStyle name="40% - Accent3 3 4 2" xfId="3004" xr:uid="{00000000-0005-0000-0000-0000F2420000}"/>
    <cellStyle name="40% - Accent3 3 4 2 2" xfId="6362" xr:uid="{00000000-0005-0000-0000-0000F3420000}"/>
    <cellStyle name="40% - Accent3 3 4 2 2 2" xfId="19644" xr:uid="{00000000-0005-0000-0000-0000F4420000}"/>
    <cellStyle name="40% - Accent3 3 4 2 2 2 2" xfId="27598" xr:uid="{00000000-0005-0000-0000-0000F5420000}"/>
    <cellStyle name="40% - Accent3 3 4 2 2 2 2 2" xfId="56557" xr:uid="{00000000-0005-0000-0000-0000F6420000}"/>
    <cellStyle name="40% - Accent3 3 4 2 2 2 3" xfId="48616" xr:uid="{00000000-0005-0000-0000-0000F7420000}"/>
    <cellStyle name="40% - Accent3 3 4 2 2 3" xfId="12974" xr:uid="{00000000-0005-0000-0000-0000F8420000}"/>
    <cellStyle name="40% - Accent3 3 4 2 2 3 2" xfId="42032" xr:uid="{00000000-0005-0000-0000-0000F9420000}"/>
    <cellStyle name="40% - Accent3 3 4 2 2 4" xfId="35448" xr:uid="{00000000-0005-0000-0000-0000FA420000}"/>
    <cellStyle name="40% - Accent3 3 4 2 3" xfId="16492" xr:uid="{00000000-0005-0000-0000-0000FB420000}"/>
    <cellStyle name="40% - Accent3 3 4 2 3 2" xfId="24446" xr:uid="{00000000-0005-0000-0000-0000FC420000}"/>
    <cellStyle name="40% - Accent3 3 4 2 3 2 2" xfId="53405" xr:uid="{00000000-0005-0000-0000-0000FD420000}"/>
    <cellStyle name="40% - Accent3 3 4 2 3 3" xfId="45464" xr:uid="{00000000-0005-0000-0000-0000FE420000}"/>
    <cellStyle name="40% - Accent3 3 4 2 4" xfId="9682" xr:uid="{00000000-0005-0000-0000-0000FF420000}"/>
    <cellStyle name="40% - Accent3 3 4 2 4 2" xfId="38740" xr:uid="{00000000-0005-0000-0000-000000430000}"/>
    <cellStyle name="40% - Accent3 3 4 2 5" xfId="32156" xr:uid="{00000000-0005-0000-0000-000001430000}"/>
    <cellStyle name="40% - Accent3 3 4 3" xfId="4202" xr:uid="{00000000-0005-0000-0000-000002430000}"/>
    <cellStyle name="40% - Accent3 3 4 3 2" xfId="17496" xr:uid="{00000000-0005-0000-0000-000003430000}"/>
    <cellStyle name="40% - Accent3 3 4 3 2 2" xfId="25450" xr:uid="{00000000-0005-0000-0000-000004430000}"/>
    <cellStyle name="40% - Accent3 3 4 3 2 2 2" xfId="54409" xr:uid="{00000000-0005-0000-0000-000005430000}"/>
    <cellStyle name="40% - Accent3 3 4 3 2 3" xfId="46468" xr:uid="{00000000-0005-0000-0000-000006430000}"/>
    <cellStyle name="40% - Accent3 3 4 3 3" xfId="10826" xr:uid="{00000000-0005-0000-0000-000007430000}"/>
    <cellStyle name="40% - Accent3 3 4 3 3 2" xfId="39884" xr:uid="{00000000-0005-0000-0000-000008430000}"/>
    <cellStyle name="40% - Accent3 3 4 3 4" xfId="33300" xr:uid="{00000000-0005-0000-0000-000009430000}"/>
    <cellStyle name="40% - Accent3 3 4 4" xfId="5358" xr:uid="{00000000-0005-0000-0000-00000A430000}"/>
    <cellStyle name="40% - Accent3 3 4 4 2" xfId="18640" xr:uid="{00000000-0005-0000-0000-00000B430000}"/>
    <cellStyle name="40% - Accent3 3 4 4 2 2" xfId="26594" xr:uid="{00000000-0005-0000-0000-00000C430000}"/>
    <cellStyle name="40% - Accent3 3 4 4 2 2 2" xfId="55553" xr:uid="{00000000-0005-0000-0000-00000D430000}"/>
    <cellStyle name="40% - Accent3 3 4 4 2 3" xfId="47612" xr:uid="{00000000-0005-0000-0000-00000E430000}"/>
    <cellStyle name="40% - Accent3 3 4 4 3" xfId="11970" xr:uid="{00000000-0005-0000-0000-00000F430000}"/>
    <cellStyle name="40% - Accent3 3 4 4 3 2" xfId="41028" xr:uid="{00000000-0005-0000-0000-000010430000}"/>
    <cellStyle name="40% - Accent3 3 4 4 4" xfId="34444" xr:uid="{00000000-0005-0000-0000-000011430000}"/>
    <cellStyle name="40% - Accent3 3 4 5" xfId="7527" xr:uid="{00000000-0005-0000-0000-000012430000}"/>
    <cellStyle name="40% - Accent3 3 4 5 2" xfId="20788" xr:uid="{00000000-0005-0000-0000-000013430000}"/>
    <cellStyle name="40% - Accent3 3 4 5 2 2" xfId="28742" xr:uid="{00000000-0005-0000-0000-000014430000}"/>
    <cellStyle name="40% - Accent3 3 4 5 2 2 2" xfId="57701" xr:uid="{00000000-0005-0000-0000-000015430000}"/>
    <cellStyle name="40% - Accent3 3 4 5 2 3" xfId="49760" xr:uid="{00000000-0005-0000-0000-000016430000}"/>
    <cellStyle name="40% - Accent3 3 4 5 3" xfId="14118" xr:uid="{00000000-0005-0000-0000-000017430000}"/>
    <cellStyle name="40% - Accent3 3 4 5 3 2" xfId="43176" xr:uid="{00000000-0005-0000-0000-000018430000}"/>
    <cellStyle name="40% - Accent3 3 4 5 4" xfId="36592" xr:uid="{00000000-0005-0000-0000-000019430000}"/>
    <cellStyle name="40% - Accent3 3 4 6" xfId="15397" xr:uid="{00000000-0005-0000-0000-00001A430000}"/>
    <cellStyle name="40% - Accent3 3 4 6 2" xfId="23387" xr:uid="{00000000-0005-0000-0000-00001B430000}"/>
    <cellStyle name="40% - Accent3 3 4 6 2 2" xfId="52346" xr:uid="{00000000-0005-0000-0000-00001C430000}"/>
    <cellStyle name="40% - Accent3 3 4 6 3" xfId="44405" xr:uid="{00000000-0005-0000-0000-00001D430000}"/>
    <cellStyle name="40% - Accent3 3 4 7" xfId="21938" xr:uid="{00000000-0005-0000-0000-00001E430000}"/>
    <cellStyle name="40% - Accent3 3 4 7 2" xfId="29886" xr:uid="{00000000-0005-0000-0000-00001F430000}"/>
    <cellStyle name="40% - Accent3 3 4 7 2 2" xfId="58845" xr:uid="{00000000-0005-0000-0000-000020430000}"/>
    <cellStyle name="40% - Accent3 3 4 7 3" xfId="50904" xr:uid="{00000000-0005-0000-0000-000021430000}"/>
    <cellStyle name="40% - Accent3 3 4 8" xfId="8678" xr:uid="{00000000-0005-0000-0000-000022430000}"/>
    <cellStyle name="40% - Accent3 3 4 8 2" xfId="37736" xr:uid="{00000000-0005-0000-0000-000023430000}"/>
    <cellStyle name="40% - Accent3 3 4 9" xfId="31152" xr:uid="{00000000-0005-0000-0000-000024430000}"/>
    <cellStyle name="40% - Accent3 3 5" xfId="1812" xr:uid="{00000000-0005-0000-0000-000025430000}"/>
    <cellStyle name="40% - Accent3 3 5 2" xfId="2824" xr:uid="{00000000-0005-0000-0000-000026430000}"/>
    <cellStyle name="40% - Accent3 3 5 2 2" xfId="6182" xr:uid="{00000000-0005-0000-0000-000027430000}"/>
    <cellStyle name="40% - Accent3 3 5 2 2 2" xfId="19464" xr:uid="{00000000-0005-0000-0000-000028430000}"/>
    <cellStyle name="40% - Accent3 3 5 2 2 2 2" xfId="27418" xr:uid="{00000000-0005-0000-0000-000029430000}"/>
    <cellStyle name="40% - Accent3 3 5 2 2 2 2 2" xfId="56377" xr:uid="{00000000-0005-0000-0000-00002A430000}"/>
    <cellStyle name="40% - Accent3 3 5 2 2 2 3" xfId="48436" xr:uid="{00000000-0005-0000-0000-00002B430000}"/>
    <cellStyle name="40% - Accent3 3 5 2 2 3" xfId="12794" xr:uid="{00000000-0005-0000-0000-00002C430000}"/>
    <cellStyle name="40% - Accent3 3 5 2 2 3 2" xfId="41852" xr:uid="{00000000-0005-0000-0000-00002D430000}"/>
    <cellStyle name="40% - Accent3 3 5 2 2 4" xfId="35268" xr:uid="{00000000-0005-0000-0000-00002E430000}"/>
    <cellStyle name="40% - Accent3 3 5 2 3" xfId="16312" xr:uid="{00000000-0005-0000-0000-00002F430000}"/>
    <cellStyle name="40% - Accent3 3 5 2 3 2" xfId="24266" xr:uid="{00000000-0005-0000-0000-000030430000}"/>
    <cellStyle name="40% - Accent3 3 5 2 3 2 2" xfId="53225" xr:uid="{00000000-0005-0000-0000-000031430000}"/>
    <cellStyle name="40% - Accent3 3 5 2 3 3" xfId="45284" xr:uid="{00000000-0005-0000-0000-000032430000}"/>
    <cellStyle name="40% - Accent3 3 5 2 4" xfId="9502" xr:uid="{00000000-0005-0000-0000-000033430000}"/>
    <cellStyle name="40% - Accent3 3 5 2 4 2" xfId="38560" xr:uid="{00000000-0005-0000-0000-000034430000}"/>
    <cellStyle name="40% - Accent3 3 5 2 5" xfId="31976" xr:uid="{00000000-0005-0000-0000-000035430000}"/>
    <cellStyle name="40% - Accent3 3 5 3" xfId="4022" xr:uid="{00000000-0005-0000-0000-000036430000}"/>
    <cellStyle name="40% - Accent3 3 5 3 2" xfId="17316" xr:uid="{00000000-0005-0000-0000-000037430000}"/>
    <cellStyle name="40% - Accent3 3 5 3 2 2" xfId="25270" xr:uid="{00000000-0005-0000-0000-000038430000}"/>
    <cellStyle name="40% - Accent3 3 5 3 2 2 2" xfId="54229" xr:uid="{00000000-0005-0000-0000-000039430000}"/>
    <cellStyle name="40% - Accent3 3 5 3 2 3" xfId="46288" xr:uid="{00000000-0005-0000-0000-00003A430000}"/>
    <cellStyle name="40% - Accent3 3 5 3 3" xfId="10646" xr:uid="{00000000-0005-0000-0000-00003B430000}"/>
    <cellStyle name="40% - Accent3 3 5 3 3 2" xfId="39704" xr:uid="{00000000-0005-0000-0000-00003C430000}"/>
    <cellStyle name="40% - Accent3 3 5 3 4" xfId="33120" xr:uid="{00000000-0005-0000-0000-00003D430000}"/>
    <cellStyle name="40% - Accent3 3 5 4" xfId="5178" xr:uid="{00000000-0005-0000-0000-00003E430000}"/>
    <cellStyle name="40% - Accent3 3 5 4 2" xfId="18460" xr:uid="{00000000-0005-0000-0000-00003F430000}"/>
    <cellStyle name="40% - Accent3 3 5 4 2 2" xfId="26414" xr:uid="{00000000-0005-0000-0000-000040430000}"/>
    <cellStyle name="40% - Accent3 3 5 4 2 2 2" xfId="55373" xr:uid="{00000000-0005-0000-0000-000041430000}"/>
    <cellStyle name="40% - Accent3 3 5 4 2 3" xfId="47432" xr:uid="{00000000-0005-0000-0000-000042430000}"/>
    <cellStyle name="40% - Accent3 3 5 4 3" xfId="11790" xr:uid="{00000000-0005-0000-0000-000043430000}"/>
    <cellStyle name="40% - Accent3 3 5 4 3 2" xfId="40848" xr:uid="{00000000-0005-0000-0000-000044430000}"/>
    <cellStyle name="40% - Accent3 3 5 4 4" xfId="34264" xr:uid="{00000000-0005-0000-0000-000045430000}"/>
    <cellStyle name="40% - Accent3 3 5 5" xfId="7347" xr:uid="{00000000-0005-0000-0000-000046430000}"/>
    <cellStyle name="40% - Accent3 3 5 5 2" xfId="20608" xr:uid="{00000000-0005-0000-0000-000047430000}"/>
    <cellStyle name="40% - Accent3 3 5 5 2 2" xfId="28562" xr:uid="{00000000-0005-0000-0000-000048430000}"/>
    <cellStyle name="40% - Accent3 3 5 5 2 2 2" xfId="57521" xr:uid="{00000000-0005-0000-0000-000049430000}"/>
    <cellStyle name="40% - Accent3 3 5 5 2 3" xfId="49580" xr:uid="{00000000-0005-0000-0000-00004A430000}"/>
    <cellStyle name="40% - Accent3 3 5 5 3" xfId="13938" xr:uid="{00000000-0005-0000-0000-00004B430000}"/>
    <cellStyle name="40% - Accent3 3 5 5 3 2" xfId="42996" xr:uid="{00000000-0005-0000-0000-00004C430000}"/>
    <cellStyle name="40% - Accent3 3 5 5 4" xfId="36412" xr:uid="{00000000-0005-0000-0000-00004D430000}"/>
    <cellStyle name="40% - Accent3 3 5 6" xfId="15217" xr:uid="{00000000-0005-0000-0000-00004E430000}"/>
    <cellStyle name="40% - Accent3 3 5 6 2" xfId="23207" xr:uid="{00000000-0005-0000-0000-00004F430000}"/>
    <cellStyle name="40% - Accent3 3 5 6 2 2" xfId="52166" xr:uid="{00000000-0005-0000-0000-000050430000}"/>
    <cellStyle name="40% - Accent3 3 5 6 3" xfId="44225" xr:uid="{00000000-0005-0000-0000-000051430000}"/>
    <cellStyle name="40% - Accent3 3 5 7" xfId="21758" xr:uid="{00000000-0005-0000-0000-000052430000}"/>
    <cellStyle name="40% - Accent3 3 5 7 2" xfId="29706" xr:uid="{00000000-0005-0000-0000-000053430000}"/>
    <cellStyle name="40% - Accent3 3 5 7 2 2" xfId="58665" xr:uid="{00000000-0005-0000-0000-000054430000}"/>
    <cellStyle name="40% - Accent3 3 5 7 3" xfId="50724" xr:uid="{00000000-0005-0000-0000-000055430000}"/>
    <cellStyle name="40% - Accent3 3 5 8" xfId="8498" xr:uid="{00000000-0005-0000-0000-000056430000}"/>
    <cellStyle name="40% - Accent3 3 5 8 2" xfId="37556" xr:uid="{00000000-0005-0000-0000-000057430000}"/>
    <cellStyle name="40% - Accent3 3 5 9" xfId="30972" xr:uid="{00000000-0005-0000-0000-000058430000}"/>
    <cellStyle name="40% - Accent3 3 6" xfId="3415" xr:uid="{00000000-0005-0000-0000-000059430000}"/>
    <cellStyle name="40% - Accent3 3 6 2" xfId="4613" xr:uid="{00000000-0005-0000-0000-00005A430000}"/>
    <cellStyle name="40% - Accent3 3 6 2 2" xfId="17907" xr:uid="{00000000-0005-0000-0000-00005B430000}"/>
    <cellStyle name="40% - Accent3 3 6 2 2 2" xfId="25861" xr:uid="{00000000-0005-0000-0000-00005C430000}"/>
    <cellStyle name="40% - Accent3 3 6 2 2 2 2" xfId="54820" xr:uid="{00000000-0005-0000-0000-00005D430000}"/>
    <cellStyle name="40% - Accent3 3 6 2 2 3" xfId="46879" xr:uid="{00000000-0005-0000-0000-00005E430000}"/>
    <cellStyle name="40% - Accent3 3 6 2 3" xfId="11237" xr:uid="{00000000-0005-0000-0000-00005F430000}"/>
    <cellStyle name="40% - Accent3 3 6 2 3 2" xfId="40295" xr:uid="{00000000-0005-0000-0000-000060430000}"/>
    <cellStyle name="40% - Accent3 3 6 2 4" xfId="33711" xr:uid="{00000000-0005-0000-0000-000061430000}"/>
    <cellStyle name="40% - Accent3 3 6 3" xfId="6773" xr:uid="{00000000-0005-0000-0000-000062430000}"/>
    <cellStyle name="40% - Accent3 3 6 3 2" xfId="20055" xr:uid="{00000000-0005-0000-0000-000063430000}"/>
    <cellStyle name="40% - Accent3 3 6 3 2 2" xfId="28009" xr:uid="{00000000-0005-0000-0000-000064430000}"/>
    <cellStyle name="40% - Accent3 3 6 3 2 2 2" xfId="56968" xr:uid="{00000000-0005-0000-0000-000065430000}"/>
    <cellStyle name="40% - Accent3 3 6 3 2 3" xfId="49027" xr:uid="{00000000-0005-0000-0000-000066430000}"/>
    <cellStyle name="40% - Accent3 3 6 3 3" xfId="13385" xr:uid="{00000000-0005-0000-0000-000067430000}"/>
    <cellStyle name="40% - Accent3 3 6 3 3 2" xfId="42443" xr:uid="{00000000-0005-0000-0000-000068430000}"/>
    <cellStyle name="40% - Accent3 3 6 3 4" xfId="35859" xr:uid="{00000000-0005-0000-0000-000069430000}"/>
    <cellStyle name="40% - Accent3 3 6 4" xfId="7938" xr:uid="{00000000-0005-0000-0000-00006A430000}"/>
    <cellStyle name="40% - Accent3 3 6 4 2" xfId="21199" xr:uid="{00000000-0005-0000-0000-00006B430000}"/>
    <cellStyle name="40% - Accent3 3 6 4 2 2" xfId="29153" xr:uid="{00000000-0005-0000-0000-00006C430000}"/>
    <cellStyle name="40% - Accent3 3 6 4 2 2 2" xfId="58112" xr:uid="{00000000-0005-0000-0000-00006D430000}"/>
    <cellStyle name="40% - Accent3 3 6 4 2 3" xfId="50171" xr:uid="{00000000-0005-0000-0000-00006E430000}"/>
    <cellStyle name="40% - Accent3 3 6 4 3" xfId="14529" xr:uid="{00000000-0005-0000-0000-00006F430000}"/>
    <cellStyle name="40% - Accent3 3 6 4 3 2" xfId="43587" xr:uid="{00000000-0005-0000-0000-000070430000}"/>
    <cellStyle name="40% - Accent3 3 6 4 4" xfId="37003" xr:uid="{00000000-0005-0000-0000-000071430000}"/>
    <cellStyle name="40% - Accent3 3 6 5" xfId="15808" xr:uid="{00000000-0005-0000-0000-000072430000}"/>
    <cellStyle name="40% - Accent3 3 6 5 2" xfId="23798" xr:uid="{00000000-0005-0000-0000-000073430000}"/>
    <cellStyle name="40% - Accent3 3 6 5 2 2" xfId="52757" xr:uid="{00000000-0005-0000-0000-000074430000}"/>
    <cellStyle name="40% - Accent3 3 6 5 3" xfId="44816" xr:uid="{00000000-0005-0000-0000-000075430000}"/>
    <cellStyle name="40% - Accent3 3 6 6" xfId="22349" xr:uid="{00000000-0005-0000-0000-000076430000}"/>
    <cellStyle name="40% - Accent3 3 6 6 2" xfId="30297" xr:uid="{00000000-0005-0000-0000-000077430000}"/>
    <cellStyle name="40% - Accent3 3 6 6 2 2" xfId="59256" xr:uid="{00000000-0005-0000-0000-000078430000}"/>
    <cellStyle name="40% - Accent3 3 6 6 3" xfId="51315" xr:uid="{00000000-0005-0000-0000-000079430000}"/>
    <cellStyle name="40% - Accent3 3 6 7" xfId="10093" xr:uid="{00000000-0005-0000-0000-00007A430000}"/>
    <cellStyle name="40% - Accent3 3 6 7 2" xfId="39151" xr:uid="{00000000-0005-0000-0000-00007B430000}"/>
    <cellStyle name="40% - Accent3 3 6 8" xfId="32567" xr:uid="{00000000-0005-0000-0000-00007C430000}"/>
    <cellStyle name="40% - Accent3 3 7" xfId="2411" xr:uid="{00000000-0005-0000-0000-00007D430000}"/>
    <cellStyle name="40% - Accent3 3 7 2" xfId="5770" xr:uid="{00000000-0005-0000-0000-00007E430000}"/>
    <cellStyle name="40% - Accent3 3 7 2 2" xfId="19052" xr:uid="{00000000-0005-0000-0000-00007F430000}"/>
    <cellStyle name="40% - Accent3 3 7 2 2 2" xfId="27006" xr:uid="{00000000-0005-0000-0000-000080430000}"/>
    <cellStyle name="40% - Accent3 3 7 2 2 2 2" xfId="55965" xr:uid="{00000000-0005-0000-0000-000081430000}"/>
    <cellStyle name="40% - Accent3 3 7 2 2 3" xfId="48024" xr:uid="{00000000-0005-0000-0000-000082430000}"/>
    <cellStyle name="40% - Accent3 3 7 2 3" xfId="12382" xr:uid="{00000000-0005-0000-0000-000083430000}"/>
    <cellStyle name="40% - Accent3 3 7 2 3 2" xfId="41440" xr:uid="{00000000-0005-0000-0000-000084430000}"/>
    <cellStyle name="40% - Accent3 3 7 2 4" xfId="34856" xr:uid="{00000000-0005-0000-0000-000085430000}"/>
    <cellStyle name="40% - Accent3 3 7 3" xfId="16027" xr:uid="{00000000-0005-0000-0000-000086430000}"/>
    <cellStyle name="40% - Accent3 3 7 3 2" xfId="23981" xr:uid="{00000000-0005-0000-0000-000087430000}"/>
    <cellStyle name="40% - Accent3 3 7 3 2 2" xfId="52940" xr:uid="{00000000-0005-0000-0000-000088430000}"/>
    <cellStyle name="40% - Accent3 3 7 3 3" xfId="44999" xr:uid="{00000000-0005-0000-0000-000089430000}"/>
    <cellStyle name="40% - Accent3 3 7 4" xfId="9090" xr:uid="{00000000-0005-0000-0000-00008A430000}"/>
    <cellStyle name="40% - Accent3 3 7 4 2" xfId="38148" xr:uid="{00000000-0005-0000-0000-00008B430000}"/>
    <cellStyle name="40% - Accent3 3 7 5" xfId="31564" xr:uid="{00000000-0005-0000-0000-00008C430000}"/>
    <cellStyle name="40% - Accent3 3 8" xfId="3610" xr:uid="{00000000-0005-0000-0000-00008D430000}"/>
    <cellStyle name="40% - Accent3 3 8 2" xfId="16904" xr:uid="{00000000-0005-0000-0000-00008E430000}"/>
    <cellStyle name="40% - Accent3 3 8 2 2" xfId="24858" xr:uid="{00000000-0005-0000-0000-00008F430000}"/>
    <cellStyle name="40% - Accent3 3 8 2 2 2" xfId="53817" xr:uid="{00000000-0005-0000-0000-000090430000}"/>
    <cellStyle name="40% - Accent3 3 8 2 3" xfId="45876" xr:uid="{00000000-0005-0000-0000-000091430000}"/>
    <cellStyle name="40% - Accent3 3 8 3" xfId="10234" xr:uid="{00000000-0005-0000-0000-000092430000}"/>
    <cellStyle name="40% - Accent3 3 8 3 2" xfId="39292" xr:uid="{00000000-0005-0000-0000-000093430000}"/>
    <cellStyle name="40% - Accent3 3 8 4" xfId="32708" xr:uid="{00000000-0005-0000-0000-000094430000}"/>
    <cellStyle name="40% - Accent3 3 9" xfId="4764" xr:uid="{00000000-0005-0000-0000-000095430000}"/>
    <cellStyle name="40% - Accent3 3 9 2" xfId="18048" xr:uid="{00000000-0005-0000-0000-000096430000}"/>
    <cellStyle name="40% - Accent3 3 9 2 2" xfId="26002" xr:uid="{00000000-0005-0000-0000-000097430000}"/>
    <cellStyle name="40% - Accent3 3 9 2 2 2" xfId="54961" xr:uid="{00000000-0005-0000-0000-000098430000}"/>
    <cellStyle name="40% - Accent3 3 9 2 3" xfId="47020" xr:uid="{00000000-0005-0000-0000-000099430000}"/>
    <cellStyle name="40% - Accent3 3 9 3" xfId="11378" xr:uid="{00000000-0005-0000-0000-00009A430000}"/>
    <cellStyle name="40% - Accent3 3 9 3 2" xfId="40436" xr:uid="{00000000-0005-0000-0000-00009B430000}"/>
    <cellStyle name="40% - Accent3 3 9 4" xfId="33852" xr:uid="{00000000-0005-0000-0000-00009C430000}"/>
    <cellStyle name="40% - Accent3 4" xfId="1405" xr:uid="{00000000-0005-0000-0000-00009D430000}"/>
    <cellStyle name="40% - Accent3 4 10" xfId="6978" xr:uid="{00000000-0005-0000-0000-00009E430000}"/>
    <cellStyle name="40% - Accent3 4 10 2" xfId="20239" xr:uid="{00000000-0005-0000-0000-00009F430000}"/>
    <cellStyle name="40% - Accent3 4 10 2 2" xfId="28193" xr:uid="{00000000-0005-0000-0000-0000A0430000}"/>
    <cellStyle name="40% - Accent3 4 10 2 2 2" xfId="57152" xr:uid="{00000000-0005-0000-0000-0000A1430000}"/>
    <cellStyle name="40% - Accent3 4 10 2 3" xfId="49211" xr:uid="{00000000-0005-0000-0000-0000A2430000}"/>
    <cellStyle name="40% - Accent3 4 10 3" xfId="13569" xr:uid="{00000000-0005-0000-0000-0000A3430000}"/>
    <cellStyle name="40% - Accent3 4 10 3 2" xfId="42627" xr:uid="{00000000-0005-0000-0000-0000A4430000}"/>
    <cellStyle name="40% - Accent3 4 10 4" xfId="36043" xr:uid="{00000000-0005-0000-0000-0000A5430000}"/>
    <cellStyle name="40% - Accent3 4 11" xfId="14847" xr:uid="{00000000-0005-0000-0000-0000A6430000}"/>
    <cellStyle name="40% - Accent3 4 11 2" xfId="22837" xr:uid="{00000000-0005-0000-0000-0000A7430000}"/>
    <cellStyle name="40% - Accent3 4 11 2 2" xfId="51796" xr:uid="{00000000-0005-0000-0000-0000A8430000}"/>
    <cellStyle name="40% - Accent3 4 11 3" xfId="43855" xr:uid="{00000000-0005-0000-0000-0000A9430000}"/>
    <cellStyle name="40% - Accent3 4 12" xfId="21389" xr:uid="{00000000-0005-0000-0000-0000AA430000}"/>
    <cellStyle name="40% - Accent3 4 12 2" xfId="29337" xr:uid="{00000000-0005-0000-0000-0000AB430000}"/>
    <cellStyle name="40% - Accent3 4 12 2 2" xfId="58296" xr:uid="{00000000-0005-0000-0000-0000AC430000}"/>
    <cellStyle name="40% - Accent3 4 12 3" xfId="50355" xr:uid="{00000000-0005-0000-0000-0000AD430000}"/>
    <cellStyle name="40% - Accent3 4 13" xfId="22494" xr:uid="{00000000-0005-0000-0000-0000AE430000}"/>
    <cellStyle name="40% - Accent3 4 13 2" xfId="30438" xr:uid="{00000000-0005-0000-0000-0000AF430000}"/>
    <cellStyle name="40% - Accent3 4 13 2 2" xfId="59397" xr:uid="{00000000-0005-0000-0000-0000B0430000}"/>
    <cellStyle name="40% - Accent3 4 13 3" xfId="51456" xr:uid="{00000000-0005-0000-0000-0000B1430000}"/>
    <cellStyle name="40% - Accent3 4 14" xfId="22600" xr:uid="{00000000-0005-0000-0000-0000B2430000}"/>
    <cellStyle name="40% - Accent3 4 14 2" xfId="51562" xr:uid="{00000000-0005-0000-0000-0000B3430000}"/>
    <cellStyle name="40% - Accent3 4 15" xfId="8129" xr:uid="{00000000-0005-0000-0000-0000B4430000}"/>
    <cellStyle name="40% - Accent3 4 15 2" xfId="37187" xr:uid="{00000000-0005-0000-0000-0000B5430000}"/>
    <cellStyle name="40% - Accent3 4 16" xfId="30603" xr:uid="{00000000-0005-0000-0000-0000B6430000}"/>
    <cellStyle name="40% - Accent3 4 2" xfId="1497" xr:uid="{00000000-0005-0000-0000-0000B7430000}"/>
    <cellStyle name="40% - Accent3 4 2 10" xfId="21479" xr:uid="{00000000-0005-0000-0000-0000B8430000}"/>
    <cellStyle name="40% - Accent3 4 2 10 2" xfId="29427" xr:uid="{00000000-0005-0000-0000-0000B9430000}"/>
    <cellStyle name="40% - Accent3 4 2 10 2 2" xfId="58386" xr:uid="{00000000-0005-0000-0000-0000BA430000}"/>
    <cellStyle name="40% - Accent3 4 2 10 3" xfId="50445" xr:uid="{00000000-0005-0000-0000-0000BB430000}"/>
    <cellStyle name="40% - Accent3 4 2 11" xfId="8219" xr:uid="{00000000-0005-0000-0000-0000BC430000}"/>
    <cellStyle name="40% - Accent3 4 2 11 2" xfId="37277" xr:uid="{00000000-0005-0000-0000-0000BD430000}"/>
    <cellStyle name="40% - Accent3 4 2 12" xfId="30693" xr:uid="{00000000-0005-0000-0000-0000BE430000}"/>
    <cellStyle name="40% - Accent3 4 2 2" xfId="1717" xr:uid="{00000000-0005-0000-0000-0000BF430000}"/>
    <cellStyle name="40% - Accent3 4 2 2 10" xfId="30906" xr:uid="{00000000-0005-0000-0000-0000C0430000}"/>
    <cellStyle name="40% - Accent3 4 2 2 2" xfId="2342" xr:uid="{00000000-0005-0000-0000-0000C1430000}"/>
    <cellStyle name="40% - Accent3 4 2 2 2 2" xfId="3350" xr:uid="{00000000-0005-0000-0000-0000C2430000}"/>
    <cellStyle name="40% - Accent3 4 2 2 2 2 2" xfId="6708" xr:uid="{00000000-0005-0000-0000-0000C3430000}"/>
    <cellStyle name="40% - Accent3 4 2 2 2 2 2 2" xfId="19990" xr:uid="{00000000-0005-0000-0000-0000C4430000}"/>
    <cellStyle name="40% - Accent3 4 2 2 2 2 2 2 2" xfId="27944" xr:uid="{00000000-0005-0000-0000-0000C5430000}"/>
    <cellStyle name="40% - Accent3 4 2 2 2 2 2 2 2 2" xfId="56903" xr:uid="{00000000-0005-0000-0000-0000C6430000}"/>
    <cellStyle name="40% - Accent3 4 2 2 2 2 2 2 3" xfId="48962" xr:uid="{00000000-0005-0000-0000-0000C7430000}"/>
    <cellStyle name="40% - Accent3 4 2 2 2 2 2 3" xfId="13320" xr:uid="{00000000-0005-0000-0000-0000C8430000}"/>
    <cellStyle name="40% - Accent3 4 2 2 2 2 2 3 2" xfId="42378" xr:uid="{00000000-0005-0000-0000-0000C9430000}"/>
    <cellStyle name="40% - Accent3 4 2 2 2 2 2 4" xfId="35794" xr:uid="{00000000-0005-0000-0000-0000CA430000}"/>
    <cellStyle name="40% - Accent3 4 2 2 2 2 3" xfId="16838" xr:uid="{00000000-0005-0000-0000-0000CB430000}"/>
    <cellStyle name="40% - Accent3 4 2 2 2 2 3 2" xfId="24792" xr:uid="{00000000-0005-0000-0000-0000CC430000}"/>
    <cellStyle name="40% - Accent3 4 2 2 2 2 3 2 2" xfId="53751" xr:uid="{00000000-0005-0000-0000-0000CD430000}"/>
    <cellStyle name="40% - Accent3 4 2 2 2 2 3 3" xfId="45810" xr:uid="{00000000-0005-0000-0000-0000CE430000}"/>
    <cellStyle name="40% - Accent3 4 2 2 2 2 4" xfId="10028" xr:uid="{00000000-0005-0000-0000-0000CF430000}"/>
    <cellStyle name="40% - Accent3 4 2 2 2 2 4 2" xfId="39086" xr:uid="{00000000-0005-0000-0000-0000D0430000}"/>
    <cellStyle name="40% - Accent3 4 2 2 2 2 5" xfId="32502" xr:uid="{00000000-0005-0000-0000-0000D1430000}"/>
    <cellStyle name="40% - Accent3 4 2 2 2 3" xfId="4548" xr:uid="{00000000-0005-0000-0000-0000D2430000}"/>
    <cellStyle name="40% - Accent3 4 2 2 2 3 2" xfId="17842" xr:uid="{00000000-0005-0000-0000-0000D3430000}"/>
    <cellStyle name="40% - Accent3 4 2 2 2 3 2 2" xfId="25796" xr:uid="{00000000-0005-0000-0000-0000D4430000}"/>
    <cellStyle name="40% - Accent3 4 2 2 2 3 2 2 2" xfId="54755" xr:uid="{00000000-0005-0000-0000-0000D5430000}"/>
    <cellStyle name="40% - Accent3 4 2 2 2 3 2 3" xfId="46814" xr:uid="{00000000-0005-0000-0000-0000D6430000}"/>
    <cellStyle name="40% - Accent3 4 2 2 2 3 3" xfId="11172" xr:uid="{00000000-0005-0000-0000-0000D7430000}"/>
    <cellStyle name="40% - Accent3 4 2 2 2 3 3 2" xfId="40230" xr:uid="{00000000-0005-0000-0000-0000D8430000}"/>
    <cellStyle name="40% - Accent3 4 2 2 2 3 4" xfId="33646" xr:uid="{00000000-0005-0000-0000-0000D9430000}"/>
    <cellStyle name="40% - Accent3 4 2 2 2 4" xfId="5704" xr:uid="{00000000-0005-0000-0000-0000DA430000}"/>
    <cellStyle name="40% - Accent3 4 2 2 2 4 2" xfId="18986" xr:uid="{00000000-0005-0000-0000-0000DB430000}"/>
    <cellStyle name="40% - Accent3 4 2 2 2 4 2 2" xfId="26940" xr:uid="{00000000-0005-0000-0000-0000DC430000}"/>
    <cellStyle name="40% - Accent3 4 2 2 2 4 2 2 2" xfId="55899" xr:uid="{00000000-0005-0000-0000-0000DD430000}"/>
    <cellStyle name="40% - Accent3 4 2 2 2 4 2 3" xfId="47958" xr:uid="{00000000-0005-0000-0000-0000DE430000}"/>
    <cellStyle name="40% - Accent3 4 2 2 2 4 3" xfId="12316" xr:uid="{00000000-0005-0000-0000-0000DF430000}"/>
    <cellStyle name="40% - Accent3 4 2 2 2 4 3 2" xfId="41374" xr:uid="{00000000-0005-0000-0000-0000E0430000}"/>
    <cellStyle name="40% - Accent3 4 2 2 2 4 4" xfId="34790" xr:uid="{00000000-0005-0000-0000-0000E1430000}"/>
    <cellStyle name="40% - Accent3 4 2 2 2 5" xfId="7873" xr:uid="{00000000-0005-0000-0000-0000E2430000}"/>
    <cellStyle name="40% - Accent3 4 2 2 2 5 2" xfId="21134" xr:uid="{00000000-0005-0000-0000-0000E3430000}"/>
    <cellStyle name="40% - Accent3 4 2 2 2 5 2 2" xfId="29088" xr:uid="{00000000-0005-0000-0000-0000E4430000}"/>
    <cellStyle name="40% - Accent3 4 2 2 2 5 2 2 2" xfId="58047" xr:uid="{00000000-0005-0000-0000-0000E5430000}"/>
    <cellStyle name="40% - Accent3 4 2 2 2 5 2 3" xfId="50106" xr:uid="{00000000-0005-0000-0000-0000E6430000}"/>
    <cellStyle name="40% - Accent3 4 2 2 2 5 3" xfId="14464" xr:uid="{00000000-0005-0000-0000-0000E7430000}"/>
    <cellStyle name="40% - Accent3 4 2 2 2 5 3 2" xfId="43522" xr:uid="{00000000-0005-0000-0000-0000E8430000}"/>
    <cellStyle name="40% - Accent3 4 2 2 2 5 4" xfId="36938" xr:uid="{00000000-0005-0000-0000-0000E9430000}"/>
    <cellStyle name="40% - Accent3 4 2 2 2 6" xfId="15743" xr:uid="{00000000-0005-0000-0000-0000EA430000}"/>
    <cellStyle name="40% - Accent3 4 2 2 2 6 2" xfId="23733" xr:uid="{00000000-0005-0000-0000-0000EB430000}"/>
    <cellStyle name="40% - Accent3 4 2 2 2 6 2 2" xfId="52692" xr:uid="{00000000-0005-0000-0000-0000EC430000}"/>
    <cellStyle name="40% - Accent3 4 2 2 2 6 3" xfId="44751" xr:uid="{00000000-0005-0000-0000-0000ED430000}"/>
    <cellStyle name="40% - Accent3 4 2 2 2 7" xfId="22284" xr:uid="{00000000-0005-0000-0000-0000EE430000}"/>
    <cellStyle name="40% - Accent3 4 2 2 2 7 2" xfId="30232" xr:uid="{00000000-0005-0000-0000-0000EF430000}"/>
    <cellStyle name="40% - Accent3 4 2 2 2 7 2 2" xfId="59191" xr:uid="{00000000-0005-0000-0000-0000F0430000}"/>
    <cellStyle name="40% - Accent3 4 2 2 2 7 3" xfId="51250" xr:uid="{00000000-0005-0000-0000-0000F1430000}"/>
    <cellStyle name="40% - Accent3 4 2 2 2 8" xfId="9024" xr:uid="{00000000-0005-0000-0000-0000F2430000}"/>
    <cellStyle name="40% - Accent3 4 2 2 2 8 2" xfId="38082" xr:uid="{00000000-0005-0000-0000-0000F3430000}"/>
    <cellStyle name="40% - Accent3 4 2 2 2 9" xfId="31498" xr:uid="{00000000-0005-0000-0000-0000F4430000}"/>
    <cellStyle name="40% - Accent3 4 2 2 3" xfId="2758" xr:uid="{00000000-0005-0000-0000-0000F5430000}"/>
    <cellStyle name="40% - Accent3 4 2 2 3 2" xfId="6116" xr:uid="{00000000-0005-0000-0000-0000F6430000}"/>
    <cellStyle name="40% - Accent3 4 2 2 3 2 2" xfId="19398" xr:uid="{00000000-0005-0000-0000-0000F7430000}"/>
    <cellStyle name="40% - Accent3 4 2 2 3 2 2 2" xfId="27352" xr:uid="{00000000-0005-0000-0000-0000F8430000}"/>
    <cellStyle name="40% - Accent3 4 2 2 3 2 2 2 2" xfId="56311" xr:uid="{00000000-0005-0000-0000-0000F9430000}"/>
    <cellStyle name="40% - Accent3 4 2 2 3 2 2 3" xfId="48370" xr:uid="{00000000-0005-0000-0000-0000FA430000}"/>
    <cellStyle name="40% - Accent3 4 2 2 3 2 3" xfId="12728" xr:uid="{00000000-0005-0000-0000-0000FB430000}"/>
    <cellStyle name="40% - Accent3 4 2 2 3 2 3 2" xfId="41786" xr:uid="{00000000-0005-0000-0000-0000FC430000}"/>
    <cellStyle name="40% - Accent3 4 2 2 3 2 4" xfId="35202" xr:uid="{00000000-0005-0000-0000-0000FD430000}"/>
    <cellStyle name="40% - Accent3 4 2 2 3 3" xfId="16246" xr:uid="{00000000-0005-0000-0000-0000FE430000}"/>
    <cellStyle name="40% - Accent3 4 2 2 3 3 2" xfId="24200" xr:uid="{00000000-0005-0000-0000-0000FF430000}"/>
    <cellStyle name="40% - Accent3 4 2 2 3 3 2 2" xfId="53159" xr:uid="{00000000-0005-0000-0000-000000440000}"/>
    <cellStyle name="40% - Accent3 4 2 2 3 3 3" xfId="45218" xr:uid="{00000000-0005-0000-0000-000001440000}"/>
    <cellStyle name="40% - Accent3 4 2 2 3 4" xfId="9436" xr:uid="{00000000-0005-0000-0000-000002440000}"/>
    <cellStyle name="40% - Accent3 4 2 2 3 4 2" xfId="38494" xr:uid="{00000000-0005-0000-0000-000003440000}"/>
    <cellStyle name="40% - Accent3 4 2 2 3 5" xfId="31910" xr:uid="{00000000-0005-0000-0000-000004440000}"/>
    <cellStyle name="40% - Accent3 4 2 2 4" xfId="3956" xr:uid="{00000000-0005-0000-0000-000005440000}"/>
    <cellStyle name="40% - Accent3 4 2 2 4 2" xfId="17250" xr:uid="{00000000-0005-0000-0000-000006440000}"/>
    <cellStyle name="40% - Accent3 4 2 2 4 2 2" xfId="25204" xr:uid="{00000000-0005-0000-0000-000007440000}"/>
    <cellStyle name="40% - Accent3 4 2 2 4 2 2 2" xfId="54163" xr:uid="{00000000-0005-0000-0000-000008440000}"/>
    <cellStyle name="40% - Accent3 4 2 2 4 2 3" xfId="46222" xr:uid="{00000000-0005-0000-0000-000009440000}"/>
    <cellStyle name="40% - Accent3 4 2 2 4 3" xfId="10580" xr:uid="{00000000-0005-0000-0000-00000A440000}"/>
    <cellStyle name="40% - Accent3 4 2 2 4 3 2" xfId="39638" xr:uid="{00000000-0005-0000-0000-00000B440000}"/>
    <cellStyle name="40% - Accent3 4 2 2 4 4" xfId="33054" xr:uid="{00000000-0005-0000-0000-00000C440000}"/>
    <cellStyle name="40% - Accent3 4 2 2 5" xfId="5112" xr:uid="{00000000-0005-0000-0000-00000D440000}"/>
    <cellStyle name="40% - Accent3 4 2 2 5 2" xfId="18394" xr:uid="{00000000-0005-0000-0000-00000E440000}"/>
    <cellStyle name="40% - Accent3 4 2 2 5 2 2" xfId="26348" xr:uid="{00000000-0005-0000-0000-00000F440000}"/>
    <cellStyle name="40% - Accent3 4 2 2 5 2 2 2" xfId="55307" xr:uid="{00000000-0005-0000-0000-000010440000}"/>
    <cellStyle name="40% - Accent3 4 2 2 5 2 3" xfId="47366" xr:uid="{00000000-0005-0000-0000-000011440000}"/>
    <cellStyle name="40% - Accent3 4 2 2 5 3" xfId="11724" xr:uid="{00000000-0005-0000-0000-000012440000}"/>
    <cellStyle name="40% - Accent3 4 2 2 5 3 2" xfId="40782" xr:uid="{00000000-0005-0000-0000-000013440000}"/>
    <cellStyle name="40% - Accent3 4 2 2 5 4" xfId="34198" xr:uid="{00000000-0005-0000-0000-000014440000}"/>
    <cellStyle name="40% - Accent3 4 2 2 6" xfId="7281" xr:uid="{00000000-0005-0000-0000-000015440000}"/>
    <cellStyle name="40% - Accent3 4 2 2 6 2" xfId="20542" xr:uid="{00000000-0005-0000-0000-000016440000}"/>
    <cellStyle name="40% - Accent3 4 2 2 6 2 2" xfId="28496" xr:uid="{00000000-0005-0000-0000-000017440000}"/>
    <cellStyle name="40% - Accent3 4 2 2 6 2 2 2" xfId="57455" xr:uid="{00000000-0005-0000-0000-000018440000}"/>
    <cellStyle name="40% - Accent3 4 2 2 6 2 3" xfId="49514" xr:uid="{00000000-0005-0000-0000-000019440000}"/>
    <cellStyle name="40% - Accent3 4 2 2 6 3" xfId="13872" xr:uid="{00000000-0005-0000-0000-00001A440000}"/>
    <cellStyle name="40% - Accent3 4 2 2 6 3 2" xfId="42930" xr:uid="{00000000-0005-0000-0000-00001B440000}"/>
    <cellStyle name="40% - Accent3 4 2 2 6 4" xfId="36346" xr:uid="{00000000-0005-0000-0000-00001C440000}"/>
    <cellStyle name="40% - Accent3 4 2 2 7" xfId="15150" xr:uid="{00000000-0005-0000-0000-00001D440000}"/>
    <cellStyle name="40% - Accent3 4 2 2 7 2" xfId="23140" xr:uid="{00000000-0005-0000-0000-00001E440000}"/>
    <cellStyle name="40% - Accent3 4 2 2 7 2 2" xfId="52099" xr:uid="{00000000-0005-0000-0000-00001F440000}"/>
    <cellStyle name="40% - Accent3 4 2 2 7 3" xfId="44158" xr:uid="{00000000-0005-0000-0000-000020440000}"/>
    <cellStyle name="40% - Accent3 4 2 2 8" xfId="21692" xr:uid="{00000000-0005-0000-0000-000021440000}"/>
    <cellStyle name="40% - Accent3 4 2 2 8 2" xfId="29640" xr:uid="{00000000-0005-0000-0000-000022440000}"/>
    <cellStyle name="40% - Accent3 4 2 2 8 2 2" xfId="58599" xr:uid="{00000000-0005-0000-0000-000023440000}"/>
    <cellStyle name="40% - Accent3 4 2 2 8 3" xfId="50658" xr:uid="{00000000-0005-0000-0000-000024440000}"/>
    <cellStyle name="40% - Accent3 4 2 2 9" xfId="8432" xr:uid="{00000000-0005-0000-0000-000025440000}"/>
    <cellStyle name="40% - Accent3 4 2 2 9 2" xfId="37490" xr:uid="{00000000-0005-0000-0000-000026440000}"/>
    <cellStyle name="40% - Accent3 4 2 3" xfId="2129" xr:uid="{00000000-0005-0000-0000-000027440000}"/>
    <cellStyle name="40% - Accent3 4 2 3 2" xfId="3137" xr:uid="{00000000-0005-0000-0000-000028440000}"/>
    <cellStyle name="40% - Accent3 4 2 3 2 2" xfId="6495" xr:uid="{00000000-0005-0000-0000-000029440000}"/>
    <cellStyle name="40% - Accent3 4 2 3 2 2 2" xfId="19777" xr:uid="{00000000-0005-0000-0000-00002A440000}"/>
    <cellStyle name="40% - Accent3 4 2 3 2 2 2 2" xfId="27731" xr:uid="{00000000-0005-0000-0000-00002B440000}"/>
    <cellStyle name="40% - Accent3 4 2 3 2 2 2 2 2" xfId="56690" xr:uid="{00000000-0005-0000-0000-00002C440000}"/>
    <cellStyle name="40% - Accent3 4 2 3 2 2 2 3" xfId="48749" xr:uid="{00000000-0005-0000-0000-00002D440000}"/>
    <cellStyle name="40% - Accent3 4 2 3 2 2 3" xfId="13107" xr:uid="{00000000-0005-0000-0000-00002E440000}"/>
    <cellStyle name="40% - Accent3 4 2 3 2 2 3 2" xfId="42165" xr:uid="{00000000-0005-0000-0000-00002F440000}"/>
    <cellStyle name="40% - Accent3 4 2 3 2 2 4" xfId="35581" xr:uid="{00000000-0005-0000-0000-000030440000}"/>
    <cellStyle name="40% - Accent3 4 2 3 2 3" xfId="16625" xr:uid="{00000000-0005-0000-0000-000031440000}"/>
    <cellStyle name="40% - Accent3 4 2 3 2 3 2" xfId="24579" xr:uid="{00000000-0005-0000-0000-000032440000}"/>
    <cellStyle name="40% - Accent3 4 2 3 2 3 2 2" xfId="53538" xr:uid="{00000000-0005-0000-0000-000033440000}"/>
    <cellStyle name="40% - Accent3 4 2 3 2 3 3" xfId="45597" xr:uid="{00000000-0005-0000-0000-000034440000}"/>
    <cellStyle name="40% - Accent3 4 2 3 2 4" xfId="9815" xr:uid="{00000000-0005-0000-0000-000035440000}"/>
    <cellStyle name="40% - Accent3 4 2 3 2 4 2" xfId="38873" xr:uid="{00000000-0005-0000-0000-000036440000}"/>
    <cellStyle name="40% - Accent3 4 2 3 2 5" xfId="32289" xr:uid="{00000000-0005-0000-0000-000037440000}"/>
    <cellStyle name="40% - Accent3 4 2 3 3" xfId="4335" xr:uid="{00000000-0005-0000-0000-000038440000}"/>
    <cellStyle name="40% - Accent3 4 2 3 3 2" xfId="17629" xr:uid="{00000000-0005-0000-0000-000039440000}"/>
    <cellStyle name="40% - Accent3 4 2 3 3 2 2" xfId="25583" xr:uid="{00000000-0005-0000-0000-00003A440000}"/>
    <cellStyle name="40% - Accent3 4 2 3 3 2 2 2" xfId="54542" xr:uid="{00000000-0005-0000-0000-00003B440000}"/>
    <cellStyle name="40% - Accent3 4 2 3 3 2 3" xfId="46601" xr:uid="{00000000-0005-0000-0000-00003C440000}"/>
    <cellStyle name="40% - Accent3 4 2 3 3 3" xfId="10959" xr:uid="{00000000-0005-0000-0000-00003D440000}"/>
    <cellStyle name="40% - Accent3 4 2 3 3 3 2" xfId="40017" xr:uid="{00000000-0005-0000-0000-00003E440000}"/>
    <cellStyle name="40% - Accent3 4 2 3 3 4" xfId="33433" xr:uid="{00000000-0005-0000-0000-00003F440000}"/>
    <cellStyle name="40% - Accent3 4 2 3 4" xfId="5491" xr:uid="{00000000-0005-0000-0000-000040440000}"/>
    <cellStyle name="40% - Accent3 4 2 3 4 2" xfId="18773" xr:uid="{00000000-0005-0000-0000-000041440000}"/>
    <cellStyle name="40% - Accent3 4 2 3 4 2 2" xfId="26727" xr:uid="{00000000-0005-0000-0000-000042440000}"/>
    <cellStyle name="40% - Accent3 4 2 3 4 2 2 2" xfId="55686" xr:uid="{00000000-0005-0000-0000-000043440000}"/>
    <cellStyle name="40% - Accent3 4 2 3 4 2 3" xfId="47745" xr:uid="{00000000-0005-0000-0000-000044440000}"/>
    <cellStyle name="40% - Accent3 4 2 3 4 3" xfId="12103" xr:uid="{00000000-0005-0000-0000-000045440000}"/>
    <cellStyle name="40% - Accent3 4 2 3 4 3 2" xfId="41161" xr:uid="{00000000-0005-0000-0000-000046440000}"/>
    <cellStyle name="40% - Accent3 4 2 3 4 4" xfId="34577" xr:uid="{00000000-0005-0000-0000-000047440000}"/>
    <cellStyle name="40% - Accent3 4 2 3 5" xfId="7660" xr:uid="{00000000-0005-0000-0000-000048440000}"/>
    <cellStyle name="40% - Accent3 4 2 3 5 2" xfId="20921" xr:uid="{00000000-0005-0000-0000-000049440000}"/>
    <cellStyle name="40% - Accent3 4 2 3 5 2 2" xfId="28875" xr:uid="{00000000-0005-0000-0000-00004A440000}"/>
    <cellStyle name="40% - Accent3 4 2 3 5 2 2 2" xfId="57834" xr:uid="{00000000-0005-0000-0000-00004B440000}"/>
    <cellStyle name="40% - Accent3 4 2 3 5 2 3" xfId="49893" xr:uid="{00000000-0005-0000-0000-00004C440000}"/>
    <cellStyle name="40% - Accent3 4 2 3 5 3" xfId="14251" xr:uid="{00000000-0005-0000-0000-00004D440000}"/>
    <cellStyle name="40% - Accent3 4 2 3 5 3 2" xfId="43309" xr:uid="{00000000-0005-0000-0000-00004E440000}"/>
    <cellStyle name="40% - Accent3 4 2 3 5 4" xfId="36725" xr:uid="{00000000-0005-0000-0000-00004F440000}"/>
    <cellStyle name="40% - Accent3 4 2 3 6" xfId="15530" xr:uid="{00000000-0005-0000-0000-000050440000}"/>
    <cellStyle name="40% - Accent3 4 2 3 6 2" xfId="23520" xr:uid="{00000000-0005-0000-0000-000051440000}"/>
    <cellStyle name="40% - Accent3 4 2 3 6 2 2" xfId="52479" xr:uid="{00000000-0005-0000-0000-000052440000}"/>
    <cellStyle name="40% - Accent3 4 2 3 6 3" xfId="44538" xr:uid="{00000000-0005-0000-0000-000053440000}"/>
    <cellStyle name="40% - Accent3 4 2 3 7" xfId="22071" xr:uid="{00000000-0005-0000-0000-000054440000}"/>
    <cellStyle name="40% - Accent3 4 2 3 7 2" xfId="30019" xr:uid="{00000000-0005-0000-0000-000055440000}"/>
    <cellStyle name="40% - Accent3 4 2 3 7 2 2" xfId="58978" xr:uid="{00000000-0005-0000-0000-000056440000}"/>
    <cellStyle name="40% - Accent3 4 2 3 7 3" xfId="51037" xr:uid="{00000000-0005-0000-0000-000057440000}"/>
    <cellStyle name="40% - Accent3 4 2 3 8" xfId="8811" xr:uid="{00000000-0005-0000-0000-000058440000}"/>
    <cellStyle name="40% - Accent3 4 2 3 8 2" xfId="37869" xr:uid="{00000000-0005-0000-0000-000059440000}"/>
    <cellStyle name="40% - Accent3 4 2 3 9" xfId="31285" xr:uid="{00000000-0005-0000-0000-00005A440000}"/>
    <cellStyle name="40% - Accent3 4 2 4" xfId="1947" xr:uid="{00000000-0005-0000-0000-00005B440000}"/>
    <cellStyle name="40% - Accent3 4 2 4 2" xfId="2957" xr:uid="{00000000-0005-0000-0000-00005C440000}"/>
    <cellStyle name="40% - Accent3 4 2 4 2 2" xfId="6315" xr:uid="{00000000-0005-0000-0000-00005D440000}"/>
    <cellStyle name="40% - Accent3 4 2 4 2 2 2" xfId="19597" xr:uid="{00000000-0005-0000-0000-00005E440000}"/>
    <cellStyle name="40% - Accent3 4 2 4 2 2 2 2" xfId="27551" xr:uid="{00000000-0005-0000-0000-00005F440000}"/>
    <cellStyle name="40% - Accent3 4 2 4 2 2 2 2 2" xfId="56510" xr:uid="{00000000-0005-0000-0000-000060440000}"/>
    <cellStyle name="40% - Accent3 4 2 4 2 2 2 3" xfId="48569" xr:uid="{00000000-0005-0000-0000-000061440000}"/>
    <cellStyle name="40% - Accent3 4 2 4 2 2 3" xfId="12927" xr:uid="{00000000-0005-0000-0000-000062440000}"/>
    <cellStyle name="40% - Accent3 4 2 4 2 2 3 2" xfId="41985" xr:uid="{00000000-0005-0000-0000-000063440000}"/>
    <cellStyle name="40% - Accent3 4 2 4 2 2 4" xfId="35401" xr:uid="{00000000-0005-0000-0000-000064440000}"/>
    <cellStyle name="40% - Accent3 4 2 4 2 3" xfId="16445" xr:uid="{00000000-0005-0000-0000-000065440000}"/>
    <cellStyle name="40% - Accent3 4 2 4 2 3 2" xfId="24399" xr:uid="{00000000-0005-0000-0000-000066440000}"/>
    <cellStyle name="40% - Accent3 4 2 4 2 3 2 2" xfId="53358" xr:uid="{00000000-0005-0000-0000-000067440000}"/>
    <cellStyle name="40% - Accent3 4 2 4 2 3 3" xfId="45417" xr:uid="{00000000-0005-0000-0000-000068440000}"/>
    <cellStyle name="40% - Accent3 4 2 4 2 4" xfId="9635" xr:uid="{00000000-0005-0000-0000-000069440000}"/>
    <cellStyle name="40% - Accent3 4 2 4 2 4 2" xfId="38693" xr:uid="{00000000-0005-0000-0000-00006A440000}"/>
    <cellStyle name="40% - Accent3 4 2 4 2 5" xfId="32109" xr:uid="{00000000-0005-0000-0000-00006B440000}"/>
    <cellStyle name="40% - Accent3 4 2 4 3" xfId="4155" xr:uid="{00000000-0005-0000-0000-00006C440000}"/>
    <cellStyle name="40% - Accent3 4 2 4 3 2" xfId="17449" xr:uid="{00000000-0005-0000-0000-00006D440000}"/>
    <cellStyle name="40% - Accent3 4 2 4 3 2 2" xfId="25403" xr:uid="{00000000-0005-0000-0000-00006E440000}"/>
    <cellStyle name="40% - Accent3 4 2 4 3 2 2 2" xfId="54362" xr:uid="{00000000-0005-0000-0000-00006F440000}"/>
    <cellStyle name="40% - Accent3 4 2 4 3 2 3" xfId="46421" xr:uid="{00000000-0005-0000-0000-000070440000}"/>
    <cellStyle name="40% - Accent3 4 2 4 3 3" xfId="10779" xr:uid="{00000000-0005-0000-0000-000071440000}"/>
    <cellStyle name="40% - Accent3 4 2 4 3 3 2" xfId="39837" xr:uid="{00000000-0005-0000-0000-000072440000}"/>
    <cellStyle name="40% - Accent3 4 2 4 3 4" xfId="33253" xr:uid="{00000000-0005-0000-0000-000073440000}"/>
    <cellStyle name="40% - Accent3 4 2 4 4" xfId="5311" xr:uid="{00000000-0005-0000-0000-000074440000}"/>
    <cellStyle name="40% - Accent3 4 2 4 4 2" xfId="18593" xr:uid="{00000000-0005-0000-0000-000075440000}"/>
    <cellStyle name="40% - Accent3 4 2 4 4 2 2" xfId="26547" xr:uid="{00000000-0005-0000-0000-000076440000}"/>
    <cellStyle name="40% - Accent3 4 2 4 4 2 2 2" xfId="55506" xr:uid="{00000000-0005-0000-0000-000077440000}"/>
    <cellStyle name="40% - Accent3 4 2 4 4 2 3" xfId="47565" xr:uid="{00000000-0005-0000-0000-000078440000}"/>
    <cellStyle name="40% - Accent3 4 2 4 4 3" xfId="11923" xr:uid="{00000000-0005-0000-0000-000079440000}"/>
    <cellStyle name="40% - Accent3 4 2 4 4 3 2" xfId="40981" xr:uid="{00000000-0005-0000-0000-00007A440000}"/>
    <cellStyle name="40% - Accent3 4 2 4 4 4" xfId="34397" xr:uid="{00000000-0005-0000-0000-00007B440000}"/>
    <cellStyle name="40% - Accent3 4 2 4 5" xfId="7480" xr:uid="{00000000-0005-0000-0000-00007C440000}"/>
    <cellStyle name="40% - Accent3 4 2 4 5 2" xfId="20741" xr:uid="{00000000-0005-0000-0000-00007D440000}"/>
    <cellStyle name="40% - Accent3 4 2 4 5 2 2" xfId="28695" xr:uid="{00000000-0005-0000-0000-00007E440000}"/>
    <cellStyle name="40% - Accent3 4 2 4 5 2 2 2" xfId="57654" xr:uid="{00000000-0005-0000-0000-00007F440000}"/>
    <cellStyle name="40% - Accent3 4 2 4 5 2 3" xfId="49713" xr:uid="{00000000-0005-0000-0000-000080440000}"/>
    <cellStyle name="40% - Accent3 4 2 4 5 3" xfId="14071" xr:uid="{00000000-0005-0000-0000-000081440000}"/>
    <cellStyle name="40% - Accent3 4 2 4 5 3 2" xfId="43129" xr:uid="{00000000-0005-0000-0000-000082440000}"/>
    <cellStyle name="40% - Accent3 4 2 4 5 4" xfId="36545" xr:uid="{00000000-0005-0000-0000-000083440000}"/>
    <cellStyle name="40% - Accent3 4 2 4 6" xfId="15350" xr:uid="{00000000-0005-0000-0000-000084440000}"/>
    <cellStyle name="40% - Accent3 4 2 4 6 2" xfId="23340" xr:uid="{00000000-0005-0000-0000-000085440000}"/>
    <cellStyle name="40% - Accent3 4 2 4 6 2 2" xfId="52299" xr:uid="{00000000-0005-0000-0000-000086440000}"/>
    <cellStyle name="40% - Accent3 4 2 4 6 3" xfId="44358" xr:uid="{00000000-0005-0000-0000-000087440000}"/>
    <cellStyle name="40% - Accent3 4 2 4 7" xfId="21891" xr:uid="{00000000-0005-0000-0000-000088440000}"/>
    <cellStyle name="40% - Accent3 4 2 4 7 2" xfId="29839" xr:uid="{00000000-0005-0000-0000-000089440000}"/>
    <cellStyle name="40% - Accent3 4 2 4 7 2 2" xfId="58798" xr:uid="{00000000-0005-0000-0000-00008A440000}"/>
    <cellStyle name="40% - Accent3 4 2 4 7 3" xfId="50857" xr:uid="{00000000-0005-0000-0000-00008B440000}"/>
    <cellStyle name="40% - Accent3 4 2 4 8" xfId="8631" xr:uid="{00000000-0005-0000-0000-00008C440000}"/>
    <cellStyle name="40% - Accent3 4 2 4 8 2" xfId="37689" xr:uid="{00000000-0005-0000-0000-00008D440000}"/>
    <cellStyle name="40% - Accent3 4 2 4 9" xfId="31105" xr:uid="{00000000-0005-0000-0000-00008E440000}"/>
    <cellStyle name="40% - Accent3 4 2 5" xfId="2545" xr:uid="{00000000-0005-0000-0000-00008F440000}"/>
    <cellStyle name="40% - Accent3 4 2 5 2" xfId="5903" xr:uid="{00000000-0005-0000-0000-000090440000}"/>
    <cellStyle name="40% - Accent3 4 2 5 2 2" xfId="19185" xr:uid="{00000000-0005-0000-0000-000091440000}"/>
    <cellStyle name="40% - Accent3 4 2 5 2 2 2" xfId="27139" xr:uid="{00000000-0005-0000-0000-000092440000}"/>
    <cellStyle name="40% - Accent3 4 2 5 2 2 2 2" xfId="56098" xr:uid="{00000000-0005-0000-0000-000093440000}"/>
    <cellStyle name="40% - Accent3 4 2 5 2 2 3" xfId="48157" xr:uid="{00000000-0005-0000-0000-000094440000}"/>
    <cellStyle name="40% - Accent3 4 2 5 2 3" xfId="12515" xr:uid="{00000000-0005-0000-0000-000095440000}"/>
    <cellStyle name="40% - Accent3 4 2 5 2 3 2" xfId="41573" xr:uid="{00000000-0005-0000-0000-000096440000}"/>
    <cellStyle name="40% - Accent3 4 2 5 2 4" xfId="34989" xr:uid="{00000000-0005-0000-0000-000097440000}"/>
    <cellStyle name="40% - Accent3 4 2 5 3" xfId="16033" xr:uid="{00000000-0005-0000-0000-000098440000}"/>
    <cellStyle name="40% - Accent3 4 2 5 3 2" xfId="23987" xr:uid="{00000000-0005-0000-0000-000099440000}"/>
    <cellStyle name="40% - Accent3 4 2 5 3 2 2" xfId="52946" xr:uid="{00000000-0005-0000-0000-00009A440000}"/>
    <cellStyle name="40% - Accent3 4 2 5 3 3" xfId="45005" xr:uid="{00000000-0005-0000-0000-00009B440000}"/>
    <cellStyle name="40% - Accent3 4 2 5 4" xfId="9223" xr:uid="{00000000-0005-0000-0000-00009C440000}"/>
    <cellStyle name="40% - Accent3 4 2 5 4 2" xfId="38281" xr:uid="{00000000-0005-0000-0000-00009D440000}"/>
    <cellStyle name="40% - Accent3 4 2 5 5" xfId="31697" xr:uid="{00000000-0005-0000-0000-00009E440000}"/>
    <cellStyle name="40% - Accent3 4 2 6" xfId="3743" xr:uid="{00000000-0005-0000-0000-00009F440000}"/>
    <cellStyle name="40% - Accent3 4 2 6 2" xfId="17037" xr:uid="{00000000-0005-0000-0000-0000A0440000}"/>
    <cellStyle name="40% - Accent3 4 2 6 2 2" xfId="24991" xr:uid="{00000000-0005-0000-0000-0000A1440000}"/>
    <cellStyle name="40% - Accent3 4 2 6 2 2 2" xfId="53950" xr:uid="{00000000-0005-0000-0000-0000A2440000}"/>
    <cellStyle name="40% - Accent3 4 2 6 2 3" xfId="46009" xr:uid="{00000000-0005-0000-0000-0000A3440000}"/>
    <cellStyle name="40% - Accent3 4 2 6 3" xfId="10367" xr:uid="{00000000-0005-0000-0000-0000A4440000}"/>
    <cellStyle name="40% - Accent3 4 2 6 3 2" xfId="39425" xr:uid="{00000000-0005-0000-0000-0000A5440000}"/>
    <cellStyle name="40% - Accent3 4 2 6 4" xfId="32841" xr:uid="{00000000-0005-0000-0000-0000A6440000}"/>
    <cellStyle name="40% - Accent3 4 2 7" xfId="4899" xr:uid="{00000000-0005-0000-0000-0000A7440000}"/>
    <cellStyle name="40% - Accent3 4 2 7 2" xfId="18181" xr:uid="{00000000-0005-0000-0000-0000A8440000}"/>
    <cellStyle name="40% - Accent3 4 2 7 2 2" xfId="26135" xr:uid="{00000000-0005-0000-0000-0000A9440000}"/>
    <cellStyle name="40% - Accent3 4 2 7 2 2 2" xfId="55094" xr:uid="{00000000-0005-0000-0000-0000AA440000}"/>
    <cellStyle name="40% - Accent3 4 2 7 2 3" xfId="47153" xr:uid="{00000000-0005-0000-0000-0000AB440000}"/>
    <cellStyle name="40% - Accent3 4 2 7 3" xfId="11511" xr:uid="{00000000-0005-0000-0000-0000AC440000}"/>
    <cellStyle name="40% - Accent3 4 2 7 3 2" xfId="40569" xr:uid="{00000000-0005-0000-0000-0000AD440000}"/>
    <cellStyle name="40% - Accent3 4 2 7 4" xfId="33985" xr:uid="{00000000-0005-0000-0000-0000AE440000}"/>
    <cellStyle name="40% - Accent3 4 2 8" xfId="7068" xr:uid="{00000000-0005-0000-0000-0000AF440000}"/>
    <cellStyle name="40% - Accent3 4 2 8 2" xfId="20329" xr:uid="{00000000-0005-0000-0000-0000B0440000}"/>
    <cellStyle name="40% - Accent3 4 2 8 2 2" xfId="28283" xr:uid="{00000000-0005-0000-0000-0000B1440000}"/>
    <cellStyle name="40% - Accent3 4 2 8 2 2 2" xfId="57242" xr:uid="{00000000-0005-0000-0000-0000B2440000}"/>
    <cellStyle name="40% - Accent3 4 2 8 2 3" xfId="49301" xr:uid="{00000000-0005-0000-0000-0000B3440000}"/>
    <cellStyle name="40% - Accent3 4 2 8 3" xfId="13659" xr:uid="{00000000-0005-0000-0000-0000B4440000}"/>
    <cellStyle name="40% - Accent3 4 2 8 3 2" xfId="42717" xr:uid="{00000000-0005-0000-0000-0000B5440000}"/>
    <cellStyle name="40% - Accent3 4 2 8 4" xfId="36133" xr:uid="{00000000-0005-0000-0000-0000B6440000}"/>
    <cellStyle name="40% - Accent3 4 2 9" xfId="14937" xr:uid="{00000000-0005-0000-0000-0000B7440000}"/>
    <cellStyle name="40% - Accent3 4 2 9 2" xfId="22927" xr:uid="{00000000-0005-0000-0000-0000B8440000}"/>
    <cellStyle name="40% - Accent3 4 2 9 2 2" xfId="51886" xr:uid="{00000000-0005-0000-0000-0000B9440000}"/>
    <cellStyle name="40% - Accent3 4 2 9 3" xfId="43945" xr:uid="{00000000-0005-0000-0000-0000BA440000}"/>
    <cellStyle name="40% - Accent3 4 3" xfId="1627" xr:uid="{00000000-0005-0000-0000-0000BB440000}"/>
    <cellStyle name="40% - Accent3 4 3 10" xfId="30816" xr:uid="{00000000-0005-0000-0000-0000BC440000}"/>
    <cellStyle name="40% - Accent3 4 3 2" xfId="2252" xr:uid="{00000000-0005-0000-0000-0000BD440000}"/>
    <cellStyle name="40% - Accent3 4 3 2 2" xfId="3260" xr:uid="{00000000-0005-0000-0000-0000BE440000}"/>
    <cellStyle name="40% - Accent3 4 3 2 2 2" xfId="6618" xr:uid="{00000000-0005-0000-0000-0000BF440000}"/>
    <cellStyle name="40% - Accent3 4 3 2 2 2 2" xfId="19900" xr:uid="{00000000-0005-0000-0000-0000C0440000}"/>
    <cellStyle name="40% - Accent3 4 3 2 2 2 2 2" xfId="27854" xr:uid="{00000000-0005-0000-0000-0000C1440000}"/>
    <cellStyle name="40% - Accent3 4 3 2 2 2 2 2 2" xfId="56813" xr:uid="{00000000-0005-0000-0000-0000C2440000}"/>
    <cellStyle name="40% - Accent3 4 3 2 2 2 2 3" xfId="48872" xr:uid="{00000000-0005-0000-0000-0000C3440000}"/>
    <cellStyle name="40% - Accent3 4 3 2 2 2 3" xfId="13230" xr:uid="{00000000-0005-0000-0000-0000C4440000}"/>
    <cellStyle name="40% - Accent3 4 3 2 2 2 3 2" xfId="42288" xr:uid="{00000000-0005-0000-0000-0000C5440000}"/>
    <cellStyle name="40% - Accent3 4 3 2 2 2 4" xfId="35704" xr:uid="{00000000-0005-0000-0000-0000C6440000}"/>
    <cellStyle name="40% - Accent3 4 3 2 2 3" xfId="16748" xr:uid="{00000000-0005-0000-0000-0000C7440000}"/>
    <cellStyle name="40% - Accent3 4 3 2 2 3 2" xfId="24702" xr:uid="{00000000-0005-0000-0000-0000C8440000}"/>
    <cellStyle name="40% - Accent3 4 3 2 2 3 2 2" xfId="53661" xr:uid="{00000000-0005-0000-0000-0000C9440000}"/>
    <cellStyle name="40% - Accent3 4 3 2 2 3 3" xfId="45720" xr:uid="{00000000-0005-0000-0000-0000CA440000}"/>
    <cellStyle name="40% - Accent3 4 3 2 2 4" xfId="9938" xr:uid="{00000000-0005-0000-0000-0000CB440000}"/>
    <cellStyle name="40% - Accent3 4 3 2 2 4 2" xfId="38996" xr:uid="{00000000-0005-0000-0000-0000CC440000}"/>
    <cellStyle name="40% - Accent3 4 3 2 2 5" xfId="32412" xr:uid="{00000000-0005-0000-0000-0000CD440000}"/>
    <cellStyle name="40% - Accent3 4 3 2 3" xfId="4458" xr:uid="{00000000-0005-0000-0000-0000CE440000}"/>
    <cellStyle name="40% - Accent3 4 3 2 3 2" xfId="17752" xr:uid="{00000000-0005-0000-0000-0000CF440000}"/>
    <cellStyle name="40% - Accent3 4 3 2 3 2 2" xfId="25706" xr:uid="{00000000-0005-0000-0000-0000D0440000}"/>
    <cellStyle name="40% - Accent3 4 3 2 3 2 2 2" xfId="54665" xr:uid="{00000000-0005-0000-0000-0000D1440000}"/>
    <cellStyle name="40% - Accent3 4 3 2 3 2 3" xfId="46724" xr:uid="{00000000-0005-0000-0000-0000D2440000}"/>
    <cellStyle name="40% - Accent3 4 3 2 3 3" xfId="11082" xr:uid="{00000000-0005-0000-0000-0000D3440000}"/>
    <cellStyle name="40% - Accent3 4 3 2 3 3 2" xfId="40140" xr:uid="{00000000-0005-0000-0000-0000D4440000}"/>
    <cellStyle name="40% - Accent3 4 3 2 3 4" xfId="33556" xr:uid="{00000000-0005-0000-0000-0000D5440000}"/>
    <cellStyle name="40% - Accent3 4 3 2 4" xfId="5614" xr:uid="{00000000-0005-0000-0000-0000D6440000}"/>
    <cellStyle name="40% - Accent3 4 3 2 4 2" xfId="18896" xr:uid="{00000000-0005-0000-0000-0000D7440000}"/>
    <cellStyle name="40% - Accent3 4 3 2 4 2 2" xfId="26850" xr:uid="{00000000-0005-0000-0000-0000D8440000}"/>
    <cellStyle name="40% - Accent3 4 3 2 4 2 2 2" xfId="55809" xr:uid="{00000000-0005-0000-0000-0000D9440000}"/>
    <cellStyle name="40% - Accent3 4 3 2 4 2 3" xfId="47868" xr:uid="{00000000-0005-0000-0000-0000DA440000}"/>
    <cellStyle name="40% - Accent3 4 3 2 4 3" xfId="12226" xr:uid="{00000000-0005-0000-0000-0000DB440000}"/>
    <cellStyle name="40% - Accent3 4 3 2 4 3 2" xfId="41284" xr:uid="{00000000-0005-0000-0000-0000DC440000}"/>
    <cellStyle name="40% - Accent3 4 3 2 4 4" xfId="34700" xr:uid="{00000000-0005-0000-0000-0000DD440000}"/>
    <cellStyle name="40% - Accent3 4 3 2 5" xfId="7783" xr:uid="{00000000-0005-0000-0000-0000DE440000}"/>
    <cellStyle name="40% - Accent3 4 3 2 5 2" xfId="21044" xr:uid="{00000000-0005-0000-0000-0000DF440000}"/>
    <cellStyle name="40% - Accent3 4 3 2 5 2 2" xfId="28998" xr:uid="{00000000-0005-0000-0000-0000E0440000}"/>
    <cellStyle name="40% - Accent3 4 3 2 5 2 2 2" xfId="57957" xr:uid="{00000000-0005-0000-0000-0000E1440000}"/>
    <cellStyle name="40% - Accent3 4 3 2 5 2 3" xfId="50016" xr:uid="{00000000-0005-0000-0000-0000E2440000}"/>
    <cellStyle name="40% - Accent3 4 3 2 5 3" xfId="14374" xr:uid="{00000000-0005-0000-0000-0000E3440000}"/>
    <cellStyle name="40% - Accent3 4 3 2 5 3 2" xfId="43432" xr:uid="{00000000-0005-0000-0000-0000E4440000}"/>
    <cellStyle name="40% - Accent3 4 3 2 5 4" xfId="36848" xr:uid="{00000000-0005-0000-0000-0000E5440000}"/>
    <cellStyle name="40% - Accent3 4 3 2 6" xfId="15653" xr:uid="{00000000-0005-0000-0000-0000E6440000}"/>
    <cellStyle name="40% - Accent3 4 3 2 6 2" xfId="23643" xr:uid="{00000000-0005-0000-0000-0000E7440000}"/>
    <cellStyle name="40% - Accent3 4 3 2 6 2 2" xfId="52602" xr:uid="{00000000-0005-0000-0000-0000E8440000}"/>
    <cellStyle name="40% - Accent3 4 3 2 6 3" xfId="44661" xr:uid="{00000000-0005-0000-0000-0000E9440000}"/>
    <cellStyle name="40% - Accent3 4 3 2 7" xfId="22194" xr:uid="{00000000-0005-0000-0000-0000EA440000}"/>
    <cellStyle name="40% - Accent3 4 3 2 7 2" xfId="30142" xr:uid="{00000000-0005-0000-0000-0000EB440000}"/>
    <cellStyle name="40% - Accent3 4 3 2 7 2 2" xfId="59101" xr:uid="{00000000-0005-0000-0000-0000EC440000}"/>
    <cellStyle name="40% - Accent3 4 3 2 7 3" xfId="51160" xr:uid="{00000000-0005-0000-0000-0000ED440000}"/>
    <cellStyle name="40% - Accent3 4 3 2 8" xfId="8934" xr:uid="{00000000-0005-0000-0000-0000EE440000}"/>
    <cellStyle name="40% - Accent3 4 3 2 8 2" xfId="37992" xr:uid="{00000000-0005-0000-0000-0000EF440000}"/>
    <cellStyle name="40% - Accent3 4 3 2 9" xfId="31408" xr:uid="{00000000-0005-0000-0000-0000F0440000}"/>
    <cellStyle name="40% - Accent3 4 3 3" xfId="2668" xr:uid="{00000000-0005-0000-0000-0000F1440000}"/>
    <cellStyle name="40% - Accent3 4 3 3 2" xfId="6026" xr:uid="{00000000-0005-0000-0000-0000F2440000}"/>
    <cellStyle name="40% - Accent3 4 3 3 2 2" xfId="19308" xr:uid="{00000000-0005-0000-0000-0000F3440000}"/>
    <cellStyle name="40% - Accent3 4 3 3 2 2 2" xfId="27262" xr:uid="{00000000-0005-0000-0000-0000F4440000}"/>
    <cellStyle name="40% - Accent3 4 3 3 2 2 2 2" xfId="56221" xr:uid="{00000000-0005-0000-0000-0000F5440000}"/>
    <cellStyle name="40% - Accent3 4 3 3 2 2 3" xfId="48280" xr:uid="{00000000-0005-0000-0000-0000F6440000}"/>
    <cellStyle name="40% - Accent3 4 3 3 2 3" xfId="12638" xr:uid="{00000000-0005-0000-0000-0000F7440000}"/>
    <cellStyle name="40% - Accent3 4 3 3 2 3 2" xfId="41696" xr:uid="{00000000-0005-0000-0000-0000F8440000}"/>
    <cellStyle name="40% - Accent3 4 3 3 2 4" xfId="35112" xr:uid="{00000000-0005-0000-0000-0000F9440000}"/>
    <cellStyle name="40% - Accent3 4 3 3 3" xfId="16156" xr:uid="{00000000-0005-0000-0000-0000FA440000}"/>
    <cellStyle name="40% - Accent3 4 3 3 3 2" xfId="24110" xr:uid="{00000000-0005-0000-0000-0000FB440000}"/>
    <cellStyle name="40% - Accent3 4 3 3 3 2 2" xfId="53069" xr:uid="{00000000-0005-0000-0000-0000FC440000}"/>
    <cellStyle name="40% - Accent3 4 3 3 3 3" xfId="45128" xr:uid="{00000000-0005-0000-0000-0000FD440000}"/>
    <cellStyle name="40% - Accent3 4 3 3 4" xfId="9346" xr:uid="{00000000-0005-0000-0000-0000FE440000}"/>
    <cellStyle name="40% - Accent3 4 3 3 4 2" xfId="38404" xr:uid="{00000000-0005-0000-0000-0000FF440000}"/>
    <cellStyle name="40% - Accent3 4 3 3 5" xfId="31820" xr:uid="{00000000-0005-0000-0000-000000450000}"/>
    <cellStyle name="40% - Accent3 4 3 4" xfId="3866" xr:uid="{00000000-0005-0000-0000-000001450000}"/>
    <cellStyle name="40% - Accent3 4 3 4 2" xfId="17160" xr:uid="{00000000-0005-0000-0000-000002450000}"/>
    <cellStyle name="40% - Accent3 4 3 4 2 2" xfId="25114" xr:uid="{00000000-0005-0000-0000-000003450000}"/>
    <cellStyle name="40% - Accent3 4 3 4 2 2 2" xfId="54073" xr:uid="{00000000-0005-0000-0000-000004450000}"/>
    <cellStyle name="40% - Accent3 4 3 4 2 3" xfId="46132" xr:uid="{00000000-0005-0000-0000-000005450000}"/>
    <cellStyle name="40% - Accent3 4 3 4 3" xfId="10490" xr:uid="{00000000-0005-0000-0000-000006450000}"/>
    <cellStyle name="40% - Accent3 4 3 4 3 2" xfId="39548" xr:uid="{00000000-0005-0000-0000-000007450000}"/>
    <cellStyle name="40% - Accent3 4 3 4 4" xfId="32964" xr:uid="{00000000-0005-0000-0000-000008450000}"/>
    <cellStyle name="40% - Accent3 4 3 5" xfId="5022" xr:uid="{00000000-0005-0000-0000-000009450000}"/>
    <cellStyle name="40% - Accent3 4 3 5 2" xfId="18304" xr:uid="{00000000-0005-0000-0000-00000A450000}"/>
    <cellStyle name="40% - Accent3 4 3 5 2 2" xfId="26258" xr:uid="{00000000-0005-0000-0000-00000B450000}"/>
    <cellStyle name="40% - Accent3 4 3 5 2 2 2" xfId="55217" xr:uid="{00000000-0005-0000-0000-00000C450000}"/>
    <cellStyle name="40% - Accent3 4 3 5 2 3" xfId="47276" xr:uid="{00000000-0005-0000-0000-00000D450000}"/>
    <cellStyle name="40% - Accent3 4 3 5 3" xfId="11634" xr:uid="{00000000-0005-0000-0000-00000E450000}"/>
    <cellStyle name="40% - Accent3 4 3 5 3 2" xfId="40692" xr:uid="{00000000-0005-0000-0000-00000F450000}"/>
    <cellStyle name="40% - Accent3 4 3 5 4" xfId="34108" xr:uid="{00000000-0005-0000-0000-000010450000}"/>
    <cellStyle name="40% - Accent3 4 3 6" xfId="7191" xr:uid="{00000000-0005-0000-0000-000011450000}"/>
    <cellStyle name="40% - Accent3 4 3 6 2" xfId="20452" xr:uid="{00000000-0005-0000-0000-000012450000}"/>
    <cellStyle name="40% - Accent3 4 3 6 2 2" xfId="28406" xr:uid="{00000000-0005-0000-0000-000013450000}"/>
    <cellStyle name="40% - Accent3 4 3 6 2 2 2" xfId="57365" xr:uid="{00000000-0005-0000-0000-000014450000}"/>
    <cellStyle name="40% - Accent3 4 3 6 2 3" xfId="49424" xr:uid="{00000000-0005-0000-0000-000015450000}"/>
    <cellStyle name="40% - Accent3 4 3 6 3" xfId="13782" xr:uid="{00000000-0005-0000-0000-000016450000}"/>
    <cellStyle name="40% - Accent3 4 3 6 3 2" xfId="42840" xr:uid="{00000000-0005-0000-0000-000017450000}"/>
    <cellStyle name="40% - Accent3 4 3 6 4" xfId="36256" xr:uid="{00000000-0005-0000-0000-000018450000}"/>
    <cellStyle name="40% - Accent3 4 3 7" xfId="15060" xr:uid="{00000000-0005-0000-0000-000019450000}"/>
    <cellStyle name="40% - Accent3 4 3 7 2" xfId="23050" xr:uid="{00000000-0005-0000-0000-00001A450000}"/>
    <cellStyle name="40% - Accent3 4 3 7 2 2" xfId="52009" xr:uid="{00000000-0005-0000-0000-00001B450000}"/>
    <cellStyle name="40% - Accent3 4 3 7 3" xfId="44068" xr:uid="{00000000-0005-0000-0000-00001C450000}"/>
    <cellStyle name="40% - Accent3 4 3 8" xfId="21602" xr:uid="{00000000-0005-0000-0000-00001D450000}"/>
    <cellStyle name="40% - Accent3 4 3 8 2" xfId="29550" xr:uid="{00000000-0005-0000-0000-00001E450000}"/>
    <cellStyle name="40% - Accent3 4 3 8 2 2" xfId="58509" xr:uid="{00000000-0005-0000-0000-00001F450000}"/>
    <cellStyle name="40% - Accent3 4 3 8 3" xfId="50568" xr:uid="{00000000-0005-0000-0000-000020450000}"/>
    <cellStyle name="40% - Accent3 4 3 9" xfId="8342" xr:uid="{00000000-0005-0000-0000-000021450000}"/>
    <cellStyle name="40% - Accent3 4 3 9 2" xfId="37400" xr:uid="{00000000-0005-0000-0000-000022450000}"/>
    <cellStyle name="40% - Accent3 4 4" xfId="2039" xr:uid="{00000000-0005-0000-0000-000023450000}"/>
    <cellStyle name="40% - Accent3 4 4 2" xfId="3047" xr:uid="{00000000-0005-0000-0000-000024450000}"/>
    <cellStyle name="40% - Accent3 4 4 2 2" xfId="6405" xr:uid="{00000000-0005-0000-0000-000025450000}"/>
    <cellStyle name="40% - Accent3 4 4 2 2 2" xfId="19687" xr:uid="{00000000-0005-0000-0000-000026450000}"/>
    <cellStyle name="40% - Accent3 4 4 2 2 2 2" xfId="27641" xr:uid="{00000000-0005-0000-0000-000027450000}"/>
    <cellStyle name="40% - Accent3 4 4 2 2 2 2 2" xfId="56600" xr:uid="{00000000-0005-0000-0000-000028450000}"/>
    <cellStyle name="40% - Accent3 4 4 2 2 2 3" xfId="48659" xr:uid="{00000000-0005-0000-0000-000029450000}"/>
    <cellStyle name="40% - Accent3 4 4 2 2 3" xfId="13017" xr:uid="{00000000-0005-0000-0000-00002A450000}"/>
    <cellStyle name="40% - Accent3 4 4 2 2 3 2" xfId="42075" xr:uid="{00000000-0005-0000-0000-00002B450000}"/>
    <cellStyle name="40% - Accent3 4 4 2 2 4" xfId="35491" xr:uid="{00000000-0005-0000-0000-00002C450000}"/>
    <cellStyle name="40% - Accent3 4 4 2 3" xfId="16535" xr:uid="{00000000-0005-0000-0000-00002D450000}"/>
    <cellStyle name="40% - Accent3 4 4 2 3 2" xfId="24489" xr:uid="{00000000-0005-0000-0000-00002E450000}"/>
    <cellStyle name="40% - Accent3 4 4 2 3 2 2" xfId="53448" xr:uid="{00000000-0005-0000-0000-00002F450000}"/>
    <cellStyle name="40% - Accent3 4 4 2 3 3" xfId="45507" xr:uid="{00000000-0005-0000-0000-000030450000}"/>
    <cellStyle name="40% - Accent3 4 4 2 4" xfId="9725" xr:uid="{00000000-0005-0000-0000-000031450000}"/>
    <cellStyle name="40% - Accent3 4 4 2 4 2" xfId="38783" xr:uid="{00000000-0005-0000-0000-000032450000}"/>
    <cellStyle name="40% - Accent3 4 4 2 5" xfId="32199" xr:uid="{00000000-0005-0000-0000-000033450000}"/>
    <cellStyle name="40% - Accent3 4 4 3" xfId="4245" xr:uid="{00000000-0005-0000-0000-000034450000}"/>
    <cellStyle name="40% - Accent3 4 4 3 2" xfId="17539" xr:uid="{00000000-0005-0000-0000-000035450000}"/>
    <cellStyle name="40% - Accent3 4 4 3 2 2" xfId="25493" xr:uid="{00000000-0005-0000-0000-000036450000}"/>
    <cellStyle name="40% - Accent3 4 4 3 2 2 2" xfId="54452" xr:uid="{00000000-0005-0000-0000-000037450000}"/>
    <cellStyle name="40% - Accent3 4 4 3 2 3" xfId="46511" xr:uid="{00000000-0005-0000-0000-000038450000}"/>
    <cellStyle name="40% - Accent3 4 4 3 3" xfId="10869" xr:uid="{00000000-0005-0000-0000-000039450000}"/>
    <cellStyle name="40% - Accent3 4 4 3 3 2" xfId="39927" xr:uid="{00000000-0005-0000-0000-00003A450000}"/>
    <cellStyle name="40% - Accent3 4 4 3 4" xfId="33343" xr:uid="{00000000-0005-0000-0000-00003B450000}"/>
    <cellStyle name="40% - Accent3 4 4 4" xfId="5401" xr:uid="{00000000-0005-0000-0000-00003C450000}"/>
    <cellStyle name="40% - Accent3 4 4 4 2" xfId="18683" xr:uid="{00000000-0005-0000-0000-00003D450000}"/>
    <cellStyle name="40% - Accent3 4 4 4 2 2" xfId="26637" xr:uid="{00000000-0005-0000-0000-00003E450000}"/>
    <cellStyle name="40% - Accent3 4 4 4 2 2 2" xfId="55596" xr:uid="{00000000-0005-0000-0000-00003F450000}"/>
    <cellStyle name="40% - Accent3 4 4 4 2 3" xfId="47655" xr:uid="{00000000-0005-0000-0000-000040450000}"/>
    <cellStyle name="40% - Accent3 4 4 4 3" xfId="12013" xr:uid="{00000000-0005-0000-0000-000041450000}"/>
    <cellStyle name="40% - Accent3 4 4 4 3 2" xfId="41071" xr:uid="{00000000-0005-0000-0000-000042450000}"/>
    <cellStyle name="40% - Accent3 4 4 4 4" xfId="34487" xr:uid="{00000000-0005-0000-0000-000043450000}"/>
    <cellStyle name="40% - Accent3 4 4 5" xfId="7570" xr:uid="{00000000-0005-0000-0000-000044450000}"/>
    <cellStyle name="40% - Accent3 4 4 5 2" xfId="20831" xr:uid="{00000000-0005-0000-0000-000045450000}"/>
    <cellStyle name="40% - Accent3 4 4 5 2 2" xfId="28785" xr:uid="{00000000-0005-0000-0000-000046450000}"/>
    <cellStyle name="40% - Accent3 4 4 5 2 2 2" xfId="57744" xr:uid="{00000000-0005-0000-0000-000047450000}"/>
    <cellStyle name="40% - Accent3 4 4 5 2 3" xfId="49803" xr:uid="{00000000-0005-0000-0000-000048450000}"/>
    <cellStyle name="40% - Accent3 4 4 5 3" xfId="14161" xr:uid="{00000000-0005-0000-0000-000049450000}"/>
    <cellStyle name="40% - Accent3 4 4 5 3 2" xfId="43219" xr:uid="{00000000-0005-0000-0000-00004A450000}"/>
    <cellStyle name="40% - Accent3 4 4 5 4" xfId="36635" xr:uid="{00000000-0005-0000-0000-00004B450000}"/>
    <cellStyle name="40% - Accent3 4 4 6" xfId="15440" xr:uid="{00000000-0005-0000-0000-00004C450000}"/>
    <cellStyle name="40% - Accent3 4 4 6 2" xfId="23430" xr:uid="{00000000-0005-0000-0000-00004D450000}"/>
    <cellStyle name="40% - Accent3 4 4 6 2 2" xfId="52389" xr:uid="{00000000-0005-0000-0000-00004E450000}"/>
    <cellStyle name="40% - Accent3 4 4 6 3" xfId="44448" xr:uid="{00000000-0005-0000-0000-00004F450000}"/>
    <cellStyle name="40% - Accent3 4 4 7" xfId="21981" xr:uid="{00000000-0005-0000-0000-000050450000}"/>
    <cellStyle name="40% - Accent3 4 4 7 2" xfId="29929" xr:uid="{00000000-0005-0000-0000-000051450000}"/>
    <cellStyle name="40% - Accent3 4 4 7 2 2" xfId="58888" xr:uid="{00000000-0005-0000-0000-000052450000}"/>
    <cellStyle name="40% - Accent3 4 4 7 3" xfId="50947" xr:uid="{00000000-0005-0000-0000-000053450000}"/>
    <cellStyle name="40% - Accent3 4 4 8" xfId="8721" xr:uid="{00000000-0005-0000-0000-000054450000}"/>
    <cellStyle name="40% - Accent3 4 4 8 2" xfId="37779" xr:uid="{00000000-0005-0000-0000-000055450000}"/>
    <cellStyle name="40% - Accent3 4 4 9" xfId="31195" xr:uid="{00000000-0005-0000-0000-000056450000}"/>
    <cellStyle name="40% - Accent3 4 5" xfId="1857" xr:uid="{00000000-0005-0000-0000-000057450000}"/>
    <cellStyle name="40% - Accent3 4 5 2" xfId="2867" xr:uid="{00000000-0005-0000-0000-000058450000}"/>
    <cellStyle name="40% - Accent3 4 5 2 2" xfId="6225" xr:uid="{00000000-0005-0000-0000-000059450000}"/>
    <cellStyle name="40% - Accent3 4 5 2 2 2" xfId="19507" xr:uid="{00000000-0005-0000-0000-00005A450000}"/>
    <cellStyle name="40% - Accent3 4 5 2 2 2 2" xfId="27461" xr:uid="{00000000-0005-0000-0000-00005B450000}"/>
    <cellStyle name="40% - Accent3 4 5 2 2 2 2 2" xfId="56420" xr:uid="{00000000-0005-0000-0000-00005C450000}"/>
    <cellStyle name="40% - Accent3 4 5 2 2 2 3" xfId="48479" xr:uid="{00000000-0005-0000-0000-00005D450000}"/>
    <cellStyle name="40% - Accent3 4 5 2 2 3" xfId="12837" xr:uid="{00000000-0005-0000-0000-00005E450000}"/>
    <cellStyle name="40% - Accent3 4 5 2 2 3 2" xfId="41895" xr:uid="{00000000-0005-0000-0000-00005F450000}"/>
    <cellStyle name="40% - Accent3 4 5 2 2 4" xfId="35311" xr:uid="{00000000-0005-0000-0000-000060450000}"/>
    <cellStyle name="40% - Accent3 4 5 2 3" xfId="16355" xr:uid="{00000000-0005-0000-0000-000061450000}"/>
    <cellStyle name="40% - Accent3 4 5 2 3 2" xfId="24309" xr:uid="{00000000-0005-0000-0000-000062450000}"/>
    <cellStyle name="40% - Accent3 4 5 2 3 2 2" xfId="53268" xr:uid="{00000000-0005-0000-0000-000063450000}"/>
    <cellStyle name="40% - Accent3 4 5 2 3 3" xfId="45327" xr:uid="{00000000-0005-0000-0000-000064450000}"/>
    <cellStyle name="40% - Accent3 4 5 2 4" xfId="9545" xr:uid="{00000000-0005-0000-0000-000065450000}"/>
    <cellStyle name="40% - Accent3 4 5 2 4 2" xfId="38603" xr:uid="{00000000-0005-0000-0000-000066450000}"/>
    <cellStyle name="40% - Accent3 4 5 2 5" xfId="32019" xr:uid="{00000000-0005-0000-0000-000067450000}"/>
    <cellStyle name="40% - Accent3 4 5 3" xfId="4065" xr:uid="{00000000-0005-0000-0000-000068450000}"/>
    <cellStyle name="40% - Accent3 4 5 3 2" xfId="17359" xr:uid="{00000000-0005-0000-0000-000069450000}"/>
    <cellStyle name="40% - Accent3 4 5 3 2 2" xfId="25313" xr:uid="{00000000-0005-0000-0000-00006A450000}"/>
    <cellStyle name="40% - Accent3 4 5 3 2 2 2" xfId="54272" xr:uid="{00000000-0005-0000-0000-00006B450000}"/>
    <cellStyle name="40% - Accent3 4 5 3 2 3" xfId="46331" xr:uid="{00000000-0005-0000-0000-00006C450000}"/>
    <cellStyle name="40% - Accent3 4 5 3 3" xfId="10689" xr:uid="{00000000-0005-0000-0000-00006D450000}"/>
    <cellStyle name="40% - Accent3 4 5 3 3 2" xfId="39747" xr:uid="{00000000-0005-0000-0000-00006E450000}"/>
    <cellStyle name="40% - Accent3 4 5 3 4" xfId="33163" xr:uid="{00000000-0005-0000-0000-00006F450000}"/>
    <cellStyle name="40% - Accent3 4 5 4" xfId="5221" xr:uid="{00000000-0005-0000-0000-000070450000}"/>
    <cellStyle name="40% - Accent3 4 5 4 2" xfId="18503" xr:uid="{00000000-0005-0000-0000-000071450000}"/>
    <cellStyle name="40% - Accent3 4 5 4 2 2" xfId="26457" xr:uid="{00000000-0005-0000-0000-000072450000}"/>
    <cellStyle name="40% - Accent3 4 5 4 2 2 2" xfId="55416" xr:uid="{00000000-0005-0000-0000-000073450000}"/>
    <cellStyle name="40% - Accent3 4 5 4 2 3" xfId="47475" xr:uid="{00000000-0005-0000-0000-000074450000}"/>
    <cellStyle name="40% - Accent3 4 5 4 3" xfId="11833" xr:uid="{00000000-0005-0000-0000-000075450000}"/>
    <cellStyle name="40% - Accent3 4 5 4 3 2" xfId="40891" xr:uid="{00000000-0005-0000-0000-000076450000}"/>
    <cellStyle name="40% - Accent3 4 5 4 4" xfId="34307" xr:uid="{00000000-0005-0000-0000-000077450000}"/>
    <cellStyle name="40% - Accent3 4 5 5" xfId="7390" xr:uid="{00000000-0005-0000-0000-000078450000}"/>
    <cellStyle name="40% - Accent3 4 5 5 2" xfId="20651" xr:uid="{00000000-0005-0000-0000-000079450000}"/>
    <cellStyle name="40% - Accent3 4 5 5 2 2" xfId="28605" xr:uid="{00000000-0005-0000-0000-00007A450000}"/>
    <cellStyle name="40% - Accent3 4 5 5 2 2 2" xfId="57564" xr:uid="{00000000-0005-0000-0000-00007B450000}"/>
    <cellStyle name="40% - Accent3 4 5 5 2 3" xfId="49623" xr:uid="{00000000-0005-0000-0000-00007C450000}"/>
    <cellStyle name="40% - Accent3 4 5 5 3" xfId="13981" xr:uid="{00000000-0005-0000-0000-00007D450000}"/>
    <cellStyle name="40% - Accent3 4 5 5 3 2" xfId="43039" xr:uid="{00000000-0005-0000-0000-00007E450000}"/>
    <cellStyle name="40% - Accent3 4 5 5 4" xfId="36455" xr:uid="{00000000-0005-0000-0000-00007F450000}"/>
    <cellStyle name="40% - Accent3 4 5 6" xfId="15260" xr:uid="{00000000-0005-0000-0000-000080450000}"/>
    <cellStyle name="40% - Accent3 4 5 6 2" xfId="23250" xr:uid="{00000000-0005-0000-0000-000081450000}"/>
    <cellStyle name="40% - Accent3 4 5 6 2 2" xfId="52209" xr:uid="{00000000-0005-0000-0000-000082450000}"/>
    <cellStyle name="40% - Accent3 4 5 6 3" xfId="44268" xr:uid="{00000000-0005-0000-0000-000083450000}"/>
    <cellStyle name="40% - Accent3 4 5 7" xfId="21801" xr:uid="{00000000-0005-0000-0000-000084450000}"/>
    <cellStyle name="40% - Accent3 4 5 7 2" xfId="29749" xr:uid="{00000000-0005-0000-0000-000085450000}"/>
    <cellStyle name="40% - Accent3 4 5 7 2 2" xfId="58708" xr:uid="{00000000-0005-0000-0000-000086450000}"/>
    <cellStyle name="40% - Accent3 4 5 7 3" xfId="50767" xr:uid="{00000000-0005-0000-0000-000087450000}"/>
    <cellStyle name="40% - Accent3 4 5 8" xfId="8541" xr:uid="{00000000-0005-0000-0000-000088450000}"/>
    <cellStyle name="40% - Accent3 4 5 8 2" xfId="37599" xr:uid="{00000000-0005-0000-0000-000089450000}"/>
    <cellStyle name="40% - Accent3 4 5 9" xfId="31015" xr:uid="{00000000-0005-0000-0000-00008A450000}"/>
    <cellStyle name="40% - Accent3 4 6" xfId="3416" xr:uid="{00000000-0005-0000-0000-00008B450000}"/>
    <cellStyle name="40% - Accent3 4 6 2" xfId="4614" xr:uid="{00000000-0005-0000-0000-00008C450000}"/>
    <cellStyle name="40% - Accent3 4 6 2 2" xfId="17908" xr:uid="{00000000-0005-0000-0000-00008D450000}"/>
    <cellStyle name="40% - Accent3 4 6 2 2 2" xfId="25862" xr:uid="{00000000-0005-0000-0000-00008E450000}"/>
    <cellStyle name="40% - Accent3 4 6 2 2 2 2" xfId="54821" xr:uid="{00000000-0005-0000-0000-00008F450000}"/>
    <cellStyle name="40% - Accent3 4 6 2 2 3" xfId="46880" xr:uid="{00000000-0005-0000-0000-000090450000}"/>
    <cellStyle name="40% - Accent3 4 6 2 3" xfId="11238" xr:uid="{00000000-0005-0000-0000-000091450000}"/>
    <cellStyle name="40% - Accent3 4 6 2 3 2" xfId="40296" xr:uid="{00000000-0005-0000-0000-000092450000}"/>
    <cellStyle name="40% - Accent3 4 6 2 4" xfId="33712" xr:uid="{00000000-0005-0000-0000-000093450000}"/>
    <cellStyle name="40% - Accent3 4 6 3" xfId="6774" xr:uid="{00000000-0005-0000-0000-000094450000}"/>
    <cellStyle name="40% - Accent3 4 6 3 2" xfId="20056" xr:uid="{00000000-0005-0000-0000-000095450000}"/>
    <cellStyle name="40% - Accent3 4 6 3 2 2" xfId="28010" xr:uid="{00000000-0005-0000-0000-000096450000}"/>
    <cellStyle name="40% - Accent3 4 6 3 2 2 2" xfId="56969" xr:uid="{00000000-0005-0000-0000-000097450000}"/>
    <cellStyle name="40% - Accent3 4 6 3 2 3" xfId="49028" xr:uid="{00000000-0005-0000-0000-000098450000}"/>
    <cellStyle name="40% - Accent3 4 6 3 3" xfId="13386" xr:uid="{00000000-0005-0000-0000-000099450000}"/>
    <cellStyle name="40% - Accent3 4 6 3 3 2" xfId="42444" xr:uid="{00000000-0005-0000-0000-00009A450000}"/>
    <cellStyle name="40% - Accent3 4 6 3 4" xfId="35860" xr:uid="{00000000-0005-0000-0000-00009B450000}"/>
    <cellStyle name="40% - Accent3 4 6 4" xfId="7939" xr:uid="{00000000-0005-0000-0000-00009C450000}"/>
    <cellStyle name="40% - Accent3 4 6 4 2" xfId="21200" xr:uid="{00000000-0005-0000-0000-00009D450000}"/>
    <cellStyle name="40% - Accent3 4 6 4 2 2" xfId="29154" xr:uid="{00000000-0005-0000-0000-00009E450000}"/>
    <cellStyle name="40% - Accent3 4 6 4 2 2 2" xfId="58113" xr:uid="{00000000-0005-0000-0000-00009F450000}"/>
    <cellStyle name="40% - Accent3 4 6 4 2 3" xfId="50172" xr:uid="{00000000-0005-0000-0000-0000A0450000}"/>
    <cellStyle name="40% - Accent3 4 6 4 3" xfId="14530" xr:uid="{00000000-0005-0000-0000-0000A1450000}"/>
    <cellStyle name="40% - Accent3 4 6 4 3 2" xfId="43588" xr:uid="{00000000-0005-0000-0000-0000A2450000}"/>
    <cellStyle name="40% - Accent3 4 6 4 4" xfId="37004" xr:uid="{00000000-0005-0000-0000-0000A3450000}"/>
    <cellStyle name="40% - Accent3 4 6 5" xfId="15809" xr:uid="{00000000-0005-0000-0000-0000A4450000}"/>
    <cellStyle name="40% - Accent3 4 6 5 2" xfId="23799" xr:uid="{00000000-0005-0000-0000-0000A5450000}"/>
    <cellStyle name="40% - Accent3 4 6 5 2 2" xfId="52758" xr:uid="{00000000-0005-0000-0000-0000A6450000}"/>
    <cellStyle name="40% - Accent3 4 6 5 3" xfId="44817" xr:uid="{00000000-0005-0000-0000-0000A7450000}"/>
    <cellStyle name="40% - Accent3 4 6 6" xfId="22350" xr:uid="{00000000-0005-0000-0000-0000A8450000}"/>
    <cellStyle name="40% - Accent3 4 6 6 2" xfId="30298" xr:uid="{00000000-0005-0000-0000-0000A9450000}"/>
    <cellStyle name="40% - Accent3 4 6 6 2 2" xfId="59257" xr:uid="{00000000-0005-0000-0000-0000AA450000}"/>
    <cellStyle name="40% - Accent3 4 6 6 3" xfId="51316" xr:uid="{00000000-0005-0000-0000-0000AB450000}"/>
    <cellStyle name="40% - Accent3 4 6 7" xfId="10094" xr:uid="{00000000-0005-0000-0000-0000AC450000}"/>
    <cellStyle name="40% - Accent3 4 6 7 2" xfId="39152" xr:uid="{00000000-0005-0000-0000-0000AD450000}"/>
    <cellStyle name="40% - Accent3 4 6 8" xfId="32568" xr:uid="{00000000-0005-0000-0000-0000AE450000}"/>
    <cellStyle name="40% - Accent3 4 7" xfId="2455" xr:uid="{00000000-0005-0000-0000-0000AF450000}"/>
    <cellStyle name="40% - Accent3 4 7 2" xfId="5813" xr:uid="{00000000-0005-0000-0000-0000B0450000}"/>
    <cellStyle name="40% - Accent3 4 7 2 2" xfId="19095" xr:uid="{00000000-0005-0000-0000-0000B1450000}"/>
    <cellStyle name="40% - Accent3 4 7 2 2 2" xfId="27049" xr:uid="{00000000-0005-0000-0000-0000B2450000}"/>
    <cellStyle name="40% - Accent3 4 7 2 2 2 2" xfId="56008" xr:uid="{00000000-0005-0000-0000-0000B3450000}"/>
    <cellStyle name="40% - Accent3 4 7 2 2 3" xfId="48067" xr:uid="{00000000-0005-0000-0000-0000B4450000}"/>
    <cellStyle name="40% - Accent3 4 7 2 3" xfId="12425" xr:uid="{00000000-0005-0000-0000-0000B5450000}"/>
    <cellStyle name="40% - Accent3 4 7 2 3 2" xfId="41483" xr:uid="{00000000-0005-0000-0000-0000B6450000}"/>
    <cellStyle name="40% - Accent3 4 7 2 4" xfId="34899" xr:uid="{00000000-0005-0000-0000-0000B7450000}"/>
    <cellStyle name="40% - Accent3 4 7 3" xfId="16005" xr:uid="{00000000-0005-0000-0000-0000B8450000}"/>
    <cellStyle name="40% - Accent3 4 7 3 2" xfId="23963" xr:uid="{00000000-0005-0000-0000-0000B9450000}"/>
    <cellStyle name="40% - Accent3 4 7 3 2 2" xfId="52922" xr:uid="{00000000-0005-0000-0000-0000BA450000}"/>
    <cellStyle name="40% - Accent3 4 7 3 3" xfId="44981" xr:uid="{00000000-0005-0000-0000-0000BB450000}"/>
    <cellStyle name="40% - Accent3 4 7 4" xfId="9133" xr:uid="{00000000-0005-0000-0000-0000BC450000}"/>
    <cellStyle name="40% - Accent3 4 7 4 2" xfId="38191" xr:uid="{00000000-0005-0000-0000-0000BD450000}"/>
    <cellStyle name="40% - Accent3 4 7 5" xfId="31607" xr:uid="{00000000-0005-0000-0000-0000BE450000}"/>
    <cellStyle name="40% - Accent3 4 8" xfId="3653" xr:uid="{00000000-0005-0000-0000-0000BF450000}"/>
    <cellStyle name="40% - Accent3 4 8 2" xfId="16947" xr:uid="{00000000-0005-0000-0000-0000C0450000}"/>
    <cellStyle name="40% - Accent3 4 8 2 2" xfId="24901" xr:uid="{00000000-0005-0000-0000-0000C1450000}"/>
    <cellStyle name="40% - Accent3 4 8 2 2 2" xfId="53860" xr:uid="{00000000-0005-0000-0000-0000C2450000}"/>
    <cellStyle name="40% - Accent3 4 8 2 3" xfId="45919" xr:uid="{00000000-0005-0000-0000-0000C3450000}"/>
    <cellStyle name="40% - Accent3 4 8 3" xfId="10277" xr:uid="{00000000-0005-0000-0000-0000C4450000}"/>
    <cellStyle name="40% - Accent3 4 8 3 2" xfId="39335" xr:uid="{00000000-0005-0000-0000-0000C5450000}"/>
    <cellStyle name="40% - Accent3 4 8 4" xfId="32751" xr:uid="{00000000-0005-0000-0000-0000C6450000}"/>
    <cellStyle name="40% - Accent3 4 9" xfId="4809" xr:uid="{00000000-0005-0000-0000-0000C7450000}"/>
    <cellStyle name="40% - Accent3 4 9 2" xfId="18091" xr:uid="{00000000-0005-0000-0000-0000C8450000}"/>
    <cellStyle name="40% - Accent3 4 9 2 2" xfId="26045" xr:uid="{00000000-0005-0000-0000-0000C9450000}"/>
    <cellStyle name="40% - Accent3 4 9 2 2 2" xfId="55004" xr:uid="{00000000-0005-0000-0000-0000CA450000}"/>
    <cellStyle name="40% - Accent3 4 9 2 3" xfId="47063" xr:uid="{00000000-0005-0000-0000-0000CB450000}"/>
    <cellStyle name="40% - Accent3 4 9 3" xfId="11421" xr:uid="{00000000-0005-0000-0000-0000CC450000}"/>
    <cellStyle name="40% - Accent3 4 9 3 2" xfId="40479" xr:uid="{00000000-0005-0000-0000-0000CD450000}"/>
    <cellStyle name="40% - Accent3 4 9 4" xfId="33895" xr:uid="{00000000-0005-0000-0000-0000CE450000}"/>
    <cellStyle name="40% - Accent3 5" xfId="1428" xr:uid="{00000000-0005-0000-0000-0000CF450000}"/>
    <cellStyle name="40% - Accent3 5 10" xfId="21410" xr:uid="{00000000-0005-0000-0000-0000D0450000}"/>
    <cellStyle name="40% - Accent3 5 10 2" xfId="29358" xr:uid="{00000000-0005-0000-0000-0000D1450000}"/>
    <cellStyle name="40% - Accent3 5 10 2 2" xfId="58317" xr:uid="{00000000-0005-0000-0000-0000D2450000}"/>
    <cellStyle name="40% - Accent3 5 10 3" xfId="50376" xr:uid="{00000000-0005-0000-0000-0000D3450000}"/>
    <cellStyle name="40% - Accent3 5 11" xfId="8150" xr:uid="{00000000-0005-0000-0000-0000D4450000}"/>
    <cellStyle name="40% - Accent3 5 11 2" xfId="37208" xr:uid="{00000000-0005-0000-0000-0000D5450000}"/>
    <cellStyle name="40% - Accent3 5 12" xfId="30624" xr:uid="{00000000-0005-0000-0000-0000D6450000}"/>
    <cellStyle name="40% - Accent3 5 2" xfId="1648" xr:uid="{00000000-0005-0000-0000-0000D7450000}"/>
    <cellStyle name="40% - Accent3 5 2 10" xfId="30837" xr:uid="{00000000-0005-0000-0000-0000D8450000}"/>
    <cellStyle name="40% - Accent3 5 2 2" xfId="2273" xr:uid="{00000000-0005-0000-0000-0000D9450000}"/>
    <cellStyle name="40% - Accent3 5 2 2 2" xfId="3281" xr:uid="{00000000-0005-0000-0000-0000DA450000}"/>
    <cellStyle name="40% - Accent3 5 2 2 2 2" xfId="6639" xr:uid="{00000000-0005-0000-0000-0000DB450000}"/>
    <cellStyle name="40% - Accent3 5 2 2 2 2 2" xfId="19921" xr:uid="{00000000-0005-0000-0000-0000DC450000}"/>
    <cellStyle name="40% - Accent3 5 2 2 2 2 2 2" xfId="27875" xr:uid="{00000000-0005-0000-0000-0000DD450000}"/>
    <cellStyle name="40% - Accent3 5 2 2 2 2 2 2 2" xfId="56834" xr:uid="{00000000-0005-0000-0000-0000DE450000}"/>
    <cellStyle name="40% - Accent3 5 2 2 2 2 2 3" xfId="48893" xr:uid="{00000000-0005-0000-0000-0000DF450000}"/>
    <cellStyle name="40% - Accent3 5 2 2 2 2 3" xfId="13251" xr:uid="{00000000-0005-0000-0000-0000E0450000}"/>
    <cellStyle name="40% - Accent3 5 2 2 2 2 3 2" xfId="42309" xr:uid="{00000000-0005-0000-0000-0000E1450000}"/>
    <cellStyle name="40% - Accent3 5 2 2 2 2 4" xfId="35725" xr:uid="{00000000-0005-0000-0000-0000E2450000}"/>
    <cellStyle name="40% - Accent3 5 2 2 2 3" xfId="16769" xr:uid="{00000000-0005-0000-0000-0000E3450000}"/>
    <cellStyle name="40% - Accent3 5 2 2 2 3 2" xfId="24723" xr:uid="{00000000-0005-0000-0000-0000E4450000}"/>
    <cellStyle name="40% - Accent3 5 2 2 2 3 2 2" xfId="53682" xr:uid="{00000000-0005-0000-0000-0000E5450000}"/>
    <cellStyle name="40% - Accent3 5 2 2 2 3 3" xfId="45741" xr:uid="{00000000-0005-0000-0000-0000E6450000}"/>
    <cellStyle name="40% - Accent3 5 2 2 2 4" xfId="9959" xr:uid="{00000000-0005-0000-0000-0000E7450000}"/>
    <cellStyle name="40% - Accent3 5 2 2 2 4 2" xfId="39017" xr:uid="{00000000-0005-0000-0000-0000E8450000}"/>
    <cellStyle name="40% - Accent3 5 2 2 2 5" xfId="32433" xr:uid="{00000000-0005-0000-0000-0000E9450000}"/>
    <cellStyle name="40% - Accent3 5 2 2 3" xfId="4479" xr:uid="{00000000-0005-0000-0000-0000EA450000}"/>
    <cellStyle name="40% - Accent3 5 2 2 3 2" xfId="17773" xr:uid="{00000000-0005-0000-0000-0000EB450000}"/>
    <cellStyle name="40% - Accent3 5 2 2 3 2 2" xfId="25727" xr:uid="{00000000-0005-0000-0000-0000EC450000}"/>
    <cellStyle name="40% - Accent3 5 2 2 3 2 2 2" xfId="54686" xr:uid="{00000000-0005-0000-0000-0000ED450000}"/>
    <cellStyle name="40% - Accent3 5 2 2 3 2 3" xfId="46745" xr:uid="{00000000-0005-0000-0000-0000EE450000}"/>
    <cellStyle name="40% - Accent3 5 2 2 3 3" xfId="11103" xr:uid="{00000000-0005-0000-0000-0000EF450000}"/>
    <cellStyle name="40% - Accent3 5 2 2 3 3 2" xfId="40161" xr:uid="{00000000-0005-0000-0000-0000F0450000}"/>
    <cellStyle name="40% - Accent3 5 2 2 3 4" xfId="33577" xr:uid="{00000000-0005-0000-0000-0000F1450000}"/>
    <cellStyle name="40% - Accent3 5 2 2 4" xfId="5635" xr:uid="{00000000-0005-0000-0000-0000F2450000}"/>
    <cellStyle name="40% - Accent3 5 2 2 4 2" xfId="18917" xr:uid="{00000000-0005-0000-0000-0000F3450000}"/>
    <cellStyle name="40% - Accent3 5 2 2 4 2 2" xfId="26871" xr:uid="{00000000-0005-0000-0000-0000F4450000}"/>
    <cellStyle name="40% - Accent3 5 2 2 4 2 2 2" xfId="55830" xr:uid="{00000000-0005-0000-0000-0000F5450000}"/>
    <cellStyle name="40% - Accent3 5 2 2 4 2 3" xfId="47889" xr:uid="{00000000-0005-0000-0000-0000F6450000}"/>
    <cellStyle name="40% - Accent3 5 2 2 4 3" xfId="12247" xr:uid="{00000000-0005-0000-0000-0000F7450000}"/>
    <cellStyle name="40% - Accent3 5 2 2 4 3 2" xfId="41305" xr:uid="{00000000-0005-0000-0000-0000F8450000}"/>
    <cellStyle name="40% - Accent3 5 2 2 4 4" xfId="34721" xr:uid="{00000000-0005-0000-0000-0000F9450000}"/>
    <cellStyle name="40% - Accent3 5 2 2 5" xfId="7804" xr:uid="{00000000-0005-0000-0000-0000FA450000}"/>
    <cellStyle name="40% - Accent3 5 2 2 5 2" xfId="21065" xr:uid="{00000000-0005-0000-0000-0000FB450000}"/>
    <cellStyle name="40% - Accent3 5 2 2 5 2 2" xfId="29019" xr:uid="{00000000-0005-0000-0000-0000FC450000}"/>
    <cellStyle name="40% - Accent3 5 2 2 5 2 2 2" xfId="57978" xr:uid="{00000000-0005-0000-0000-0000FD450000}"/>
    <cellStyle name="40% - Accent3 5 2 2 5 2 3" xfId="50037" xr:uid="{00000000-0005-0000-0000-0000FE450000}"/>
    <cellStyle name="40% - Accent3 5 2 2 5 3" xfId="14395" xr:uid="{00000000-0005-0000-0000-0000FF450000}"/>
    <cellStyle name="40% - Accent3 5 2 2 5 3 2" xfId="43453" xr:uid="{00000000-0005-0000-0000-000000460000}"/>
    <cellStyle name="40% - Accent3 5 2 2 5 4" xfId="36869" xr:uid="{00000000-0005-0000-0000-000001460000}"/>
    <cellStyle name="40% - Accent3 5 2 2 6" xfId="15674" xr:uid="{00000000-0005-0000-0000-000002460000}"/>
    <cellStyle name="40% - Accent3 5 2 2 6 2" xfId="23664" xr:uid="{00000000-0005-0000-0000-000003460000}"/>
    <cellStyle name="40% - Accent3 5 2 2 6 2 2" xfId="52623" xr:uid="{00000000-0005-0000-0000-000004460000}"/>
    <cellStyle name="40% - Accent3 5 2 2 6 3" xfId="44682" xr:uid="{00000000-0005-0000-0000-000005460000}"/>
    <cellStyle name="40% - Accent3 5 2 2 7" xfId="22215" xr:uid="{00000000-0005-0000-0000-000006460000}"/>
    <cellStyle name="40% - Accent3 5 2 2 7 2" xfId="30163" xr:uid="{00000000-0005-0000-0000-000007460000}"/>
    <cellStyle name="40% - Accent3 5 2 2 7 2 2" xfId="59122" xr:uid="{00000000-0005-0000-0000-000008460000}"/>
    <cellStyle name="40% - Accent3 5 2 2 7 3" xfId="51181" xr:uid="{00000000-0005-0000-0000-000009460000}"/>
    <cellStyle name="40% - Accent3 5 2 2 8" xfId="8955" xr:uid="{00000000-0005-0000-0000-00000A460000}"/>
    <cellStyle name="40% - Accent3 5 2 2 8 2" xfId="38013" xr:uid="{00000000-0005-0000-0000-00000B460000}"/>
    <cellStyle name="40% - Accent3 5 2 2 9" xfId="31429" xr:uid="{00000000-0005-0000-0000-00000C460000}"/>
    <cellStyle name="40% - Accent3 5 2 3" xfId="2689" xr:uid="{00000000-0005-0000-0000-00000D460000}"/>
    <cellStyle name="40% - Accent3 5 2 3 2" xfId="6047" xr:uid="{00000000-0005-0000-0000-00000E460000}"/>
    <cellStyle name="40% - Accent3 5 2 3 2 2" xfId="19329" xr:uid="{00000000-0005-0000-0000-00000F460000}"/>
    <cellStyle name="40% - Accent3 5 2 3 2 2 2" xfId="27283" xr:uid="{00000000-0005-0000-0000-000010460000}"/>
    <cellStyle name="40% - Accent3 5 2 3 2 2 2 2" xfId="56242" xr:uid="{00000000-0005-0000-0000-000011460000}"/>
    <cellStyle name="40% - Accent3 5 2 3 2 2 3" xfId="48301" xr:uid="{00000000-0005-0000-0000-000012460000}"/>
    <cellStyle name="40% - Accent3 5 2 3 2 3" xfId="12659" xr:uid="{00000000-0005-0000-0000-000013460000}"/>
    <cellStyle name="40% - Accent3 5 2 3 2 3 2" xfId="41717" xr:uid="{00000000-0005-0000-0000-000014460000}"/>
    <cellStyle name="40% - Accent3 5 2 3 2 4" xfId="35133" xr:uid="{00000000-0005-0000-0000-000015460000}"/>
    <cellStyle name="40% - Accent3 5 2 3 3" xfId="16177" xr:uid="{00000000-0005-0000-0000-000016460000}"/>
    <cellStyle name="40% - Accent3 5 2 3 3 2" xfId="24131" xr:uid="{00000000-0005-0000-0000-000017460000}"/>
    <cellStyle name="40% - Accent3 5 2 3 3 2 2" xfId="53090" xr:uid="{00000000-0005-0000-0000-000018460000}"/>
    <cellStyle name="40% - Accent3 5 2 3 3 3" xfId="45149" xr:uid="{00000000-0005-0000-0000-000019460000}"/>
    <cellStyle name="40% - Accent3 5 2 3 4" xfId="9367" xr:uid="{00000000-0005-0000-0000-00001A460000}"/>
    <cellStyle name="40% - Accent3 5 2 3 4 2" xfId="38425" xr:uid="{00000000-0005-0000-0000-00001B460000}"/>
    <cellStyle name="40% - Accent3 5 2 3 5" xfId="31841" xr:uid="{00000000-0005-0000-0000-00001C460000}"/>
    <cellStyle name="40% - Accent3 5 2 4" xfId="3887" xr:uid="{00000000-0005-0000-0000-00001D460000}"/>
    <cellStyle name="40% - Accent3 5 2 4 2" xfId="17181" xr:uid="{00000000-0005-0000-0000-00001E460000}"/>
    <cellStyle name="40% - Accent3 5 2 4 2 2" xfId="25135" xr:uid="{00000000-0005-0000-0000-00001F460000}"/>
    <cellStyle name="40% - Accent3 5 2 4 2 2 2" xfId="54094" xr:uid="{00000000-0005-0000-0000-000020460000}"/>
    <cellStyle name="40% - Accent3 5 2 4 2 3" xfId="46153" xr:uid="{00000000-0005-0000-0000-000021460000}"/>
    <cellStyle name="40% - Accent3 5 2 4 3" xfId="10511" xr:uid="{00000000-0005-0000-0000-000022460000}"/>
    <cellStyle name="40% - Accent3 5 2 4 3 2" xfId="39569" xr:uid="{00000000-0005-0000-0000-000023460000}"/>
    <cellStyle name="40% - Accent3 5 2 4 4" xfId="32985" xr:uid="{00000000-0005-0000-0000-000024460000}"/>
    <cellStyle name="40% - Accent3 5 2 5" xfId="5043" xr:uid="{00000000-0005-0000-0000-000025460000}"/>
    <cellStyle name="40% - Accent3 5 2 5 2" xfId="18325" xr:uid="{00000000-0005-0000-0000-000026460000}"/>
    <cellStyle name="40% - Accent3 5 2 5 2 2" xfId="26279" xr:uid="{00000000-0005-0000-0000-000027460000}"/>
    <cellStyle name="40% - Accent3 5 2 5 2 2 2" xfId="55238" xr:uid="{00000000-0005-0000-0000-000028460000}"/>
    <cellStyle name="40% - Accent3 5 2 5 2 3" xfId="47297" xr:uid="{00000000-0005-0000-0000-000029460000}"/>
    <cellStyle name="40% - Accent3 5 2 5 3" xfId="11655" xr:uid="{00000000-0005-0000-0000-00002A460000}"/>
    <cellStyle name="40% - Accent3 5 2 5 3 2" xfId="40713" xr:uid="{00000000-0005-0000-0000-00002B460000}"/>
    <cellStyle name="40% - Accent3 5 2 5 4" xfId="34129" xr:uid="{00000000-0005-0000-0000-00002C460000}"/>
    <cellStyle name="40% - Accent3 5 2 6" xfId="7212" xr:uid="{00000000-0005-0000-0000-00002D460000}"/>
    <cellStyle name="40% - Accent3 5 2 6 2" xfId="20473" xr:uid="{00000000-0005-0000-0000-00002E460000}"/>
    <cellStyle name="40% - Accent3 5 2 6 2 2" xfId="28427" xr:uid="{00000000-0005-0000-0000-00002F460000}"/>
    <cellStyle name="40% - Accent3 5 2 6 2 2 2" xfId="57386" xr:uid="{00000000-0005-0000-0000-000030460000}"/>
    <cellStyle name="40% - Accent3 5 2 6 2 3" xfId="49445" xr:uid="{00000000-0005-0000-0000-000031460000}"/>
    <cellStyle name="40% - Accent3 5 2 6 3" xfId="13803" xr:uid="{00000000-0005-0000-0000-000032460000}"/>
    <cellStyle name="40% - Accent3 5 2 6 3 2" xfId="42861" xr:uid="{00000000-0005-0000-0000-000033460000}"/>
    <cellStyle name="40% - Accent3 5 2 6 4" xfId="36277" xr:uid="{00000000-0005-0000-0000-000034460000}"/>
    <cellStyle name="40% - Accent3 5 2 7" xfId="15081" xr:uid="{00000000-0005-0000-0000-000035460000}"/>
    <cellStyle name="40% - Accent3 5 2 7 2" xfId="23071" xr:uid="{00000000-0005-0000-0000-000036460000}"/>
    <cellStyle name="40% - Accent3 5 2 7 2 2" xfId="52030" xr:uid="{00000000-0005-0000-0000-000037460000}"/>
    <cellStyle name="40% - Accent3 5 2 7 3" xfId="44089" xr:uid="{00000000-0005-0000-0000-000038460000}"/>
    <cellStyle name="40% - Accent3 5 2 8" xfId="21623" xr:uid="{00000000-0005-0000-0000-000039460000}"/>
    <cellStyle name="40% - Accent3 5 2 8 2" xfId="29571" xr:uid="{00000000-0005-0000-0000-00003A460000}"/>
    <cellStyle name="40% - Accent3 5 2 8 2 2" xfId="58530" xr:uid="{00000000-0005-0000-0000-00003B460000}"/>
    <cellStyle name="40% - Accent3 5 2 8 3" xfId="50589" xr:uid="{00000000-0005-0000-0000-00003C460000}"/>
    <cellStyle name="40% - Accent3 5 2 9" xfId="8363" xr:uid="{00000000-0005-0000-0000-00003D460000}"/>
    <cellStyle name="40% - Accent3 5 2 9 2" xfId="37421" xr:uid="{00000000-0005-0000-0000-00003E460000}"/>
    <cellStyle name="40% - Accent3 5 3" xfId="2060" xr:uid="{00000000-0005-0000-0000-00003F460000}"/>
    <cellStyle name="40% - Accent3 5 3 2" xfId="3068" xr:uid="{00000000-0005-0000-0000-000040460000}"/>
    <cellStyle name="40% - Accent3 5 3 2 2" xfId="6426" xr:uid="{00000000-0005-0000-0000-000041460000}"/>
    <cellStyle name="40% - Accent3 5 3 2 2 2" xfId="19708" xr:uid="{00000000-0005-0000-0000-000042460000}"/>
    <cellStyle name="40% - Accent3 5 3 2 2 2 2" xfId="27662" xr:uid="{00000000-0005-0000-0000-000043460000}"/>
    <cellStyle name="40% - Accent3 5 3 2 2 2 2 2" xfId="56621" xr:uid="{00000000-0005-0000-0000-000044460000}"/>
    <cellStyle name="40% - Accent3 5 3 2 2 2 3" xfId="48680" xr:uid="{00000000-0005-0000-0000-000045460000}"/>
    <cellStyle name="40% - Accent3 5 3 2 2 3" xfId="13038" xr:uid="{00000000-0005-0000-0000-000046460000}"/>
    <cellStyle name="40% - Accent3 5 3 2 2 3 2" xfId="42096" xr:uid="{00000000-0005-0000-0000-000047460000}"/>
    <cellStyle name="40% - Accent3 5 3 2 2 4" xfId="35512" xr:uid="{00000000-0005-0000-0000-000048460000}"/>
    <cellStyle name="40% - Accent3 5 3 2 3" xfId="16556" xr:uid="{00000000-0005-0000-0000-000049460000}"/>
    <cellStyle name="40% - Accent3 5 3 2 3 2" xfId="24510" xr:uid="{00000000-0005-0000-0000-00004A460000}"/>
    <cellStyle name="40% - Accent3 5 3 2 3 2 2" xfId="53469" xr:uid="{00000000-0005-0000-0000-00004B460000}"/>
    <cellStyle name="40% - Accent3 5 3 2 3 3" xfId="45528" xr:uid="{00000000-0005-0000-0000-00004C460000}"/>
    <cellStyle name="40% - Accent3 5 3 2 4" xfId="9746" xr:uid="{00000000-0005-0000-0000-00004D460000}"/>
    <cellStyle name="40% - Accent3 5 3 2 4 2" xfId="38804" xr:uid="{00000000-0005-0000-0000-00004E460000}"/>
    <cellStyle name="40% - Accent3 5 3 2 5" xfId="32220" xr:uid="{00000000-0005-0000-0000-00004F460000}"/>
    <cellStyle name="40% - Accent3 5 3 3" xfId="4266" xr:uid="{00000000-0005-0000-0000-000050460000}"/>
    <cellStyle name="40% - Accent3 5 3 3 2" xfId="17560" xr:uid="{00000000-0005-0000-0000-000051460000}"/>
    <cellStyle name="40% - Accent3 5 3 3 2 2" xfId="25514" xr:uid="{00000000-0005-0000-0000-000052460000}"/>
    <cellStyle name="40% - Accent3 5 3 3 2 2 2" xfId="54473" xr:uid="{00000000-0005-0000-0000-000053460000}"/>
    <cellStyle name="40% - Accent3 5 3 3 2 3" xfId="46532" xr:uid="{00000000-0005-0000-0000-000054460000}"/>
    <cellStyle name="40% - Accent3 5 3 3 3" xfId="10890" xr:uid="{00000000-0005-0000-0000-000055460000}"/>
    <cellStyle name="40% - Accent3 5 3 3 3 2" xfId="39948" xr:uid="{00000000-0005-0000-0000-000056460000}"/>
    <cellStyle name="40% - Accent3 5 3 3 4" xfId="33364" xr:uid="{00000000-0005-0000-0000-000057460000}"/>
    <cellStyle name="40% - Accent3 5 3 4" xfId="5422" xr:uid="{00000000-0005-0000-0000-000058460000}"/>
    <cellStyle name="40% - Accent3 5 3 4 2" xfId="18704" xr:uid="{00000000-0005-0000-0000-000059460000}"/>
    <cellStyle name="40% - Accent3 5 3 4 2 2" xfId="26658" xr:uid="{00000000-0005-0000-0000-00005A460000}"/>
    <cellStyle name="40% - Accent3 5 3 4 2 2 2" xfId="55617" xr:uid="{00000000-0005-0000-0000-00005B460000}"/>
    <cellStyle name="40% - Accent3 5 3 4 2 3" xfId="47676" xr:uid="{00000000-0005-0000-0000-00005C460000}"/>
    <cellStyle name="40% - Accent3 5 3 4 3" xfId="12034" xr:uid="{00000000-0005-0000-0000-00005D460000}"/>
    <cellStyle name="40% - Accent3 5 3 4 3 2" xfId="41092" xr:uid="{00000000-0005-0000-0000-00005E460000}"/>
    <cellStyle name="40% - Accent3 5 3 4 4" xfId="34508" xr:uid="{00000000-0005-0000-0000-00005F460000}"/>
    <cellStyle name="40% - Accent3 5 3 5" xfId="7591" xr:uid="{00000000-0005-0000-0000-000060460000}"/>
    <cellStyle name="40% - Accent3 5 3 5 2" xfId="20852" xr:uid="{00000000-0005-0000-0000-000061460000}"/>
    <cellStyle name="40% - Accent3 5 3 5 2 2" xfId="28806" xr:uid="{00000000-0005-0000-0000-000062460000}"/>
    <cellStyle name="40% - Accent3 5 3 5 2 2 2" xfId="57765" xr:uid="{00000000-0005-0000-0000-000063460000}"/>
    <cellStyle name="40% - Accent3 5 3 5 2 3" xfId="49824" xr:uid="{00000000-0005-0000-0000-000064460000}"/>
    <cellStyle name="40% - Accent3 5 3 5 3" xfId="14182" xr:uid="{00000000-0005-0000-0000-000065460000}"/>
    <cellStyle name="40% - Accent3 5 3 5 3 2" xfId="43240" xr:uid="{00000000-0005-0000-0000-000066460000}"/>
    <cellStyle name="40% - Accent3 5 3 5 4" xfId="36656" xr:uid="{00000000-0005-0000-0000-000067460000}"/>
    <cellStyle name="40% - Accent3 5 3 6" xfId="15461" xr:uid="{00000000-0005-0000-0000-000068460000}"/>
    <cellStyle name="40% - Accent3 5 3 6 2" xfId="23451" xr:uid="{00000000-0005-0000-0000-000069460000}"/>
    <cellStyle name="40% - Accent3 5 3 6 2 2" xfId="52410" xr:uid="{00000000-0005-0000-0000-00006A460000}"/>
    <cellStyle name="40% - Accent3 5 3 6 3" xfId="44469" xr:uid="{00000000-0005-0000-0000-00006B460000}"/>
    <cellStyle name="40% - Accent3 5 3 7" xfId="22002" xr:uid="{00000000-0005-0000-0000-00006C460000}"/>
    <cellStyle name="40% - Accent3 5 3 7 2" xfId="29950" xr:uid="{00000000-0005-0000-0000-00006D460000}"/>
    <cellStyle name="40% - Accent3 5 3 7 2 2" xfId="58909" xr:uid="{00000000-0005-0000-0000-00006E460000}"/>
    <cellStyle name="40% - Accent3 5 3 7 3" xfId="50968" xr:uid="{00000000-0005-0000-0000-00006F460000}"/>
    <cellStyle name="40% - Accent3 5 3 8" xfId="8742" xr:uid="{00000000-0005-0000-0000-000070460000}"/>
    <cellStyle name="40% - Accent3 5 3 8 2" xfId="37800" xr:uid="{00000000-0005-0000-0000-000071460000}"/>
    <cellStyle name="40% - Accent3 5 3 9" xfId="31216" xr:uid="{00000000-0005-0000-0000-000072460000}"/>
    <cellStyle name="40% - Accent3 5 4" xfId="1878" xr:uid="{00000000-0005-0000-0000-000073460000}"/>
    <cellStyle name="40% - Accent3 5 4 2" xfId="2888" xr:uid="{00000000-0005-0000-0000-000074460000}"/>
    <cellStyle name="40% - Accent3 5 4 2 2" xfId="6246" xr:uid="{00000000-0005-0000-0000-000075460000}"/>
    <cellStyle name="40% - Accent3 5 4 2 2 2" xfId="19528" xr:uid="{00000000-0005-0000-0000-000076460000}"/>
    <cellStyle name="40% - Accent3 5 4 2 2 2 2" xfId="27482" xr:uid="{00000000-0005-0000-0000-000077460000}"/>
    <cellStyle name="40% - Accent3 5 4 2 2 2 2 2" xfId="56441" xr:uid="{00000000-0005-0000-0000-000078460000}"/>
    <cellStyle name="40% - Accent3 5 4 2 2 2 3" xfId="48500" xr:uid="{00000000-0005-0000-0000-000079460000}"/>
    <cellStyle name="40% - Accent3 5 4 2 2 3" xfId="12858" xr:uid="{00000000-0005-0000-0000-00007A460000}"/>
    <cellStyle name="40% - Accent3 5 4 2 2 3 2" xfId="41916" xr:uid="{00000000-0005-0000-0000-00007B460000}"/>
    <cellStyle name="40% - Accent3 5 4 2 2 4" xfId="35332" xr:uid="{00000000-0005-0000-0000-00007C460000}"/>
    <cellStyle name="40% - Accent3 5 4 2 3" xfId="16376" xr:uid="{00000000-0005-0000-0000-00007D460000}"/>
    <cellStyle name="40% - Accent3 5 4 2 3 2" xfId="24330" xr:uid="{00000000-0005-0000-0000-00007E460000}"/>
    <cellStyle name="40% - Accent3 5 4 2 3 2 2" xfId="53289" xr:uid="{00000000-0005-0000-0000-00007F460000}"/>
    <cellStyle name="40% - Accent3 5 4 2 3 3" xfId="45348" xr:uid="{00000000-0005-0000-0000-000080460000}"/>
    <cellStyle name="40% - Accent3 5 4 2 4" xfId="9566" xr:uid="{00000000-0005-0000-0000-000081460000}"/>
    <cellStyle name="40% - Accent3 5 4 2 4 2" xfId="38624" xr:uid="{00000000-0005-0000-0000-000082460000}"/>
    <cellStyle name="40% - Accent3 5 4 2 5" xfId="32040" xr:uid="{00000000-0005-0000-0000-000083460000}"/>
    <cellStyle name="40% - Accent3 5 4 3" xfId="4086" xr:uid="{00000000-0005-0000-0000-000084460000}"/>
    <cellStyle name="40% - Accent3 5 4 3 2" xfId="17380" xr:uid="{00000000-0005-0000-0000-000085460000}"/>
    <cellStyle name="40% - Accent3 5 4 3 2 2" xfId="25334" xr:uid="{00000000-0005-0000-0000-000086460000}"/>
    <cellStyle name="40% - Accent3 5 4 3 2 2 2" xfId="54293" xr:uid="{00000000-0005-0000-0000-000087460000}"/>
    <cellStyle name="40% - Accent3 5 4 3 2 3" xfId="46352" xr:uid="{00000000-0005-0000-0000-000088460000}"/>
    <cellStyle name="40% - Accent3 5 4 3 3" xfId="10710" xr:uid="{00000000-0005-0000-0000-000089460000}"/>
    <cellStyle name="40% - Accent3 5 4 3 3 2" xfId="39768" xr:uid="{00000000-0005-0000-0000-00008A460000}"/>
    <cellStyle name="40% - Accent3 5 4 3 4" xfId="33184" xr:uid="{00000000-0005-0000-0000-00008B460000}"/>
    <cellStyle name="40% - Accent3 5 4 4" xfId="5242" xr:uid="{00000000-0005-0000-0000-00008C460000}"/>
    <cellStyle name="40% - Accent3 5 4 4 2" xfId="18524" xr:uid="{00000000-0005-0000-0000-00008D460000}"/>
    <cellStyle name="40% - Accent3 5 4 4 2 2" xfId="26478" xr:uid="{00000000-0005-0000-0000-00008E460000}"/>
    <cellStyle name="40% - Accent3 5 4 4 2 2 2" xfId="55437" xr:uid="{00000000-0005-0000-0000-00008F460000}"/>
    <cellStyle name="40% - Accent3 5 4 4 2 3" xfId="47496" xr:uid="{00000000-0005-0000-0000-000090460000}"/>
    <cellStyle name="40% - Accent3 5 4 4 3" xfId="11854" xr:uid="{00000000-0005-0000-0000-000091460000}"/>
    <cellStyle name="40% - Accent3 5 4 4 3 2" xfId="40912" xr:uid="{00000000-0005-0000-0000-000092460000}"/>
    <cellStyle name="40% - Accent3 5 4 4 4" xfId="34328" xr:uid="{00000000-0005-0000-0000-000093460000}"/>
    <cellStyle name="40% - Accent3 5 4 5" xfId="7411" xr:uid="{00000000-0005-0000-0000-000094460000}"/>
    <cellStyle name="40% - Accent3 5 4 5 2" xfId="20672" xr:uid="{00000000-0005-0000-0000-000095460000}"/>
    <cellStyle name="40% - Accent3 5 4 5 2 2" xfId="28626" xr:uid="{00000000-0005-0000-0000-000096460000}"/>
    <cellStyle name="40% - Accent3 5 4 5 2 2 2" xfId="57585" xr:uid="{00000000-0005-0000-0000-000097460000}"/>
    <cellStyle name="40% - Accent3 5 4 5 2 3" xfId="49644" xr:uid="{00000000-0005-0000-0000-000098460000}"/>
    <cellStyle name="40% - Accent3 5 4 5 3" xfId="14002" xr:uid="{00000000-0005-0000-0000-000099460000}"/>
    <cellStyle name="40% - Accent3 5 4 5 3 2" xfId="43060" xr:uid="{00000000-0005-0000-0000-00009A460000}"/>
    <cellStyle name="40% - Accent3 5 4 5 4" xfId="36476" xr:uid="{00000000-0005-0000-0000-00009B460000}"/>
    <cellStyle name="40% - Accent3 5 4 6" xfId="15281" xr:uid="{00000000-0005-0000-0000-00009C460000}"/>
    <cellStyle name="40% - Accent3 5 4 6 2" xfId="23271" xr:uid="{00000000-0005-0000-0000-00009D460000}"/>
    <cellStyle name="40% - Accent3 5 4 6 2 2" xfId="52230" xr:uid="{00000000-0005-0000-0000-00009E460000}"/>
    <cellStyle name="40% - Accent3 5 4 6 3" xfId="44289" xr:uid="{00000000-0005-0000-0000-00009F460000}"/>
    <cellStyle name="40% - Accent3 5 4 7" xfId="21822" xr:uid="{00000000-0005-0000-0000-0000A0460000}"/>
    <cellStyle name="40% - Accent3 5 4 7 2" xfId="29770" xr:uid="{00000000-0005-0000-0000-0000A1460000}"/>
    <cellStyle name="40% - Accent3 5 4 7 2 2" xfId="58729" xr:uid="{00000000-0005-0000-0000-0000A2460000}"/>
    <cellStyle name="40% - Accent3 5 4 7 3" xfId="50788" xr:uid="{00000000-0005-0000-0000-0000A3460000}"/>
    <cellStyle name="40% - Accent3 5 4 8" xfId="8562" xr:uid="{00000000-0005-0000-0000-0000A4460000}"/>
    <cellStyle name="40% - Accent3 5 4 8 2" xfId="37620" xr:uid="{00000000-0005-0000-0000-0000A5460000}"/>
    <cellStyle name="40% - Accent3 5 4 9" xfId="31036" xr:uid="{00000000-0005-0000-0000-0000A6460000}"/>
    <cellStyle name="40% - Accent3 5 5" xfId="2476" xr:uid="{00000000-0005-0000-0000-0000A7460000}"/>
    <cellStyle name="40% - Accent3 5 5 2" xfId="5834" xr:uid="{00000000-0005-0000-0000-0000A8460000}"/>
    <cellStyle name="40% - Accent3 5 5 2 2" xfId="19116" xr:uid="{00000000-0005-0000-0000-0000A9460000}"/>
    <cellStyle name="40% - Accent3 5 5 2 2 2" xfId="27070" xr:uid="{00000000-0005-0000-0000-0000AA460000}"/>
    <cellStyle name="40% - Accent3 5 5 2 2 2 2" xfId="56029" xr:uid="{00000000-0005-0000-0000-0000AB460000}"/>
    <cellStyle name="40% - Accent3 5 5 2 2 3" xfId="48088" xr:uid="{00000000-0005-0000-0000-0000AC460000}"/>
    <cellStyle name="40% - Accent3 5 5 2 3" xfId="12446" xr:uid="{00000000-0005-0000-0000-0000AD460000}"/>
    <cellStyle name="40% - Accent3 5 5 2 3 2" xfId="41504" xr:uid="{00000000-0005-0000-0000-0000AE460000}"/>
    <cellStyle name="40% - Accent3 5 5 2 4" xfId="34920" xr:uid="{00000000-0005-0000-0000-0000AF460000}"/>
    <cellStyle name="40% - Accent3 5 5 3" xfId="14813" xr:uid="{00000000-0005-0000-0000-0000B0460000}"/>
    <cellStyle name="40% - Accent3 5 5 3 2" xfId="22811" xr:uid="{00000000-0005-0000-0000-0000B1460000}"/>
    <cellStyle name="40% - Accent3 5 5 3 2 2" xfId="51770" xr:uid="{00000000-0005-0000-0000-0000B2460000}"/>
    <cellStyle name="40% - Accent3 5 5 3 3" xfId="43829" xr:uid="{00000000-0005-0000-0000-0000B3460000}"/>
    <cellStyle name="40% - Accent3 5 5 4" xfId="9154" xr:uid="{00000000-0005-0000-0000-0000B4460000}"/>
    <cellStyle name="40% - Accent3 5 5 4 2" xfId="38212" xr:uid="{00000000-0005-0000-0000-0000B5460000}"/>
    <cellStyle name="40% - Accent3 5 5 5" xfId="31628" xr:uid="{00000000-0005-0000-0000-0000B6460000}"/>
    <cellStyle name="40% - Accent3 5 6" xfId="3674" xr:uid="{00000000-0005-0000-0000-0000B7460000}"/>
    <cellStyle name="40% - Accent3 5 6 2" xfId="16968" xr:uid="{00000000-0005-0000-0000-0000B8460000}"/>
    <cellStyle name="40% - Accent3 5 6 2 2" xfId="24922" xr:uid="{00000000-0005-0000-0000-0000B9460000}"/>
    <cellStyle name="40% - Accent3 5 6 2 2 2" xfId="53881" xr:uid="{00000000-0005-0000-0000-0000BA460000}"/>
    <cellStyle name="40% - Accent3 5 6 2 3" xfId="45940" xr:uid="{00000000-0005-0000-0000-0000BB460000}"/>
    <cellStyle name="40% - Accent3 5 6 3" xfId="10298" xr:uid="{00000000-0005-0000-0000-0000BC460000}"/>
    <cellStyle name="40% - Accent3 5 6 3 2" xfId="39356" xr:uid="{00000000-0005-0000-0000-0000BD460000}"/>
    <cellStyle name="40% - Accent3 5 6 4" xfId="32772" xr:uid="{00000000-0005-0000-0000-0000BE460000}"/>
    <cellStyle name="40% - Accent3 5 7" xfId="4830" xr:uid="{00000000-0005-0000-0000-0000BF460000}"/>
    <cellStyle name="40% - Accent3 5 7 2" xfId="18112" xr:uid="{00000000-0005-0000-0000-0000C0460000}"/>
    <cellStyle name="40% - Accent3 5 7 2 2" xfId="26066" xr:uid="{00000000-0005-0000-0000-0000C1460000}"/>
    <cellStyle name="40% - Accent3 5 7 2 2 2" xfId="55025" xr:uid="{00000000-0005-0000-0000-0000C2460000}"/>
    <cellStyle name="40% - Accent3 5 7 2 3" xfId="47084" xr:uid="{00000000-0005-0000-0000-0000C3460000}"/>
    <cellStyle name="40% - Accent3 5 7 3" xfId="11442" xr:uid="{00000000-0005-0000-0000-0000C4460000}"/>
    <cellStyle name="40% - Accent3 5 7 3 2" xfId="40500" xr:uid="{00000000-0005-0000-0000-0000C5460000}"/>
    <cellStyle name="40% - Accent3 5 7 4" xfId="33916" xr:uid="{00000000-0005-0000-0000-0000C6460000}"/>
    <cellStyle name="40% - Accent3 5 8" xfId="6999" xr:uid="{00000000-0005-0000-0000-0000C7460000}"/>
    <cellStyle name="40% - Accent3 5 8 2" xfId="20260" xr:uid="{00000000-0005-0000-0000-0000C8460000}"/>
    <cellStyle name="40% - Accent3 5 8 2 2" xfId="28214" xr:uid="{00000000-0005-0000-0000-0000C9460000}"/>
    <cellStyle name="40% - Accent3 5 8 2 2 2" xfId="57173" xr:uid="{00000000-0005-0000-0000-0000CA460000}"/>
    <cellStyle name="40% - Accent3 5 8 2 3" xfId="49232" xr:uid="{00000000-0005-0000-0000-0000CB460000}"/>
    <cellStyle name="40% - Accent3 5 8 3" xfId="13590" xr:uid="{00000000-0005-0000-0000-0000CC460000}"/>
    <cellStyle name="40% - Accent3 5 8 3 2" xfId="42648" xr:uid="{00000000-0005-0000-0000-0000CD460000}"/>
    <cellStyle name="40% - Accent3 5 8 4" xfId="36064" xr:uid="{00000000-0005-0000-0000-0000CE460000}"/>
    <cellStyle name="40% - Accent3 5 9" xfId="14868" xr:uid="{00000000-0005-0000-0000-0000CF460000}"/>
    <cellStyle name="40% - Accent3 5 9 2" xfId="22858" xr:uid="{00000000-0005-0000-0000-0000D0460000}"/>
    <cellStyle name="40% - Accent3 5 9 2 2" xfId="51817" xr:uid="{00000000-0005-0000-0000-0000D1460000}"/>
    <cellStyle name="40% - Accent3 5 9 3" xfId="43876" xr:uid="{00000000-0005-0000-0000-0000D2460000}"/>
    <cellStyle name="40% - Accent3 6" xfId="1514" xr:uid="{00000000-0005-0000-0000-0000D3460000}"/>
    <cellStyle name="40% - Accent3 6 10" xfId="30710" xr:uid="{00000000-0005-0000-0000-0000D4460000}"/>
    <cellStyle name="40% - Accent3 6 2" xfId="2146" xr:uid="{00000000-0005-0000-0000-0000D5460000}"/>
    <cellStyle name="40% - Accent3 6 2 2" xfId="3154" xr:uid="{00000000-0005-0000-0000-0000D6460000}"/>
    <cellStyle name="40% - Accent3 6 2 2 2" xfId="6512" xr:uid="{00000000-0005-0000-0000-0000D7460000}"/>
    <cellStyle name="40% - Accent3 6 2 2 2 2" xfId="19794" xr:uid="{00000000-0005-0000-0000-0000D8460000}"/>
    <cellStyle name="40% - Accent3 6 2 2 2 2 2" xfId="27748" xr:uid="{00000000-0005-0000-0000-0000D9460000}"/>
    <cellStyle name="40% - Accent3 6 2 2 2 2 2 2" xfId="56707" xr:uid="{00000000-0005-0000-0000-0000DA460000}"/>
    <cellStyle name="40% - Accent3 6 2 2 2 2 3" xfId="48766" xr:uid="{00000000-0005-0000-0000-0000DB460000}"/>
    <cellStyle name="40% - Accent3 6 2 2 2 3" xfId="13124" xr:uid="{00000000-0005-0000-0000-0000DC460000}"/>
    <cellStyle name="40% - Accent3 6 2 2 2 3 2" xfId="42182" xr:uid="{00000000-0005-0000-0000-0000DD460000}"/>
    <cellStyle name="40% - Accent3 6 2 2 2 4" xfId="35598" xr:uid="{00000000-0005-0000-0000-0000DE460000}"/>
    <cellStyle name="40% - Accent3 6 2 2 3" xfId="16642" xr:uid="{00000000-0005-0000-0000-0000DF460000}"/>
    <cellStyle name="40% - Accent3 6 2 2 3 2" xfId="24596" xr:uid="{00000000-0005-0000-0000-0000E0460000}"/>
    <cellStyle name="40% - Accent3 6 2 2 3 2 2" xfId="53555" xr:uid="{00000000-0005-0000-0000-0000E1460000}"/>
    <cellStyle name="40% - Accent3 6 2 2 3 3" xfId="45614" xr:uid="{00000000-0005-0000-0000-0000E2460000}"/>
    <cellStyle name="40% - Accent3 6 2 2 4" xfId="9832" xr:uid="{00000000-0005-0000-0000-0000E3460000}"/>
    <cellStyle name="40% - Accent3 6 2 2 4 2" xfId="38890" xr:uid="{00000000-0005-0000-0000-0000E4460000}"/>
    <cellStyle name="40% - Accent3 6 2 2 5" xfId="32306" xr:uid="{00000000-0005-0000-0000-0000E5460000}"/>
    <cellStyle name="40% - Accent3 6 2 3" xfId="4352" xr:uid="{00000000-0005-0000-0000-0000E6460000}"/>
    <cellStyle name="40% - Accent3 6 2 3 2" xfId="17646" xr:uid="{00000000-0005-0000-0000-0000E7460000}"/>
    <cellStyle name="40% - Accent3 6 2 3 2 2" xfId="25600" xr:uid="{00000000-0005-0000-0000-0000E8460000}"/>
    <cellStyle name="40% - Accent3 6 2 3 2 2 2" xfId="54559" xr:uid="{00000000-0005-0000-0000-0000E9460000}"/>
    <cellStyle name="40% - Accent3 6 2 3 2 3" xfId="46618" xr:uid="{00000000-0005-0000-0000-0000EA460000}"/>
    <cellStyle name="40% - Accent3 6 2 3 3" xfId="10976" xr:uid="{00000000-0005-0000-0000-0000EB460000}"/>
    <cellStyle name="40% - Accent3 6 2 3 3 2" xfId="40034" xr:uid="{00000000-0005-0000-0000-0000EC460000}"/>
    <cellStyle name="40% - Accent3 6 2 3 4" xfId="33450" xr:uid="{00000000-0005-0000-0000-0000ED460000}"/>
    <cellStyle name="40% - Accent3 6 2 4" xfId="5508" xr:uid="{00000000-0005-0000-0000-0000EE460000}"/>
    <cellStyle name="40% - Accent3 6 2 4 2" xfId="18790" xr:uid="{00000000-0005-0000-0000-0000EF460000}"/>
    <cellStyle name="40% - Accent3 6 2 4 2 2" xfId="26744" xr:uid="{00000000-0005-0000-0000-0000F0460000}"/>
    <cellStyle name="40% - Accent3 6 2 4 2 2 2" xfId="55703" xr:uid="{00000000-0005-0000-0000-0000F1460000}"/>
    <cellStyle name="40% - Accent3 6 2 4 2 3" xfId="47762" xr:uid="{00000000-0005-0000-0000-0000F2460000}"/>
    <cellStyle name="40% - Accent3 6 2 4 3" xfId="12120" xr:uid="{00000000-0005-0000-0000-0000F3460000}"/>
    <cellStyle name="40% - Accent3 6 2 4 3 2" xfId="41178" xr:uid="{00000000-0005-0000-0000-0000F4460000}"/>
    <cellStyle name="40% - Accent3 6 2 4 4" xfId="34594" xr:uid="{00000000-0005-0000-0000-0000F5460000}"/>
    <cellStyle name="40% - Accent3 6 2 5" xfId="7677" xr:uid="{00000000-0005-0000-0000-0000F6460000}"/>
    <cellStyle name="40% - Accent3 6 2 5 2" xfId="20938" xr:uid="{00000000-0005-0000-0000-0000F7460000}"/>
    <cellStyle name="40% - Accent3 6 2 5 2 2" xfId="28892" xr:uid="{00000000-0005-0000-0000-0000F8460000}"/>
    <cellStyle name="40% - Accent3 6 2 5 2 2 2" xfId="57851" xr:uid="{00000000-0005-0000-0000-0000F9460000}"/>
    <cellStyle name="40% - Accent3 6 2 5 2 3" xfId="49910" xr:uid="{00000000-0005-0000-0000-0000FA460000}"/>
    <cellStyle name="40% - Accent3 6 2 5 3" xfId="14268" xr:uid="{00000000-0005-0000-0000-0000FB460000}"/>
    <cellStyle name="40% - Accent3 6 2 5 3 2" xfId="43326" xr:uid="{00000000-0005-0000-0000-0000FC460000}"/>
    <cellStyle name="40% - Accent3 6 2 5 4" xfId="36742" xr:uid="{00000000-0005-0000-0000-0000FD460000}"/>
    <cellStyle name="40% - Accent3 6 2 6" xfId="15547" xr:uid="{00000000-0005-0000-0000-0000FE460000}"/>
    <cellStyle name="40% - Accent3 6 2 6 2" xfId="23537" xr:uid="{00000000-0005-0000-0000-0000FF460000}"/>
    <cellStyle name="40% - Accent3 6 2 6 2 2" xfId="52496" xr:uid="{00000000-0005-0000-0000-000000470000}"/>
    <cellStyle name="40% - Accent3 6 2 6 3" xfId="44555" xr:uid="{00000000-0005-0000-0000-000001470000}"/>
    <cellStyle name="40% - Accent3 6 2 7" xfId="22088" xr:uid="{00000000-0005-0000-0000-000002470000}"/>
    <cellStyle name="40% - Accent3 6 2 7 2" xfId="30036" xr:uid="{00000000-0005-0000-0000-000003470000}"/>
    <cellStyle name="40% - Accent3 6 2 7 2 2" xfId="58995" xr:uid="{00000000-0005-0000-0000-000004470000}"/>
    <cellStyle name="40% - Accent3 6 2 7 3" xfId="51054" xr:uid="{00000000-0005-0000-0000-000005470000}"/>
    <cellStyle name="40% - Accent3 6 2 8" xfId="8828" xr:uid="{00000000-0005-0000-0000-000006470000}"/>
    <cellStyle name="40% - Accent3 6 2 8 2" xfId="37886" xr:uid="{00000000-0005-0000-0000-000007470000}"/>
    <cellStyle name="40% - Accent3 6 2 9" xfId="31302" xr:uid="{00000000-0005-0000-0000-000008470000}"/>
    <cellStyle name="40% - Accent3 6 3" xfId="2562" xr:uid="{00000000-0005-0000-0000-000009470000}"/>
    <cellStyle name="40% - Accent3 6 3 2" xfId="5920" xr:uid="{00000000-0005-0000-0000-00000A470000}"/>
    <cellStyle name="40% - Accent3 6 3 2 2" xfId="19202" xr:uid="{00000000-0005-0000-0000-00000B470000}"/>
    <cellStyle name="40% - Accent3 6 3 2 2 2" xfId="27156" xr:uid="{00000000-0005-0000-0000-00000C470000}"/>
    <cellStyle name="40% - Accent3 6 3 2 2 2 2" xfId="56115" xr:uid="{00000000-0005-0000-0000-00000D470000}"/>
    <cellStyle name="40% - Accent3 6 3 2 2 3" xfId="48174" xr:uid="{00000000-0005-0000-0000-00000E470000}"/>
    <cellStyle name="40% - Accent3 6 3 2 3" xfId="12532" xr:uid="{00000000-0005-0000-0000-00000F470000}"/>
    <cellStyle name="40% - Accent3 6 3 2 3 2" xfId="41590" xr:uid="{00000000-0005-0000-0000-000010470000}"/>
    <cellStyle name="40% - Accent3 6 3 2 4" xfId="35006" xr:uid="{00000000-0005-0000-0000-000011470000}"/>
    <cellStyle name="40% - Accent3 6 3 3" xfId="16050" xr:uid="{00000000-0005-0000-0000-000012470000}"/>
    <cellStyle name="40% - Accent3 6 3 3 2" xfId="24004" xr:uid="{00000000-0005-0000-0000-000013470000}"/>
    <cellStyle name="40% - Accent3 6 3 3 2 2" xfId="52963" xr:uid="{00000000-0005-0000-0000-000014470000}"/>
    <cellStyle name="40% - Accent3 6 3 3 3" xfId="45022" xr:uid="{00000000-0005-0000-0000-000015470000}"/>
    <cellStyle name="40% - Accent3 6 3 4" xfId="9240" xr:uid="{00000000-0005-0000-0000-000016470000}"/>
    <cellStyle name="40% - Accent3 6 3 4 2" xfId="38298" xr:uid="{00000000-0005-0000-0000-000017470000}"/>
    <cellStyle name="40% - Accent3 6 3 5" xfId="31714" xr:uid="{00000000-0005-0000-0000-000018470000}"/>
    <cellStyle name="40% - Accent3 6 4" xfId="3760" xr:uid="{00000000-0005-0000-0000-000019470000}"/>
    <cellStyle name="40% - Accent3 6 4 2" xfId="17054" xr:uid="{00000000-0005-0000-0000-00001A470000}"/>
    <cellStyle name="40% - Accent3 6 4 2 2" xfId="25008" xr:uid="{00000000-0005-0000-0000-00001B470000}"/>
    <cellStyle name="40% - Accent3 6 4 2 2 2" xfId="53967" xr:uid="{00000000-0005-0000-0000-00001C470000}"/>
    <cellStyle name="40% - Accent3 6 4 2 3" xfId="46026" xr:uid="{00000000-0005-0000-0000-00001D470000}"/>
    <cellStyle name="40% - Accent3 6 4 3" xfId="10384" xr:uid="{00000000-0005-0000-0000-00001E470000}"/>
    <cellStyle name="40% - Accent3 6 4 3 2" xfId="39442" xr:uid="{00000000-0005-0000-0000-00001F470000}"/>
    <cellStyle name="40% - Accent3 6 4 4" xfId="32858" xr:uid="{00000000-0005-0000-0000-000020470000}"/>
    <cellStyle name="40% - Accent3 6 5" xfId="4916" xr:uid="{00000000-0005-0000-0000-000021470000}"/>
    <cellStyle name="40% - Accent3 6 5 2" xfId="18198" xr:uid="{00000000-0005-0000-0000-000022470000}"/>
    <cellStyle name="40% - Accent3 6 5 2 2" xfId="26152" xr:uid="{00000000-0005-0000-0000-000023470000}"/>
    <cellStyle name="40% - Accent3 6 5 2 2 2" xfId="55111" xr:uid="{00000000-0005-0000-0000-000024470000}"/>
    <cellStyle name="40% - Accent3 6 5 2 3" xfId="47170" xr:uid="{00000000-0005-0000-0000-000025470000}"/>
    <cellStyle name="40% - Accent3 6 5 3" xfId="11528" xr:uid="{00000000-0005-0000-0000-000026470000}"/>
    <cellStyle name="40% - Accent3 6 5 3 2" xfId="40586" xr:uid="{00000000-0005-0000-0000-000027470000}"/>
    <cellStyle name="40% - Accent3 6 5 4" xfId="34002" xr:uid="{00000000-0005-0000-0000-000028470000}"/>
    <cellStyle name="40% - Accent3 6 6" xfId="7085" xr:uid="{00000000-0005-0000-0000-000029470000}"/>
    <cellStyle name="40% - Accent3 6 6 2" xfId="20346" xr:uid="{00000000-0005-0000-0000-00002A470000}"/>
    <cellStyle name="40% - Accent3 6 6 2 2" xfId="28300" xr:uid="{00000000-0005-0000-0000-00002B470000}"/>
    <cellStyle name="40% - Accent3 6 6 2 2 2" xfId="57259" xr:uid="{00000000-0005-0000-0000-00002C470000}"/>
    <cellStyle name="40% - Accent3 6 6 2 3" xfId="49318" xr:uid="{00000000-0005-0000-0000-00002D470000}"/>
    <cellStyle name="40% - Accent3 6 6 3" xfId="13676" xr:uid="{00000000-0005-0000-0000-00002E470000}"/>
    <cellStyle name="40% - Accent3 6 6 3 2" xfId="42734" xr:uid="{00000000-0005-0000-0000-00002F470000}"/>
    <cellStyle name="40% - Accent3 6 6 4" xfId="36150" xr:uid="{00000000-0005-0000-0000-000030470000}"/>
    <cellStyle name="40% - Accent3 6 7" xfId="14954" xr:uid="{00000000-0005-0000-0000-000031470000}"/>
    <cellStyle name="40% - Accent3 6 7 2" xfId="22944" xr:uid="{00000000-0005-0000-0000-000032470000}"/>
    <cellStyle name="40% - Accent3 6 7 2 2" xfId="51903" xr:uid="{00000000-0005-0000-0000-000033470000}"/>
    <cellStyle name="40% - Accent3 6 7 3" xfId="43962" xr:uid="{00000000-0005-0000-0000-000034470000}"/>
    <cellStyle name="40% - Accent3 6 8" xfId="21496" xr:uid="{00000000-0005-0000-0000-000035470000}"/>
    <cellStyle name="40% - Accent3 6 8 2" xfId="29444" xr:uid="{00000000-0005-0000-0000-000036470000}"/>
    <cellStyle name="40% - Accent3 6 8 2 2" xfId="58403" xr:uid="{00000000-0005-0000-0000-000037470000}"/>
    <cellStyle name="40% - Accent3 6 8 3" xfId="50462" xr:uid="{00000000-0005-0000-0000-000038470000}"/>
    <cellStyle name="40% - Accent3 6 9" xfId="8236" xr:uid="{00000000-0005-0000-0000-000039470000}"/>
    <cellStyle name="40% - Accent3 6 9 2" xfId="37294" xr:uid="{00000000-0005-0000-0000-00003A470000}"/>
    <cellStyle name="40% - Accent3 7" xfId="1970" xr:uid="{00000000-0005-0000-0000-00003B470000}"/>
    <cellStyle name="40% - Accent3 7 2" xfId="2978" xr:uid="{00000000-0005-0000-0000-00003C470000}"/>
    <cellStyle name="40% - Accent3 7 2 2" xfId="6336" xr:uid="{00000000-0005-0000-0000-00003D470000}"/>
    <cellStyle name="40% - Accent3 7 2 2 2" xfId="19618" xr:uid="{00000000-0005-0000-0000-00003E470000}"/>
    <cellStyle name="40% - Accent3 7 2 2 2 2" xfId="27572" xr:uid="{00000000-0005-0000-0000-00003F470000}"/>
    <cellStyle name="40% - Accent3 7 2 2 2 2 2" xfId="56531" xr:uid="{00000000-0005-0000-0000-000040470000}"/>
    <cellStyle name="40% - Accent3 7 2 2 2 3" xfId="48590" xr:uid="{00000000-0005-0000-0000-000041470000}"/>
    <cellStyle name="40% - Accent3 7 2 2 3" xfId="12948" xr:uid="{00000000-0005-0000-0000-000042470000}"/>
    <cellStyle name="40% - Accent3 7 2 2 3 2" xfId="42006" xr:uid="{00000000-0005-0000-0000-000043470000}"/>
    <cellStyle name="40% - Accent3 7 2 2 4" xfId="35422" xr:uid="{00000000-0005-0000-0000-000044470000}"/>
    <cellStyle name="40% - Accent3 7 2 3" xfId="16466" xr:uid="{00000000-0005-0000-0000-000045470000}"/>
    <cellStyle name="40% - Accent3 7 2 3 2" xfId="24420" xr:uid="{00000000-0005-0000-0000-000046470000}"/>
    <cellStyle name="40% - Accent3 7 2 3 2 2" xfId="53379" xr:uid="{00000000-0005-0000-0000-000047470000}"/>
    <cellStyle name="40% - Accent3 7 2 3 3" xfId="45438" xr:uid="{00000000-0005-0000-0000-000048470000}"/>
    <cellStyle name="40% - Accent3 7 2 4" xfId="9656" xr:uid="{00000000-0005-0000-0000-000049470000}"/>
    <cellStyle name="40% - Accent3 7 2 4 2" xfId="38714" xr:uid="{00000000-0005-0000-0000-00004A470000}"/>
    <cellStyle name="40% - Accent3 7 2 5" xfId="32130" xr:uid="{00000000-0005-0000-0000-00004B470000}"/>
    <cellStyle name="40% - Accent3 7 3" xfId="4176" xr:uid="{00000000-0005-0000-0000-00004C470000}"/>
    <cellStyle name="40% - Accent3 7 3 2" xfId="17470" xr:uid="{00000000-0005-0000-0000-00004D470000}"/>
    <cellStyle name="40% - Accent3 7 3 2 2" xfId="25424" xr:uid="{00000000-0005-0000-0000-00004E470000}"/>
    <cellStyle name="40% - Accent3 7 3 2 2 2" xfId="54383" xr:uid="{00000000-0005-0000-0000-00004F470000}"/>
    <cellStyle name="40% - Accent3 7 3 2 3" xfId="46442" xr:uid="{00000000-0005-0000-0000-000050470000}"/>
    <cellStyle name="40% - Accent3 7 3 3" xfId="10800" xr:uid="{00000000-0005-0000-0000-000051470000}"/>
    <cellStyle name="40% - Accent3 7 3 3 2" xfId="39858" xr:uid="{00000000-0005-0000-0000-000052470000}"/>
    <cellStyle name="40% - Accent3 7 3 4" xfId="33274" xr:uid="{00000000-0005-0000-0000-000053470000}"/>
    <cellStyle name="40% - Accent3 7 4" xfId="5332" xr:uid="{00000000-0005-0000-0000-000054470000}"/>
    <cellStyle name="40% - Accent3 7 4 2" xfId="18614" xr:uid="{00000000-0005-0000-0000-000055470000}"/>
    <cellStyle name="40% - Accent3 7 4 2 2" xfId="26568" xr:uid="{00000000-0005-0000-0000-000056470000}"/>
    <cellStyle name="40% - Accent3 7 4 2 2 2" xfId="55527" xr:uid="{00000000-0005-0000-0000-000057470000}"/>
    <cellStyle name="40% - Accent3 7 4 2 3" xfId="47586" xr:uid="{00000000-0005-0000-0000-000058470000}"/>
    <cellStyle name="40% - Accent3 7 4 3" xfId="11944" xr:uid="{00000000-0005-0000-0000-000059470000}"/>
    <cellStyle name="40% - Accent3 7 4 3 2" xfId="41002" xr:uid="{00000000-0005-0000-0000-00005A470000}"/>
    <cellStyle name="40% - Accent3 7 4 4" xfId="34418" xr:uid="{00000000-0005-0000-0000-00005B470000}"/>
    <cellStyle name="40% - Accent3 7 5" xfId="7501" xr:uid="{00000000-0005-0000-0000-00005C470000}"/>
    <cellStyle name="40% - Accent3 7 5 2" xfId="20762" xr:uid="{00000000-0005-0000-0000-00005D470000}"/>
    <cellStyle name="40% - Accent3 7 5 2 2" xfId="28716" xr:uid="{00000000-0005-0000-0000-00005E470000}"/>
    <cellStyle name="40% - Accent3 7 5 2 2 2" xfId="57675" xr:uid="{00000000-0005-0000-0000-00005F470000}"/>
    <cellStyle name="40% - Accent3 7 5 2 3" xfId="49734" xr:uid="{00000000-0005-0000-0000-000060470000}"/>
    <cellStyle name="40% - Accent3 7 5 3" xfId="14092" xr:uid="{00000000-0005-0000-0000-000061470000}"/>
    <cellStyle name="40% - Accent3 7 5 3 2" xfId="43150" xr:uid="{00000000-0005-0000-0000-000062470000}"/>
    <cellStyle name="40% - Accent3 7 5 4" xfId="36566" xr:uid="{00000000-0005-0000-0000-000063470000}"/>
    <cellStyle name="40% - Accent3 7 6" xfId="15371" xr:uid="{00000000-0005-0000-0000-000064470000}"/>
    <cellStyle name="40% - Accent3 7 6 2" xfId="23361" xr:uid="{00000000-0005-0000-0000-000065470000}"/>
    <cellStyle name="40% - Accent3 7 6 2 2" xfId="52320" xr:uid="{00000000-0005-0000-0000-000066470000}"/>
    <cellStyle name="40% - Accent3 7 6 3" xfId="44379" xr:uid="{00000000-0005-0000-0000-000067470000}"/>
    <cellStyle name="40% - Accent3 7 7" xfId="21912" xr:uid="{00000000-0005-0000-0000-000068470000}"/>
    <cellStyle name="40% - Accent3 7 7 2" xfId="29860" xr:uid="{00000000-0005-0000-0000-000069470000}"/>
    <cellStyle name="40% - Accent3 7 7 2 2" xfId="58819" xr:uid="{00000000-0005-0000-0000-00006A470000}"/>
    <cellStyle name="40% - Accent3 7 7 3" xfId="50878" xr:uid="{00000000-0005-0000-0000-00006B470000}"/>
    <cellStyle name="40% - Accent3 7 8" xfId="8652" xr:uid="{00000000-0005-0000-0000-00006C470000}"/>
    <cellStyle name="40% - Accent3 7 8 2" xfId="37710" xr:uid="{00000000-0005-0000-0000-00006D470000}"/>
    <cellStyle name="40% - Accent3 7 9" xfId="31126" xr:uid="{00000000-0005-0000-0000-00006E470000}"/>
    <cellStyle name="40% - Accent3 8" xfId="1786" xr:uid="{00000000-0005-0000-0000-00006F470000}"/>
    <cellStyle name="40% - Accent3 8 2" xfId="2798" xr:uid="{00000000-0005-0000-0000-000070470000}"/>
    <cellStyle name="40% - Accent3 8 2 2" xfId="6156" xr:uid="{00000000-0005-0000-0000-000071470000}"/>
    <cellStyle name="40% - Accent3 8 2 2 2" xfId="19438" xr:uid="{00000000-0005-0000-0000-000072470000}"/>
    <cellStyle name="40% - Accent3 8 2 2 2 2" xfId="27392" xr:uid="{00000000-0005-0000-0000-000073470000}"/>
    <cellStyle name="40% - Accent3 8 2 2 2 2 2" xfId="56351" xr:uid="{00000000-0005-0000-0000-000074470000}"/>
    <cellStyle name="40% - Accent3 8 2 2 2 3" xfId="48410" xr:uid="{00000000-0005-0000-0000-000075470000}"/>
    <cellStyle name="40% - Accent3 8 2 2 3" xfId="12768" xr:uid="{00000000-0005-0000-0000-000076470000}"/>
    <cellStyle name="40% - Accent3 8 2 2 3 2" xfId="41826" xr:uid="{00000000-0005-0000-0000-000077470000}"/>
    <cellStyle name="40% - Accent3 8 2 2 4" xfId="35242" xr:uid="{00000000-0005-0000-0000-000078470000}"/>
    <cellStyle name="40% - Accent3 8 2 3" xfId="16286" xr:uid="{00000000-0005-0000-0000-000079470000}"/>
    <cellStyle name="40% - Accent3 8 2 3 2" xfId="24240" xr:uid="{00000000-0005-0000-0000-00007A470000}"/>
    <cellStyle name="40% - Accent3 8 2 3 2 2" xfId="53199" xr:uid="{00000000-0005-0000-0000-00007B470000}"/>
    <cellStyle name="40% - Accent3 8 2 3 3" xfId="45258" xr:uid="{00000000-0005-0000-0000-00007C470000}"/>
    <cellStyle name="40% - Accent3 8 2 4" xfId="9476" xr:uid="{00000000-0005-0000-0000-00007D470000}"/>
    <cellStyle name="40% - Accent3 8 2 4 2" xfId="38534" xr:uid="{00000000-0005-0000-0000-00007E470000}"/>
    <cellStyle name="40% - Accent3 8 2 5" xfId="31950" xr:uid="{00000000-0005-0000-0000-00007F470000}"/>
    <cellStyle name="40% - Accent3 8 3" xfId="3996" xr:uid="{00000000-0005-0000-0000-000080470000}"/>
    <cellStyle name="40% - Accent3 8 3 2" xfId="17290" xr:uid="{00000000-0005-0000-0000-000081470000}"/>
    <cellStyle name="40% - Accent3 8 3 2 2" xfId="25244" xr:uid="{00000000-0005-0000-0000-000082470000}"/>
    <cellStyle name="40% - Accent3 8 3 2 2 2" xfId="54203" xr:uid="{00000000-0005-0000-0000-000083470000}"/>
    <cellStyle name="40% - Accent3 8 3 2 3" xfId="46262" xr:uid="{00000000-0005-0000-0000-000084470000}"/>
    <cellStyle name="40% - Accent3 8 3 3" xfId="10620" xr:uid="{00000000-0005-0000-0000-000085470000}"/>
    <cellStyle name="40% - Accent3 8 3 3 2" xfId="39678" xr:uid="{00000000-0005-0000-0000-000086470000}"/>
    <cellStyle name="40% - Accent3 8 3 4" xfId="33094" xr:uid="{00000000-0005-0000-0000-000087470000}"/>
    <cellStyle name="40% - Accent3 8 4" xfId="5152" xr:uid="{00000000-0005-0000-0000-000088470000}"/>
    <cellStyle name="40% - Accent3 8 4 2" xfId="18434" xr:uid="{00000000-0005-0000-0000-000089470000}"/>
    <cellStyle name="40% - Accent3 8 4 2 2" xfId="26388" xr:uid="{00000000-0005-0000-0000-00008A470000}"/>
    <cellStyle name="40% - Accent3 8 4 2 2 2" xfId="55347" xr:uid="{00000000-0005-0000-0000-00008B470000}"/>
    <cellStyle name="40% - Accent3 8 4 2 3" xfId="47406" xr:uid="{00000000-0005-0000-0000-00008C470000}"/>
    <cellStyle name="40% - Accent3 8 4 3" xfId="11764" xr:uid="{00000000-0005-0000-0000-00008D470000}"/>
    <cellStyle name="40% - Accent3 8 4 3 2" xfId="40822" xr:uid="{00000000-0005-0000-0000-00008E470000}"/>
    <cellStyle name="40% - Accent3 8 4 4" xfId="34238" xr:uid="{00000000-0005-0000-0000-00008F470000}"/>
    <cellStyle name="40% - Accent3 8 5" xfId="7321" xr:uid="{00000000-0005-0000-0000-000090470000}"/>
    <cellStyle name="40% - Accent3 8 5 2" xfId="20582" xr:uid="{00000000-0005-0000-0000-000091470000}"/>
    <cellStyle name="40% - Accent3 8 5 2 2" xfId="28536" xr:uid="{00000000-0005-0000-0000-000092470000}"/>
    <cellStyle name="40% - Accent3 8 5 2 2 2" xfId="57495" xr:uid="{00000000-0005-0000-0000-000093470000}"/>
    <cellStyle name="40% - Accent3 8 5 2 3" xfId="49554" xr:uid="{00000000-0005-0000-0000-000094470000}"/>
    <cellStyle name="40% - Accent3 8 5 3" xfId="13912" xr:uid="{00000000-0005-0000-0000-000095470000}"/>
    <cellStyle name="40% - Accent3 8 5 3 2" xfId="42970" xr:uid="{00000000-0005-0000-0000-000096470000}"/>
    <cellStyle name="40% - Accent3 8 5 4" xfId="36386" xr:uid="{00000000-0005-0000-0000-000097470000}"/>
    <cellStyle name="40% - Accent3 8 6" xfId="15191" xr:uid="{00000000-0005-0000-0000-000098470000}"/>
    <cellStyle name="40% - Accent3 8 6 2" xfId="23181" xr:uid="{00000000-0005-0000-0000-000099470000}"/>
    <cellStyle name="40% - Accent3 8 6 2 2" xfId="52140" xr:uid="{00000000-0005-0000-0000-00009A470000}"/>
    <cellStyle name="40% - Accent3 8 6 3" xfId="44199" xr:uid="{00000000-0005-0000-0000-00009B470000}"/>
    <cellStyle name="40% - Accent3 8 7" xfId="21732" xr:uid="{00000000-0005-0000-0000-00009C470000}"/>
    <cellStyle name="40% - Accent3 8 7 2" xfId="29680" xr:uid="{00000000-0005-0000-0000-00009D470000}"/>
    <cellStyle name="40% - Accent3 8 7 2 2" xfId="58639" xr:uid="{00000000-0005-0000-0000-00009E470000}"/>
    <cellStyle name="40% - Accent3 8 7 3" xfId="50698" xr:uid="{00000000-0005-0000-0000-00009F470000}"/>
    <cellStyle name="40% - Accent3 8 8" xfId="8472" xr:uid="{00000000-0005-0000-0000-0000A0470000}"/>
    <cellStyle name="40% - Accent3 8 8 2" xfId="37530" xr:uid="{00000000-0005-0000-0000-0000A1470000}"/>
    <cellStyle name="40% - Accent3 8 9" xfId="30946" xr:uid="{00000000-0005-0000-0000-0000A2470000}"/>
    <cellStyle name="40% - Accent3 9" xfId="2385" xr:uid="{00000000-0005-0000-0000-0000A3470000}"/>
    <cellStyle name="40% - Accent3 9 2" xfId="5744" xr:uid="{00000000-0005-0000-0000-0000A4470000}"/>
    <cellStyle name="40% - Accent3 9 2 2" xfId="19026" xr:uid="{00000000-0005-0000-0000-0000A5470000}"/>
    <cellStyle name="40% - Accent3 9 2 2 2" xfId="26980" xr:uid="{00000000-0005-0000-0000-0000A6470000}"/>
    <cellStyle name="40% - Accent3 9 2 2 2 2" xfId="55939" xr:uid="{00000000-0005-0000-0000-0000A7470000}"/>
    <cellStyle name="40% - Accent3 9 2 2 3" xfId="47998" xr:uid="{00000000-0005-0000-0000-0000A8470000}"/>
    <cellStyle name="40% - Accent3 9 2 3" xfId="12356" xr:uid="{00000000-0005-0000-0000-0000A9470000}"/>
    <cellStyle name="40% - Accent3 9 2 3 2" xfId="41414" xr:uid="{00000000-0005-0000-0000-0000AA470000}"/>
    <cellStyle name="40% - Accent3 9 2 4" xfId="34830" xr:uid="{00000000-0005-0000-0000-0000AB470000}"/>
    <cellStyle name="40% - Accent3 9 3" xfId="14760" xr:uid="{00000000-0005-0000-0000-0000AC470000}"/>
    <cellStyle name="40% - Accent3 9 3 2" xfId="22774" xr:uid="{00000000-0005-0000-0000-0000AD470000}"/>
    <cellStyle name="40% - Accent3 9 3 2 2" xfId="51733" xr:uid="{00000000-0005-0000-0000-0000AE470000}"/>
    <cellStyle name="40% - Accent3 9 3 3" xfId="43792" xr:uid="{00000000-0005-0000-0000-0000AF470000}"/>
    <cellStyle name="40% - Accent3 9 4" xfId="9064" xr:uid="{00000000-0005-0000-0000-0000B0470000}"/>
    <cellStyle name="40% - Accent3 9 4 2" xfId="38122" xr:uid="{00000000-0005-0000-0000-0000B1470000}"/>
    <cellStyle name="40% - Accent3 9 5" xfId="31538" xr:uid="{00000000-0005-0000-0000-0000B2470000}"/>
    <cellStyle name="40% - Accent4" xfId="54" builtinId="43" customBuiltin="1"/>
    <cellStyle name="40% - Accent4 10" xfId="3586" xr:uid="{00000000-0005-0000-0000-0000B4470000}"/>
    <cellStyle name="40% - Accent4 10 2" xfId="16880" xr:uid="{00000000-0005-0000-0000-0000B5470000}"/>
    <cellStyle name="40% - Accent4 10 2 2" xfId="24834" xr:uid="{00000000-0005-0000-0000-0000B6470000}"/>
    <cellStyle name="40% - Accent4 10 2 2 2" xfId="53793" xr:uid="{00000000-0005-0000-0000-0000B7470000}"/>
    <cellStyle name="40% - Accent4 10 2 3" xfId="45852" xr:uid="{00000000-0005-0000-0000-0000B8470000}"/>
    <cellStyle name="40% - Accent4 10 3" xfId="10210" xr:uid="{00000000-0005-0000-0000-0000B9470000}"/>
    <cellStyle name="40% - Accent4 10 3 2" xfId="39268" xr:uid="{00000000-0005-0000-0000-0000BA470000}"/>
    <cellStyle name="40% - Accent4 10 4" xfId="32684" xr:uid="{00000000-0005-0000-0000-0000BB470000}"/>
    <cellStyle name="40% - Accent4 11" xfId="4740" xr:uid="{00000000-0005-0000-0000-0000BC470000}"/>
    <cellStyle name="40% - Accent4 11 2" xfId="18024" xr:uid="{00000000-0005-0000-0000-0000BD470000}"/>
    <cellStyle name="40% - Accent4 11 2 2" xfId="25978" xr:uid="{00000000-0005-0000-0000-0000BE470000}"/>
    <cellStyle name="40% - Accent4 11 2 2 2" xfId="54937" xr:uid="{00000000-0005-0000-0000-0000BF470000}"/>
    <cellStyle name="40% - Accent4 11 2 3" xfId="46996" xr:uid="{00000000-0005-0000-0000-0000C0470000}"/>
    <cellStyle name="40% - Accent4 11 3" xfId="11354" xr:uid="{00000000-0005-0000-0000-0000C1470000}"/>
    <cellStyle name="40% - Accent4 11 3 2" xfId="40412" xr:uid="{00000000-0005-0000-0000-0000C2470000}"/>
    <cellStyle name="40% - Accent4 11 4" xfId="33828" xr:uid="{00000000-0005-0000-0000-0000C3470000}"/>
    <cellStyle name="40% - Accent4 12" xfId="6901" xr:uid="{00000000-0005-0000-0000-0000C4470000}"/>
    <cellStyle name="40% - Accent4 12 2" xfId="20172" xr:uid="{00000000-0005-0000-0000-0000C5470000}"/>
    <cellStyle name="40% - Accent4 12 2 2" xfId="28126" xr:uid="{00000000-0005-0000-0000-0000C6470000}"/>
    <cellStyle name="40% - Accent4 12 2 2 2" xfId="57085" xr:uid="{00000000-0005-0000-0000-0000C7470000}"/>
    <cellStyle name="40% - Accent4 12 2 3" xfId="49144" xr:uid="{00000000-0005-0000-0000-0000C8470000}"/>
    <cellStyle name="40% - Accent4 12 3" xfId="13502" xr:uid="{00000000-0005-0000-0000-0000C9470000}"/>
    <cellStyle name="40% - Accent4 12 3 2" xfId="42560" xr:uid="{00000000-0005-0000-0000-0000CA470000}"/>
    <cellStyle name="40% - Accent4 12 4" xfId="35976" xr:uid="{00000000-0005-0000-0000-0000CB470000}"/>
    <cellStyle name="40% - Accent4 13" xfId="14653" xr:uid="{00000000-0005-0000-0000-0000CC470000}"/>
    <cellStyle name="40% - Accent4 13 2" xfId="22689" xr:uid="{00000000-0005-0000-0000-0000CD470000}"/>
    <cellStyle name="40% - Accent4 13 2 2" xfId="51648" xr:uid="{00000000-0005-0000-0000-0000CE470000}"/>
    <cellStyle name="40% - Accent4 13 3" xfId="43707" xr:uid="{00000000-0005-0000-0000-0000CF470000}"/>
    <cellStyle name="40% - Accent4 14" xfId="21318" xr:uid="{00000000-0005-0000-0000-0000D0470000}"/>
    <cellStyle name="40% - Accent4 14 2" xfId="29270" xr:uid="{00000000-0005-0000-0000-0000D1470000}"/>
    <cellStyle name="40% - Accent4 14 2 2" xfId="58229" xr:uid="{00000000-0005-0000-0000-0000D2470000}"/>
    <cellStyle name="40% - Accent4 14 3" xfId="50288" xr:uid="{00000000-0005-0000-0000-0000D3470000}"/>
    <cellStyle name="40% - Accent4 15" xfId="8060" xr:uid="{00000000-0005-0000-0000-0000D4470000}"/>
    <cellStyle name="40% - Accent4 15 2" xfId="37120" xr:uid="{00000000-0005-0000-0000-0000D5470000}"/>
    <cellStyle name="40% - Accent4 16" xfId="30525" xr:uid="{00000000-0005-0000-0000-0000D6470000}"/>
    <cellStyle name="40% - Accent4 2" xfId="850" xr:uid="{00000000-0005-0000-0000-0000D7470000}"/>
    <cellStyle name="40% - Accent4 2 2" xfId="3418" xr:uid="{00000000-0005-0000-0000-0000D8470000}"/>
    <cellStyle name="40% - Accent4 2 2 10" xfId="32570" xr:uid="{00000000-0005-0000-0000-0000D9470000}"/>
    <cellStyle name="40% - Accent4 2 2 2" xfId="4616" xr:uid="{00000000-0005-0000-0000-0000DA470000}"/>
    <cellStyle name="40% - Accent4 2 2 2 2" xfId="17910" xr:uid="{00000000-0005-0000-0000-0000DB470000}"/>
    <cellStyle name="40% - Accent4 2 2 2 2 2" xfId="25864" xr:uid="{00000000-0005-0000-0000-0000DC470000}"/>
    <cellStyle name="40% - Accent4 2 2 2 2 2 2" xfId="54823" xr:uid="{00000000-0005-0000-0000-0000DD470000}"/>
    <cellStyle name="40% - Accent4 2 2 2 2 3" xfId="46882" xr:uid="{00000000-0005-0000-0000-0000DE470000}"/>
    <cellStyle name="40% - Accent4 2 2 2 3" xfId="11240" xr:uid="{00000000-0005-0000-0000-0000DF470000}"/>
    <cellStyle name="40% - Accent4 2 2 2 3 2" xfId="40298" xr:uid="{00000000-0005-0000-0000-0000E0470000}"/>
    <cellStyle name="40% - Accent4 2 2 2 4" xfId="33714" xr:uid="{00000000-0005-0000-0000-0000E1470000}"/>
    <cellStyle name="40% - Accent4 2 2 3" xfId="6776" xr:uid="{00000000-0005-0000-0000-0000E2470000}"/>
    <cellStyle name="40% - Accent4 2 2 3 2" xfId="20058" xr:uid="{00000000-0005-0000-0000-0000E3470000}"/>
    <cellStyle name="40% - Accent4 2 2 3 2 2" xfId="28012" xr:uid="{00000000-0005-0000-0000-0000E4470000}"/>
    <cellStyle name="40% - Accent4 2 2 3 2 2 2" xfId="56971" xr:uid="{00000000-0005-0000-0000-0000E5470000}"/>
    <cellStyle name="40% - Accent4 2 2 3 2 3" xfId="49030" xr:uid="{00000000-0005-0000-0000-0000E6470000}"/>
    <cellStyle name="40% - Accent4 2 2 3 3" xfId="13388" xr:uid="{00000000-0005-0000-0000-0000E7470000}"/>
    <cellStyle name="40% - Accent4 2 2 3 3 2" xfId="42446" xr:uid="{00000000-0005-0000-0000-0000E8470000}"/>
    <cellStyle name="40% - Accent4 2 2 3 4" xfId="35862" xr:uid="{00000000-0005-0000-0000-0000E9470000}"/>
    <cellStyle name="40% - Accent4 2 2 4" xfId="7941" xr:uid="{00000000-0005-0000-0000-0000EA470000}"/>
    <cellStyle name="40% - Accent4 2 2 4 2" xfId="21202" xr:uid="{00000000-0005-0000-0000-0000EB470000}"/>
    <cellStyle name="40% - Accent4 2 2 4 2 2" xfId="29156" xr:uid="{00000000-0005-0000-0000-0000EC470000}"/>
    <cellStyle name="40% - Accent4 2 2 4 2 2 2" xfId="58115" xr:uid="{00000000-0005-0000-0000-0000ED470000}"/>
    <cellStyle name="40% - Accent4 2 2 4 2 3" xfId="50174" xr:uid="{00000000-0005-0000-0000-0000EE470000}"/>
    <cellStyle name="40% - Accent4 2 2 4 3" xfId="14532" xr:uid="{00000000-0005-0000-0000-0000EF470000}"/>
    <cellStyle name="40% - Accent4 2 2 4 3 2" xfId="43590" xr:uid="{00000000-0005-0000-0000-0000F0470000}"/>
    <cellStyle name="40% - Accent4 2 2 4 4" xfId="37006" xr:uid="{00000000-0005-0000-0000-0000F1470000}"/>
    <cellStyle name="40% - Accent4 2 2 5" xfId="15811" xr:uid="{00000000-0005-0000-0000-0000F2470000}"/>
    <cellStyle name="40% - Accent4 2 2 5 2" xfId="23801" xr:uid="{00000000-0005-0000-0000-0000F3470000}"/>
    <cellStyle name="40% - Accent4 2 2 5 2 2" xfId="52760" xr:uid="{00000000-0005-0000-0000-0000F4470000}"/>
    <cellStyle name="40% - Accent4 2 2 5 3" xfId="44819" xr:uid="{00000000-0005-0000-0000-0000F5470000}"/>
    <cellStyle name="40% - Accent4 2 2 6" xfId="22352" xr:uid="{00000000-0005-0000-0000-0000F6470000}"/>
    <cellStyle name="40% - Accent4 2 2 6 2" xfId="30300" xr:uid="{00000000-0005-0000-0000-0000F7470000}"/>
    <cellStyle name="40% - Accent4 2 2 6 2 2" xfId="59259" xr:uid="{00000000-0005-0000-0000-0000F8470000}"/>
    <cellStyle name="40% - Accent4 2 2 6 3" xfId="51318" xr:uid="{00000000-0005-0000-0000-0000F9470000}"/>
    <cellStyle name="40% - Accent4 2 2 7" xfId="22496" xr:uid="{00000000-0005-0000-0000-0000FA470000}"/>
    <cellStyle name="40% - Accent4 2 2 7 2" xfId="30440" xr:uid="{00000000-0005-0000-0000-0000FB470000}"/>
    <cellStyle name="40% - Accent4 2 2 7 2 2" xfId="59399" xr:uid="{00000000-0005-0000-0000-0000FC470000}"/>
    <cellStyle name="40% - Accent4 2 2 7 3" xfId="51458" xr:uid="{00000000-0005-0000-0000-0000FD470000}"/>
    <cellStyle name="40% - Accent4 2 2 8" xfId="22602" xr:uid="{00000000-0005-0000-0000-0000FE470000}"/>
    <cellStyle name="40% - Accent4 2 2 8 2" xfId="51564" xr:uid="{00000000-0005-0000-0000-0000FF470000}"/>
    <cellStyle name="40% - Accent4 2 2 9" xfId="10096" xr:uid="{00000000-0005-0000-0000-000000480000}"/>
    <cellStyle name="40% - Accent4 2 2 9 2" xfId="39154" xr:uid="{00000000-0005-0000-0000-000001480000}"/>
    <cellStyle name="40% - Accent4 2 3" xfId="3417" xr:uid="{00000000-0005-0000-0000-000002480000}"/>
    <cellStyle name="40% - Accent4 2 3 2" xfId="4615" xr:uid="{00000000-0005-0000-0000-000003480000}"/>
    <cellStyle name="40% - Accent4 2 3 2 2" xfId="17909" xr:uid="{00000000-0005-0000-0000-000004480000}"/>
    <cellStyle name="40% - Accent4 2 3 2 2 2" xfId="25863" xr:uid="{00000000-0005-0000-0000-000005480000}"/>
    <cellStyle name="40% - Accent4 2 3 2 2 2 2" xfId="54822" xr:uid="{00000000-0005-0000-0000-000006480000}"/>
    <cellStyle name="40% - Accent4 2 3 2 2 3" xfId="46881" xr:uid="{00000000-0005-0000-0000-000007480000}"/>
    <cellStyle name="40% - Accent4 2 3 2 3" xfId="11239" xr:uid="{00000000-0005-0000-0000-000008480000}"/>
    <cellStyle name="40% - Accent4 2 3 2 3 2" xfId="40297" xr:uid="{00000000-0005-0000-0000-000009480000}"/>
    <cellStyle name="40% - Accent4 2 3 2 4" xfId="33713" xr:uid="{00000000-0005-0000-0000-00000A480000}"/>
    <cellStyle name="40% - Accent4 2 3 3" xfId="6775" xr:uid="{00000000-0005-0000-0000-00000B480000}"/>
    <cellStyle name="40% - Accent4 2 3 3 2" xfId="20057" xr:uid="{00000000-0005-0000-0000-00000C480000}"/>
    <cellStyle name="40% - Accent4 2 3 3 2 2" xfId="28011" xr:uid="{00000000-0005-0000-0000-00000D480000}"/>
    <cellStyle name="40% - Accent4 2 3 3 2 2 2" xfId="56970" xr:uid="{00000000-0005-0000-0000-00000E480000}"/>
    <cellStyle name="40% - Accent4 2 3 3 2 3" xfId="49029" xr:uid="{00000000-0005-0000-0000-00000F480000}"/>
    <cellStyle name="40% - Accent4 2 3 3 3" xfId="13387" xr:uid="{00000000-0005-0000-0000-000010480000}"/>
    <cellStyle name="40% - Accent4 2 3 3 3 2" xfId="42445" xr:uid="{00000000-0005-0000-0000-000011480000}"/>
    <cellStyle name="40% - Accent4 2 3 3 4" xfId="35861" xr:uid="{00000000-0005-0000-0000-000012480000}"/>
    <cellStyle name="40% - Accent4 2 3 4" xfId="7940" xr:uid="{00000000-0005-0000-0000-000013480000}"/>
    <cellStyle name="40% - Accent4 2 3 4 2" xfId="21201" xr:uid="{00000000-0005-0000-0000-000014480000}"/>
    <cellStyle name="40% - Accent4 2 3 4 2 2" xfId="29155" xr:uid="{00000000-0005-0000-0000-000015480000}"/>
    <cellStyle name="40% - Accent4 2 3 4 2 2 2" xfId="58114" xr:uid="{00000000-0005-0000-0000-000016480000}"/>
    <cellStyle name="40% - Accent4 2 3 4 2 3" xfId="50173" xr:uid="{00000000-0005-0000-0000-000017480000}"/>
    <cellStyle name="40% - Accent4 2 3 4 3" xfId="14531" xr:uid="{00000000-0005-0000-0000-000018480000}"/>
    <cellStyle name="40% - Accent4 2 3 4 3 2" xfId="43589" xr:uid="{00000000-0005-0000-0000-000019480000}"/>
    <cellStyle name="40% - Accent4 2 3 4 4" xfId="37005" xr:uid="{00000000-0005-0000-0000-00001A480000}"/>
    <cellStyle name="40% - Accent4 2 3 5" xfId="15810" xr:uid="{00000000-0005-0000-0000-00001B480000}"/>
    <cellStyle name="40% - Accent4 2 3 5 2" xfId="23800" xr:uid="{00000000-0005-0000-0000-00001C480000}"/>
    <cellStyle name="40% - Accent4 2 3 5 2 2" xfId="52759" xr:uid="{00000000-0005-0000-0000-00001D480000}"/>
    <cellStyle name="40% - Accent4 2 3 5 3" xfId="44818" xr:uid="{00000000-0005-0000-0000-00001E480000}"/>
    <cellStyle name="40% - Accent4 2 3 6" xfId="22351" xr:uid="{00000000-0005-0000-0000-00001F480000}"/>
    <cellStyle name="40% - Accent4 2 3 6 2" xfId="30299" xr:uid="{00000000-0005-0000-0000-000020480000}"/>
    <cellStyle name="40% - Accent4 2 3 6 2 2" xfId="59258" xr:uid="{00000000-0005-0000-0000-000021480000}"/>
    <cellStyle name="40% - Accent4 2 3 6 3" xfId="51317" xr:uid="{00000000-0005-0000-0000-000022480000}"/>
    <cellStyle name="40% - Accent4 2 3 7" xfId="10095" xr:uid="{00000000-0005-0000-0000-000023480000}"/>
    <cellStyle name="40% - Accent4 2 3 7 2" xfId="39153" xr:uid="{00000000-0005-0000-0000-000024480000}"/>
    <cellStyle name="40% - Accent4 2 3 8" xfId="32569" xr:uid="{00000000-0005-0000-0000-000025480000}"/>
    <cellStyle name="40% - Accent4 2 4" xfId="22495" xr:uid="{00000000-0005-0000-0000-000026480000}"/>
    <cellStyle name="40% - Accent4 2 4 2" xfId="30439" xr:uid="{00000000-0005-0000-0000-000027480000}"/>
    <cellStyle name="40% - Accent4 2 4 2 2" xfId="59398" xr:uid="{00000000-0005-0000-0000-000028480000}"/>
    <cellStyle name="40% - Accent4 2 4 3" xfId="51457" xr:uid="{00000000-0005-0000-0000-000029480000}"/>
    <cellStyle name="40% - Accent4 2 5" xfId="22601" xr:uid="{00000000-0005-0000-0000-00002A480000}"/>
    <cellStyle name="40% - Accent4 2 5 2" xfId="51563" xr:uid="{00000000-0005-0000-0000-00002B480000}"/>
    <cellStyle name="40% - Accent4 3" xfId="93" xr:uid="{00000000-0005-0000-0000-00002C480000}"/>
    <cellStyle name="40% - Accent4 3 10" xfId="6927" xr:uid="{00000000-0005-0000-0000-00002D480000}"/>
    <cellStyle name="40% - Accent4 3 10 2" xfId="20198" xr:uid="{00000000-0005-0000-0000-00002E480000}"/>
    <cellStyle name="40% - Accent4 3 10 2 2" xfId="28152" xr:uid="{00000000-0005-0000-0000-00002F480000}"/>
    <cellStyle name="40% - Accent4 3 10 2 2 2" xfId="57111" xr:uid="{00000000-0005-0000-0000-000030480000}"/>
    <cellStyle name="40% - Accent4 3 10 2 3" xfId="49170" xr:uid="{00000000-0005-0000-0000-000031480000}"/>
    <cellStyle name="40% - Accent4 3 10 3" xfId="13528" xr:uid="{00000000-0005-0000-0000-000032480000}"/>
    <cellStyle name="40% - Accent4 3 10 3 2" xfId="42586" xr:uid="{00000000-0005-0000-0000-000033480000}"/>
    <cellStyle name="40% - Accent4 3 10 4" xfId="36002" xr:uid="{00000000-0005-0000-0000-000034480000}"/>
    <cellStyle name="40% - Accent4 3 11" xfId="14680" xr:uid="{00000000-0005-0000-0000-000035480000}"/>
    <cellStyle name="40% - Accent4 3 11 2" xfId="22715" xr:uid="{00000000-0005-0000-0000-000036480000}"/>
    <cellStyle name="40% - Accent4 3 11 2 2" xfId="51674" xr:uid="{00000000-0005-0000-0000-000037480000}"/>
    <cellStyle name="40% - Accent4 3 11 3" xfId="43733" xr:uid="{00000000-0005-0000-0000-000038480000}"/>
    <cellStyle name="40% - Accent4 3 12" xfId="21344" xr:uid="{00000000-0005-0000-0000-000039480000}"/>
    <cellStyle name="40% - Accent4 3 12 2" xfId="29296" xr:uid="{00000000-0005-0000-0000-00003A480000}"/>
    <cellStyle name="40% - Accent4 3 12 2 2" xfId="58255" xr:uid="{00000000-0005-0000-0000-00003B480000}"/>
    <cellStyle name="40% - Accent4 3 12 3" xfId="50314" xr:uid="{00000000-0005-0000-0000-00003C480000}"/>
    <cellStyle name="40% - Accent4 3 13" xfId="22497" xr:uid="{00000000-0005-0000-0000-00003D480000}"/>
    <cellStyle name="40% - Accent4 3 13 2" xfId="30441" xr:uid="{00000000-0005-0000-0000-00003E480000}"/>
    <cellStyle name="40% - Accent4 3 13 2 2" xfId="59400" xr:uid="{00000000-0005-0000-0000-00003F480000}"/>
    <cellStyle name="40% - Accent4 3 13 3" xfId="51459" xr:uid="{00000000-0005-0000-0000-000040480000}"/>
    <cellStyle name="40% - Accent4 3 14" xfId="22603" xr:uid="{00000000-0005-0000-0000-000041480000}"/>
    <cellStyle name="40% - Accent4 3 14 2" xfId="51565" xr:uid="{00000000-0005-0000-0000-000042480000}"/>
    <cellStyle name="40% - Accent4 3 15" xfId="8086" xr:uid="{00000000-0005-0000-0000-000043480000}"/>
    <cellStyle name="40% - Accent4 3 15 2" xfId="37146" xr:uid="{00000000-0005-0000-0000-000044480000}"/>
    <cellStyle name="40% - Accent4 3 16" xfId="30562" xr:uid="{00000000-0005-0000-0000-000045480000}"/>
    <cellStyle name="40% - Accent4 3 2" xfId="1456" xr:uid="{00000000-0005-0000-0000-000046480000}"/>
    <cellStyle name="40% - Accent4 3 2 10" xfId="21438" xr:uid="{00000000-0005-0000-0000-000047480000}"/>
    <cellStyle name="40% - Accent4 3 2 10 2" xfId="29386" xr:uid="{00000000-0005-0000-0000-000048480000}"/>
    <cellStyle name="40% - Accent4 3 2 10 2 2" xfId="58345" xr:uid="{00000000-0005-0000-0000-000049480000}"/>
    <cellStyle name="40% - Accent4 3 2 10 3" xfId="50404" xr:uid="{00000000-0005-0000-0000-00004A480000}"/>
    <cellStyle name="40% - Accent4 3 2 11" xfId="8178" xr:uid="{00000000-0005-0000-0000-00004B480000}"/>
    <cellStyle name="40% - Accent4 3 2 11 2" xfId="37236" xr:uid="{00000000-0005-0000-0000-00004C480000}"/>
    <cellStyle name="40% - Accent4 3 2 12" xfId="30652" xr:uid="{00000000-0005-0000-0000-00004D480000}"/>
    <cellStyle name="40% - Accent4 3 2 2" xfId="1676" xr:uid="{00000000-0005-0000-0000-00004E480000}"/>
    <cellStyle name="40% - Accent4 3 2 2 10" xfId="30865" xr:uid="{00000000-0005-0000-0000-00004F480000}"/>
    <cellStyle name="40% - Accent4 3 2 2 2" xfId="2301" xr:uid="{00000000-0005-0000-0000-000050480000}"/>
    <cellStyle name="40% - Accent4 3 2 2 2 2" xfId="3309" xr:uid="{00000000-0005-0000-0000-000051480000}"/>
    <cellStyle name="40% - Accent4 3 2 2 2 2 2" xfId="6667" xr:uid="{00000000-0005-0000-0000-000052480000}"/>
    <cellStyle name="40% - Accent4 3 2 2 2 2 2 2" xfId="19949" xr:uid="{00000000-0005-0000-0000-000053480000}"/>
    <cellStyle name="40% - Accent4 3 2 2 2 2 2 2 2" xfId="27903" xr:uid="{00000000-0005-0000-0000-000054480000}"/>
    <cellStyle name="40% - Accent4 3 2 2 2 2 2 2 2 2" xfId="56862" xr:uid="{00000000-0005-0000-0000-000055480000}"/>
    <cellStyle name="40% - Accent4 3 2 2 2 2 2 2 3" xfId="48921" xr:uid="{00000000-0005-0000-0000-000056480000}"/>
    <cellStyle name="40% - Accent4 3 2 2 2 2 2 3" xfId="13279" xr:uid="{00000000-0005-0000-0000-000057480000}"/>
    <cellStyle name="40% - Accent4 3 2 2 2 2 2 3 2" xfId="42337" xr:uid="{00000000-0005-0000-0000-000058480000}"/>
    <cellStyle name="40% - Accent4 3 2 2 2 2 2 4" xfId="35753" xr:uid="{00000000-0005-0000-0000-000059480000}"/>
    <cellStyle name="40% - Accent4 3 2 2 2 2 3" xfId="16797" xr:uid="{00000000-0005-0000-0000-00005A480000}"/>
    <cellStyle name="40% - Accent4 3 2 2 2 2 3 2" xfId="24751" xr:uid="{00000000-0005-0000-0000-00005B480000}"/>
    <cellStyle name="40% - Accent4 3 2 2 2 2 3 2 2" xfId="53710" xr:uid="{00000000-0005-0000-0000-00005C480000}"/>
    <cellStyle name="40% - Accent4 3 2 2 2 2 3 3" xfId="45769" xr:uid="{00000000-0005-0000-0000-00005D480000}"/>
    <cellStyle name="40% - Accent4 3 2 2 2 2 4" xfId="9987" xr:uid="{00000000-0005-0000-0000-00005E480000}"/>
    <cellStyle name="40% - Accent4 3 2 2 2 2 4 2" xfId="39045" xr:uid="{00000000-0005-0000-0000-00005F480000}"/>
    <cellStyle name="40% - Accent4 3 2 2 2 2 5" xfId="32461" xr:uid="{00000000-0005-0000-0000-000060480000}"/>
    <cellStyle name="40% - Accent4 3 2 2 2 3" xfId="4507" xr:uid="{00000000-0005-0000-0000-000061480000}"/>
    <cellStyle name="40% - Accent4 3 2 2 2 3 2" xfId="17801" xr:uid="{00000000-0005-0000-0000-000062480000}"/>
    <cellStyle name="40% - Accent4 3 2 2 2 3 2 2" xfId="25755" xr:uid="{00000000-0005-0000-0000-000063480000}"/>
    <cellStyle name="40% - Accent4 3 2 2 2 3 2 2 2" xfId="54714" xr:uid="{00000000-0005-0000-0000-000064480000}"/>
    <cellStyle name="40% - Accent4 3 2 2 2 3 2 3" xfId="46773" xr:uid="{00000000-0005-0000-0000-000065480000}"/>
    <cellStyle name="40% - Accent4 3 2 2 2 3 3" xfId="11131" xr:uid="{00000000-0005-0000-0000-000066480000}"/>
    <cellStyle name="40% - Accent4 3 2 2 2 3 3 2" xfId="40189" xr:uid="{00000000-0005-0000-0000-000067480000}"/>
    <cellStyle name="40% - Accent4 3 2 2 2 3 4" xfId="33605" xr:uid="{00000000-0005-0000-0000-000068480000}"/>
    <cellStyle name="40% - Accent4 3 2 2 2 4" xfId="5663" xr:uid="{00000000-0005-0000-0000-000069480000}"/>
    <cellStyle name="40% - Accent4 3 2 2 2 4 2" xfId="18945" xr:uid="{00000000-0005-0000-0000-00006A480000}"/>
    <cellStyle name="40% - Accent4 3 2 2 2 4 2 2" xfId="26899" xr:uid="{00000000-0005-0000-0000-00006B480000}"/>
    <cellStyle name="40% - Accent4 3 2 2 2 4 2 2 2" xfId="55858" xr:uid="{00000000-0005-0000-0000-00006C480000}"/>
    <cellStyle name="40% - Accent4 3 2 2 2 4 2 3" xfId="47917" xr:uid="{00000000-0005-0000-0000-00006D480000}"/>
    <cellStyle name="40% - Accent4 3 2 2 2 4 3" xfId="12275" xr:uid="{00000000-0005-0000-0000-00006E480000}"/>
    <cellStyle name="40% - Accent4 3 2 2 2 4 3 2" xfId="41333" xr:uid="{00000000-0005-0000-0000-00006F480000}"/>
    <cellStyle name="40% - Accent4 3 2 2 2 4 4" xfId="34749" xr:uid="{00000000-0005-0000-0000-000070480000}"/>
    <cellStyle name="40% - Accent4 3 2 2 2 5" xfId="7832" xr:uid="{00000000-0005-0000-0000-000071480000}"/>
    <cellStyle name="40% - Accent4 3 2 2 2 5 2" xfId="21093" xr:uid="{00000000-0005-0000-0000-000072480000}"/>
    <cellStyle name="40% - Accent4 3 2 2 2 5 2 2" xfId="29047" xr:uid="{00000000-0005-0000-0000-000073480000}"/>
    <cellStyle name="40% - Accent4 3 2 2 2 5 2 2 2" xfId="58006" xr:uid="{00000000-0005-0000-0000-000074480000}"/>
    <cellStyle name="40% - Accent4 3 2 2 2 5 2 3" xfId="50065" xr:uid="{00000000-0005-0000-0000-000075480000}"/>
    <cellStyle name="40% - Accent4 3 2 2 2 5 3" xfId="14423" xr:uid="{00000000-0005-0000-0000-000076480000}"/>
    <cellStyle name="40% - Accent4 3 2 2 2 5 3 2" xfId="43481" xr:uid="{00000000-0005-0000-0000-000077480000}"/>
    <cellStyle name="40% - Accent4 3 2 2 2 5 4" xfId="36897" xr:uid="{00000000-0005-0000-0000-000078480000}"/>
    <cellStyle name="40% - Accent4 3 2 2 2 6" xfId="15702" xr:uid="{00000000-0005-0000-0000-000079480000}"/>
    <cellStyle name="40% - Accent4 3 2 2 2 6 2" xfId="23692" xr:uid="{00000000-0005-0000-0000-00007A480000}"/>
    <cellStyle name="40% - Accent4 3 2 2 2 6 2 2" xfId="52651" xr:uid="{00000000-0005-0000-0000-00007B480000}"/>
    <cellStyle name="40% - Accent4 3 2 2 2 6 3" xfId="44710" xr:uid="{00000000-0005-0000-0000-00007C480000}"/>
    <cellStyle name="40% - Accent4 3 2 2 2 7" xfId="22243" xr:uid="{00000000-0005-0000-0000-00007D480000}"/>
    <cellStyle name="40% - Accent4 3 2 2 2 7 2" xfId="30191" xr:uid="{00000000-0005-0000-0000-00007E480000}"/>
    <cellStyle name="40% - Accent4 3 2 2 2 7 2 2" xfId="59150" xr:uid="{00000000-0005-0000-0000-00007F480000}"/>
    <cellStyle name="40% - Accent4 3 2 2 2 7 3" xfId="51209" xr:uid="{00000000-0005-0000-0000-000080480000}"/>
    <cellStyle name="40% - Accent4 3 2 2 2 8" xfId="8983" xr:uid="{00000000-0005-0000-0000-000081480000}"/>
    <cellStyle name="40% - Accent4 3 2 2 2 8 2" xfId="38041" xr:uid="{00000000-0005-0000-0000-000082480000}"/>
    <cellStyle name="40% - Accent4 3 2 2 2 9" xfId="31457" xr:uid="{00000000-0005-0000-0000-000083480000}"/>
    <cellStyle name="40% - Accent4 3 2 2 3" xfId="2717" xr:uid="{00000000-0005-0000-0000-000084480000}"/>
    <cellStyle name="40% - Accent4 3 2 2 3 2" xfId="6075" xr:uid="{00000000-0005-0000-0000-000085480000}"/>
    <cellStyle name="40% - Accent4 3 2 2 3 2 2" xfId="19357" xr:uid="{00000000-0005-0000-0000-000086480000}"/>
    <cellStyle name="40% - Accent4 3 2 2 3 2 2 2" xfId="27311" xr:uid="{00000000-0005-0000-0000-000087480000}"/>
    <cellStyle name="40% - Accent4 3 2 2 3 2 2 2 2" xfId="56270" xr:uid="{00000000-0005-0000-0000-000088480000}"/>
    <cellStyle name="40% - Accent4 3 2 2 3 2 2 3" xfId="48329" xr:uid="{00000000-0005-0000-0000-000089480000}"/>
    <cellStyle name="40% - Accent4 3 2 2 3 2 3" xfId="12687" xr:uid="{00000000-0005-0000-0000-00008A480000}"/>
    <cellStyle name="40% - Accent4 3 2 2 3 2 3 2" xfId="41745" xr:uid="{00000000-0005-0000-0000-00008B480000}"/>
    <cellStyle name="40% - Accent4 3 2 2 3 2 4" xfId="35161" xr:uid="{00000000-0005-0000-0000-00008C480000}"/>
    <cellStyle name="40% - Accent4 3 2 2 3 3" xfId="16205" xr:uid="{00000000-0005-0000-0000-00008D480000}"/>
    <cellStyle name="40% - Accent4 3 2 2 3 3 2" xfId="24159" xr:uid="{00000000-0005-0000-0000-00008E480000}"/>
    <cellStyle name="40% - Accent4 3 2 2 3 3 2 2" xfId="53118" xr:uid="{00000000-0005-0000-0000-00008F480000}"/>
    <cellStyle name="40% - Accent4 3 2 2 3 3 3" xfId="45177" xr:uid="{00000000-0005-0000-0000-000090480000}"/>
    <cellStyle name="40% - Accent4 3 2 2 3 4" xfId="9395" xr:uid="{00000000-0005-0000-0000-000091480000}"/>
    <cellStyle name="40% - Accent4 3 2 2 3 4 2" xfId="38453" xr:uid="{00000000-0005-0000-0000-000092480000}"/>
    <cellStyle name="40% - Accent4 3 2 2 3 5" xfId="31869" xr:uid="{00000000-0005-0000-0000-000093480000}"/>
    <cellStyle name="40% - Accent4 3 2 2 4" xfId="3915" xr:uid="{00000000-0005-0000-0000-000094480000}"/>
    <cellStyle name="40% - Accent4 3 2 2 4 2" xfId="17209" xr:uid="{00000000-0005-0000-0000-000095480000}"/>
    <cellStyle name="40% - Accent4 3 2 2 4 2 2" xfId="25163" xr:uid="{00000000-0005-0000-0000-000096480000}"/>
    <cellStyle name="40% - Accent4 3 2 2 4 2 2 2" xfId="54122" xr:uid="{00000000-0005-0000-0000-000097480000}"/>
    <cellStyle name="40% - Accent4 3 2 2 4 2 3" xfId="46181" xr:uid="{00000000-0005-0000-0000-000098480000}"/>
    <cellStyle name="40% - Accent4 3 2 2 4 3" xfId="10539" xr:uid="{00000000-0005-0000-0000-000099480000}"/>
    <cellStyle name="40% - Accent4 3 2 2 4 3 2" xfId="39597" xr:uid="{00000000-0005-0000-0000-00009A480000}"/>
    <cellStyle name="40% - Accent4 3 2 2 4 4" xfId="33013" xr:uid="{00000000-0005-0000-0000-00009B480000}"/>
    <cellStyle name="40% - Accent4 3 2 2 5" xfId="5071" xr:uid="{00000000-0005-0000-0000-00009C480000}"/>
    <cellStyle name="40% - Accent4 3 2 2 5 2" xfId="18353" xr:uid="{00000000-0005-0000-0000-00009D480000}"/>
    <cellStyle name="40% - Accent4 3 2 2 5 2 2" xfId="26307" xr:uid="{00000000-0005-0000-0000-00009E480000}"/>
    <cellStyle name="40% - Accent4 3 2 2 5 2 2 2" xfId="55266" xr:uid="{00000000-0005-0000-0000-00009F480000}"/>
    <cellStyle name="40% - Accent4 3 2 2 5 2 3" xfId="47325" xr:uid="{00000000-0005-0000-0000-0000A0480000}"/>
    <cellStyle name="40% - Accent4 3 2 2 5 3" xfId="11683" xr:uid="{00000000-0005-0000-0000-0000A1480000}"/>
    <cellStyle name="40% - Accent4 3 2 2 5 3 2" xfId="40741" xr:uid="{00000000-0005-0000-0000-0000A2480000}"/>
    <cellStyle name="40% - Accent4 3 2 2 5 4" xfId="34157" xr:uid="{00000000-0005-0000-0000-0000A3480000}"/>
    <cellStyle name="40% - Accent4 3 2 2 6" xfId="7240" xr:uid="{00000000-0005-0000-0000-0000A4480000}"/>
    <cellStyle name="40% - Accent4 3 2 2 6 2" xfId="20501" xr:uid="{00000000-0005-0000-0000-0000A5480000}"/>
    <cellStyle name="40% - Accent4 3 2 2 6 2 2" xfId="28455" xr:uid="{00000000-0005-0000-0000-0000A6480000}"/>
    <cellStyle name="40% - Accent4 3 2 2 6 2 2 2" xfId="57414" xr:uid="{00000000-0005-0000-0000-0000A7480000}"/>
    <cellStyle name="40% - Accent4 3 2 2 6 2 3" xfId="49473" xr:uid="{00000000-0005-0000-0000-0000A8480000}"/>
    <cellStyle name="40% - Accent4 3 2 2 6 3" xfId="13831" xr:uid="{00000000-0005-0000-0000-0000A9480000}"/>
    <cellStyle name="40% - Accent4 3 2 2 6 3 2" xfId="42889" xr:uid="{00000000-0005-0000-0000-0000AA480000}"/>
    <cellStyle name="40% - Accent4 3 2 2 6 4" xfId="36305" xr:uid="{00000000-0005-0000-0000-0000AB480000}"/>
    <cellStyle name="40% - Accent4 3 2 2 7" xfId="15109" xr:uid="{00000000-0005-0000-0000-0000AC480000}"/>
    <cellStyle name="40% - Accent4 3 2 2 7 2" xfId="23099" xr:uid="{00000000-0005-0000-0000-0000AD480000}"/>
    <cellStyle name="40% - Accent4 3 2 2 7 2 2" xfId="52058" xr:uid="{00000000-0005-0000-0000-0000AE480000}"/>
    <cellStyle name="40% - Accent4 3 2 2 7 3" xfId="44117" xr:uid="{00000000-0005-0000-0000-0000AF480000}"/>
    <cellStyle name="40% - Accent4 3 2 2 8" xfId="21651" xr:uid="{00000000-0005-0000-0000-0000B0480000}"/>
    <cellStyle name="40% - Accent4 3 2 2 8 2" xfId="29599" xr:uid="{00000000-0005-0000-0000-0000B1480000}"/>
    <cellStyle name="40% - Accent4 3 2 2 8 2 2" xfId="58558" xr:uid="{00000000-0005-0000-0000-0000B2480000}"/>
    <cellStyle name="40% - Accent4 3 2 2 8 3" xfId="50617" xr:uid="{00000000-0005-0000-0000-0000B3480000}"/>
    <cellStyle name="40% - Accent4 3 2 2 9" xfId="8391" xr:uid="{00000000-0005-0000-0000-0000B4480000}"/>
    <cellStyle name="40% - Accent4 3 2 2 9 2" xfId="37449" xr:uid="{00000000-0005-0000-0000-0000B5480000}"/>
    <cellStyle name="40% - Accent4 3 2 3" xfId="2088" xr:uid="{00000000-0005-0000-0000-0000B6480000}"/>
    <cellStyle name="40% - Accent4 3 2 3 2" xfId="3096" xr:uid="{00000000-0005-0000-0000-0000B7480000}"/>
    <cellStyle name="40% - Accent4 3 2 3 2 2" xfId="6454" xr:uid="{00000000-0005-0000-0000-0000B8480000}"/>
    <cellStyle name="40% - Accent4 3 2 3 2 2 2" xfId="19736" xr:uid="{00000000-0005-0000-0000-0000B9480000}"/>
    <cellStyle name="40% - Accent4 3 2 3 2 2 2 2" xfId="27690" xr:uid="{00000000-0005-0000-0000-0000BA480000}"/>
    <cellStyle name="40% - Accent4 3 2 3 2 2 2 2 2" xfId="56649" xr:uid="{00000000-0005-0000-0000-0000BB480000}"/>
    <cellStyle name="40% - Accent4 3 2 3 2 2 2 3" xfId="48708" xr:uid="{00000000-0005-0000-0000-0000BC480000}"/>
    <cellStyle name="40% - Accent4 3 2 3 2 2 3" xfId="13066" xr:uid="{00000000-0005-0000-0000-0000BD480000}"/>
    <cellStyle name="40% - Accent4 3 2 3 2 2 3 2" xfId="42124" xr:uid="{00000000-0005-0000-0000-0000BE480000}"/>
    <cellStyle name="40% - Accent4 3 2 3 2 2 4" xfId="35540" xr:uid="{00000000-0005-0000-0000-0000BF480000}"/>
    <cellStyle name="40% - Accent4 3 2 3 2 3" xfId="16584" xr:uid="{00000000-0005-0000-0000-0000C0480000}"/>
    <cellStyle name="40% - Accent4 3 2 3 2 3 2" xfId="24538" xr:uid="{00000000-0005-0000-0000-0000C1480000}"/>
    <cellStyle name="40% - Accent4 3 2 3 2 3 2 2" xfId="53497" xr:uid="{00000000-0005-0000-0000-0000C2480000}"/>
    <cellStyle name="40% - Accent4 3 2 3 2 3 3" xfId="45556" xr:uid="{00000000-0005-0000-0000-0000C3480000}"/>
    <cellStyle name="40% - Accent4 3 2 3 2 4" xfId="9774" xr:uid="{00000000-0005-0000-0000-0000C4480000}"/>
    <cellStyle name="40% - Accent4 3 2 3 2 4 2" xfId="38832" xr:uid="{00000000-0005-0000-0000-0000C5480000}"/>
    <cellStyle name="40% - Accent4 3 2 3 2 5" xfId="32248" xr:uid="{00000000-0005-0000-0000-0000C6480000}"/>
    <cellStyle name="40% - Accent4 3 2 3 3" xfId="4294" xr:uid="{00000000-0005-0000-0000-0000C7480000}"/>
    <cellStyle name="40% - Accent4 3 2 3 3 2" xfId="17588" xr:uid="{00000000-0005-0000-0000-0000C8480000}"/>
    <cellStyle name="40% - Accent4 3 2 3 3 2 2" xfId="25542" xr:uid="{00000000-0005-0000-0000-0000C9480000}"/>
    <cellStyle name="40% - Accent4 3 2 3 3 2 2 2" xfId="54501" xr:uid="{00000000-0005-0000-0000-0000CA480000}"/>
    <cellStyle name="40% - Accent4 3 2 3 3 2 3" xfId="46560" xr:uid="{00000000-0005-0000-0000-0000CB480000}"/>
    <cellStyle name="40% - Accent4 3 2 3 3 3" xfId="10918" xr:uid="{00000000-0005-0000-0000-0000CC480000}"/>
    <cellStyle name="40% - Accent4 3 2 3 3 3 2" xfId="39976" xr:uid="{00000000-0005-0000-0000-0000CD480000}"/>
    <cellStyle name="40% - Accent4 3 2 3 3 4" xfId="33392" xr:uid="{00000000-0005-0000-0000-0000CE480000}"/>
    <cellStyle name="40% - Accent4 3 2 3 4" xfId="5450" xr:uid="{00000000-0005-0000-0000-0000CF480000}"/>
    <cellStyle name="40% - Accent4 3 2 3 4 2" xfId="18732" xr:uid="{00000000-0005-0000-0000-0000D0480000}"/>
    <cellStyle name="40% - Accent4 3 2 3 4 2 2" xfId="26686" xr:uid="{00000000-0005-0000-0000-0000D1480000}"/>
    <cellStyle name="40% - Accent4 3 2 3 4 2 2 2" xfId="55645" xr:uid="{00000000-0005-0000-0000-0000D2480000}"/>
    <cellStyle name="40% - Accent4 3 2 3 4 2 3" xfId="47704" xr:uid="{00000000-0005-0000-0000-0000D3480000}"/>
    <cellStyle name="40% - Accent4 3 2 3 4 3" xfId="12062" xr:uid="{00000000-0005-0000-0000-0000D4480000}"/>
    <cellStyle name="40% - Accent4 3 2 3 4 3 2" xfId="41120" xr:uid="{00000000-0005-0000-0000-0000D5480000}"/>
    <cellStyle name="40% - Accent4 3 2 3 4 4" xfId="34536" xr:uid="{00000000-0005-0000-0000-0000D6480000}"/>
    <cellStyle name="40% - Accent4 3 2 3 5" xfId="7619" xr:uid="{00000000-0005-0000-0000-0000D7480000}"/>
    <cellStyle name="40% - Accent4 3 2 3 5 2" xfId="20880" xr:uid="{00000000-0005-0000-0000-0000D8480000}"/>
    <cellStyle name="40% - Accent4 3 2 3 5 2 2" xfId="28834" xr:uid="{00000000-0005-0000-0000-0000D9480000}"/>
    <cellStyle name="40% - Accent4 3 2 3 5 2 2 2" xfId="57793" xr:uid="{00000000-0005-0000-0000-0000DA480000}"/>
    <cellStyle name="40% - Accent4 3 2 3 5 2 3" xfId="49852" xr:uid="{00000000-0005-0000-0000-0000DB480000}"/>
    <cellStyle name="40% - Accent4 3 2 3 5 3" xfId="14210" xr:uid="{00000000-0005-0000-0000-0000DC480000}"/>
    <cellStyle name="40% - Accent4 3 2 3 5 3 2" xfId="43268" xr:uid="{00000000-0005-0000-0000-0000DD480000}"/>
    <cellStyle name="40% - Accent4 3 2 3 5 4" xfId="36684" xr:uid="{00000000-0005-0000-0000-0000DE480000}"/>
    <cellStyle name="40% - Accent4 3 2 3 6" xfId="15489" xr:uid="{00000000-0005-0000-0000-0000DF480000}"/>
    <cellStyle name="40% - Accent4 3 2 3 6 2" xfId="23479" xr:uid="{00000000-0005-0000-0000-0000E0480000}"/>
    <cellStyle name="40% - Accent4 3 2 3 6 2 2" xfId="52438" xr:uid="{00000000-0005-0000-0000-0000E1480000}"/>
    <cellStyle name="40% - Accent4 3 2 3 6 3" xfId="44497" xr:uid="{00000000-0005-0000-0000-0000E2480000}"/>
    <cellStyle name="40% - Accent4 3 2 3 7" xfId="22030" xr:uid="{00000000-0005-0000-0000-0000E3480000}"/>
    <cellStyle name="40% - Accent4 3 2 3 7 2" xfId="29978" xr:uid="{00000000-0005-0000-0000-0000E4480000}"/>
    <cellStyle name="40% - Accent4 3 2 3 7 2 2" xfId="58937" xr:uid="{00000000-0005-0000-0000-0000E5480000}"/>
    <cellStyle name="40% - Accent4 3 2 3 7 3" xfId="50996" xr:uid="{00000000-0005-0000-0000-0000E6480000}"/>
    <cellStyle name="40% - Accent4 3 2 3 8" xfId="8770" xr:uid="{00000000-0005-0000-0000-0000E7480000}"/>
    <cellStyle name="40% - Accent4 3 2 3 8 2" xfId="37828" xr:uid="{00000000-0005-0000-0000-0000E8480000}"/>
    <cellStyle name="40% - Accent4 3 2 3 9" xfId="31244" xr:uid="{00000000-0005-0000-0000-0000E9480000}"/>
    <cellStyle name="40% - Accent4 3 2 4" xfId="1906" xr:uid="{00000000-0005-0000-0000-0000EA480000}"/>
    <cellStyle name="40% - Accent4 3 2 4 2" xfId="2916" xr:uid="{00000000-0005-0000-0000-0000EB480000}"/>
    <cellStyle name="40% - Accent4 3 2 4 2 2" xfId="6274" xr:uid="{00000000-0005-0000-0000-0000EC480000}"/>
    <cellStyle name="40% - Accent4 3 2 4 2 2 2" xfId="19556" xr:uid="{00000000-0005-0000-0000-0000ED480000}"/>
    <cellStyle name="40% - Accent4 3 2 4 2 2 2 2" xfId="27510" xr:uid="{00000000-0005-0000-0000-0000EE480000}"/>
    <cellStyle name="40% - Accent4 3 2 4 2 2 2 2 2" xfId="56469" xr:uid="{00000000-0005-0000-0000-0000EF480000}"/>
    <cellStyle name="40% - Accent4 3 2 4 2 2 2 3" xfId="48528" xr:uid="{00000000-0005-0000-0000-0000F0480000}"/>
    <cellStyle name="40% - Accent4 3 2 4 2 2 3" xfId="12886" xr:uid="{00000000-0005-0000-0000-0000F1480000}"/>
    <cellStyle name="40% - Accent4 3 2 4 2 2 3 2" xfId="41944" xr:uid="{00000000-0005-0000-0000-0000F2480000}"/>
    <cellStyle name="40% - Accent4 3 2 4 2 2 4" xfId="35360" xr:uid="{00000000-0005-0000-0000-0000F3480000}"/>
    <cellStyle name="40% - Accent4 3 2 4 2 3" xfId="16404" xr:uid="{00000000-0005-0000-0000-0000F4480000}"/>
    <cellStyle name="40% - Accent4 3 2 4 2 3 2" xfId="24358" xr:uid="{00000000-0005-0000-0000-0000F5480000}"/>
    <cellStyle name="40% - Accent4 3 2 4 2 3 2 2" xfId="53317" xr:uid="{00000000-0005-0000-0000-0000F6480000}"/>
    <cellStyle name="40% - Accent4 3 2 4 2 3 3" xfId="45376" xr:uid="{00000000-0005-0000-0000-0000F7480000}"/>
    <cellStyle name="40% - Accent4 3 2 4 2 4" xfId="9594" xr:uid="{00000000-0005-0000-0000-0000F8480000}"/>
    <cellStyle name="40% - Accent4 3 2 4 2 4 2" xfId="38652" xr:uid="{00000000-0005-0000-0000-0000F9480000}"/>
    <cellStyle name="40% - Accent4 3 2 4 2 5" xfId="32068" xr:uid="{00000000-0005-0000-0000-0000FA480000}"/>
    <cellStyle name="40% - Accent4 3 2 4 3" xfId="4114" xr:uid="{00000000-0005-0000-0000-0000FB480000}"/>
    <cellStyle name="40% - Accent4 3 2 4 3 2" xfId="17408" xr:uid="{00000000-0005-0000-0000-0000FC480000}"/>
    <cellStyle name="40% - Accent4 3 2 4 3 2 2" xfId="25362" xr:uid="{00000000-0005-0000-0000-0000FD480000}"/>
    <cellStyle name="40% - Accent4 3 2 4 3 2 2 2" xfId="54321" xr:uid="{00000000-0005-0000-0000-0000FE480000}"/>
    <cellStyle name="40% - Accent4 3 2 4 3 2 3" xfId="46380" xr:uid="{00000000-0005-0000-0000-0000FF480000}"/>
    <cellStyle name="40% - Accent4 3 2 4 3 3" xfId="10738" xr:uid="{00000000-0005-0000-0000-000000490000}"/>
    <cellStyle name="40% - Accent4 3 2 4 3 3 2" xfId="39796" xr:uid="{00000000-0005-0000-0000-000001490000}"/>
    <cellStyle name="40% - Accent4 3 2 4 3 4" xfId="33212" xr:uid="{00000000-0005-0000-0000-000002490000}"/>
    <cellStyle name="40% - Accent4 3 2 4 4" xfId="5270" xr:uid="{00000000-0005-0000-0000-000003490000}"/>
    <cellStyle name="40% - Accent4 3 2 4 4 2" xfId="18552" xr:uid="{00000000-0005-0000-0000-000004490000}"/>
    <cellStyle name="40% - Accent4 3 2 4 4 2 2" xfId="26506" xr:uid="{00000000-0005-0000-0000-000005490000}"/>
    <cellStyle name="40% - Accent4 3 2 4 4 2 2 2" xfId="55465" xr:uid="{00000000-0005-0000-0000-000006490000}"/>
    <cellStyle name="40% - Accent4 3 2 4 4 2 3" xfId="47524" xr:uid="{00000000-0005-0000-0000-000007490000}"/>
    <cellStyle name="40% - Accent4 3 2 4 4 3" xfId="11882" xr:uid="{00000000-0005-0000-0000-000008490000}"/>
    <cellStyle name="40% - Accent4 3 2 4 4 3 2" xfId="40940" xr:uid="{00000000-0005-0000-0000-000009490000}"/>
    <cellStyle name="40% - Accent4 3 2 4 4 4" xfId="34356" xr:uid="{00000000-0005-0000-0000-00000A490000}"/>
    <cellStyle name="40% - Accent4 3 2 4 5" xfId="7439" xr:uid="{00000000-0005-0000-0000-00000B490000}"/>
    <cellStyle name="40% - Accent4 3 2 4 5 2" xfId="20700" xr:uid="{00000000-0005-0000-0000-00000C490000}"/>
    <cellStyle name="40% - Accent4 3 2 4 5 2 2" xfId="28654" xr:uid="{00000000-0005-0000-0000-00000D490000}"/>
    <cellStyle name="40% - Accent4 3 2 4 5 2 2 2" xfId="57613" xr:uid="{00000000-0005-0000-0000-00000E490000}"/>
    <cellStyle name="40% - Accent4 3 2 4 5 2 3" xfId="49672" xr:uid="{00000000-0005-0000-0000-00000F490000}"/>
    <cellStyle name="40% - Accent4 3 2 4 5 3" xfId="14030" xr:uid="{00000000-0005-0000-0000-000010490000}"/>
    <cellStyle name="40% - Accent4 3 2 4 5 3 2" xfId="43088" xr:uid="{00000000-0005-0000-0000-000011490000}"/>
    <cellStyle name="40% - Accent4 3 2 4 5 4" xfId="36504" xr:uid="{00000000-0005-0000-0000-000012490000}"/>
    <cellStyle name="40% - Accent4 3 2 4 6" xfId="15309" xr:uid="{00000000-0005-0000-0000-000013490000}"/>
    <cellStyle name="40% - Accent4 3 2 4 6 2" xfId="23299" xr:uid="{00000000-0005-0000-0000-000014490000}"/>
    <cellStyle name="40% - Accent4 3 2 4 6 2 2" xfId="52258" xr:uid="{00000000-0005-0000-0000-000015490000}"/>
    <cellStyle name="40% - Accent4 3 2 4 6 3" xfId="44317" xr:uid="{00000000-0005-0000-0000-000016490000}"/>
    <cellStyle name="40% - Accent4 3 2 4 7" xfId="21850" xr:uid="{00000000-0005-0000-0000-000017490000}"/>
    <cellStyle name="40% - Accent4 3 2 4 7 2" xfId="29798" xr:uid="{00000000-0005-0000-0000-000018490000}"/>
    <cellStyle name="40% - Accent4 3 2 4 7 2 2" xfId="58757" xr:uid="{00000000-0005-0000-0000-000019490000}"/>
    <cellStyle name="40% - Accent4 3 2 4 7 3" xfId="50816" xr:uid="{00000000-0005-0000-0000-00001A490000}"/>
    <cellStyle name="40% - Accent4 3 2 4 8" xfId="8590" xr:uid="{00000000-0005-0000-0000-00001B490000}"/>
    <cellStyle name="40% - Accent4 3 2 4 8 2" xfId="37648" xr:uid="{00000000-0005-0000-0000-00001C490000}"/>
    <cellStyle name="40% - Accent4 3 2 4 9" xfId="31064" xr:uid="{00000000-0005-0000-0000-00001D490000}"/>
    <cellStyle name="40% - Accent4 3 2 5" xfId="2504" xr:uid="{00000000-0005-0000-0000-00001E490000}"/>
    <cellStyle name="40% - Accent4 3 2 5 2" xfId="5862" xr:uid="{00000000-0005-0000-0000-00001F490000}"/>
    <cellStyle name="40% - Accent4 3 2 5 2 2" xfId="19144" xr:uid="{00000000-0005-0000-0000-000020490000}"/>
    <cellStyle name="40% - Accent4 3 2 5 2 2 2" xfId="27098" xr:uid="{00000000-0005-0000-0000-000021490000}"/>
    <cellStyle name="40% - Accent4 3 2 5 2 2 2 2" xfId="56057" xr:uid="{00000000-0005-0000-0000-000022490000}"/>
    <cellStyle name="40% - Accent4 3 2 5 2 2 3" xfId="48116" xr:uid="{00000000-0005-0000-0000-000023490000}"/>
    <cellStyle name="40% - Accent4 3 2 5 2 3" xfId="12474" xr:uid="{00000000-0005-0000-0000-000024490000}"/>
    <cellStyle name="40% - Accent4 3 2 5 2 3 2" xfId="41532" xr:uid="{00000000-0005-0000-0000-000025490000}"/>
    <cellStyle name="40% - Accent4 3 2 5 2 4" xfId="34948" xr:uid="{00000000-0005-0000-0000-000026490000}"/>
    <cellStyle name="40% - Accent4 3 2 5 3" xfId="14746" xr:uid="{00000000-0005-0000-0000-000027490000}"/>
    <cellStyle name="40% - Accent4 3 2 5 3 2" xfId="22766" xr:uid="{00000000-0005-0000-0000-000028490000}"/>
    <cellStyle name="40% - Accent4 3 2 5 3 2 2" xfId="51725" xr:uid="{00000000-0005-0000-0000-000029490000}"/>
    <cellStyle name="40% - Accent4 3 2 5 3 3" xfId="43784" xr:uid="{00000000-0005-0000-0000-00002A490000}"/>
    <cellStyle name="40% - Accent4 3 2 5 4" xfId="9182" xr:uid="{00000000-0005-0000-0000-00002B490000}"/>
    <cellStyle name="40% - Accent4 3 2 5 4 2" xfId="38240" xr:uid="{00000000-0005-0000-0000-00002C490000}"/>
    <cellStyle name="40% - Accent4 3 2 5 5" xfId="31656" xr:uid="{00000000-0005-0000-0000-00002D490000}"/>
    <cellStyle name="40% - Accent4 3 2 6" xfId="3702" xr:uid="{00000000-0005-0000-0000-00002E490000}"/>
    <cellStyle name="40% - Accent4 3 2 6 2" xfId="16996" xr:uid="{00000000-0005-0000-0000-00002F490000}"/>
    <cellStyle name="40% - Accent4 3 2 6 2 2" xfId="24950" xr:uid="{00000000-0005-0000-0000-000030490000}"/>
    <cellStyle name="40% - Accent4 3 2 6 2 2 2" xfId="53909" xr:uid="{00000000-0005-0000-0000-000031490000}"/>
    <cellStyle name="40% - Accent4 3 2 6 2 3" xfId="45968" xr:uid="{00000000-0005-0000-0000-000032490000}"/>
    <cellStyle name="40% - Accent4 3 2 6 3" xfId="10326" xr:uid="{00000000-0005-0000-0000-000033490000}"/>
    <cellStyle name="40% - Accent4 3 2 6 3 2" xfId="39384" xr:uid="{00000000-0005-0000-0000-000034490000}"/>
    <cellStyle name="40% - Accent4 3 2 6 4" xfId="32800" xr:uid="{00000000-0005-0000-0000-000035490000}"/>
    <cellStyle name="40% - Accent4 3 2 7" xfId="4858" xr:uid="{00000000-0005-0000-0000-000036490000}"/>
    <cellStyle name="40% - Accent4 3 2 7 2" xfId="18140" xr:uid="{00000000-0005-0000-0000-000037490000}"/>
    <cellStyle name="40% - Accent4 3 2 7 2 2" xfId="26094" xr:uid="{00000000-0005-0000-0000-000038490000}"/>
    <cellStyle name="40% - Accent4 3 2 7 2 2 2" xfId="55053" xr:uid="{00000000-0005-0000-0000-000039490000}"/>
    <cellStyle name="40% - Accent4 3 2 7 2 3" xfId="47112" xr:uid="{00000000-0005-0000-0000-00003A490000}"/>
    <cellStyle name="40% - Accent4 3 2 7 3" xfId="11470" xr:uid="{00000000-0005-0000-0000-00003B490000}"/>
    <cellStyle name="40% - Accent4 3 2 7 3 2" xfId="40528" xr:uid="{00000000-0005-0000-0000-00003C490000}"/>
    <cellStyle name="40% - Accent4 3 2 7 4" xfId="33944" xr:uid="{00000000-0005-0000-0000-00003D490000}"/>
    <cellStyle name="40% - Accent4 3 2 8" xfId="7027" xr:uid="{00000000-0005-0000-0000-00003E490000}"/>
    <cellStyle name="40% - Accent4 3 2 8 2" xfId="20288" xr:uid="{00000000-0005-0000-0000-00003F490000}"/>
    <cellStyle name="40% - Accent4 3 2 8 2 2" xfId="28242" xr:uid="{00000000-0005-0000-0000-000040490000}"/>
    <cellStyle name="40% - Accent4 3 2 8 2 2 2" xfId="57201" xr:uid="{00000000-0005-0000-0000-000041490000}"/>
    <cellStyle name="40% - Accent4 3 2 8 2 3" xfId="49260" xr:uid="{00000000-0005-0000-0000-000042490000}"/>
    <cellStyle name="40% - Accent4 3 2 8 3" xfId="13618" xr:uid="{00000000-0005-0000-0000-000043490000}"/>
    <cellStyle name="40% - Accent4 3 2 8 3 2" xfId="42676" xr:uid="{00000000-0005-0000-0000-000044490000}"/>
    <cellStyle name="40% - Accent4 3 2 8 4" xfId="36092" xr:uid="{00000000-0005-0000-0000-000045490000}"/>
    <cellStyle name="40% - Accent4 3 2 9" xfId="14896" xr:uid="{00000000-0005-0000-0000-000046490000}"/>
    <cellStyle name="40% - Accent4 3 2 9 2" xfId="22886" xr:uid="{00000000-0005-0000-0000-000047490000}"/>
    <cellStyle name="40% - Accent4 3 2 9 2 2" xfId="51845" xr:uid="{00000000-0005-0000-0000-000048490000}"/>
    <cellStyle name="40% - Accent4 3 2 9 3" xfId="43904" xr:uid="{00000000-0005-0000-0000-000049490000}"/>
    <cellStyle name="40% - Accent4 3 3" xfId="1556" xr:uid="{00000000-0005-0000-0000-00004A490000}"/>
    <cellStyle name="40% - Accent4 3 3 10" xfId="30745" xr:uid="{00000000-0005-0000-0000-00004B490000}"/>
    <cellStyle name="40% - Accent4 3 3 2" xfId="2181" xr:uid="{00000000-0005-0000-0000-00004C490000}"/>
    <cellStyle name="40% - Accent4 3 3 2 2" xfId="3189" xr:uid="{00000000-0005-0000-0000-00004D490000}"/>
    <cellStyle name="40% - Accent4 3 3 2 2 2" xfId="6547" xr:uid="{00000000-0005-0000-0000-00004E490000}"/>
    <cellStyle name="40% - Accent4 3 3 2 2 2 2" xfId="19829" xr:uid="{00000000-0005-0000-0000-00004F490000}"/>
    <cellStyle name="40% - Accent4 3 3 2 2 2 2 2" xfId="27783" xr:uid="{00000000-0005-0000-0000-000050490000}"/>
    <cellStyle name="40% - Accent4 3 3 2 2 2 2 2 2" xfId="56742" xr:uid="{00000000-0005-0000-0000-000051490000}"/>
    <cellStyle name="40% - Accent4 3 3 2 2 2 2 3" xfId="48801" xr:uid="{00000000-0005-0000-0000-000052490000}"/>
    <cellStyle name="40% - Accent4 3 3 2 2 2 3" xfId="13159" xr:uid="{00000000-0005-0000-0000-000053490000}"/>
    <cellStyle name="40% - Accent4 3 3 2 2 2 3 2" xfId="42217" xr:uid="{00000000-0005-0000-0000-000054490000}"/>
    <cellStyle name="40% - Accent4 3 3 2 2 2 4" xfId="35633" xr:uid="{00000000-0005-0000-0000-000055490000}"/>
    <cellStyle name="40% - Accent4 3 3 2 2 3" xfId="16677" xr:uid="{00000000-0005-0000-0000-000056490000}"/>
    <cellStyle name="40% - Accent4 3 3 2 2 3 2" xfId="24631" xr:uid="{00000000-0005-0000-0000-000057490000}"/>
    <cellStyle name="40% - Accent4 3 3 2 2 3 2 2" xfId="53590" xr:uid="{00000000-0005-0000-0000-000058490000}"/>
    <cellStyle name="40% - Accent4 3 3 2 2 3 3" xfId="45649" xr:uid="{00000000-0005-0000-0000-000059490000}"/>
    <cellStyle name="40% - Accent4 3 3 2 2 4" xfId="9867" xr:uid="{00000000-0005-0000-0000-00005A490000}"/>
    <cellStyle name="40% - Accent4 3 3 2 2 4 2" xfId="38925" xr:uid="{00000000-0005-0000-0000-00005B490000}"/>
    <cellStyle name="40% - Accent4 3 3 2 2 5" xfId="32341" xr:uid="{00000000-0005-0000-0000-00005C490000}"/>
    <cellStyle name="40% - Accent4 3 3 2 3" xfId="4387" xr:uid="{00000000-0005-0000-0000-00005D490000}"/>
    <cellStyle name="40% - Accent4 3 3 2 3 2" xfId="17681" xr:uid="{00000000-0005-0000-0000-00005E490000}"/>
    <cellStyle name="40% - Accent4 3 3 2 3 2 2" xfId="25635" xr:uid="{00000000-0005-0000-0000-00005F490000}"/>
    <cellStyle name="40% - Accent4 3 3 2 3 2 2 2" xfId="54594" xr:uid="{00000000-0005-0000-0000-000060490000}"/>
    <cellStyle name="40% - Accent4 3 3 2 3 2 3" xfId="46653" xr:uid="{00000000-0005-0000-0000-000061490000}"/>
    <cellStyle name="40% - Accent4 3 3 2 3 3" xfId="11011" xr:uid="{00000000-0005-0000-0000-000062490000}"/>
    <cellStyle name="40% - Accent4 3 3 2 3 3 2" xfId="40069" xr:uid="{00000000-0005-0000-0000-000063490000}"/>
    <cellStyle name="40% - Accent4 3 3 2 3 4" xfId="33485" xr:uid="{00000000-0005-0000-0000-000064490000}"/>
    <cellStyle name="40% - Accent4 3 3 2 4" xfId="5543" xr:uid="{00000000-0005-0000-0000-000065490000}"/>
    <cellStyle name="40% - Accent4 3 3 2 4 2" xfId="18825" xr:uid="{00000000-0005-0000-0000-000066490000}"/>
    <cellStyle name="40% - Accent4 3 3 2 4 2 2" xfId="26779" xr:uid="{00000000-0005-0000-0000-000067490000}"/>
    <cellStyle name="40% - Accent4 3 3 2 4 2 2 2" xfId="55738" xr:uid="{00000000-0005-0000-0000-000068490000}"/>
    <cellStyle name="40% - Accent4 3 3 2 4 2 3" xfId="47797" xr:uid="{00000000-0005-0000-0000-000069490000}"/>
    <cellStyle name="40% - Accent4 3 3 2 4 3" xfId="12155" xr:uid="{00000000-0005-0000-0000-00006A490000}"/>
    <cellStyle name="40% - Accent4 3 3 2 4 3 2" xfId="41213" xr:uid="{00000000-0005-0000-0000-00006B490000}"/>
    <cellStyle name="40% - Accent4 3 3 2 4 4" xfId="34629" xr:uid="{00000000-0005-0000-0000-00006C490000}"/>
    <cellStyle name="40% - Accent4 3 3 2 5" xfId="7712" xr:uid="{00000000-0005-0000-0000-00006D490000}"/>
    <cellStyle name="40% - Accent4 3 3 2 5 2" xfId="20973" xr:uid="{00000000-0005-0000-0000-00006E490000}"/>
    <cellStyle name="40% - Accent4 3 3 2 5 2 2" xfId="28927" xr:uid="{00000000-0005-0000-0000-00006F490000}"/>
    <cellStyle name="40% - Accent4 3 3 2 5 2 2 2" xfId="57886" xr:uid="{00000000-0005-0000-0000-000070490000}"/>
    <cellStyle name="40% - Accent4 3 3 2 5 2 3" xfId="49945" xr:uid="{00000000-0005-0000-0000-000071490000}"/>
    <cellStyle name="40% - Accent4 3 3 2 5 3" xfId="14303" xr:uid="{00000000-0005-0000-0000-000072490000}"/>
    <cellStyle name="40% - Accent4 3 3 2 5 3 2" xfId="43361" xr:uid="{00000000-0005-0000-0000-000073490000}"/>
    <cellStyle name="40% - Accent4 3 3 2 5 4" xfId="36777" xr:uid="{00000000-0005-0000-0000-000074490000}"/>
    <cellStyle name="40% - Accent4 3 3 2 6" xfId="15582" xr:uid="{00000000-0005-0000-0000-000075490000}"/>
    <cellStyle name="40% - Accent4 3 3 2 6 2" xfId="23572" xr:uid="{00000000-0005-0000-0000-000076490000}"/>
    <cellStyle name="40% - Accent4 3 3 2 6 2 2" xfId="52531" xr:uid="{00000000-0005-0000-0000-000077490000}"/>
    <cellStyle name="40% - Accent4 3 3 2 6 3" xfId="44590" xr:uid="{00000000-0005-0000-0000-000078490000}"/>
    <cellStyle name="40% - Accent4 3 3 2 7" xfId="22123" xr:uid="{00000000-0005-0000-0000-000079490000}"/>
    <cellStyle name="40% - Accent4 3 3 2 7 2" xfId="30071" xr:uid="{00000000-0005-0000-0000-00007A490000}"/>
    <cellStyle name="40% - Accent4 3 3 2 7 2 2" xfId="59030" xr:uid="{00000000-0005-0000-0000-00007B490000}"/>
    <cellStyle name="40% - Accent4 3 3 2 7 3" xfId="51089" xr:uid="{00000000-0005-0000-0000-00007C490000}"/>
    <cellStyle name="40% - Accent4 3 3 2 8" xfId="8863" xr:uid="{00000000-0005-0000-0000-00007D490000}"/>
    <cellStyle name="40% - Accent4 3 3 2 8 2" xfId="37921" xr:uid="{00000000-0005-0000-0000-00007E490000}"/>
    <cellStyle name="40% - Accent4 3 3 2 9" xfId="31337" xr:uid="{00000000-0005-0000-0000-00007F490000}"/>
    <cellStyle name="40% - Accent4 3 3 3" xfId="2597" xr:uid="{00000000-0005-0000-0000-000080490000}"/>
    <cellStyle name="40% - Accent4 3 3 3 2" xfId="5955" xr:uid="{00000000-0005-0000-0000-000081490000}"/>
    <cellStyle name="40% - Accent4 3 3 3 2 2" xfId="19237" xr:uid="{00000000-0005-0000-0000-000082490000}"/>
    <cellStyle name="40% - Accent4 3 3 3 2 2 2" xfId="27191" xr:uid="{00000000-0005-0000-0000-000083490000}"/>
    <cellStyle name="40% - Accent4 3 3 3 2 2 2 2" xfId="56150" xr:uid="{00000000-0005-0000-0000-000084490000}"/>
    <cellStyle name="40% - Accent4 3 3 3 2 2 3" xfId="48209" xr:uid="{00000000-0005-0000-0000-000085490000}"/>
    <cellStyle name="40% - Accent4 3 3 3 2 3" xfId="12567" xr:uid="{00000000-0005-0000-0000-000086490000}"/>
    <cellStyle name="40% - Accent4 3 3 3 2 3 2" xfId="41625" xr:uid="{00000000-0005-0000-0000-000087490000}"/>
    <cellStyle name="40% - Accent4 3 3 3 2 4" xfId="35041" xr:uid="{00000000-0005-0000-0000-000088490000}"/>
    <cellStyle name="40% - Accent4 3 3 3 3" xfId="16085" xr:uid="{00000000-0005-0000-0000-000089490000}"/>
    <cellStyle name="40% - Accent4 3 3 3 3 2" xfId="24039" xr:uid="{00000000-0005-0000-0000-00008A490000}"/>
    <cellStyle name="40% - Accent4 3 3 3 3 2 2" xfId="52998" xr:uid="{00000000-0005-0000-0000-00008B490000}"/>
    <cellStyle name="40% - Accent4 3 3 3 3 3" xfId="45057" xr:uid="{00000000-0005-0000-0000-00008C490000}"/>
    <cellStyle name="40% - Accent4 3 3 3 4" xfId="9275" xr:uid="{00000000-0005-0000-0000-00008D490000}"/>
    <cellStyle name="40% - Accent4 3 3 3 4 2" xfId="38333" xr:uid="{00000000-0005-0000-0000-00008E490000}"/>
    <cellStyle name="40% - Accent4 3 3 3 5" xfId="31749" xr:uid="{00000000-0005-0000-0000-00008F490000}"/>
    <cellStyle name="40% - Accent4 3 3 4" xfId="3795" xr:uid="{00000000-0005-0000-0000-000090490000}"/>
    <cellStyle name="40% - Accent4 3 3 4 2" xfId="17089" xr:uid="{00000000-0005-0000-0000-000091490000}"/>
    <cellStyle name="40% - Accent4 3 3 4 2 2" xfId="25043" xr:uid="{00000000-0005-0000-0000-000092490000}"/>
    <cellStyle name="40% - Accent4 3 3 4 2 2 2" xfId="54002" xr:uid="{00000000-0005-0000-0000-000093490000}"/>
    <cellStyle name="40% - Accent4 3 3 4 2 3" xfId="46061" xr:uid="{00000000-0005-0000-0000-000094490000}"/>
    <cellStyle name="40% - Accent4 3 3 4 3" xfId="10419" xr:uid="{00000000-0005-0000-0000-000095490000}"/>
    <cellStyle name="40% - Accent4 3 3 4 3 2" xfId="39477" xr:uid="{00000000-0005-0000-0000-000096490000}"/>
    <cellStyle name="40% - Accent4 3 3 4 4" xfId="32893" xr:uid="{00000000-0005-0000-0000-000097490000}"/>
    <cellStyle name="40% - Accent4 3 3 5" xfId="4951" xr:uid="{00000000-0005-0000-0000-000098490000}"/>
    <cellStyle name="40% - Accent4 3 3 5 2" xfId="18233" xr:uid="{00000000-0005-0000-0000-000099490000}"/>
    <cellStyle name="40% - Accent4 3 3 5 2 2" xfId="26187" xr:uid="{00000000-0005-0000-0000-00009A490000}"/>
    <cellStyle name="40% - Accent4 3 3 5 2 2 2" xfId="55146" xr:uid="{00000000-0005-0000-0000-00009B490000}"/>
    <cellStyle name="40% - Accent4 3 3 5 2 3" xfId="47205" xr:uid="{00000000-0005-0000-0000-00009C490000}"/>
    <cellStyle name="40% - Accent4 3 3 5 3" xfId="11563" xr:uid="{00000000-0005-0000-0000-00009D490000}"/>
    <cellStyle name="40% - Accent4 3 3 5 3 2" xfId="40621" xr:uid="{00000000-0005-0000-0000-00009E490000}"/>
    <cellStyle name="40% - Accent4 3 3 5 4" xfId="34037" xr:uid="{00000000-0005-0000-0000-00009F490000}"/>
    <cellStyle name="40% - Accent4 3 3 6" xfId="7120" xr:uid="{00000000-0005-0000-0000-0000A0490000}"/>
    <cellStyle name="40% - Accent4 3 3 6 2" xfId="20381" xr:uid="{00000000-0005-0000-0000-0000A1490000}"/>
    <cellStyle name="40% - Accent4 3 3 6 2 2" xfId="28335" xr:uid="{00000000-0005-0000-0000-0000A2490000}"/>
    <cellStyle name="40% - Accent4 3 3 6 2 2 2" xfId="57294" xr:uid="{00000000-0005-0000-0000-0000A3490000}"/>
    <cellStyle name="40% - Accent4 3 3 6 2 3" xfId="49353" xr:uid="{00000000-0005-0000-0000-0000A4490000}"/>
    <cellStyle name="40% - Accent4 3 3 6 3" xfId="13711" xr:uid="{00000000-0005-0000-0000-0000A5490000}"/>
    <cellStyle name="40% - Accent4 3 3 6 3 2" xfId="42769" xr:uid="{00000000-0005-0000-0000-0000A6490000}"/>
    <cellStyle name="40% - Accent4 3 3 6 4" xfId="36185" xr:uid="{00000000-0005-0000-0000-0000A7490000}"/>
    <cellStyle name="40% - Accent4 3 3 7" xfId="14989" xr:uid="{00000000-0005-0000-0000-0000A8490000}"/>
    <cellStyle name="40% - Accent4 3 3 7 2" xfId="22979" xr:uid="{00000000-0005-0000-0000-0000A9490000}"/>
    <cellStyle name="40% - Accent4 3 3 7 2 2" xfId="51938" xr:uid="{00000000-0005-0000-0000-0000AA490000}"/>
    <cellStyle name="40% - Accent4 3 3 7 3" xfId="43997" xr:uid="{00000000-0005-0000-0000-0000AB490000}"/>
    <cellStyle name="40% - Accent4 3 3 8" xfId="21531" xr:uid="{00000000-0005-0000-0000-0000AC490000}"/>
    <cellStyle name="40% - Accent4 3 3 8 2" xfId="29479" xr:uid="{00000000-0005-0000-0000-0000AD490000}"/>
    <cellStyle name="40% - Accent4 3 3 8 2 2" xfId="58438" xr:uid="{00000000-0005-0000-0000-0000AE490000}"/>
    <cellStyle name="40% - Accent4 3 3 8 3" xfId="50497" xr:uid="{00000000-0005-0000-0000-0000AF490000}"/>
    <cellStyle name="40% - Accent4 3 3 9" xfId="8271" xr:uid="{00000000-0005-0000-0000-0000B0490000}"/>
    <cellStyle name="40% - Accent4 3 3 9 2" xfId="37329" xr:uid="{00000000-0005-0000-0000-0000B1490000}"/>
    <cellStyle name="40% - Accent4 3 4" xfId="1998" xr:uid="{00000000-0005-0000-0000-0000B2490000}"/>
    <cellStyle name="40% - Accent4 3 4 2" xfId="3006" xr:uid="{00000000-0005-0000-0000-0000B3490000}"/>
    <cellStyle name="40% - Accent4 3 4 2 2" xfId="6364" xr:uid="{00000000-0005-0000-0000-0000B4490000}"/>
    <cellStyle name="40% - Accent4 3 4 2 2 2" xfId="19646" xr:uid="{00000000-0005-0000-0000-0000B5490000}"/>
    <cellStyle name="40% - Accent4 3 4 2 2 2 2" xfId="27600" xr:uid="{00000000-0005-0000-0000-0000B6490000}"/>
    <cellStyle name="40% - Accent4 3 4 2 2 2 2 2" xfId="56559" xr:uid="{00000000-0005-0000-0000-0000B7490000}"/>
    <cellStyle name="40% - Accent4 3 4 2 2 2 3" xfId="48618" xr:uid="{00000000-0005-0000-0000-0000B8490000}"/>
    <cellStyle name="40% - Accent4 3 4 2 2 3" xfId="12976" xr:uid="{00000000-0005-0000-0000-0000B9490000}"/>
    <cellStyle name="40% - Accent4 3 4 2 2 3 2" xfId="42034" xr:uid="{00000000-0005-0000-0000-0000BA490000}"/>
    <cellStyle name="40% - Accent4 3 4 2 2 4" xfId="35450" xr:uid="{00000000-0005-0000-0000-0000BB490000}"/>
    <cellStyle name="40% - Accent4 3 4 2 3" xfId="16494" xr:uid="{00000000-0005-0000-0000-0000BC490000}"/>
    <cellStyle name="40% - Accent4 3 4 2 3 2" xfId="24448" xr:uid="{00000000-0005-0000-0000-0000BD490000}"/>
    <cellStyle name="40% - Accent4 3 4 2 3 2 2" xfId="53407" xr:uid="{00000000-0005-0000-0000-0000BE490000}"/>
    <cellStyle name="40% - Accent4 3 4 2 3 3" xfId="45466" xr:uid="{00000000-0005-0000-0000-0000BF490000}"/>
    <cellStyle name="40% - Accent4 3 4 2 4" xfId="9684" xr:uid="{00000000-0005-0000-0000-0000C0490000}"/>
    <cellStyle name="40% - Accent4 3 4 2 4 2" xfId="38742" xr:uid="{00000000-0005-0000-0000-0000C1490000}"/>
    <cellStyle name="40% - Accent4 3 4 2 5" xfId="32158" xr:uid="{00000000-0005-0000-0000-0000C2490000}"/>
    <cellStyle name="40% - Accent4 3 4 3" xfId="4204" xr:uid="{00000000-0005-0000-0000-0000C3490000}"/>
    <cellStyle name="40% - Accent4 3 4 3 2" xfId="17498" xr:uid="{00000000-0005-0000-0000-0000C4490000}"/>
    <cellStyle name="40% - Accent4 3 4 3 2 2" xfId="25452" xr:uid="{00000000-0005-0000-0000-0000C5490000}"/>
    <cellStyle name="40% - Accent4 3 4 3 2 2 2" xfId="54411" xr:uid="{00000000-0005-0000-0000-0000C6490000}"/>
    <cellStyle name="40% - Accent4 3 4 3 2 3" xfId="46470" xr:uid="{00000000-0005-0000-0000-0000C7490000}"/>
    <cellStyle name="40% - Accent4 3 4 3 3" xfId="10828" xr:uid="{00000000-0005-0000-0000-0000C8490000}"/>
    <cellStyle name="40% - Accent4 3 4 3 3 2" xfId="39886" xr:uid="{00000000-0005-0000-0000-0000C9490000}"/>
    <cellStyle name="40% - Accent4 3 4 3 4" xfId="33302" xr:uid="{00000000-0005-0000-0000-0000CA490000}"/>
    <cellStyle name="40% - Accent4 3 4 4" xfId="5360" xr:uid="{00000000-0005-0000-0000-0000CB490000}"/>
    <cellStyle name="40% - Accent4 3 4 4 2" xfId="18642" xr:uid="{00000000-0005-0000-0000-0000CC490000}"/>
    <cellStyle name="40% - Accent4 3 4 4 2 2" xfId="26596" xr:uid="{00000000-0005-0000-0000-0000CD490000}"/>
    <cellStyle name="40% - Accent4 3 4 4 2 2 2" xfId="55555" xr:uid="{00000000-0005-0000-0000-0000CE490000}"/>
    <cellStyle name="40% - Accent4 3 4 4 2 3" xfId="47614" xr:uid="{00000000-0005-0000-0000-0000CF490000}"/>
    <cellStyle name="40% - Accent4 3 4 4 3" xfId="11972" xr:uid="{00000000-0005-0000-0000-0000D0490000}"/>
    <cellStyle name="40% - Accent4 3 4 4 3 2" xfId="41030" xr:uid="{00000000-0005-0000-0000-0000D1490000}"/>
    <cellStyle name="40% - Accent4 3 4 4 4" xfId="34446" xr:uid="{00000000-0005-0000-0000-0000D2490000}"/>
    <cellStyle name="40% - Accent4 3 4 5" xfId="7529" xr:uid="{00000000-0005-0000-0000-0000D3490000}"/>
    <cellStyle name="40% - Accent4 3 4 5 2" xfId="20790" xr:uid="{00000000-0005-0000-0000-0000D4490000}"/>
    <cellStyle name="40% - Accent4 3 4 5 2 2" xfId="28744" xr:uid="{00000000-0005-0000-0000-0000D5490000}"/>
    <cellStyle name="40% - Accent4 3 4 5 2 2 2" xfId="57703" xr:uid="{00000000-0005-0000-0000-0000D6490000}"/>
    <cellStyle name="40% - Accent4 3 4 5 2 3" xfId="49762" xr:uid="{00000000-0005-0000-0000-0000D7490000}"/>
    <cellStyle name="40% - Accent4 3 4 5 3" xfId="14120" xr:uid="{00000000-0005-0000-0000-0000D8490000}"/>
    <cellStyle name="40% - Accent4 3 4 5 3 2" xfId="43178" xr:uid="{00000000-0005-0000-0000-0000D9490000}"/>
    <cellStyle name="40% - Accent4 3 4 5 4" xfId="36594" xr:uid="{00000000-0005-0000-0000-0000DA490000}"/>
    <cellStyle name="40% - Accent4 3 4 6" xfId="15399" xr:uid="{00000000-0005-0000-0000-0000DB490000}"/>
    <cellStyle name="40% - Accent4 3 4 6 2" xfId="23389" xr:uid="{00000000-0005-0000-0000-0000DC490000}"/>
    <cellStyle name="40% - Accent4 3 4 6 2 2" xfId="52348" xr:uid="{00000000-0005-0000-0000-0000DD490000}"/>
    <cellStyle name="40% - Accent4 3 4 6 3" xfId="44407" xr:uid="{00000000-0005-0000-0000-0000DE490000}"/>
    <cellStyle name="40% - Accent4 3 4 7" xfId="21940" xr:uid="{00000000-0005-0000-0000-0000DF490000}"/>
    <cellStyle name="40% - Accent4 3 4 7 2" xfId="29888" xr:uid="{00000000-0005-0000-0000-0000E0490000}"/>
    <cellStyle name="40% - Accent4 3 4 7 2 2" xfId="58847" xr:uid="{00000000-0005-0000-0000-0000E1490000}"/>
    <cellStyle name="40% - Accent4 3 4 7 3" xfId="50906" xr:uid="{00000000-0005-0000-0000-0000E2490000}"/>
    <cellStyle name="40% - Accent4 3 4 8" xfId="8680" xr:uid="{00000000-0005-0000-0000-0000E3490000}"/>
    <cellStyle name="40% - Accent4 3 4 8 2" xfId="37738" xr:uid="{00000000-0005-0000-0000-0000E4490000}"/>
    <cellStyle name="40% - Accent4 3 4 9" xfId="31154" xr:uid="{00000000-0005-0000-0000-0000E5490000}"/>
    <cellStyle name="40% - Accent4 3 5" xfId="1814" xr:uid="{00000000-0005-0000-0000-0000E6490000}"/>
    <cellStyle name="40% - Accent4 3 5 2" xfId="2826" xr:uid="{00000000-0005-0000-0000-0000E7490000}"/>
    <cellStyle name="40% - Accent4 3 5 2 2" xfId="6184" xr:uid="{00000000-0005-0000-0000-0000E8490000}"/>
    <cellStyle name="40% - Accent4 3 5 2 2 2" xfId="19466" xr:uid="{00000000-0005-0000-0000-0000E9490000}"/>
    <cellStyle name="40% - Accent4 3 5 2 2 2 2" xfId="27420" xr:uid="{00000000-0005-0000-0000-0000EA490000}"/>
    <cellStyle name="40% - Accent4 3 5 2 2 2 2 2" xfId="56379" xr:uid="{00000000-0005-0000-0000-0000EB490000}"/>
    <cellStyle name="40% - Accent4 3 5 2 2 2 3" xfId="48438" xr:uid="{00000000-0005-0000-0000-0000EC490000}"/>
    <cellStyle name="40% - Accent4 3 5 2 2 3" xfId="12796" xr:uid="{00000000-0005-0000-0000-0000ED490000}"/>
    <cellStyle name="40% - Accent4 3 5 2 2 3 2" xfId="41854" xr:uid="{00000000-0005-0000-0000-0000EE490000}"/>
    <cellStyle name="40% - Accent4 3 5 2 2 4" xfId="35270" xr:uid="{00000000-0005-0000-0000-0000EF490000}"/>
    <cellStyle name="40% - Accent4 3 5 2 3" xfId="16314" xr:uid="{00000000-0005-0000-0000-0000F0490000}"/>
    <cellStyle name="40% - Accent4 3 5 2 3 2" xfId="24268" xr:uid="{00000000-0005-0000-0000-0000F1490000}"/>
    <cellStyle name="40% - Accent4 3 5 2 3 2 2" xfId="53227" xr:uid="{00000000-0005-0000-0000-0000F2490000}"/>
    <cellStyle name="40% - Accent4 3 5 2 3 3" xfId="45286" xr:uid="{00000000-0005-0000-0000-0000F3490000}"/>
    <cellStyle name="40% - Accent4 3 5 2 4" xfId="9504" xr:uid="{00000000-0005-0000-0000-0000F4490000}"/>
    <cellStyle name="40% - Accent4 3 5 2 4 2" xfId="38562" xr:uid="{00000000-0005-0000-0000-0000F5490000}"/>
    <cellStyle name="40% - Accent4 3 5 2 5" xfId="31978" xr:uid="{00000000-0005-0000-0000-0000F6490000}"/>
    <cellStyle name="40% - Accent4 3 5 3" xfId="4024" xr:uid="{00000000-0005-0000-0000-0000F7490000}"/>
    <cellStyle name="40% - Accent4 3 5 3 2" xfId="17318" xr:uid="{00000000-0005-0000-0000-0000F8490000}"/>
    <cellStyle name="40% - Accent4 3 5 3 2 2" xfId="25272" xr:uid="{00000000-0005-0000-0000-0000F9490000}"/>
    <cellStyle name="40% - Accent4 3 5 3 2 2 2" xfId="54231" xr:uid="{00000000-0005-0000-0000-0000FA490000}"/>
    <cellStyle name="40% - Accent4 3 5 3 2 3" xfId="46290" xr:uid="{00000000-0005-0000-0000-0000FB490000}"/>
    <cellStyle name="40% - Accent4 3 5 3 3" xfId="10648" xr:uid="{00000000-0005-0000-0000-0000FC490000}"/>
    <cellStyle name="40% - Accent4 3 5 3 3 2" xfId="39706" xr:uid="{00000000-0005-0000-0000-0000FD490000}"/>
    <cellStyle name="40% - Accent4 3 5 3 4" xfId="33122" xr:uid="{00000000-0005-0000-0000-0000FE490000}"/>
    <cellStyle name="40% - Accent4 3 5 4" xfId="5180" xr:uid="{00000000-0005-0000-0000-0000FF490000}"/>
    <cellStyle name="40% - Accent4 3 5 4 2" xfId="18462" xr:uid="{00000000-0005-0000-0000-0000004A0000}"/>
    <cellStyle name="40% - Accent4 3 5 4 2 2" xfId="26416" xr:uid="{00000000-0005-0000-0000-0000014A0000}"/>
    <cellStyle name="40% - Accent4 3 5 4 2 2 2" xfId="55375" xr:uid="{00000000-0005-0000-0000-0000024A0000}"/>
    <cellStyle name="40% - Accent4 3 5 4 2 3" xfId="47434" xr:uid="{00000000-0005-0000-0000-0000034A0000}"/>
    <cellStyle name="40% - Accent4 3 5 4 3" xfId="11792" xr:uid="{00000000-0005-0000-0000-0000044A0000}"/>
    <cellStyle name="40% - Accent4 3 5 4 3 2" xfId="40850" xr:uid="{00000000-0005-0000-0000-0000054A0000}"/>
    <cellStyle name="40% - Accent4 3 5 4 4" xfId="34266" xr:uid="{00000000-0005-0000-0000-0000064A0000}"/>
    <cellStyle name="40% - Accent4 3 5 5" xfId="7349" xr:uid="{00000000-0005-0000-0000-0000074A0000}"/>
    <cellStyle name="40% - Accent4 3 5 5 2" xfId="20610" xr:uid="{00000000-0005-0000-0000-0000084A0000}"/>
    <cellStyle name="40% - Accent4 3 5 5 2 2" xfId="28564" xr:uid="{00000000-0005-0000-0000-0000094A0000}"/>
    <cellStyle name="40% - Accent4 3 5 5 2 2 2" xfId="57523" xr:uid="{00000000-0005-0000-0000-00000A4A0000}"/>
    <cellStyle name="40% - Accent4 3 5 5 2 3" xfId="49582" xr:uid="{00000000-0005-0000-0000-00000B4A0000}"/>
    <cellStyle name="40% - Accent4 3 5 5 3" xfId="13940" xr:uid="{00000000-0005-0000-0000-00000C4A0000}"/>
    <cellStyle name="40% - Accent4 3 5 5 3 2" xfId="42998" xr:uid="{00000000-0005-0000-0000-00000D4A0000}"/>
    <cellStyle name="40% - Accent4 3 5 5 4" xfId="36414" xr:uid="{00000000-0005-0000-0000-00000E4A0000}"/>
    <cellStyle name="40% - Accent4 3 5 6" xfId="15219" xr:uid="{00000000-0005-0000-0000-00000F4A0000}"/>
    <cellStyle name="40% - Accent4 3 5 6 2" xfId="23209" xr:uid="{00000000-0005-0000-0000-0000104A0000}"/>
    <cellStyle name="40% - Accent4 3 5 6 2 2" xfId="52168" xr:uid="{00000000-0005-0000-0000-0000114A0000}"/>
    <cellStyle name="40% - Accent4 3 5 6 3" xfId="44227" xr:uid="{00000000-0005-0000-0000-0000124A0000}"/>
    <cellStyle name="40% - Accent4 3 5 7" xfId="21760" xr:uid="{00000000-0005-0000-0000-0000134A0000}"/>
    <cellStyle name="40% - Accent4 3 5 7 2" xfId="29708" xr:uid="{00000000-0005-0000-0000-0000144A0000}"/>
    <cellStyle name="40% - Accent4 3 5 7 2 2" xfId="58667" xr:uid="{00000000-0005-0000-0000-0000154A0000}"/>
    <cellStyle name="40% - Accent4 3 5 7 3" xfId="50726" xr:uid="{00000000-0005-0000-0000-0000164A0000}"/>
    <cellStyle name="40% - Accent4 3 5 8" xfId="8500" xr:uid="{00000000-0005-0000-0000-0000174A0000}"/>
    <cellStyle name="40% - Accent4 3 5 8 2" xfId="37558" xr:uid="{00000000-0005-0000-0000-0000184A0000}"/>
    <cellStyle name="40% - Accent4 3 5 9" xfId="30974" xr:uid="{00000000-0005-0000-0000-0000194A0000}"/>
    <cellStyle name="40% - Accent4 3 6" xfId="3419" xr:uid="{00000000-0005-0000-0000-00001A4A0000}"/>
    <cellStyle name="40% - Accent4 3 6 2" xfId="4617" xr:uid="{00000000-0005-0000-0000-00001B4A0000}"/>
    <cellStyle name="40% - Accent4 3 6 2 2" xfId="17911" xr:uid="{00000000-0005-0000-0000-00001C4A0000}"/>
    <cellStyle name="40% - Accent4 3 6 2 2 2" xfId="25865" xr:uid="{00000000-0005-0000-0000-00001D4A0000}"/>
    <cellStyle name="40% - Accent4 3 6 2 2 2 2" xfId="54824" xr:uid="{00000000-0005-0000-0000-00001E4A0000}"/>
    <cellStyle name="40% - Accent4 3 6 2 2 3" xfId="46883" xr:uid="{00000000-0005-0000-0000-00001F4A0000}"/>
    <cellStyle name="40% - Accent4 3 6 2 3" xfId="11241" xr:uid="{00000000-0005-0000-0000-0000204A0000}"/>
    <cellStyle name="40% - Accent4 3 6 2 3 2" xfId="40299" xr:uid="{00000000-0005-0000-0000-0000214A0000}"/>
    <cellStyle name="40% - Accent4 3 6 2 4" xfId="33715" xr:uid="{00000000-0005-0000-0000-0000224A0000}"/>
    <cellStyle name="40% - Accent4 3 6 3" xfId="6777" xr:uid="{00000000-0005-0000-0000-0000234A0000}"/>
    <cellStyle name="40% - Accent4 3 6 3 2" xfId="20059" xr:uid="{00000000-0005-0000-0000-0000244A0000}"/>
    <cellStyle name="40% - Accent4 3 6 3 2 2" xfId="28013" xr:uid="{00000000-0005-0000-0000-0000254A0000}"/>
    <cellStyle name="40% - Accent4 3 6 3 2 2 2" xfId="56972" xr:uid="{00000000-0005-0000-0000-0000264A0000}"/>
    <cellStyle name="40% - Accent4 3 6 3 2 3" xfId="49031" xr:uid="{00000000-0005-0000-0000-0000274A0000}"/>
    <cellStyle name="40% - Accent4 3 6 3 3" xfId="13389" xr:uid="{00000000-0005-0000-0000-0000284A0000}"/>
    <cellStyle name="40% - Accent4 3 6 3 3 2" xfId="42447" xr:uid="{00000000-0005-0000-0000-0000294A0000}"/>
    <cellStyle name="40% - Accent4 3 6 3 4" xfId="35863" xr:uid="{00000000-0005-0000-0000-00002A4A0000}"/>
    <cellStyle name="40% - Accent4 3 6 4" xfId="7942" xr:uid="{00000000-0005-0000-0000-00002B4A0000}"/>
    <cellStyle name="40% - Accent4 3 6 4 2" xfId="21203" xr:uid="{00000000-0005-0000-0000-00002C4A0000}"/>
    <cellStyle name="40% - Accent4 3 6 4 2 2" xfId="29157" xr:uid="{00000000-0005-0000-0000-00002D4A0000}"/>
    <cellStyle name="40% - Accent4 3 6 4 2 2 2" xfId="58116" xr:uid="{00000000-0005-0000-0000-00002E4A0000}"/>
    <cellStyle name="40% - Accent4 3 6 4 2 3" xfId="50175" xr:uid="{00000000-0005-0000-0000-00002F4A0000}"/>
    <cellStyle name="40% - Accent4 3 6 4 3" xfId="14533" xr:uid="{00000000-0005-0000-0000-0000304A0000}"/>
    <cellStyle name="40% - Accent4 3 6 4 3 2" xfId="43591" xr:uid="{00000000-0005-0000-0000-0000314A0000}"/>
    <cellStyle name="40% - Accent4 3 6 4 4" xfId="37007" xr:uid="{00000000-0005-0000-0000-0000324A0000}"/>
    <cellStyle name="40% - Accent4 3 6 5" xfId="15812" xr:uid="{00000000-0005-0000-0000-0000334A0000}"/>
    <cellStyle name="40% - Accent4 3 6 5 2" xfId="23802" xr:uid="{00000000-0005-0000-0000-0000344A0000}"/>
    <cellStyle name="40% - Accent4 3 6 5 2 2" xfId="52761" xr:uid="{00000000-0005-0000-0000-0000354A0000}"/>
    <cellStyle name="40% - Accent4 3 6 5 3" xfId="44820" xr:uid="{00000000-0005-0000-0000-0000364A0000}"/>
    <cellStyle name="40% - Accent4 3 6 6" xfId="22353" xr:uid="{00000000-0005-0000-0000-0000374A0000}"/>
    <cellStyle name="40% - Accent4 3 6 6 2" xfId="30301" xr:uid="{00000000-0005-0000-0000-0000384A0000}"/>
    <cellStyle name="40% - Accent4 3 6 6 2 2" xfId="59260" xr:uid="{00000000-0005-0000-0000-0000394A0000}"/>
    <cellStyle name="40% - Accent4 3 6 6 3" xfId="51319" xr:uid="{00000000-0005-0000-0000-00003A4A0000}"/>
    <cellStyle name="40% - Accent4 3 6 7" xfId="10097" xr:uid="{00000000-0005-0000-0000-00003B4A0000}"/>
    <cellStyle name="40% - Accent4 3 6 7 2" xfId="39155" xr:uid="{00000000-0005-0000-0000-00003C4A0000}"/>
    <cellStyle name="40% - Accent4 3 6 8" xfId="32571" xr:uid="{00000000-0005-0000-0000-00003D4A0000}"/>
    <cellStyle name="40% - Accent4 3 7" xfId="2413" xr:uid="{00000000-0005-0000-0000-00003E4A0000}"/>
    <cellStyle name="40% - Accent4 3 7 2" xfId="5772" xr:uid="{00000000-0005-0000-0000-00003F4A0000}"/>
    <cellStyle name="40% - Accent4 3 7 2 2" xfId="19054" xr:uid="{00000000-0005-0000-0000-0000404A0000}"/>
    <cellStyle name="40% - Accent4 3 7 2 2 2" xfId="27008" xr:uid="{00000000-0005-0000-0000-0000414A0000}"/>
    <cellStyle name="40% - Accent4 3 7 2 2 2 2" xfId="55967" xr:uid="{00000000-0005-0000-0000-0000424A0000}"/>
    <cellStyle name="40% - Accent4 3 7 2 2 3" xfId="48026" xr:uid="{00000000-0005-0000-0000-0000434A0000}"/>
    <cellStyle name="40% - Accent4 3 7 2 3" xfId="12384" xr:uid="{00000000-0005-0000-0000-0000444A0000}"/>
    <cellStyle name="40% - Accent4 3 7 2 3 2" xfId="41442" xr:uid="{00000000-0005-0000-0000-0000454A0000}"/>
    <cellStyle name="40% - Accent4 3 7 2 4" xfId="34858" xr:uid="{00000000-0005-0000-0000-0000464A0000}"/>
    <cellStyle name="40% - Accent4 3 7 3" xfId="14757" xr:uid="{00000000-0005-0000-0000-0000474A0000}"/>
    <cellStyle name="40% - Accent4 3 7 3 2" xfId="22773" xr:uid="{00000000-0005-0000-0000-0000484A0000}"/>
    <cellStyle name="40% - Accent4 3 7 3 2 2" xfId="51732" xr:uid="{00000000-0005-0000-0000-0000494A0000}"/>
    <cellStyle name="40% - Accent4 3 7 3 3" xfId="43791" xr:uid="{00000000-0005-0000-0000-00004A4A0000}"/>
    <cellStyle name="40% - Accent4 3 7 4" xfId="9092" xr:uid="{00000000-0005-0000-0000-00004B4A0000}"/>
    <cellStyle name="40% - Accent4 3 7 4 2" xfId="38150" xr:uid="{00000000-0005-0000-0000-00004C4A0000}"/>
    <cellStyle name="40% - Accent4 3 7 5" xfId="31566" xr:uid="{00000000-0005-0000-0000-00004D4A0000}"/>
    <cellStyle name="40% - Accent4 3 8" xfId="3612" xr:uid="{00000000-0005-0000-0000-00004E4A0000}"/>
    <cellStyle name="40% - Accent4 3 8 2" xfId="16906" xr:uid="{00000000-0005-0000-0000-00004F4A0000}"/>
    <cellStyle name="40% - Accent4 3 8 2 2" xfId="24860" xr:uid="{00000000-0005-0000-0000-0000504A0000}"/>
    <cellStyle name="40% - Accent4 3 8 2 2 2" xfId="53819" xr:uid="{00000000-0005-0000-0000-0000514A0000}"/>
    <cellStyle name="40% - Accent4 3 8 2 3" xfId="45878" xr:uid="{00000000-0005-0000-0000-0000524A0000}"/>
    <cellStyle name="40% - Accent4 3 8 3" xfId="10236" xr:uid="{00000000-0005-0000-0000-0000534A0000}"/>
    <cellStyle name="40% - Accent4 3 8 3 2" xfId="39294" xr:uid="{00000000-0005-0000-0000-0000544A0000}"/>
    <cellStyle name="40% - Accent4 3 8 4" xfId="32710" xr:uid="{00000000-0005-0000-0000-0000554A0000}"/>
    <cellStyle name="40% - Accent4 3 9" xfId="4766" xr:uid="{00000000-0005-0000-0000-0000564A0000}"/>
    <cellStyle name="40% - Accent4 3 9 2" xfId="18050" xr:uid="{00000000-0005-0000-0000-0000574A0000}"/>
    <cellStyle name="40% - Accent4 3 9 2 2" xfId="26004" xr:uid="{00000000-0005-0000-0000-0000584A0000}"/>
    <cellStyle name="40% - Accent4 3 9 2 2 2" xfId="54963" xr:uid="{00000000-0005-0000-0000-0000594A0000}"/>
    <cellStyle name="40% - Accent4 3 9 2 3" xfId="47022" xr:uid="{00000000-0005-0000-0000-00005A4A0000}"/>
    <cellStyle name="40% - Accent4 3 9 3" xfId="11380" xr:uid="{00000000-0005-0000-0000-00005B4A0000}"/>
    <cellStyle name="40% - Accent4 3 9 3 2" xfId="40438" xr:uid="{00000000-0005-0000-0000-00005C4A0000}"/>
    <cellStyle name="40% - Accent4 3 9 4" xfId="33854" xr:uid="{00000000-0005-0000-0000-00005D4A0000}"/>
    <cellStyle name="40% - Accent4 4" xfId="1408" xr:uid="{00000000-0005-0000-0000-00005E4A0000}"/>
    <cellStyle name="40% - Accent4 4 10" xfId="6981" xr:uid="{00000000-0005-0000-0000-00005F4A0000}"/>
    <cellStyle name="40% - Accent4 4 10 2" xfId="20242" xr:uid="{00000000-0005-0000-0000-0000604A0000}"/>
    <cellStyle name="40% - Accent4 4 10 2 2" xfId="28196" xr:uid="{00000000-0005-0000-0000-0000614A0000}"/>
    <cellStyle name="40% - Accent4 4 10 2 2 2" xfId="57155" xr:uid="{00000000-0005-0000-0000-0000624A0000}"/>
    <cellStyle name="40% - Accent4 4 10 2 3" xfId="49214" xr:uid="{00000000-0005-0000-0000-0000634A0000}"/>
    <cellStyle name="40% - Accent4 4 10 3" xfId="13572" xr:uid="{00000000-0005-0000-0000-0000644A0000}"/>
    <cellStyle name="40% - Accent4 4 10 3 2" xfId="42630" xr:uid="{00000000-0005-0000-0000-0000654A0000}"/>
    <cellStyle name="40% - Accent4 4 10 4" xfId="36046" xr:uid="{00000000-0005-0000-0000-0000664A0000}"/>
    <cellStyle name="40% - Accent4 4 11" xfId="14850" xr:uid="{00000000-0005-0000-0000-0000674A0000}"/>
    <cellStyle name="40% - Accent4 4 11 2" xfId="22840" xr:uid="{00000000-0005-0000-0000-0000684A0000}"/>
    <cellStyle name="40% - Accent4 4 11 2 2" xfId="51799" xr:uid="{00000000-0005-0000-0000-0000694A0000}"/>
    <cellStyle name="40% - Accent4 4 11 3" xfId="43858" xr:uid="{00000000-0005-0000-0000-00006A4A0000}"/>
    <cellStyle name="40% - Accent4 4 12" xfId="21392" xr:uid="{00000000-0005-0000-0000-00006B4A0000}"/>
    <cellStyle name="40% - Accent4 4 12 2" xfId="29340" xr:uid="{00000000-0005-0000-0000-00006C4A0000}"/>
    <cellStyle name="40% - Accent4 4 12 2 2" xfId="58299" xr:uid="{00000000-0005-0000-0000-00006D4A0000}"/>
    <cellStyle name="40% - Accent4 4 12 3" xfId="50358" xr:uid="{00000000-0005-0000-0000-00006E4A0000}"/>
    <cellStyle name="40% - Accent4 4 13" xfId="22498" xr:uid="{00000000-0005-0000-0000-00006F4A0000}"/>
    <cellStyle name="40% - Accent4 4 13 2" xfId="30442" xr:uid="{00000000-0005-0000-0000-0000704A0000}"/>
    <cellStyle name="40% - Accent4 4 13 2 2" xfId="59401" xr:uid="{00000000-0005-0000-0000-0000714A0000}"/>
    <cellStyle name="40% - Accent4 4 13 3" xfId="51460" xr:uid="{00000000-0005-0000-0000-0000724A0000}"/>
    <cellStyle name="40% - Accent4 4 14" xfId="22604" xr:uid="{00000000-0005-0000-0000-0000734A0000}"/>
    <cellStyle name="40% - Accent4 4 14 2" xfId="51566" xr:uid="{00000000-0005-0000-0000-0000744A0000}"/>
    <cellStyle name="40% - Accent4 4 15" xfId="8132" xr:uid="{00000000-0005-0000-0000-0000754A0000}"/>
    <cellStyle name="40% - Accent4 4 15 2" xfId="37190" xr:uid="{00000000-0005-0000-0000-0000764A0000}"/>
    <cellStyle name="40% - Accent4 4 16" xfId="30606" xr:uid="{00000000-0005-0000-0000-0000774A0000}"/>
    <cellStyle name="40% - Accent4 4 2" xfId="1500" xr:uid="{00000000-0005-0000-0000-0000784A0000}"/>
    <cellStyle name="40% - Accent4 4 2 10" xfId="21482" xr:uid="{00000000-0005-0000-0000-0000794A0000}"/>
    <cellStyle name="40% - Accent4 4 2 10 2" xfId="29430" xr:uid="{00000000-0005-0000-0000-00007A4A0000}"/>
    <cellStyle name="40% - Accent4 4 2 10 2 2" xfId="58389" xr:uid="{00000000-0005-0000-0000-00007B4A0000}"/>
    <cellStyle name="40% - Accent4 4 2 10 3" xfId="50448" xr:uid="{00000000-0005-0000-0000-00007C4A0000}"/>
    <cellStyle name="40% - Accent4 4 2 11" xfId="8222" xr:uid="{00000000-0005-0000-0000-00007D4A0000}"/>
    <cellStyle name="40% - Accent4 4 2 11 2" xfId="37280" xr:uid="{00000000-0005-0000-0000-00007E4A0000}"/>
    <cellStyle name="40% - Accent4 4 2 12" xfId="30696" xr:uid="{00000000-0005-0000-0000-00007F4A0000}"/>
    <cellStyle name="40% - Accent4 4 2 2" xfId="1720" xr:uid="{00000000-0005-0000-0000-0000804A0000}"/>
    <cellStyle name="40% - Accent4 4 2 2 10" xfId="30909" xr:uid="{00000000-0005-0000-0000-0000814A0000}"/>
    <cellStyle name="40% - Accent4 4 2 2 2" xfId="2345" xr:uid="{00000000-0005-0000-0000-0000824A0000}"/>
    <cellStyle name="40% - Accent4 4 2 2 2 2" xfId="3353" xr:uid="{00000000-0005-0000-0000-0000834A0000}"/>
    <cellStyle name="40% - Accent4 4 2 2 2 2 2" xfId="6711" xr:uid="{00000000-0005-0000-0000-0000844A0000}"/>
    <cellStyle name="40% - Accent4 4 2 2 2 2 2 2" xfId="19993" xr:uid="{00000000-0005-0000-0000-0000854A0000}"/>
    <cellStyle name="40% - Accent4 4 2 2 2 2 2 2 2" xfId="27947" xr:uid="{00000000-0005-0000-0000-0000864A0000}"/>
    <cellStyle name="40% - Accent4 4 2 2 2 2 2 2 2 2" xfId="56906" xr:uid="{00000000-0005-0000-0000-0000874A0000}"/>
    <cellStyle name="40% - Accent4 4 2 2 2 2 2 2 3" xfId="48965" xr:uid="{00000000-0005-0000-0000-0000884A0000}"/>
    <cellStyle name="40% - Accent4 4 2 2 2 2 2 3" xfId="13323" xr:uid="{00000000-0005-0000-0000-0000894A0000}"/>
    <cellStyle name="40% - Accent4 4 2 2 2 2 2 3 2" xfId="42381" xr:uid="{00000000-0005-0000-0000-00008A4A0000}"/>
    <cellStyle name="40% - Accent4 4 2 2 2 2 2 4" xfId="35797" xr:uid="{00000000-0005-0000-0000-00008B4A0000}"/>
    <cellStyle name="40% - Accent4 4 2 2 2 2 3" xfId="16841" xr:uid="{00000000-0005-0000-0000-00008C4A0000}"/>
    <cellStyle name="40% - Accent4 4 2 2 2 2 3 2" xfId="24795" xr:uid="{00000000-0005-0000-0000-00008D4A0000}"/>
    <cellStyle name="40% - Accent4 4 2 2 2 2 3 2 2" xfId="53754" xr:uid="{00000000-0005-0000-0000-00008E4A0000}"/>
    <cellStyle name="40% - Accent4 4 2 2 2 2 3 3" xfId="45813" xr:uid="{00000000-0005-0000-0000-00008F4A0000}"/>
    <cellStyle name="40% - Accent4 4 2 2 2 2 4" xfId="10031" xr:uid="{00000000-0005-0000-0000-0000904A0000}"/>
    <cellStyle name="40% - Accent4 4 2 2 2 2 4 2" xfId="39089" xr:uid="{00000000-0005-0000-0000-0000914A0000}"/>
    <cellStyle name="40% - Accent4 4 2 2 2 2 5" xfId="32505" xr:uid="{00000000-0005-0000-0000-0000924A0000}"/>
    <cellStyle name="40% - Accent4 4 2 2 2 3" xfId="4551" xr:uid="{00000000-0005-0000-0000-0000934A0000}"/>
    <cellStyle name="40% - Accent4 4 2 2 2 3 2" xfId="17845" xr:uid="{00000000-0005-0000-0000-0000944A0000}"/>
    <cellStyle name="40% - Accent4 4 2 2 2 3 2 2" xfId="25799" xr:uid="{00000000-0005-0000-0000-0000954A0000}"/>
    <cellStyle name="40% - Accent4 4 2 2 2 3 2 2 2" xfId="54758" xr:uid="{00000000-0005-0000-0000-0000964A0000}"/>
    <cellStyle name="40% - Accent4 4 2 2 2 3 2 3" xfId="46817" xr:uid="{00000000-0005-0000-0000-0000974A0000}"/>
    <cellStyle name="40% - Accent4 4 2 2 2 3 3" xfId="11175" xr:uid="{00000000-0005-0000-0000-0000984A0000}"/>
    <cellStyle name="40% - Accent4 4 2 2 2 3 3 2" xfId="40233" xr:uid="{00000000-0005-0000-0000-0000994A0000}"/>
    <cellStyle name="40% - Accent4 4 2 2 2 3 4" xfId="33649" xr:uid="{00000000-0005-0000-0000-00009A4A0000}"/>
    <cellStyle name="40% - Accent4 4 2 2 2 4" xfId="5707" xr:uid="{00000000-0005-0000-0000-00009B4A0000}"/>
    <cellStyle name="40% - Accent4 4 2 2 2 4 2" xfId="18989" xr:uid="{00000000-0005-0000-0000-00009C4A0000}"/>
    <cellStyle name="40% - Accent4 4 2 2 2 4 2 2" xfId="26943" xr:uid="{00000000-0005-0000-0000-00009D4A0000}"/>
    <cellStyle name="40% - Accent4 4 2 2 2 4 2 2 2" xfId="55902" xr:uid="{00000000-0005-0000-0000-00009E4A0000}"/>
    <cellStyle name="40% - Accent4 4 2 2 2 4 2 3" xfId="47961" xr:uid="{00000000-0005-0000-0000-00009F4A0000}"/>
    <cellStyle name="40% - Accent4 4 2 2 2 4 3" xfId="12319" xr:uid="{00000000-0005-0000-0000-0000A04A0000}"/>
    <cellStyle name="40% - Accent4 4 2 2 2 4 3 2" xfId="41377" xr:uid="{00000000-0005-0000-0000-0000A14A0000}"/>
    <cellStyle name="40% - Accent4 4 2 2 2 4 4" xfId="34793" xr:uid="{00000000-0005-0000-0000-0000A24A0000}"/>
    <cellStyle name="40% - Accent4 4 2 2 2 5" xfId="7876" xr:uid="{00000000-0005-0000-0000-0000A34A0000}"/>
    <cellStyle name="40% - Accent4 4 2 2 2 5 2" xfId="21137" xr:uid="{00000000-0005-0000-0000-0000A44A0000}"/>
    <cellStyle name="40% - Accent4 4 2 2 2 5 2 2" xfId="29091" xr:uid="{00000000-0005-0000-0000-0000A54A0000}"/>
    <cellStyle name="40% - Accent4 4 2 2 2 5 2 2 2" xfId="58050" xr:uid="{00000000-0005-0000-0000-0000A64A0000}"/>
    <cellStyle name="40% - Accent4 4 2 2 2 5 2 3" xfId="50109" xr:uid="{00000000-0005-0000-0000-0000A74A0000}"/>
    <cellStyle name="40% - Accent4 4 2 2 2 5 3" xfId="14467" xr:uid="{00000000-0005-0000-0000-0000A84A0000}"/>
    <cellStyle name="40% - Accent4 4 2 2 2 5 3 2" xfId="43525" xr:uid="{00000000-0005-0000-0000-0000A94A0000}"/>
    <cellStyle name="40% - Accent4 4 2 2 2 5 4" xfId="36941" xr:uid="{00000000-0005-0000-0000-0000AA4A0000}"/>
    <cellStyle name="40% - Accent4 4 2 2 2 6" xfId="15746" xr:uid="{00000000-0005-0000-0000-0000AB4A0000}"/>
    <cellStyle name="40% - Accent4 4 2 2 2 6 2" xfId="23736" xr:uid="{00000000-0005-0000-0000-0000AC4A0000}"/>
    <cellStyle name="40% - Accent4 4 2 2 2 6 2 2" xfId="52695" xr:uid="{00000000-0005-0000-0000-0000AD4A0000}"/>
    <cellStyle name="40% - Accent4 4 2 2 2 6 3" xfId="44754" xr:uid="{00000000-0005-0000-0000-0000AE4A0000}"/>
    <cellStyle name="40% - Accent4 4 2 2 2 7" xfId="22287" xr:uid="{00000000-0005-0000-0000-0000AF4A0000}"/>
    <cellStyle name="40% - Accent4 4 2 2 2 7 2" xfId="30235" xr:uid="{00000000-0005-0000-0000-0000B04A0000}"/>
    <cellStyle name="40% - Accent4 4 2 2 2 7 2 2" xfId="59194" xr:uid="{00000000-0005-0000-0000-0000B14A0000}"/>
    <cellStyle name="40% - Accent4 4 2 2 2 7 3" xfId="51253" xr:uid="{00000000-0005-0000-0000-0000B24A0000}"/>
    <cellStyle name="40% - Accent4 4 2 2 2 8" xfId="9027" xr:uid="{00000000-0005-0000-0000-0000B34A0000}"/>
    <cellStyle name="40% - Accent4 4 2 2 2 8 2" xfId="38085" xr:uid="{00000000-0005-0000-0000-0000B44A0000}"/>
    <cellStyle name="40% - Accent4 4 2 2 2 9" xfId="31501" xr:uid="{00000000-0005-0000-0000-0000B54A0000}"/>
    <cellStyle name="40% - Accent4 4 2 2 3" xfId="2761" xr:uid="{00000000-0005-0000-0000-0000B64A0000}"/>
    <cellStyle name="40% - Accent4 4 2 2 3 2" xfId="6119" xr:uid="{00000000-0005-0000-0000-0000B74A0000}"/>
    <cellStyle name="40% - Accent4 4 2 2 3 2 2" xfId="19401" xr:uid="{00000000-0005-0000-0000-0000B84A0000}"/>
    <cellStyle name="40% - Accent4 4 2 2 3 2 2 2" xfId="27355" xr:uid="{00000000-0005-0000-0000-0000B94A0000}"/>
    <cellStyle name="40% - Accent4 4 2 2 3 2 2 2 2" xfId="56314" xr:uid="{00000000-0005-0000-0000-0000BA4A0000}"/>
    <cellStyle name="40% - Accent4 4 2 2 3 2 2 3" xfId="48373" xr:uid="{00000000-0005-0000-0000-0000BB4A0000}"/>
    <cellStyle name="40% - Accent4 4 2 2 3 2 3" xfId="12731" xr:uid="{00000000-0005-0000-0000-0000BC4A0000}"/>
    <cellStyle name="40% - Accent4 4 2 2 3 2 3 2" xfId="41789" xr:uid="{00000000-0005-0000-0000-0000BD4A0000}"/>
    <cellStyle name="40% - Accent4 4 2 2 3 2 4" xfId="35205" xr:uid="{00000000-0005-0000-0000-0000BE4A0000}"/>
    <cellStyle name="40% - Accent4 4 2 2 3 3" xfId="16249" xr:uid="{00000000-0005-0000-0000-0000BF4A0000}"/>
    <cellStyle name="40% - Accent4 4 2 2 3 3 2" xfId="24203" xr:uid="{00000000-0005-0000-0000-0000C04A0000}"/>
    <cellStyle name="40% - Accent4 4 2 2 3 3 2 2" xfId="53162" xr:uid="{00000000-0005-0000-0000-0000C14A0000}"/>
    <cellStyle name="40% - Accent4 4 2 2 3 3 3" xfId="45221" xr:uid="{00000000-0005-0000-0000-0000C24A0000}"/>
    <cellStyle name="40% - Accent4 4 2 2 3 4" xfId="9439" xr:uid="{00000000-0005-0000-0000-0000C34A0000}"/>
    <cellStyle name="40% - Accent4 4 2 2 3 4 2" xfId="38497" xr:uid="{00000000-0005-0000-0000-0000C44A0000}"/>
    <cellStyle name="40% - Accent4 4 2 2 3 5" xfId="31913" xr:uid="{00000000-0005-0000-0000-0000C54A0000}"/>
    <cellStyle name="40% - Accent4 4 2 2 4" xfId="3959" xr:uid="{00000000-0005-0000-0000-0000C64A0000}"/>
    <cellStyle name="40% - Accent4 4 2 2 4 2" xfId="17253" xr:uid="{00000000-0005-0000-0000-0000C74A0000}"/>
    <cellStyle name="40% - Accent4 4 2 2 4 2 2" xfId="25207" xr:uid="{00000000-0005-0000-0000-0000C84A0000}"/>
    <cellStyle name="40% - Accent4 4 2 2 4 2 2 2" xfId="54166" xr:uid="{00000000-0005-0000-0000-0000C94A0000}"/>
    <cellStyle name="40% - Accent4 4 2 2 4 2 3" xfId="46225" xr:uid="{00000000-0005-0000-0000-0000CA4A0000}"/>
    <cellStyle name="40% - Accent4 4 2 2 4 3" xfId="10583" xr:uid="{00000000-0005-0000-0000-0000CB4A0000}"/>
    <cellStyle name="40% - Accent4 4 2 2 4 3 2" xfId="39641" xr:uid="{00000000-0005-0000-0000-0000CC4A0000}"/>
    <cellStyle name="40% - Accent4 4 2 2 4 4" xfId="33057" xr:uid="{00000000-0005-0000-0000-0000CD4A0000}"/>
    <cellStyle name="40% - Accent4 4 2 2 5" xfId="5115" xr:uid="{00000000-0005-0000-0000-0000CE4A0000}"/>
    <cellStyle name="40% - Accent4 4 2 2 5 2" xfId="18397" xr:uid="{00000000-0005-0000-0000-0000CF4A0000}"/>
    <cellStyle name="40% - Accent4 4 2 2 5 2 2" xfId="26351" xr:uid="{00000000-0005-0000-0000-0000D04A0000}"/>
    <cellStyle name="40% - Accent4 4 2 2 5 2 2 2" xfId="55310" xr:uid="{00000000-0005-0000-0000-0000D14A0000}"/>
    <cellStyle name="40% - Accent4 4 2 2 5 2 3" xfId="47369" xr:uid="{00000000-0005-0000-0000-0000D24A0000}"/>
    <cellStyle name="40% - Accent4 4 2 2 5 3" xfId="11727" xr:uid="{00000000-0005-0000-0000-0000D34A0000}"/>
    <cellStyle name="40% - Accent4 4 2 2 5 3 2" xfId="40785" xr:uid="{00000000-0005-0000-0000-0000D44A0000}"/>
    <cellStyle name="40% - Accent4 4 2 2 5 4" xfId="34201" xr:uid="{00000000-0005-0000-0000-0000D54A0000}"/>
    <cellStyle name="40% - Accent4 4 2 2 6" xfId="7284" xr:uid="{00000000-0005-0000-0000-0000D64A0000}"/>
    <cellStyle name="40% - Accent4 4 2 2 6 2" xfId="20545" xr:uid="{00000000-0005-0000-0000-0000D74A0000}"/>
    <cellStyle name="40% - Accent4 4 2 2 6 2 2" xfId="28499" xr:uid="{00000000-0005-0000-0000-0000D84A0000}"/>
    <cellStyle name="40% - Accent4 4 2 2 6 2 2 2" xfId="57458" xr:uid="{00000000-0005-0000-0000-0000D94A0000}"/>
    <cellStyle name="40% - Accent4 4 2 2 6 2 3" xfId="49517" xr:uid="{00000000-0005-0000-0000-0000DA4A0000}"/>
    <cellStyle name="40% - Accent4 4 2 2 6 3" xfId="13875" xr:uid="{00000000-0005-0000-0000-0000DB4A0000}"/>
    <cellStyle name="40% - Accent4 4 2 2 6 3 2" xfId="42933" xr:uid="{00000000-0005-0000-0000-0000DC4A0000}"/>
    <cellStyle name="40% - Accent4 4 2 2 6 4" xfId="36349" xr:uid="{00000000-0005-0000-0000-0000DD4A0000}"/>
    <cellStyle name="40% - Accent4 4 2 2 7" xfId="15153" xr:uid="{00000000-0005-0000-0000-0000DE4A0000}"/>
    <cellStyle name="40% - Accent4 4 2 2 7 2" xfId="23143" xr:uid="{00000000-0005-0000-0000-0000DF4A0000}"/>
    <cellStyle name="40% - Accent4 4 2 2 7 2 2" xfId="52102" xr:uid="{00000000-0005-0000-0000-0000E04A0000}"/>
    <cellStyle name="40% - Accent4 4 2 2 7 3" xfId="44161" xr:uid="{00000000-0005-0000-0000-0000E14A0000}"/>
    <cellStyle name="40% - Accent4 4 2 2 8" xfId="21695" xr:uid="{00000000-0005-0000-0000-0000E24A0000}"/>
    <cellStyle name="40% - Accent4 4 2 2 8 2" xfId="29643" xr:uid="{00000000-0005-0000-0000-0000E34A0000}"/>
    <cellStyle name="40% - Accent4 4 2 2 8 2 2" xfId="58602" xr:uid="{00000000-0005-0000-0000-0000E44A0000}"/>
    <cellStyle name="40% - Accent4 4 2 2 8 3" xfId="50661" xr:uid="{00000000-0005-0000-0000-0000E54A0000}"/>
    <cellStyle name="40% - Accent4 4 2 2 9" xfId="8435" xr:uid="{00000000-0005-0000-0000-0000E64A0000}"/>
    <cellStyle name="40% - Accent4 4 2 2 9 2" xfId="37493" xr:uid="{00000000-0005-0000-0000-0000E74A0000}"/>
    <cellStyle name="40% - Accent4 4 2 3" xfId="2132" xr:uid="{00000000-0005-0000-0000-0000E84A0000}"/>
    <cellStyle name="40% - Accent4 4 2 3 2" xfId="3140" xr:uid="{00000000-0005-0000-0000-0000E94A0000}"/>
    <cellStyle name="40% - Accent4 4 2 3 2 2" xfId="6498" xr:uid="{00000000-0005-0000-0000-0000EA4A0000}"/>
    <cellStyle name="40% - Accent4 4 2 3 2 2 2" xfId="19780" xr:uid="{00000000-0005-0000-0000-0000EB4A0000}"/>
    <cellStyle name="40% - Accent4 4 2 3 2 2 2 2" xfId="27734" xr:uid="{00000000-0005-0000-0000-0000EC4A0000}"/>
    <cellStyle name="40% - Accent4 4 2 3 2 2 2 2 2" xfId="56693" xr:uid="{00000000-0005-0000-0000-0000ED4A0000}"/>
    <cellStyle name="40% - Accent4 4 2 3 2 2 2 3" xfId="48752" xr:uid="{00000000-0005-0000-0000-0000EE4A0000}"/>
    <cellStyle name="40% - Accent4 4 2 3 2 2 3" xfId="13110" xr:uid="{00000000-0005-0000-0000-0000EF4A0000}"/>
    <cellStyle name="40% - Accent4 4 2 3 2 2 3 2" xfId="42168" xr:uid="{00000000-0005-0000-0000-0000F04A0000}"/>
    <cellStyle name="40% - Accent4 4 2 3 2 2 4" xfId="35584" xr:uid="{00000000-0005-0000-0000-0000F14A0000}"/>
    <cellStyle name="40% - Accent4 4 2 3 2 3" xfId="16628" xr:uid="{00000000-0005-0000-0000-0000F24A0000}"/>
    <cellStyle name="40% - Accent4 4 2 3 2 3 2" xfId="24582" xr:uid="{00000000-0005-0000-0000-0000F34A0000}"/>
    <cellStyle name="40% - Accent4 4 2 3 2 3 2 2" xfId="53541" xr:uid="{00000000-0005-0000-0000-0000F44A0000}"/>
    <cellStyle name="40% - Accent4 4 2 3 2 3 3" xfId="45600" xr:uid="{00000000-0005-0000-0000-0000F54A0000}"/>
    <cellStyle name="40% - Accent4 4 2 3 2 4" xfId="9818" xr:uid="{00000000-0005-0000-0000-0000F64A0000}"/>
    <cellStyle name="40% - Accent4 4 2 3 2 4 2" xfId="38876" xr:uid="{00000000-0005-0000-0000-0000F74A0000}"/>
    <cellStyle name="40% - Accent4 4 2 3 2 5" xfId="32292" xr:uid="{00000000-0005-0000-0000-0000F84A0000}"/>
    <cellStyle name="40% - Accent4 4 2 3 3" xfId="4338" xr:uid="{00000000-0005-0000-0000-0000F94A0000}"/>
    <cellStyle name="40% - Accent4 4 2 3 3 2" xfId="17632" xr:uid="{00000000-0005-0000-0000-0000FA4A0000}"/>
    <cellStyle name="40% - Accent4 4 2 3 3 2 2" xfId="25586" xr:uid="{00000000-0005-0000-0000-0000FB4A0000}"/>
    <cellStyle name="40% - Accent4 4 2 3 3 2 2 2" xfId="54545" xr:uid="{00000000-0005-0000-0000-0000FC4A0000}"/>
    <cellStyle name="40% - Accent4 4 2 3 3 2 3" xfId="46604" xr:uid="{00000000-0005-0000-0000-0000FD4A0000}"/>
    <cellStyle name="40% - Accent4 4 2 3 3 3" xfId="10962" xr:uid="{00000000-0005-0000-0000-0000FE4A0000}"/>
    <cellStyle name="40% - Accent4 4 2 3 3 3 2" xfId="40020" xr:uid="{00000000-0005-0000-0000-0000FF4A0000}"/>
    <cellStyle name="40% - Accent4 4 2 3 3 4" xfId="33436" xr:uid="{00000000-0005-0000-0000-0000004B0000}"/>
    <cellStyle name="40% - Accent4 4 2 3 4" xfId="5494" xr:uid="{00000000-0005-0000-0000-0000014B0000}"/>
    <cellStyle name="40% - Accent4 4 2 3 4 2" xfId="18776" xr:uid="{00000000-0005-0000-0000-0000024B0000}"/>
    <cellStyle name="40% - Accent4 4 2 3 4 2 2" xfId="26730" xr:uid="{00000000-0005-0000-0000-0000034B0000}"/>
    <cellStyle name="40% - Accent4 4 2 3 4 2 2 2" xfId="55689" xr:uid="{00000000-0005-0000-0000-0000044B0000}"/>
    <cellStyle name="40% - Accent4 4 2 3 4 2 3" xfId="47748" xr:uid="{00000000-0005-0000-0000-0000054B0000}"/>
    <cellStyle name="40% - Accent4 4 2 3 4 3" xfId="12106" xr:uid="{00000000-0005-0000-0000-0000064B0000}"/>
    <cellStyle name="40% - Accent4 4 2 3 4 3 2" xfId="41164" xr:uid="{00000000-0005-0000-0000-0000074B0000}"/>
    <cellStyle name="40% - Accent4 4 2 3 4 4" xfId="34580" xr:uid="{00000000-0005-0000-0000-0000084B0000}"/>
    <cellStyle name="40% - Accent4 4 2 3 5" xfId="7663" xr:uid="{00000000-0005-0000-0000-0000094B0000}"/>
    <cellStyle name="40% - Accent4 4 2 3 5 2" xfId="20924" xr:uid="{00000000-0005-0000-0000-00000A4B0000}"/>
    <cellStyle name="40% - Accent4 4 2 3 5 2 2" xfId="28878" xr:uid="{00000000-0005-0000-0000-00000B4B0000}"/>
    <cellStyle name="40% - Accent4 4 2 3 5 2 2 2" xfId="57837" xr:uid="{00000000-0005-0000-0000-00000C4B0000}"/>
    <cellStyle name="40% - Accent4 4 2 3 5 2 3" xfId="49896" xr:uid="{00000000-0005-0000-0000-00000D4B0000}"/>
    <cellStyle name="40% - Accent4 4 2 3 5 3" xfId="14254" xr:uid="{00000000-0005-0000-0000-00000E4B0000}"/>
    <cellStyle name="40% - Accent4 4 2 3 5 3 2" xfId="43312" xr:uid="{00000000-0005-0000-0000-00000F4B0000}"/>
    <cellStyle name="40% - Accent4 4 2 3 5 4" xfId="36728" xr:uid="{00000000-0005-0000-0000-0000104B0000}"/>
    <cellStyle name="40% - Accent4 4 2 3 6" xfId="15533" xr:uid="{00000000-0005-0000-0000-0000114B0000}"/>
    <cellStyle name="40% - Accent4 4 2 3 6 2" xfId="23523" xr:uid="{00000000-0005-0000-0000-0000124B0000}"/>
    <cellStyle name="40% - Accent4 4 2 3 6 2 2" xfId="52482" xr:uid="{00000000-0005-0000-0000-0000134B0000}"/>
    <cellStyle name="40% - Accent4 4 2 3 6 3" xfId="44541" xr:uid="{00000000-0005-0000-0000-0000144B0000}"/>
    <cellStyle name="40% - Accent4 4 2 3 7" xfId="22074" xr:uid="{00000000-0005-0000-0000-0000154B0000}"/>
    <cellStyle name="40% - Accent4 4 2 3 7 2" xfId="30022" xr:uid="{00000000-0005-0000-0000-0000164B0000}"/>
    <cellStyle name="40% - Accent4 4 2 3 7 2 2" xfId="58981" xr:uid="{00000000-0005-0000-0000-0000174B0000}"/>
    <cellStyle name="40% - Accent4 4 2 3 7 3" xfId="51040" xr:uid="{00000000-0005-0000-0000-0000184B0000}"/>
    <cellStyle name="40% - Accent4 4 2 3 8" xfId="8814" xr:uid="{00000000-0005-0000-0000-0000194B0000}"/>
    <cellStyle name="40% - Accent4 4 2 3 8 2" xfId="37872" xr:uid="{00000000-0005-0000-0000-00001A4B0000}"/>
    <cellStyle name="40% - Accent4 4 2 3 9" xfId="31288" xr:uid="{00000000-0005-0000-0000-00001B4B0000}"/>
    <cellStyle name="40% - Accent4 4 2 4" xfId="1950" xr:uid="{00000000-0005-0000-0000-00001C4B0000}"/>
    <cellStyle name="40% - Accent4 4 2 4 2" xfId="2960" xr:uid="{00000000-0005-0000-0000-00001D4B0000}"/>
    <cellStyle name="40% - Accent4 4 2 4 2 2" xfId="6318" xr:uid="{00000000-0005-0000-0000-00001E4B0000}"/>
    <cellStyle name="40% - Accent4 4 2 4 2 2 2" xfId="19600" xr:uid="{00000000-0005-0000-0000-00001F4B0000}"/>
    <cellStyle name="40% - Accent4 4 2 4 2 2 2 2" xfId="27554" xr:uid="{00000000-0005-0000-0000-0000204B0000}"/>
    <cellStyle name="40% - Accent4 4 2 4 2 2 2 2 2" xfId="56513" xr:uid="{00000000-0005-0000-0000-0000214B0000}"/>
    <cellStyle name="40% - Accent4 4 2 4 2 2 2 3" xfId="48572" xr:uid="{00000000-0005-0000-0000-0000224B0000}"/>
    <cellStyle name="40% - Accent4 4 2 4 2 2 3" xfId="12930" xr:uid="{00000000-0005-0000-0000-0000234B0000}"/>
    <cellStyle name="40% - Accent4 4 2 4 2 2 3 2" xfId="41988" xr:uid="{00000000-0005-0000-0000-0000244B0000}"/>
    <cellStyle name="40% - Accent4 4 2 4 2 2 4" xfId="35404" xr:uid="{00000000-0005-0000-0000-0000254B0000}"/>
    <cellStyle name="40% - Accent4 4 2 4 2 3" xfId="16448" xr:uid="{00000000-0005-0000-0000-0000264B0000}"/>
    <cellStyle name="40% - Accent4 4 2 4 2 3 2" xfId="24402" xr:uid="{00000000-0005-0000-0000-0000274B0000}"/>
    <cellStyle name="40% - Accent4 4 2 4 2 3 2 2" xfId="53361" xr:uid="{00000000-0005-0000-0000-0000284B0000}"/>
    <cellStyle name="40% - Accent4 4 2 4 2 3 3" xfId="45420" xr:uid="{00000000-0005-0000-0000-0000294B0000}"/>
    <cellStyle name="40% - Accent4 4 2 4 2 4" xfId="9638" xr:uid="{00000000-0005-0000-0000-00002A4B0000}"/>
    <cellStyle name="40% - Accent4 4 2 4 2 4 2" xfId="38696" xr:uid="{00000000-0005-0000-0000-00002B4B0000}"/>
    <cellStyle name="40% - Accent4 4 2 4 2 5" xfId="32112" xr:uid="{00000000-0005-0000-0000-00002C4B0000}"/>
    <cellStyle name="40% - Accent4 4 2 4 3" xfId="4158" xr:uid="{00000000-0005-0000-0000-00002D4B0000}"/>
    <cellStyle name="40% - Accent4 4 2 4 3 2" xfId="17452" xr:uid="{00000000-0005-0000-0000-00002E4B0000}"/>
    <cellStyle name="40% - Accent4 4 2 4 3 2 2" xfId="25406" xr:uid="{00000000-0005-0000-0000-00002F4B0000}"/>
    <cellStyle name="40% - Accent4 4 2 4 3 2 2 2" xfId="54365" xr:uid="{00000000-0005-0000-0000-0000304B0000}"/>
    <cellStyle name="40% - Accent4 4 2 4 3 2 3" xfId="46424" xr:uid="{00000000-0005-0000-0000-0000314B0000}"/>
    <cellStyle name="40% - Accent4 4 2 4 3 3" xfId="10782" xr:uid="{00000000-0005-0000-0000-0000324B0000}"/>
    <cellStyle name="40% - Accent4 4 2 4 3 3 2" xfId="39840" xr:uid="{00000000-0005-0000-0000-0000334B0000}"/>
    <cellStyle name="40% - Accent4 4 2 4 3 4" xfId="33256" xr:uid="{00000000-0005-0000-0000-0000344B0000}"/>
    <cellStyle name="40% - Accent4 4 2 4 4" xfId="5314" xr:uid="{00000000-0005-0000-0000-0000354B0000}"/>
    <cellStyle name="40% - Accent4 4 2 4 4 2" xfId="18596" xr:uid="{00000000-0005-0000-0000-0000364B0000}"/>
    <cellStyle name="40% - Accent4 4 2 4 4 2 2" xfId="26550" xr:uid="{00000000-0005-0000-0000-0000374B0000}"/>
    <cellStyle name="40% - Accent4 4 2 4 4 2 2 2" xfId="55509" xr:uid="{00000000-0005-0000-0000-0000384B0000}"/>
    <cellStyle name="40% - Accent4 4 2 4 4 2 3" xfId="47568" xr:uid="{00000000-0005-0000-0000-0000394B0000}"/>
    <cellStyle name="40% - Accent4 4 2 4 4 3" xfId="11926" xr:uid="{00000000-0005-0000-0000-00003A4B0000}"/>
    <cellStyle name="40% - Accent4 4 2 4 4 3 2" xfId="40984" xr:uid="{00000000-0005-0000-0000-00003B4B0000}"/>
    <cellStyle name="40% - Accent4 4 2 4 4 4" xfId="34400" xr:uid="{00000000-0005-0000-0000-00003C4B0000}"/>
    <cellStyle name="40% - Accent4 4 2 4 5" xfId="7483" xr:uid="{00000000-0005-0000-0000-00003D4B0000}"/>
    <cellStyle name="40% - Accent4 4 2 4 5 2" xfId="20744" xr:uid="{00000000-0005-0000-0000-00003E4B0000}"/>
    <cellStyle name="40% - Accent4 4 2 4 5 2 2" xfId="28698" xr:uid="{00000000-0005-0000-0000-00003F4B0000}"/>
    <cellStyle name="40% - Accent4 4 2 4 5 2 2 2" xfId="57657" xr:uid="{00000000-0005-0000-0000-0000404B0000}"/>
    <cellStyle name="40% - Accent4 4 2 4 5 2 3" xfId="49716" xr:uid="{00000000-0005-0000-0000-0000414B0000}"/>
    <cellStyle name="40% - Accent4 4 2 4 5 3" xfId="14074" xr:uid="{00000000-0005-0000-0000-0000424B0000}"/>
    <cellStyle name="40% - Accent4 4 2 4 5 3 2" xfId="43132" xr:uid="{00000000-0005-0000-0000-0000434B0000}"/>
    <cellStyle name="40% - Accent4 4 2 4 5 4" xfId="36548" xr:uid="{00000000-0005-0000-0000-0000444B0000}"/>
    <cellStyle name="40% - Accent4 4 2 4 6" xfId="15353" xr:uid="{00000000-0005-0000-0000-0000454B0000}"/>
    <cellStyle name="40% - Accent4 4 2 4 6 2" xfId="23343" xr:uid="{00000000-0005-0000-0000-0000464B0000}"/>
    <cellStyle name="40% - Accent4 4 2 4 6 2 2" xfId="52302" xr:uid="{00000000-0005-0000-0000-0000474B0000}"/>
    <cellStyle name="40% - Accent4 4 2 4 6 3" xfId="44361" xr:uid="{00000000-0005-0000-0000-0000484B0000}"/>
    <cellStyle name="40% - Accent4 4 2 4 7" xfId="21894" xr:uid="{00000000-0005-0000-0000-0000494B0000}"/>
    <cellStyle name="40% - Accent4 4 2 4 7 2" xfId="29842" xr:uid="{00000000-0005-0000-0000-00004A4B0000}"/>
    <cellStyle name="40% - Accent4 4 2 4 7 2 2" xfId="58801" xr:uid="{00000000-0005-0000-0000-00004B4B0000}"/>
    <cellStyle name="40% - Accent4 4 2 4 7 3" xfId="50860" xr:uid="{00000000-0005-0000-0000-00004C4B0000}"/>
    <cellStyle name="40% - Accent4 4 2 4 8" xfId="8634" xr:uid="{00000000-0005-0000-0000-00004D4B0000}"/>
    <cellStyle name="40% - Accent4 4 2 4 8 2" xfId="37692" xr:uid="{00000000-0005-0000-0000-00004E4B0000}"/>
    <cellStyle name="40% - Accent4 4 2 4 9" xfId="31108" xr:uid="{00000000-0005-0000-0000-00004F4B0000}"/>
    <cellStyle name="40% - Accent4 4 2 5" xfId="2548" xr:uid="{00000000-0005-0000-0000-0000504B0000}"/>
    <cellStyle name="40% - Accent4 4 2 5 2" xfId="5906" xr:uid="{00000000-0005-0000-0000-0000514B0000}"/>
    <cellStyle name="40% - Accent4 4 2 5 2 2" xfId="19188" xr:uid="{00000000-0005-0000-0000-0000524B0000}"/>
    <cellStyle name="40% - Accent4 4 2 5 2 2 2" xfId="27142" xr:uid="{00000000-0005-0000-0000-0000534B0000}"/>
    <cellStyle name="40% - Accent4 4 2 5 2 2 2 2" xfId="56101" xr:uid="{00000000-0005-0000-0000-0000544B0000}"/>
    <cellStyle name="40% - Accent4 4 2 5 2 2 3" xfId="48160" xr:uid="{00000000-0005-0000-0000-0000554B0000}"/>
    <cellStyle name="40% - Accent4 4 2 5 2 3" xfId="12518" xr:uid="{00000000-0005-0000-0000-0000564B0000}"/>
    <cellStyle name="40% - Accent4 4 2 5 2 3 2" xfId="41576" xr:uid="{00000000-0005-0000-0000-0000574B0000}"/>
    <cellStyle name="40% - Accent4 4 2 5 2 4" xfId="34992" xr:uid="{00000000-0005-0000-0000-0000584B0000}"/>
    <cellStyle name="40% - Accent4 4 2 5 3" xfId="16036" xr:uid="{00000000-0005-0000-0000-0000594B0000}"/>
    <cellStyle name="40% - Accent4 4 2 5 3 2" xfId="23990" xr:uid="{00000000-0005-0000-0000-00005A4B0000}"/>
    <cellStyle name="40% - Accent4 4 2 5 3 2 2" xfId="52949" xr:uid="{00000000-0005-0000-0000-00005B4B0000}"/>
    <cellStyle name="40% - Accent4 4 2 5 3 3" xfId="45008" xr:uid="{00000000-0005-0000-0000-00005C4B0000}"/>
    <cellStyle name="40% - Accent4 4 2 5 4" xfId="9226" xr:uid="{00000000-0005-0000-0000-00005D4B0000}"/>
    <cellStyle name="40% - Accent4 4 2 5 4 2" xfId="38284" xr:uid="{00000000-0005-0000-0000-00005E4B0000}"/>
    <cellStyle name="40% - Accent4 4 2 5 5" xfId="31700" xr:uid="{00000000-0005-0000-0000-00005F4B0000}"/>
    <cellStyle name="40% - Accent4 4 2 6" xfId="3746" xr:uid="{00000000-0005-0000-0000-0000604B0000}"/>
    <cellStyle name="40% - Accent4 4 2 6 2" xfId="17040" xr:uid="{00000000-0005-0000-0000-0000614B0000}"/>
    <cellStyle name="40% - Accent4 4 2 6 2 2" xfId="24994" xr:uid="{00000000-0005-0000-0000-0000624B0000}"/>
    <cellStyle name="40% - Accent4 4 2 6 2 2 2" xfId="53953" xr:uid="{00000000-0005-0000-0000-0000634B0000}"/>
    <cellStyle name="40% - Accent4 4 2 6 2 3" xfId="46012" xr:uid="{00000000-0005-0000-0000-0000644B0000}"/>
    <cellStyle name="40% - Accent4 4 2 6 3" xfId="10370" xr:uid="{00000000-0005-0000-0000-0000654B0000}"/>
    <cellStyle name="40% - Accent4 4 2 6 3 2" xfId="39428" xr:uid="{00000000-0005-0000-0000-0000664B0000}"/>
    <cellStyle name="40% - Accent4 4 2 6 4" xfId="32844" xr:uid="{00000000-0005-0000-0000-0000674B0000}"/>
    <cellStyle name="40% - Accent4 4 2 7" xfId="4902" xr:uid="{00000000-0005-0000-0000-0000684B0000}"/>
    <cellStyle name="40% - Accent4 4 2 7 2" xfId="18184" xr:uid="{00000000-0005-0000-0000-0000694B0000}"/>
    <cellStyle name="40% - Accent4 4 2 7 2 2" xfId="26138" xr:uid="{00000000-0005-0000-0000-00006A4B0000}"/>
    <cellStyle name="40% - Accent4 4 2 7 2 2 2" xfId="55097" xr:uid="{00000000-0005-0000-0000-00006B4B0000}"/>
    <cellStyle name="40% - Accent4 4 2 7 2 3" xfId="47156" xr:uid="{00000000-0005-0000-0000-00006C4B0000}"/>
    <cellStyle name="40% - Accent4 4 2 7 3" xfId="11514" xr:uid="{00000000-0005-0000-0000-00006D4B0000}"/>
    <cellStyle name="40% - Accent4 4 2 7 3 2" xfId="40572" xr:uid="{00000000-0005-0000-0000-00006E4B0000}"/>
    <cellStyle name="40% - Accent4 4 2 7 4" xfId="33988" xr:uid="{00000000-0005-0000-0000-00006F4B0000}"/>
    <cellStyle name="40% - Accent4 4 2 8" xfId="7071" xr:uid="{00000000-0005-0000-0000-0000704B0000}"/>
    <cellStyle name="40% - Accent4 4 2 8 2" xfId="20332" xr:uid="{00000000-0005-0000-0000-0000714B0000}"/>
    <cellStyle name="40% - Accent4 4 2 8 2 2" xfId="28286" xr:uid="{00000000-0005-0000-0000-0000724B0000}"/>
    <cellStyle name="40% - Accent4 4 2 8 2 2 2" xfId="57245" xr:uid="{00000000-0005-0000-0000-0000734B0000}"/>
    <cellStyle name="40% - Accent4 4 2 8 2 3" xfId="49304" xr:uid="{00000000-0005-0000-0000-0000744B0000}"/>
    <cellStyle name="40% - Accent4 4 2 8 3" xfId="13662" xr:uid="{00000000-0005-0000-0000-0000754B0000}"/>
    <cellStyle name="40% - Accent4 4 2 8 3 2" xfId="42720" xr:uid="{00000000-0005-0000-0000-0000764B0000}"/>
    <cellStyle name="40% - Accent4 4 2 8 4" xfId="36136" xr:uid="{00000000-0005-0000-0000-0000774B0000}"/>
    <cellStyle name="40% - Accent4 4 2 9" xfId="14940" xr:uid="{00000000-0005-0000-0000-0000784B0000}"/>
    <cellStyle name="40% - Accent4 4 2 9 2" xfId="22930" xr:uid="{00000000-0005-0000-0000-0000794B0000}"/>
    <cellStyle name="40% - Accent4 4 2 9 2 2" xfId="51889" xr:uid="{00000000-0005-0000-0000-00007A4B0000}"/>
    <cellStyle name="40% - Accent4 4 2 9 3" xfId="43948" xr:uid="{00000000-0005-0000-0000-00007B4B0000}"/>
    <cellStyle name="40% - Accent4 4 3" xfId="1630" xr:uid="{00000000-0005-0000-0000-00007C4B0000}"/>
    <cellStyle name="40% - Accent4 4 3 10" xfId="30819" xr:uid="{00000000-0005-0000-0000-00007D4B0000}"/>
    <cellStyle name="40% - Accent4 4 3 2" xfId="2255" xr:uid="{00000000-0005-0000-0000-00007E4B0000}"/>
    <cellStyle name="40% - Accent4 4 3 2 2" xfId="3263" xr:uid="{00000000-0005-0000-0000-00007F4B0000}"/>
    <cellStyle name="40% - Accent4 4 3 2 2 2" xfId="6621" xr:uid="{00000000-0005-0000-0000-0000804B0000}"/>
    <cellStyle name="40% - Accent4 4 3 2 2 2 2" xfId="19903" xr:uid="{00000000-0005-0000-0000-0000814B0000}"/>
    <cellStyle name="40% - Accent4 4 3 2 2 2 2 2" xfId="27857" xr:uid="{00000000-0005-0000-0000-0000824B0000}"/>
    <cellStyle name="40% - Accent4 4 3 2 2 2 2 2 2" xfId="56816" xr:uid="{00000000-0005-0000-0000-0000834B0000}"/>
    <cellStyle name="40% - Accent4 4 3 2 2 2 2 3" xfId="48875" xr:uid="{00000000-0005-0000-0000-0000844B0000}"/>
    <cellStyle name="40% - Accent4 4 3 2 2 2 3" xfId="13233" xr:uid="{00000000-0005-0000-0000-0000854B0000}"/>
    <cellStyle name="40% - Accent4 4 3 2 2 2 3 2" xfId="42291" xr:uid="{00000000-0005-0000-0000-0000864B0000}"/>
    <cellStyle name="40% - Accent4 4 3 2 2 2 4" xfId="35707" xr:uid="{00000000-0005-0000-0000-0000874B0000}"/>
    <cellStyle name="40% - Accent4 4 3 2 2 3" xfId="16751" xr:uid="{00000000-0005-0000-0000-0000884B0000}"/>
    <cellStyle name="40% - Accent4 4 3 2 2 3 2" xfId="24705" xr:uid="{00000000-0005-0000-0000-0000894B0000}"/>
    <cellStyle name="40% - Accent4 4 3 2 2 3 2 2" xfId="53664" xr:uid="{00000000-0005-0000-0000-00008A4B0000}"/>
    <cellStyle name="40% - Accent4 4 3 2 2 3 3" xfId="45723" xr:uid="{00000000-0005-0000-0000-00008B4B0000}"/>
    <cellStyle name="40% - Accent4 4 3 2 2 4" xfId="9941" xr:uid="{00000000-0005-0000-0000-00008C4B0000}"/>
    <cellStyle name="40% - Accent4 4 3 2 2 4 2" xfId="38999" xr:uid="{00000000-0005-0000-0000-00008D4B0000}"/>
    <cellStyle name="40% - Accent4 4 3 2 2 5" xfId="32415" xr:uid="{00000000-0005-0000-0000-00008E4B0000}"/>
    <cellStyle name="40% - Accent4 4 3 2 3" xfId="4461" xr:uid="{00000000-0005-0000-0000-00008F4B0000}"/>
    <cellStyle name="40% - Accent4 4 3 2 3 2" xfId="17755" xr:uid="{00000000-0005-0000-0000-0000904B0000}"/>
    <cellStyle name="40% - Accent4 4 3 2 3 2 2" xfId="25709" xr:uid="{00000000-0005-0000-0000-0000914B0000}"/>
    <cellStyle name="40% - Accent4 4 3 2 3 2 2 2" xfId="54668" xr:uid="{00000000-0005-0000-0000-0000924B0000}"/>
    <cellStyle name="40% - Accent4 4 3 2 3 2 3" xfId="46727" xr:uid="{00000000-0005-0000-0000-0000934B0000}"/>
    <cellStyle name="40% - Accent4 4 3 2 3 3" xfId="11085" xr:uid="{00000000-0005-0000-0000-0000944B0000}"/>
    <cellStyle name="40% - Accent4 4 3 2 3 3 2" xfId="40143" xr:uid="{00000000-0005-0000-0000-0000954B0000}"/>
    <cellStyle name="40% - Accent4 4 3 2 3 4" xfId="33559" xr:uid="{00000000-0005-0000-0000-0000964B0000}"/>
    <cellStyle name="40% - Accent4 4 3 2 4" xfId="5617" xr:uid="{00000000-0005-0000-0000-0000974B0000}"/>
    <cellStyle name="40% - Accent4 4 3 2 4 2" xfId="18899" xr:uid="{00000000-0005-0000-0000-0000984B0000}"/>
    <cellStyle name="40% - Accent4 4 3 2 4 2 2" xfId="26853" xr:uid="{00000000-0005-0000-0000-0000994B0000}"/>
    <cellStyle name="40% - Accent4 4 3 2 4 2 2 2" xfId="55812" xr:uid="{00000000-0005-0000-0000-00009A4B0000}"/>
    <cellStyle name="40% - Accent4 4 3 2 4 2 3" xfId="47871" xr:uid="{00000000-0005-0000-0000-00009B4B0000}"/>
    <cellStyle name="40% - Accent4 4 3 2 4 3" xfId="12229" xr:uid="{00000000-0005-0000-0000-00009C4B0000}"/>
    <cellStyle name="40% - Accent4 4 3 2 4 3 2" xfId="41287" xr:uid="{00000000-0005-0000-0000-00009D4B0000}"/>
    <cellStyle name="40% - Accent4 4 3 2 4 4" xfId="34703" xr:uid="{00000000-0005-0000-0000-00009E4B0000}"/>
    <cellStyle name="40% - Accent4 4 3 2 5" xfId="7786" xr:uid="{00000000-0005-0000-0000-00009F4B0000}"/>
    <cellStyle name="40% - Accent4 4 3 2 5 2" xfId="21047" xr:uid="{00000000-0005-0000-0000-0000A04B0000}"/>
    <cellStyle name="40% - Accent4 4 3 2 5 2 2" xfId="29001" xr:uid="{00000000-0005-0000-0000-0000A14B0000}"/>
    <cellStyle name="40% - Accent4 4 3 2 5 2 2 2" xfId="57960" xr:uid="{00000000-0005-0000-0000-0000A24B0000}"/>
    <cellStyle name="40% - Accent4 4 3 2 5 2 3" xfId="50019" xr:uid="{00000000-0005-0000-0000-0000A34B0000}"/>
    <cellStyle name="40% - Accent4 4 3 2 5 3" xfId="14377" xr:uid="{00000000-0005-0000-0000-0000A44B0000}"/>
    <cellStyle name="40% - Accent4 4 3 2 5 3 2" xfId="43435" xr:uid="{00000000-0005-0000-0000-0000A54B0000}"/>
    <cellStyle name="40% - Accent4 4 3 2 5 4" xfId="36851" xr:uid="{00000000-0005-0000-0000-0000A64B0000}"/>
    <cellStyle name="40% - Accent4 4 3 2 6" xfId="15656" xr:uid="{00000000-0005-0000-0000-0000A74B0000}"/>
    <cellStyle name="40% - Accent4 4 3 2 6 2" xfId="23646" xr:uid="{00000000-0005-0000-0000-0000A84B0000}"/>
    <cellStyle name="40% - Accent4 4 3 2 6 2 2" xfId="52605" xr:uid="{00000000-0005-0000-0000-0000A94B0000}"/>
    <cellStyle name="40% - Accent4 4 3 2 6 3" xfId="44664" xr:uid="{00000000-0005-0000-0000-0000AA4B0000}"/>
    <cellStyle name="40% - Accent4 4 3 2 7" xfId="22197" xr:uid="{00000000-0005-0000-0000-0000AB4B0000}"/>
    <cellStyle name="40% - Accent4 4 3 2 7 2" xfId="30145" xr:uid="{00000000-0005-0000-0000-0000AC4B0000}"/>
    <cellStyle name="40% - Accent4 4 3 2 7 2 2" xfId="59104" xr:uid="{00000000-0005-0000-0000-0000AD4B0000}"/>
    <cellStyle name="40% - Accent4 4 3 2 7 3" xfId="51163" xr:uid="{00000000-0005-0000-0000-0000AE4B0000}"/>
    <cellStyle name="40% - Accent4 4 3 2 8" xfId="8937" xr:uid="{00000000-0005-0000-0000-0000AF4B0000}"/>
    <cellStyle name="40% - Accent4 4 3 2 8 2" xfId="37995" xr:uid="{00000000-0005-0000-0000-0000B04B0000}"/>
    <cellStyle name="40% - Accent4 4 3 2 9" xfId="31411" xr:uid="{00000000-0005-0000-0000-0000B14B0000}"/>
    <cellStyle name="40% - Accent4 4 3 3" xfId="2671" xr:uid="{00000000-0005-0000-0000-0000B24B0000}"/>
    <cellStyle name="40% - Accent4 4 3 3 2" xfId="6029" xr:uid="{00000000-0005-0000-0000-0000B34B0000}"/>
    <cellStyle name="40% - Accent4 4 3 3 2 2" xfId="19311" xr:uid="{00000000-0005-0000-0000-0000B44B0000}"/>
    <cellStyle name="40% - Accent4 4 3 3 2 2 2" xfId="27265" xr:uid="{00000000-0005-0000-0000-0000B54B0000}"/>
    <cellStyle name="40% - Accent4 4 3 3 2 2 2 2" xfId="56224" xr:uid="{00000000-0005-0000-0000-0000B64B0000}"/>
    <cellStyle name="40% - Accent4 4 3 3 2 2 3" xfId="48283" xr:uid="{00000000-0005-0000-0000-0000B74B0000}"/>
    <cellStyle name="40% - Accent4 4 3 3 2 3" xfId="12641" xr:uid="{00000000-0005-0000-0000-0000B84B0000}"/>
    <cellStyle name="40% - Accent4 4 3 3 2 3 2" xfId="41699" xr:uid="{00000000-0005-0000-0000-0000B94B0000}"/>
    <cellStyle name="40% - Accent4 4 3 3 2 4" xfId="35115" xr:uid="{00000000-0005-0000-0000-0000BA4B0000}"/>
    <cellStyle name="40% - Accent4 4 3 3 3" xfId="16159" xr:uid="{00000000-0005-0000-0000-0000BB4B0000}"/>
    <cellStyle name="40% - Accent4 4 3 3 3 2" xfId="24113" xr:uid="{00000000-0005-0000-0000-0000BC4B0000}"/>
    <cellStyle name="40% - Accent4 4 3 3 3 2 2" xfId="53072" xr:uid="{00000000-0005-0000-0000-0000BD4B0000}"/>
    <cellStyle name="40% - Accent4 4 3 3 3 3" xfId="45131" xr:uid="{00000000-0005-0000-0000-0000BE4B0000}"/>
    <cellStyle name="40% - Accent4 4 3 3 4" xfId="9349" xr:uid="{00000000-0005-0000-0000-0000BF4B0000}"/>
    <cellStyle name="40% - Accent4 4 3 3 4 2" xfId="38407" xr:uid="{00000000-0005-0000-0000-0000C04B0000}"/>
    <cellStyle name="40% - Accent4 4 3 3 5" xfId="31823" xr:uid="{00000000-0005-0000-0000-0000C14B0000}"/>
    <cellStyle name="40% - Accent4 4 3 4" xfId="3869" xr:uid="{00000000-0005-0000-0000-0000C24B0000}"/>
    <cellStyle name="40% - Accent4 4 3 4 2" xfId="17163" xr:uid="{00000000-0005-0000-0000-0000C34B0000}"/>
    <cellStyle name="40% - Accent4 4 3 4 2 2" xfId="25117" xr:uid="{00000000-0005-0000-0000-0000C44B0000}"/>
    <cellStyle name="40% - Accent4 4 3 4 2 2 2" xfId="54076" xr:uid="{00000000-0005-0000-0000-0000C54B0000}"/>
    <cellStyle name="40% - Accent4 4 3 4 2 3" xfId="46135" xr:uid="{00000000-0005-0000-0000-0000C64B0000}"/>
    <cellStyle name="40% - Accent4 4 3 4 3" xfId="10493" xr:uid="{00000000-0005-0000-0000-0000C74B0000}"/>
    <cellStyle name="40% - Accent4 4 3 4 3 2" xfId="39551" xr:uid="{00000000-0005-0000-0000-0000C84B0000}"/>
    <cellStyle name="40% - Accent4 4 3 4 4" xfId="32967" xr:uid="{00000000-0005-0000-0000-0000C94B0000}"/>
    <cellStyle name="40% - Accent4 4 3 5" xfId="5025" xr:uid="{00000000-0005-0000-0000-0000CA4B0000}"/>
    <cellStyle name="40% - Accent4 4 3 5 2" xfId="18307" xr:uid="{00000000-0005-0000-0000-0000CB4B0000}"/>
    <cellStyle name="40% - Accent4 4 3 5 2 2" xfId="26261" xr:uid="{00000000-0005-0000-0000-0000CC4B0000}"/>
    <cellStyle name="40% - Accent4 4 3 5 2 2 2" xfId="55220" xr:uid="{00000000-0005-0000-0000-0000CD4B0000}"/>
    <cellStyle name="40% - Accent4 4 3 5 2 3" xfId="47279" xr:uid="{00000000-0005-0000-0000-0000CE4B0000}"/>
    <cellStyle name="40% - Accent4 4 3 5 3" xfId="11637" xr:uid="{00000000-0005-0000-0000-0000CF4B0000}"/>
    <cellStyle name="40% - Accent4 4 3 5 3 2" xfId="40695" xr:uid="{00000000-0005-0000-0000-0000D04B0000}"/>
    <cellStyle name="40% - Accent4 4 3 5 4" xfId="34111" xr:uid="{00000000-0005-0000-0000-0000D14B0000}"/>
    <cellStyle name="40% - Accent4 4 3 6" xfId="7194" xr:uid="{00000000-0005-0000-0000-0000D24B0000}"/>
    <cellStyle name="40% - Accent4 4 3 6 2" xfId="20455" xr:uid="{00000000-0005-0000-0000-0000D34B0000}"/>
    <cellStyle name="40% - Accent4 4 3 6 2 2" xfId="28409" xr:uid="{00000000-0005-0000-0000-0000D44B0000}"/>
    <cellStyle name="40% - Accent4 4 3 6 2 2 2" xfId="57368" xr:uid="{00000000-0005-0000-0000-0000D54B0000}"/>
    <cellStyle name="40% - Accent4 4 3 6 2 3" xfId="49427" xr:uid="{00000000-0005-0000-0000-0000D64B0000}"/>
    <cellStyle name="40% - Accent4 4 3 6 3" xfId="13785" xr:uid="{00000000-0005-0000-0000-0000D74B0000}"/>
    <cellStyle name="40% - Accent4 4 3 6 3 2" xfId="42843" xr:uid="{00000000-0005-0000-0000-0000D84B0000}"/>
    <cellStyle name="40% - Accent4 4 3 6 4" xfId="36259" xr:uid="{00000000-0005-0000-0000-0000D94B0000}"/>
    <cellStyle name="40% - Accent4 4 3 7" xfId="15063" xr:uid="{00000000-0005-0000-0000-0000DA4B0000}"/>
    <cellStyle name="40% - Accent4 4 3 7 2" xfId="23053" xr:uid="{00000000-0005-0000-0000-0000DB4B0000}"/>
    <cellStyle name="40% - Accent4 4 3 7 2 2" xfId="52012" xr:uid="{00000000-0005-0000-0000-0000DC4B0000}"/>
    <cellStyle name="40% - Accent4 4 3 7 3" xfId="44071" xr:uid="{00000000-0005-0000-0000-0000DD4B0000}"/>
    <cellStyle name="40% - Accent4 4 3 8" xfId="21605" xr:uid="{00000000-0005-0000-0000-0000DE4B0000}"/>
    <cellStyle name="40% - Accent4 4 3 8 2" xfId="29553" xr:uid="{00000000-0005-0000-0000-0000DF4B0000}"/>
    <cellStyle name="40% - Accent4 4 3 8 2 2" xfId="58512" xr:uid="{00000000-0005-0000-0000-0000E04B0000}"/>
    <cellStyle name="40% - Accent4 4 3 8 3" xfId="50571" xr:uid="{00000000-0005-0000-0000-0000E14B0000}"/>
    <cellStyle name="40% - Accent4 4 3 9" xfId="8345" xr:uid="{00000000-0005-0000-0000-0000E24B0000}"/>
    <cellStyle name="40% - Accent4 4 3 9 2" xfId="37403" xr:uid="{00000000-0005-0000-0000-0000E34B0000}"/>
    <cellStyle name="40% - Accent4 4 4" xfId="2042" xr:uid="{00000000-0005-0000-0000-0000E44B0000}"/>
    <cellStyle name="40% - Accent4 4 4 2" xfId="3050" xr:uid="{00000000-0005-0000-0000-0000E54B0000}"/>
    <cellStyle name="40% - Accent4 4 4 2 2" xfId="6408" xr:uid="{00000000-0005-0000-0000-0000E64B0000}"/>
    <cellStyle name="40% - Accent4 4 4 2 2 2" xfId="19690" xr:uid="{00000000-0005-0000-0000-0000E74B0000}"/>
    <cellStyle name="40% - Accent4 4 4 2 2 2 2" xfId="27644" xr:uid="{00000000-0005-0000-0000-0000E84B0000}"/>
    <cellStyle name="40% - Accent4 4 4 2 2 2 2 2" xfId="56603" xr:uid="{00000000-0005-0000-0000-0000E94B0000}"/>
    <cellStyle name="40% - Accent4 4 4 2 2 2 3" xfId="48662" xr:uid="{00000000-0005-0000-0000-0000EA4B0000}"/>
    <cellStyle name="40% - Accent4 4 4 2 2 3" xfId="13020" xr:uid="{00000000-0005-0000-0000-0000EB4B0000}"/>
    <cellStyle name="40% - Accent4 4 4 2 2 3 2" xfId="42078" xr:uid="{00000000-0005-0000-0000-0000EC4B0000}"/>
    <cellStyle name="40% - Accent4 4 4 2 2 4" xfId="35494" xr:uid="{00000000-0005-0000-0000-0000ED4B0000}"/>
    <cellStyle name="40% - Accent4 4 4 2 3" xfId="16538" xr:uid="{00000000-0005-0000-0000-0000EE4B0000}"/>
    <cellStyle name="40% - Accent4 4 4 2 3 2" xfId="24492" xr:uid="{00000000-0005-0000-0000-0000EF4B0000}"/>
    <cellStyle name="40% - Accent4 4 4 2 3 2 2" xfId="53451" xr:uid="{00000000-0005-0000-0000-0000F04B0000}"/>
    <cellStyle name="40% - Accent4 4 4 2 3 3" xfId="45510" xr:uid="{00000000-0005-0000-0000-0000F14B0000}"/>
    <cellStyle name="40% - Accent4 4 4 2 4" xfId="9728" xr:uid="{00000000-0005-0000-0000-0000F24B0000}"/>
    <cellStyle name="40% - Accent4 4 4 2 4 2" xfId="38786" xr:uid="{00000000-0005-0000-0000-0000F34B0000}"/>
    <cellStyle name="40% - Accent4 4 4 2 5" xfId="32202" xr:uid="{00000000-0005-0000-0000-0000F44B0000}"/>
    <cellStyle name="40% - Accent4 4 4 3" xfId="4248" xr:uid="{00000000-0005-0000-0000-0000F54B0000}"/>
    <cellStyle name="40% - Accent4 4 4 3 2" xfId="17542" xr:uid="{00000000-0005-0000-0000-0000F64B0000}"/>
    <cellStyle name="40% - Accent4 4 4 3 2 2" xfId="25496" xr:uid="{00000000-0005-0000-0000-0000F74B0000}"/>
    <cellStyle name="40% - Accent4 4 4 3 2 2 2" xfId="54455" xr:uid="{00000000-0005-0000-0000-0000F84B0000}"/>
    <cellStyle name="40% - Accent4 4 4 3 2 3" xfId="46514" xr:uid="{00000000-0005-0000-0000-0000F94B0000}"/>
    <cellStyle name="40% - Accent4 4 4 3 3" xfId="10872" xr:uid="{00000000-0005-0000-0000-0000FA4B0000}"/>
    <cellStyle name="40% - Accent4 4 4 3 3 2" xfId="39930" xr:uid="{00000000-0005-0000-0000-0000FB4B0000}"/>
    <cellStyle name="40% - Accent4 4 4 3 4" xfId="33346" xr:uid="{00000000-0005-0000-0000-0000FC4B0000}"/>
    <cellStyle name="40% - Accent4 4 4 4" xfId="5404" xr:uid="{00000000-0005-0000-0000-0000FD4B0000}"/>
    <cellStyle name="40% - Accent4 4 4 4 2" xfId="18686" xr:uid="{00000000-0005-0000-0000-0000FE4B0000}"/>
    <cellStyle name="40% - Accent4 4 4 4 2 2" xfId="26640" xr:uid="{00000000-0005-0000-0000-0000FF4B0000}"/>
    <cellStyle name="40% - Accent4 4 4 4 2 2 2" xfId="55599" xr:uid="{00000000-0005-0000-0000-0000004C0000}"/>
    <cellStyle name="40% - Accent4 4 4 4 2 3" xfId="47658" xr:uid="{00000000-0005-0000-0000-0000014C0000}"/>
    <cellStyle name="40% - Accent4 4 4 4 3" xfId="12016" xr:uid="{00000000-0005-0000-0000-0000024C0000}"/>
    <cellStyle name="40% - Accent4 4 4 4 3 2" xfId="41074" xr:uid="{00000000-0005-0000-0000-0000034C0000}"/>
    <cellStyle name="40% - Accent4 4 4 4 4" xfId="34490" xr:uid="{00000000-0005-0000-0000-0000044C0000}"/>
    <cellStyle name="40% - Accent4 4 4 5" xfId="7573" xr:uid="{00000000-0005-0000-0000-0000054C0000}"/>
    <cellStyle name="40% - Accent4 4 4 5 2" xfId="20834" xr:uid="{00000000-0005-0000-0000-0000064C0000}"/>
    <cellStyle name="40% - Accent4 4 4 5 2 2" xfId="28788" xr:uid="{00000000-0005-0000-0000-0000074C0000}"/>
    <cellStyle name="40% - Accent4 4 4 5 2 2 2" xfId="57747" xr:uid="{00000000-0005-0000-0000-0000084C0000}"/>
    <cellStyle name="40% - Accent4 4 4 5 2 3" xfId="49806" xr:uid="{00000000-0005-0000-0000-0000094C0000}"/>
    <cellStyle name="40% - Accent4 4 4 5 3" xfId="14164" xr:uid="{00000000-0005-0000-0000-00000A4C0000}"/>
    <cellStyle name="40% - Accent4 4 4 5 3 2" xfId="43222" xr:uid="{00000000-0005-0000-0000-00000B4C0000}"/>
    <cellStyle name="40% - Accent4 4 4 5 4" xfId="36638" xr:uid="{00000000-0005-0000-0000-00000C4C0000}"/>
    <cellStyle name="40% - Accent4 4 4 6" xfId="15443" xr:uid="{00000000-0005-0000-0000-00000D4C0000}"/>
    <cellStyle name="40% - Accent4 4 4 6 2" xfId="23433" xr:uid="{00000000-0005-0000-0000-00000E4C0000}"/>
    <cellStyle name="40% - Accent4 4 4 6 2 2" xfId="52392" xr:uid="{00000000-0005-0000-0000-00000F4C0000}"/>
    <cellStyle name="40% - Accent4 4 4 6 3" xfId="44451" xr:uid="{00000000-0005-0000-0000-0000104C0000}"/>
    <cellStyle name="40% - Accent4 4 4 7" xfId="21984" xr:uid="{00000000-0005-0000-0000-0000114C0000}"/>
    <cellStyle name="40% - Accent4 4 4 7 2" xfId="29932" xr:uid="{00000000-0005-0000-0000-0000124C0000}"/>
    <cellStyle name="40% - Accent4 4 4 7 2 2" xfId="58891" xr:uid="{00000000-0005-0000-0000-0000134C0000}"/>
    <cellStyle name="40% - Accent4 4 4 7 3" xfId="50950" xr:uid="{00000000-0005-0000-0000-0000144C0000}"/>
    <cellStyle name="40% - Accent4 4 4 8" xfId="8724" xr:uid="{00000000-0005-0000-0000-0000154C0000}"/>
    <cellStyle name="40% - Accent4 4 4 8 2" xfId="37782" xr:uid="{00000000-0005-0000-0000-0000164C0000}"/>
    <cellStyle name="40% - Accent4 4 4 9" xfId="31198" xr:uid="{00000000-0005-0000-0000-0000174C0000}"/>
    <cellStyle name="40% - Accent4 4 5" xfId="1860" xr:uid="{00000000-0005-0000-0000-0000184C0000}"/>
    <cellStyle name="40% - Accent4 4 5 2" xfId="2870" xr:uid="{00000000-0005-0000-0000-0000194C0000}"/>
    <cellStyle name="40% - Accent4 4 5 2 2" xfId="6228" xr:uid="{00000000-0005-0000-0000-00001A4C0000}"/>
    <cellStyle name="40% - Accent4 4 5 2 2 2" xfId="19510" xr:uid="{00000000-0005-0000-0000-00001B4C0000}"/>
    <cellStyle name="40% - Accent4 4 5 2 2 2 2" xfId="27464" xr:uid="{00000000-0005-0000-0000-00001C4C0000}"/>
    <cellStyle name="40% - Accent4 4 5 2 2 2 2 2" xfId="56423" xr:uid="{00000000-0005-0000-0000-00001D4C0000}"/>
    <cellStyle name="40% - Accent4 4 5 2 2 2 3" xfId="48482" xr:uid="{00000000-0005-0000-0000-00001E4C0000}"/>
    <cellStyle name="40% - Accent4 4 5 2 2 3" xfId="12840" xr:uid="{00000000-0005-0000-0000-00001F4C0000}"/>
    <cellStyle name="40% - Accent4 4 5 2 2 3 2" xfId="41898" xr:uid="{00000000-0005-0000-0000-0000204C0000}"/>
    <cellStyle name="40% - Accent4 4 5 2 2 4" xfId="35314" xr:uid="{00000000-0005-0000-0000-0000214C0000}"/>
    <cellStyle name="40% - Accent4 4 5 2 3" xfId="16358" xr:uid="{00000000-0005-0000-0000-0000224C0000}"/>
    <cellStyle name="40% - Accent4 4 5 2 3 2" xfId="24312" xr:uid="{00000000-0005-0000-0000-0000234C0000}"/>
    <cellStyle name="40% - Accent4 4 5 2 3 2 2" xfId="53271" xr:uid="{00000000-0005-0000-0000-0000244C0000}"/>
    <cellStyle name="40% - Accent4 4 5 2 3 3" xfId="45330" xr:uid="{00000000-0005-0000-0000-0000254C0000}"/>
    <cellStyle name="40% - Accent4 4 5 2 4" xfId="9548" xr:uid="{00000000-0005-0000-0000-0000264C0000}"/>
    <cellStyle name="40% - Accent4 4 5 2 4 2" xfId="38606" xr:uid="{00000000-0005-0000-0000-0000274C0000}"/>
    <cellStyle name="40% - Accent4 4 5 2 5" xfId="32022" xr:uid="{00000000-0005-0000-0000-0000284C0000}"/>
    <cellStyle name="40% - Accent4 4 5 3" xfId="4068" xr:uid="{00000000-0005-0000-0000-0000294C0000}"/>
    <cellStyle name="40% - Accent4 4 5 3 2" xfId="17362" xr:uid="{00000000-0005-0000-0000-00002A4C0000}"/>
    <cellStyle name="40% - Accent4 4 5 3 2 2" xfId="25316" xr:uid="{00000000-0005-0000-0000-00002B4C0000}"/>
    <cellStyle name="40% - Accent4 4 5 3 2 2 2" xfId="54275" xr:uid="{00000000-0005-0000-0000-00002C4C0000}"/>
    <cellStyle name="40% - Accent4 4 5 3 2 3" xfId="46334" xr:uid="{00000000-0005-0000-0000-00002D4C0000}"/>
    <cellStyle name="40% - Accent4 4 5 3 3" xfId="10692" xr:uid="{00000000-0005-0000-0000-00002E4C0000}"/>
    <cellStyle name="40% - Accent4 4 5 3 3 2" xfId="39750" xr:uid="{00000000-0005-0000-0000-00002F4C0000}"/>
    <cellStyle name="40% - Accent4 4 5 3 4" xfId="33166" xr:uid="{00000000-0005-0000-0000-0000304C0000}"/>
    <cellStyle name="40% - Accent4 4 5 4" xfId="5224" xr:uid="{00000000-0005-0000-0000-0000314C0000}"/>
    <cellStyle name="40% - Accent4 4 5 4 2" xfId="18506" xr:uid="{00000000-0005-0000-0000-0000324C0000}"/>
    <cellStyle name="40% - Accent4 4 5 4 2 2" xfId="26460" xr:uid="{00000000-0005-0000-0000-0000334C0000}"/>
    <cellStyle name="40% - Accent4 4 5 4 2 2 2" xfId="55419" xr:uid="{00000000-0005-0000-0000-0000344C0000}"/>
    <cellStyle name="40% - Accent4 4 5 4 2 3" xfId="47478" xr:uid="{00000000-0005-0000-0000-0000354C0000}"/>
    <cellStyle name="40% - Accent4 4 5 4 3" xfId="11836" xr:uid="{00000000-0005-0000-0000-0000364C0000}"/>
    <cellStyle name="40% - Accent4 4 5 4 3 2" xfId="40894" xr:uid="{00000000-0005-0000-0000-0000374C0000}"/>
    <cellStyle name="40% - Accent4 4 5 4 4" xfId="34310" xr:uid="{00000000-0005-0000-0000-0000384C0000}"/>
    <cellStyle name="40% - Accent4 4 5 5" xfId="7393" xr:uid="{00000000-0005-0000-0000-0000394C0000}"/>
    <cellStyle name="40% - Accent4 4 5 5 2" xfId="20654" xr:uid="{00000000-0005-0000-0000-00003A4C0000}"/>
    <cellStyle name="40% - Accent4 4 5 5 2 2" xfId="28608" xr:uid="{00000000-0005-0000-0000-00003B4C0000}"/>
    <cellStyle name="40% - Accent4 4 5 5 2 2 2" xfId="57567" xr:uid="{00000000-0005-0000-0000-00003C4C0000}"/>
    <cellStyle name="40% - Accent4 4 5 5 2 3" xfId="49626" xr:uid="{00000000-0005-0000-0000-00003D4C0000}"/>
    <cellStyle name="40% - Accent4 4 5 5 3" xfId="13984" xr:uid="{00000000-0005-0000-0000-00003E4C0000}"/>
    <cellStyle name="40% - Accent4 4 5 5 3 2" xfId="43042" xr:uid="{00000000-0005-0000-0000-00003F4C0000}"/>
    <cellStyle name="40% - Accent4 4 5 5 4" xfId="36458" xr:uid="{00000000-0005-0000-0000-0000404C0000}"/>
    <cellStyle name="40% - Accent4 4 5 6" xfId="15263" xr:uid="{00000000-0005-0000-0000-0000414C0000}"/>
    <cellStyle name="40% - Accent4 4 5 6 2" xfId="23253" xr:uid="{00000000-0005-0000-0000-0000424C0000}"/>
    <cellStyle name="40% - Accent4 4 5 6 2 2" xfId="52212" xr:uid="{00000000-0005-0000-0000-0000434C0000}"/>
    <cellStyle name="40% - Accent4 4 5 6 3" xfId="44271" xr:uid="{00000000-0005-0000-0000-0000444C0000}"/>
    <cellStyle name="40% - Accent4 4 5 7" xfId="21804" xr:uid="{00000000-0005-0000-0000-0000454C0000}"/>
    <cellStyle name="40% - Accent4 4 5 7 2" xfId="29752" xr:uid="{00000000-0005-0000-0000-0000464C0000}"/>
    <cellStyle name="40% - Accent4 4 5 7 2 2" xfId="58711" xr:uid="{00000000-0005-0000-0000-0000474C0000}"/>
    <cellStyle name="40% - Accent4 4 5 7 3" xfId="50770" xr:uid="{00000000-0005-0000-0000-0000484C0000}"/>
    <cellStyle name="40% - Accent4 4 5 8" xfId="8544" xr:uid="{00000000-0005-0000-0000-0000494C0000}"/>
    <cellStyle name="40% - Accent4 4 5 8 2" xfId="37602" xr:uid="{00000000-0005-0000-0000-00004A4C0000}"/>
    <cellStyle name="40% - Accent4 4 5 9" xfId="31018" xr:uid="{00000000-0005-0000-0000-00004B4C0000}"/>
    <cellStyle name="40% - Accent4 4 6" xfId="3420" xr:uid="{00000000-0005-0000-0000-00004C4C0000}"/>
    <cellStyle name="40% - Accent4 4 6 2" xfId="4618" xr:uid="{00000000-0005-0000-0000-00004D4C0000}"/>
    <cellStyle name="40% - Accent4 4 6 2 2" xfId="17912" xr:uid="{00000000-0005-0000-0000-00004E4C0000}"/>
    <cellStyle name="40% - Accent4 4 6 2 2 2" xfId="25866" xr:uid="{00000000-0005-0000-0000-00004F4C0000}"/>
    <cellStyle name="40% - Accent4 4 6 2 2 2 2" xfId="54825" xr:uid="{00000000-0005-0000-0000-0000504C0000}"/>
    <cellStyle name="40% - Accent4 4 6 2 2 3" xfId="46884" xr:uid="{00000000-0005-0000-0000-0000514C0000}"/>
    <cellStyle name="40% - Accent4 4 6 2 3" xfId="11242" xr:uid="{00000000-0005-0000-0000-0000524C0000}"/>
    <cellStyle name="40% - Accent4 4 6 2 3 2" xfId="40300" xr:uid="{00000000-0005-0000-0000-0000534C0000}"/>
    <cellStyle name="40% - Accent4 4 6 2 4" xfId="33716" xr:uid="{00000000-0005-0000-0000-0000544C0000}"/>
    <cellStyle name="40% - Accent4 4 6 3" xfId="6778" xr:uid="{00000000-0005-0000-0000-0000554C0000}"/>
    <cellStyle name="40% - Accent4 4 6 3 2" xfId="20060" xr:uid="{00000000-0005-0000-0000-0000564C0000}"/>
    <cellStyle name="40% - Accent4 4 6 3 2 2" xfId="28014" xr:uid="{00000000-0005-0000-0000-0000574C0000}"/>
    <cellStyle name="40% - Accent4 4 6 3 2 2 2" xfId="56973" xr:uid="{00000000-0005-0000-0000-0000584C0000}"/>
    <cellStyle name="40% - Accent4 4 6 3 2 3" xfId="49032" xr:uid="{00000000-0005-0000-0000-0000594C0000}"/>
    <cellStyle name="40% - Accent4 4 6 3 3" xfId="13390" xr:uid="{00000000-0005-0000-0000-00005A4C0000}"/>
    <cellStyle name="40% - Accent4 4 6 3 3 2" xfId="42448" xr:uid="{00000000-0005-0000-0000-00005B4C0000}"/>
    <cellStyle name="40% - Accent4 4 6 3 4" xfId="35864" xr:uid="{00000000-0005-0000-0000-00005C4C0000}"/>
    <cellStyle name="40% - Accent4 4 6 4" xfId="7943" xr:uid="{00000000-0005-0000-0000-00005D4C0000}"/>
    <cellStyle name="40% - Accent4 4 6 4 2" xfId="21204" xr:uid="{00000000-0005-0000-0000-00005E4C0000}"/>
    <cellStyle name="40% - Accent4 4 6 4 2 2" xfId="29158" xr:uid="{00000000-0005-0000-0000-00005F4C0000}"/>
    <cellStyle name="40% - Accent4 4 6 4 2 2 2" xfId="58117" xr:uid="{00000000-0005-0000-0000-0000604C0000}"/>
    <cellStyle name="40% - Accent4 4 6 4 2 3" xfId="50176" xr:uid="{00000000-0005-0000-0000-0000614C0000}"/>
    <cellStyle name="40% - Accent4 4 6 4 3" xfId="14534" xr:uid="{00000000-0005-0000-0000-0000624C0000}"/>
    <cellStyle name="40% - Accent4 4 6 4 3 2" xfId="43592" xr:uid="{00000000-0005-0000-0000-0000634C0000}"/>
    <cellStyle name="40% - Accent4 4 6 4 4" xfId="37008" xr:uid="{00000000-0005-0000-0000-0000644C0000}"/>
    <cellStyle name="40% - Accent4 4 6 5" xfId="15813" xr:uid="{00000000-0005-0000-0000-0000654C0000}"/>
    <cellStyle name="40% - Accent4 4 6 5 2" xfId="23803" xr:uid="{00000000-0005-0000-0000-0000664C0000}"/>
    <cellStyle name="40% - Accent4 4 6 5 2 2" xfId="52762" xr:uid="{00000000-0005-0000-0000-0000674C0000}"/>
    <cellStyle name="40% - Accent4 4 6 5 3" xfId="44821" xr:uid="{00000000-0005-0000-0000-0000684C0000}"/>
    <cellStyle name="40% - Accent4 4 6 6" xfId="22354" xr:uid="{00000000-0005-0000-0000-0000694C0000}"/>
    <cellStyle name="40% - Accent4 4 6 6 2" xfId="30302" xr:uid="{00000000-0005-0000-0000-00006A4C0000}"/>
    <cellStyle name="40% - Accent4 4 6 6 2 2" xfId="59261" xr:uid="{00000000-0005-0000-0000-00006B4C0000}"/>
    <cellStyle name="40% - Accent4 4 6 6 3" xfId="51320" xr:uid="{00000000-0005-0000-0000-00006C4C0000}"/>
    <cellStyle name="40% - Accent4 4 6 7" xfId="10098" xr:uid="{00000000-0005-0000-0000-00006D4C0000}"/>
    <cellStyle name="40% - Accent4 4 6 7 2" xfId="39156" xr:uid="{00000000-0005-0000-0000-00006E4C0000}"/>
    <cellStyle name="40% - Accent4 4 6 8" xfId="32572" xr:uid="{00000000-0005-0000-0000-00006F4C0000}"/>
    <cellStyle name="40% - Accent4 4 7" xfId="2458" xr:uid="{00000000-0005-0000-0000-0000704C0000}"/>
    <cellStyle name="40% - Accent4 4 7 2" xfId="5816" xr:uid="{00000000-0005-0000-0000-0000714C0000}"/>
    <cellStyle name="40% - Accent4 4 7 2 2" xfId="19098" xr:uid="{00000000-0005-0000-0000-0000724C0000}"/>
    <cellStyle name="40% - Accent4 4 7 2 2 2" xfId="27052" xr:uid="{00000000-0005-0000-0000-0000734C0000}"/>
    <cellStyle name="40% - Accent4 4 7 2 2 2 2" xfId="56011" xr:uid="{00000000-0005-0000-0000-0000744C0000}"/>
    <cellStyle name="40% - Accent4 4 7 2 2 3" xfId="48070" xr:uid="{00000000-0005-0000-0000-0000754C0000}"/>
    <cellStyle name="40% - Accent4 4 7 2 3" xfId="12428" xr:uid="{00000000-0005-0000-0000-0000764C0000}"/>
    <cellStyle name="40% - Accent4 4 7 2 3 2" xfId="41486" xr:uid="{00000000-0005-0000-0000-0000774C0000}"/>
    <cellStyle name="40% - Accent4 4 7 2 4" xfId="34902" xr:uid="{00000000-0005-0000-0000-0000784C0000}"/>
    <cellStyle name="40% - Accent4 4 7 3" xfId="14686" xr:uid="{00000000-0005-0000-0000-0000794C0000}"/>
    <cellStyle name="40% - Accent4 4 7 3 2" xfId="22721" xr:uid="{00000000-0005-0000-0000-00007A4C0000}"/>
    <cellStyle name="40% - Accent4 4 7 3 2 2" xfId="51680" xr:uid="{00000000-0005-0000-0000-00007B4C0000}"/>
    <cellStyle name="40% - Accent4 4 7 3 3" xfId="43739" xr:uid="{00000000-0005-0000-0000-00007C4C0000}"/>
    <cellStyle name="40% - Accent4 4 7 4" xfId="9136" xr:uid="{00000000-0005-0000-0000-00007D4C0000}"/>
    <cellStyle name="40% - Accent4 4 7 4 2" xfId="38194" xr:uid="{00000000-0005-0000-0000-00007E4C0000}"/>
    <cellStyle name="40% - Accent4 4 7 5" xfId="31610" xr:uid="{00000000-0005-0000-0000-00007F4C0000}"/>
    <cellStyle name="40% - Accent4 4 8" xfId="3656" xr:uid="{00000000-0005-0000-0000-0000804C0000}"/>
    <cellStyle name="40% - Accent4 4 8 2" xfId="16950" xr:uid="{00000000-0005-0000-0000-0000814C0000}"/>
    <cellStyle name="40% - Accent4 4 8 2 2" xfId="24904" xr:uid="{00000000-0005-0000-0000-0000824C0000}"/>
    <cellStyle name="40% - Accent4 4 8 2 2 2" xfId="53863" xr:uid="{00000000-0005-0000-0000-0000834C0000}"/>
    <cellStyle name="40% - Accent4 4 8 2 3" xfId="45922" xr:uid="{00000000-0005-0000-0000-0000844C0000}"/>
    <cellStyle name="40% - Accent4 4 8 3" xfId="10280" xr:uid="{00000000-0005-0000-0000-0000854C0000}"/>
    <cellStyle name="40% - Accent4 4 8 3 2" xfId="39338" xr:uid="{00000000-0005-0000-0000-0000864C0000}"/>
    <cellStyle name="40% - Accent4 4 8 4" xfId="32754" xr:uid="{00000000-0005-0000-0000-0000874C0000}"/>
    <cellStyle name="40% - Accent4 4 9" xfId="4812" xr:uid="{00000000-0005-0000-0000-0000884C0000}"/>
    <cellStyle name="40% - Accent4 4 9 2" xfId="18094" xr:uid="{00000000-0005-0000-0000-0000894C0000}"/>
    <cellStyle name="40% - Accent4 4 9 2 2" xfId="26048" xr:uid="{00000000-0005-0000-0000-00008A4C0000}"/>
    <cellStyle name="40% - Accent4 4 9 2 2 2" xfId="55007" xr:uid="{00000000-0005-0000-0000-00008B4C0000}"/>
    <cellStyle name="40% - Accent4 4 9 2 3" xfId="47066" xr:uid="{00000000-0005-0000-0000-00008C4C0000}"/>
    <cellStyle name="40% - Accent4 4 9 3" xfId="11424" xr:uid="{00000000-0005-0000-0000-00008D4C0000}"/>
    <cellStyle name="40% - Accent4 4 9 3 2" xfId="40482" xr:uid="{00000000-0005-0000-0000-00008E4C0000}"/>
    <cellStyle name="40% - Accent4 4 9 4" xfId="33898" xr:uid="{00000000-0005-0000-0000-00008F4C0000}"/>
    <cellStyle name="40% - Accent4 5" xfId="1430" xr:uid="{00000000-0005-0000-0000-0000904C0000}"/>
    <cellStyle name="40% - Accent4 5 10" xfId="21412" xr:uid="{00000000-0005-0000-0000-0000914C0000}"/>
    <cellStyle name="40% - Accent4 5 10 2" xfId="29360" xr:uid="{00000000-0005-0000-0000-0000924C0000}"/>
    <cellStyle name="40% - Accent4 5 10 2 2" xfId="58319" xr:uid="{00000000-0005-0000-0000-0000934C0000}"/>
    <cellStyle name="40% - Accent4 5 10 3" xfId="50378" xr:uid="{00000000-0005-0000-0000-0000944C0000}"/>
    <cellStyle name="40% - Accent4 5 11" xfId="8152" xr:uid="{00000000-0005-0000-0000-0000954C0000}"/>
    <cellStyle name="40% - Accent4 5 11 2" xfId="37210" xr:uid="{00000000-0005-0000-0000-0000964C0000}"/>
    <cellStyle name="40% - Accent4 5 12" xfId="30626" xr:uid="{00000000-0005-0000-0000-0000974C0000}"/>
    <cellStyle name="40% - Accent4 5 2" xfId="1650" xr:uid="{00000000-0005-0000-0000-0000984C0000}"/>
    <cellStyle name="40% - Accent4 5 2 10" xfId="30839" xr:uid="{00000000-0005-0000-0000-0000994C0000}"/>
    <cellStyle name="40% - Accent4 5 2 2" xfId="2275" xr:uid="{00000000-0005-0000-0000-00009A4C0000}"/>
    <cellStyle name="40% - Accent4 5 2 2 2" xfId="3283" xr:uid="{00000000-0005-0000-0000-00009B4C0000}"/>
    <cellStyle name="40% - Accent4 5 2 2 2 2" xfId="6641" xr:uid="{00000000-0005-0000-0000-00009C4C0000}"/>
    <cellStyle name="40% - Accent4 5 2 2 2 2 2" xfId="19923" xr:uid="{00000000-0005-0000-0000-00009D4C0000}"/>
    <cellStyle name="40% - Accent4 5 2 2 2 2 2 2" xfId="27877" xr:uid="{00000000-0005-0000-0000-00009E4C0000}"/>
    <cellStyle name="40% - Accent4 5 2 2 2 2 2 2 2" xfId="56836" xr:uid="{00000000-0005-0000-0000-00009F4C0000}"/>
    <cellStyle name="40% - Accent4 5 2 2 2 2 2 3" xfId="48895" xr:uid="{00000000-0005-0000-0000-0000A04C0000}"/>
    <cellStyle name="40% - Accent4 5 2 2 2 2 3" xfId="13253" xr:uid="{00000000-0005-0000-0000-0000A14C0000}"/>
    <cellStyle name="40% - Accent4 5 2 2 2 2 3 2" xfId="42311" xr:uid="{00000000-0005-0000-0000-0000A24C0000}"/>
    <cellStyle name="40% - Accent4 5 2 2 2 2 4" xfId="35727" xr:uid="{00000000-0005-0000-0000-0000A34C0000}"/>
    <cellStyle name="40% - Accent4 5 2 2 2 3" xfId="16771" xr:uid="{00000000-0005-0000-0000-0000A44C0000}"/>
    <cellStyle name="40% - Accent4 5 2 2 2 3 2" xfId="24725" xr:uid="{00000000-0005-0000-0000-0000A54C0000}"/>
    <cellStyle name="40% - Accent4 5 2 2 2 3 2 2" xfId="53684" xr:uid="{00000000-0005-0000-0000-0000A64C0000}"/>
    <cellStyle name="40% - Accent4 5 2 2 2 3 3" xfId="45743" xr:uid="{00000000-0005-0000-0000-0000A74C0000}"/>
    <cellStyle name="40% - Accent4 5 2 2 2 4" xfId="9961" xr:uid="{00000000-0005-0000-0000-0000A84C0000}"/>
    <cellStyle name="40% - Accent4 5 2 2 2 4 2" xfId="39019" xr:uid="{00000000-0005-0000-0000-0000A94C0000}"/>
    <cellStyle name="40% - Accent4 5 2 2 2 5" xfId="32435" xr:uid="{00000000-0005-0000-0000-0000AA4C0000}"/>
    <cellStyle name="40% - Accent4 5 2 2 3" xfId="4481" xr:uid="{00000000-0005-0000-0000-0000AB4C0000}"/>
    <cellStyle name="40% - Accent4 5 2 2 3 2" xfId="17775" xr:uid="{00000000-0005-0000-0000-0000AC4C0000}"/>
    <cellStyle name="40% - Accent4 5 2 2 3 2 2" xfId="25729" xr:uid="{00000000-0005-0000-0000-0000AD4C0000}"/>
    <cellStyle name="40% - Accent4 5 2 2 3 2 2 2" xfId="54688" xr:uid="{00000000-0005-0000-0000-0000AE4C0000}"/>
    <cellStyle name="40% - Accent4 5 2 2 3 2 3" xfId="46747" xr:uid="{00000000-0005-0000-0000-0000AF4C0000}"/>
    <cellStyle name="40% - Accent4 5 2 2 3 3" xfId="11105" xr:uid="{00000000-0005-0000-0000-0000B04C0000}"/>
    <cellStyle name="40% - Accent4 5 2 2 3 3 2" xfId="40163" xr:uid="{00000000-0005-0000-0000-0000B14C0000}"/>
    <cellStyle name="40% - Accent4 5 2 2 3 4" xfId="33579" xr:uid="{00000000-0005-0000-0000-0000B24C0000}"/>
    <cellStyle name="40% - Accent4 5 2 2 4" xfId="5637" xr:uid="{00000000-0005-0000-0000-0000B34C0000}"/>
    <cellStyle name="40% - Accent4 5 2 2 4 2" xfId="18919" xr:uid="{00000000-0005-0000-0000-0000B44C0000}"/>
    <cellStyle name="40% - Accent4 5 2 2 4 2 2" xfId="26873" xr:uid="{00000000-0005-0000-0000-0000B54C0000}"/>
    <cellStyle name="40% - Accent4 5 2 2 4 2 2 2" xfId="55832" xr:uid="{00000000-0005-0000-0000-0000B64C0000}"/>
    <cellStyle name="40% - Accent4 5 2 2 4 2 3" xfId="47891" xr:uid="{00000000-0005-0000-0000-0000B74C0000}"/>
    <cellStyle name="40% - Accent4 5 2 2 4 3" xfId="12249" xr:uid="{00000000-0005-0000-0000-0000B84C0000}"/>
    <cellStyle name="40% - Accent4 5 2 2 4 3 2" xfId="41307" xr:uid="{00000000-0005-0000-0000-0000B94C0000}"/>
    <cellStyle name="40% - Accent4 5 2 2 4 4" xfId="34723" xr:uid="{00000000-0005-0000-0000-0000BA4C0000}"/>
    <cellStyle name="40% - Accent4 5 2 2 5" xfId="7806" xr:uid="{00000000-0005-0000-0000-0000BB4C0000}"/>
    <cellStyle name="40% - Accent4 5 2 2 5 2" xfId="21067" xr:uid="{00000000-0005-0000-0000-0000BC4C0000}"/>
    <cellStyle name="40% - Accent4 5 2 2 5 2 2" xfId="29021" xr:uid="{00000000-0005-0000-0000-0000BD4C0000}"/>
    <cellStyle name="40% - Accent4 5 2 2 5 2 2 2" xfId="57980" xr:uid="{00000000-0005-0000-0000-0000BE4C0000}"/>
    <cellStyle name="40% - Accent4 5 2 2 5 2 3" xfId="50039" xr:uid="{00000000-0005-0000-0000-0000BF4C0000}"/>
    <cellStyle name="40% - Accent4 5 2 2 5 3" xfId="14397" xr:uid="{00000000-0005-0000-0000-0000C04C0000}"/>
    <cellStyle name="40% - Accent4 5 2 2 5 3 2" xfId="43455" xr:uid="{00000000-0005-0000-0000-0000C14C0000}"/>
    <cellStyle name="40% - Accent4 5 2 2 5 4" xfId="36871" xr:uid="{00000000-0005-0000-0000-0000C24C0000}"/>
    <cellStyle name="40% - Accent4 5 2 2 6" xfId="15676" xr:uid="{00000000-0005-0000-0000-0000C34C0000}"/>
    <cellStyle name="40% - Accent4 5 2 2 6 2" xfId="23666" xr:uid="{00000000-0005-0000-0000-0000C44C0000}"/>
    <cellStyle name="40% - Accent4 5 2 2 6 2 2" xfId="52625" xr:uid="{00000000-0005-0000-0000-0000C54C0000}"/>
    <cellStyle name="40% - Accent4 5 2 2 6 3" xfId="44684" xr:uid="{00000000-0005-0000-0000-0000C64C0000}"/>
    <cellStyle name="40% - Accent4 5 2 2 7" xfId="22217" xr:uid="{00000000-0005-0000-0000-0000C74C0000}"/>
    <cellStyle name="40% - Accent4 5 2 2 7 2" xfId="30165" xr:uid="{00000000-0005-0000-0000-0000C84C0000}"/>
    <cellStyle name="40% - Accent4 5 2 2 7 2 2" xfId="59124" xr:uid="{00000000-0005-0000-0000-0000C94C0000}"/>
    <cellStyle name="40% - Accent4 5 2 2 7 3" xfId="51183" xr:uid="{00000000-0005-0000-0000-0000CA4C0000}"/>
    <cellStyle name="40% - Accent4 5 2 2 8" xfId="8957" xr:uid="{00000000-0005-0000-0000-0000CB4C0000}"/>
    <cellStyle name="40% - Accent4 5 2 2 8 2" xfId="38015" xr:uid="{00000000-0005-0000-0000-0000CC4C0000}"/>
    <cellStyle name="40% - Accent4 5 2 2 9" xfId="31431" xr:uid="{00000000-0005-0000-0000-0000CD4C0000}"/>
    <cellStyle name="40% - Accent4 5 2 3" xfId="2691" xr:uid="{00000000-0005-0000-0000-0000CE4C0000}"/>
    <cellStyle name="40% - Accent4 5 2 3 2" xfId="6049" xr:uid="{00000000-0005-0000-0000-0000CF4C0000}"/>
    <cellStyle name="40% - Accent4 5 2 3 2 2" xfId="19331" xr:uid="{00000000-0005-0000-0000-0000D04C0000}"/>
    <cellStyle name="40% - Accent4 5 2 3 2 2 2" xfId="27285" xr:uid="{00000000-0005-0000-0000-0000D14C0000}"/>
    <cellStyle name="40% - Accent4 5 2 3 2 2 2 2" xfId="56244" xr:uid="{00000000-0005-0000-0000-0000D24C0000}"/>
    <cellStyle name="40% - Accent4 5 2 3 2 2 3" xfId="48303" xr:uid="{00000000-0005-0000-0000-0000D34C0000}"/>
    <cellStyle name="40% - Accent4 5 2 3 2 3" xfId="12661" xr:uid="{00000000-0005-0000-0000-0000D44C0000}"/>
    <cellStyle name="40% - Accent4 5 2 3 2 3 2" xfId="41719" xr:uid="{00000000-0005-0000-0000-0000D54C0000}"/>
    <cellStyle name="40% - Accent4 5 2 3 2 4" xfId="35135" xr:uid="{00000000-0005-0000-0000-0000D64C0000}"/>
    <cellStyle name="40% - Accent4 5 2 3 3" xfId="16179" xr:uid="{00000000-0005-0000-0000-0000D74C0000}"/>
    <cellStyle name="40% - Accent4 5 2 3 3 2" xfId="24133" xr:uid="{00000000-0005-0000-0000-0000D84C0000}"/>
    <cellStyle name="40% - Accent4 5 2 3 3 2 2" xfId="53092" xr:uid="{00000000-0005-0000-0000-0000D94C0000}"/>
    <cellStyle name="40% - Accent4 5 2 3 3 3" xfId="45151" xr:uid="{00000000-0005-0000-0000-0000DA4C0000}"/>
    <cellStyle name="40% - Accent4 5 2 3 4" xfId="9369" xr:uid="{00000000-0005-0000-0000-0000DB4C0000}"/>
    <cellStyle name="40% - Accent4 5 2 3 4 2" xfId="38427" xr:uid="{00000000-0005-0000-0000-0000DC4C0000}"/>
    <cellStyle name="40% - Accent4 5 2 3 5" xfId="31843" xr:uid="{00000000-0005-0000-0000-0000DD4C0000}"/>
    <cellStyle name="40% - Accent4 5 2 4" xfId="3889" xr:uid="{00000000-0005-0000-0000-0000DE4C0000}"/>
    <cellStyle name="40% - Accent4 5 2 4 2" xfId="17183" xr:uid="{00000000-0005-0000-0000-0000DF4C0000}"/>
    <cellStyle name="40% - Accent4 5 2 4 2 2" xfId="25137" xr:uid="{00000000-0005-0000-0000-0000E04C0000}"/>
    <cellStyle name="40% - Accent4 5 2 4 2 2 2" xfId="54096" xr:uid="{00000000-0005-0000-0000-0000E14C0000}"/>
    <cellStyle name="40% - Accent4 5 2 4 2 3" xfId="46155" xr:uid="{00000000-0005-0000-0000-0000E24C0000}"/>
    <cellStyle name="40% - Accent4 5 2 4 3" xfId="10513" xr:uid="{00000000-0005-0000-0000-0000E34C0000}"/>
    <cellStyle name="40% - Accent4 5 2 4 3 2" xfId="39571" xr:uid="{00000000-0005-0000-0000-0000E44C0000}"/>
    <cellStyle name="40% - Accent4 5 2 4 4" xfId="32987" xr:uid="{00000000-0005-0000-0000-0000E54C0000}"/>
    <cellStyle name="40% - Accent4 5 2 5" xfId="5045" xr:uid="{00000000-0005-0000-0000-0000E64C0000}"/>
    <cellStyle name="40% - Accent4 5 2 5 2" xfId="18327" xr:uid="{00000000-0005-0000-0000-0000E74C0000}"/>
    <cellStyle name="40% - Accent4 5 2 5 2 2" xfId="26281" xr:uid="{00000000-0005-0000-0000-0000E84C0000}"/>
    <cellStyle name="40% - Accent4 5 2 5 2 2 2" xfId="55240" xr:uid="{00000000-0005-0000-0000-0000E94C0000}"/>
    <cellStyle name="40% - Accent4 5 2 5 2 3" xfId="47299" xr:uid="{00000000-0005-0000-0000-0000EA4C0000}"/>
    <cellStyle name="40% - Accent4 5 2 5 3" xfId="11657" xr:uid="{00000000-0005-0000-0000-0000EB4C0000}"/>
    <cellStyle name="40% - Accent4 5 2 5 3 2" xfId="40715" xr:uid="{00000000-0005-0000-0000-0000EC4C0000}"/>
    <cellStyle name="40% - Accent4 5 2 5 4" xfId="34131" xr:uid="{00000000-0005-0000-0000-0000ED4C0000}"/>
    <cellStyle name="40% - Accent4 5 2 6" xfId="7214" xr:uid="{00000000-0005-0000-0000-0000EE4C0000}"/>
    <cellStyle name="40% - Accent4 5 2 6 2" xfId="20475" xr:uid="{00000000-0005-0000-0000-0000EF4C0000}"/>
    <cellStyle name="40% - Accent4 5 2 6 2 2" xfId="28429" xr:uid="{00000000-0005-0000-0000-0000F04C0000}"/>
    <cellStyle name="40% - Accent4 5 2 6 2 2 2" xfId="57388" xr:uid="{00000000-0005-0000-0000-0000F14C0000}"/>
    <cellStyle name="40% - Accent4 5 2 6 2 3" xfId="49447" xr:uid="{00000000-0005-0000-0000-0000F24C0000}"/>
    <cellStyle name="40% - Accent4 5 2 6 3" xfId="13805" xr:uid="{00000000-0005-0000-0000-0000F34C0000}"/>
    <cellStyle name="40% - Accent4 5 2 6 3 2" xfId="42863" xr:uid="{00000000-0005-0000-0000-0000F44C0000}"/>
    <cellStyle name="40% - Accent4 5 2 6 4" xfId="36279" xr:uid="{00000000-0005-0000-0000-0000F54C0000}"/>
    <cellStyle name="40% - Accent4 5 2 7" xfId="15083" xr:uid="{00000000-0005-0000-0000-0000F64C0000}"/>
    <cellStyle name="40% - Accent4 5 2 7 2" xfId="23073" xr:uid="{00000000-0005-0000-0000-0000F74C0000}"/>
    <cellStyle name="40% - Accent4 5 2 7 2 2" xfId="52032" xr:uid="{00000000-0005-0000-0000-0000F84C0000}"/>
    <cellStyle name="40% - Accent4 5 2 7 3" xfId="44091" xr:uid="{00000000-0005-0000-0000-0000F94C0000}"/>
    <cellStyle name="40% - Accent4 5 2 8" xfId="21625" xr:uid="{00000000-0005-0000-0000-0000FA4C0000}"/>
    <cellStyle name="40% - Accent4 5 2 8 2" xfId="29573" xr:uid="{00000000-0005-0000-0000-0000FB4C0000}"/>
    <cellStyle name="40% - Accent4 5 2 8 2 2" xfId="58532" xr:uid="{00000000-0005-0000-0000-0000FC4C0000}"/>
    <cellStyle name="40% - Accent4 5 2 8 3" xfId="50591" xr:uid="{00000000-0005-0000-0000-0000FD4C0000}"/>
    <cellStyle name="40% - Accent4 5 2 9" xfId="8365" xr:uid="{00000000-0005-0000-0000-0000FE4C0000}"/>
    <cellStyle name="40% - Accent4 5 2 9 2" xfId="37423" xr:uid="{00000000-0005-0000-0000-0000FF4C0000}"/>
    <cellStyle name="40% - Accent4 5 3" xfId="2062" xr:uid="{00000000-0005-0000-0000-0000004D0000}"/>
    <cellStyle name="40% - Accent4 5 3 2" xfId="3070" xr:uid="{00000000-0005-0000-0000-0000014D0000}"/>
    <cellStyle name="40% - Accent4 5 3 2 2" xfId="6428" xr:uid="{00000000-0005-0000-0000-0000024D0000}"/>
    <cellStyle name="40% - Accent4 5 3 2 2 2" xfId="19710" xr:uid="{00000000-0005-0000-0000-0000034D0000}"/>
    <cellStyle name="40% - Accent4 5 3 2 2 2 2" xfId="27664" xr:uid="{00000000-0005-0000-0000-0000044D0000}"/>
    <cellStyle name="40% - Accent4 5 3 2 2 2 2 2" xfId="56623" xr:uid="{00000000-0005-0000-0000-0000054D0000}"/>
    <cellStyle name="40% - Accent4 5 3 2 2 2 3" xfId="48682" xr:uid="{00000000-0005-0000-0000-0000064D0000}"/>
    <cellStyle name="40% - Accent4 5 3 2 2 3" xfId="13040" xr:uid="{00000000-0005-0000-0000-0000074D0000}"/>
    <cellStyle name="40% - Accent4 5 3 2 2 3 2" xfId="42098" xr:uid="{00000000-0005-0000-0000-0000084D0000}"/>
    <cellStyle name="40% - Accent4 5 3 2 2 4" xfId="35514" xr:uid="{00000000-0005-0000-0000-0000094D0000}"/>
    <cellStyle name="40% - Accent4 5 3 2 3" xfId="16558" xr:uid="{00000000-0005-0000-0000-00000A4D0000}"/>
    <cellStyle name="40% - Accent4 5 3 2 3 2" xfId="24512" xr:uid="{00000000-0005-0000-0000-00000B4D0000}"/>
    <cellStyle name="40% - Accent4 5 3 2 3 2 2" xfId="53471" xr:uid="{00000000-0005-0000-0000-00000C4D0000}"/>
    <cellStyle name="40% - Accent4 5 3 2 3 3" xfId="45530" xr:uid="{00000000-0005-0000-0000-00000D4D0000}"/>
    <cellStyle name="40% - Accent4 5 3 2 4" xfId="9748" xr:uid="{00000000-0005-0000-0000-00000E4D0000}"/>
    <cellStyle name="40% - Accent4 5 3 2 4 2" xfId="38806" xr:uid="{00000000-0005-0000-0000-00000F4D0000}"/>
    <cellStyle name="40% - Accent4 5 3 2 5" xfId="32222" xr:uid="{00000000-0005-0000-0000-0000104D0000}"/>
    <cellStyle name="40% - Accent4 5 3 3" xfId="4268" xr:uid="{00000000-0005-0000-0000-0000114D0000}"/>
    <cellStyle name="40% - Accent4 5 3 3 2" xfId="17562" xr:uid="{00000000-0005-0000-0000-0000124D0000}"/>
    <cellStyle name="40% - Accent4 5 3 3 2 2" xfId="25516" xr:uid="{00000000-0005-0000-0000-0000134D0000}"/>
    <cellStyle name="40% - Accent4 5 3 3 2 2 2" xfId="54475" xr:uid="{00000000-0005-0000-0000-0000144D0000}"/>
    <cellStyle name="40% - Accent4 5 3 3 2 3" xfId="46534" xr:uid="{00000000-0005-0000-0000-0000154D0000}"/>
    <cellStyle name="40% - Accent4 5 3 3 3" xfId="10892" xr:uid="{00000000-0005-0000-0000-0000164D0000}"/>
    <cellStyle name="40% - Accent4 5 3 3 3 2" xfId="39950" xr:uid="{00000000-0005-0000-0000-0000174D0000}"/>
    <cellStyle name="40% - Accent4 5 3 3 4" xfId="33366" xr:uid="{00000000-0005-0000-0000-0000184D0000}"/>
    <cellStyle name="40% - Accent4 5 3 4" xfId="5424" xr:uid="{00000000-0005-0000-0000-0000194D0000}"/>
    <cellStyle name="40% - Accent4 5 3 4 2" xfId="18706" xr:uid="{00000000-0005-0000-0000-00001A4D0000}"/>
    <cellStyle name="40% - Accent4 5 3 4 2 2" xfId="26660" xr:uid="{00000000-0005-0000-0000-00001B4D0000}"/>
    <cellStyle name="40% - Accent4 5 3 4 2 2 2" xfId="55619" xr:uid="{00000000-0005-0000-0000-00001C4D0000}"/>
    <cellStyle name="40% - Accent4 5 3 4 2 3" xfId="47678" xr:uid="{00000000-0005-0000-0000-00001D4D0000}"/>
    <cellStyle name="40% - Accent4 5 3 4 3" xfId="12036" xr:uid="{00000000-0005-0000-0000-00001E4D0000}"/>
    <cellStyle name="40% - Accent4 5 3 4 3 2" xfId="41094" xr:uid="{00000000-0005-0000-0000-00001F4D0000}"/>
    <cellStyle name="40% - Accent4 5 3 4 4" xfId="34510" xr:uid="{00000000-0005-0000-0000-0000204D0000}"/>
    <cellStyle name="40% - Accent4 5 3 5" xfId="7593" xr:uid="{00000000-0005-0000-0000-0000214D0000}"/>
    <cellStyle name="40% - Accent4 5 3 5 2" xfId="20854" xr:uid="{00000000-0005-0000-0000-0000224D0000}"/>
    <cellStyle name="40% - Accent4 5 3 5 2 2" xfId="28808" xr:uid="{00000000-0005-0000-0000-0000234D0000}"/>
    <cellStyle name="40% - Accent4 5 3 5 2 2 2" xfId="57767" xr:uid="{00000000-0005-0000-0000-0000244D0000}"/>
    <cellStyle name="40% - Accent4 5 3 5 2 3" xfId="49826" xr:uid="{00000000-0005-0000-0000-0000254D0000}"/>
    <cellStyle name="40% - Accent4 5 3 5 3" xfId="14184" xr:uid="{00000000-0005-0000-0000-0000264D0000}"/>
    <cellStyle name="40% - Accent4 5 3 5 3 2" xfId="43242" xr:uid="{00000000-0005-0000-0000-0000274D0000}"/>
    <cellStyle name="40% - Accent4 5 3 5 4" xfId="36658" xr:uid="{00000000-0005-0000-0000-0000284D0000}"/>
    <cellStyle name="40% - Accent4 5 3 6" xfId="15463" xr:uid="{00000000-0005-0000-0000-0000294D0000}"/>
    <cellStyle name="40% - Accent4 5 3 6 2" xfId="23453" xr:uid="{00000000-0005-0000-0000-00002A4D0000}"/>
    <cellStyle name="40% - Accent4 5 3 6 2 2" xfId="52412" xr:uid="{00000000-0005-0000-0000-00002B4D0000}"/>
    <cellStyle name="40% - Accent4 5 3 6 3" xfId="44471" xr:uid="{00000000-0005-0000-0000-00002C4D0000}"/>
    <cellStyle name="40% - Accent4 5 3 7" xfId="22004" xr:uid="{00000000-0005-0000-0000-00002D4D0000}"/>
    <cellStyle name="40% - Accent4 5 3 7 2" xfId="29952" xr:uid="{00000000-0005-0000-0000-00002E4D0000}"/>
    <cellStyle name="40% - Accent4 5 3 7 2 2" xfId="58911" xr:uid="{00000000-0005-0000-0000-00002F4D0000}"/>
    <cellStyle name="40% - Accent4 5 3 7 3" xfId="50970" xr:uid="{00000000-0005-0000-0000-0000304D0000}"/>
    <cellStyle name="40% - Accent4 5 3 8" xfId="8744" xr:uid="{00000000-0005-0000-0000-0000314D0000}"/>
    <cellStyle name="40% - Accent4 5 3 8 2" xfId="37802" xr:uid="{00000000-0005-0000-0000-0000324D0000}"/>
    <cellStyle name="40% - Accent4 5 3 9" xfId="31218" xr:uid="{00000000-0005-0000-0000-0000334D0000}"/>
    <cellStyle name="40% - Accent4 5 4" xfId="1880" xr:uid="{00000000-0005-0000-0000-0000344D0000}"/>
    <cellStyle name="40% - Accent4 5 4 2" xfId="2890" xr:uid="{00000000-0005-0000-0000-0000354D0000}"/>
    <cellStyle name="40% - Accent4 5 4 2 2" xfId="6248" xr:uid="{00000000-0005-0000-0000-0000364D0000}"/>
    <cellStyle name="40% - Accent4 5 4 2 2 2" xfId="19530" xr:uid="{00000000-0005-0000-0000-0000374D0000}"/>
    <cellStyle name="40% - Accent4 5 4 2 2 2 2" xfId="27484" xr:uid="{00000000-0005-0000-0000-0000384D0000}"/>
    <cellStyle name="40% - Accent4 5 4 2 2 2 2 2" xfId="56443" xr:uid="{00000000-0005-0000-0000-0000394D0000}"/>
    <cellStyle name="40% - Accent4 5 4 2 2 2 3" xfId="48502" xr:uid="{00000000-0005-0000-0000-00003A4D0000}"/>
    <cellStyle name="40% - Accent4 5 4 2 2 3" xfId="12860" xr:uid="{00000000-0005-0000-0000-00003B4D0000}"/>
    <cellStyle name="40% - Accent4 5 4 2 2 3 2" xfId="41918" xr:uid="{00000000-0005-0000-0000-00003C4D0000}"/>
    <cellStyle name="40% - Accent4 5 4 2 2 4" xfId="35334" xr:uid="{00000000-0005-0000-0000-00003D4D0000}"/>
    <cellStyle name="40% - Accent4 5 4 2 3" xfId="16378" xr:uid="{00000000-0005-0000-0000-00003E4D0000}"/>
    <cellStyle name="40% - Accent4 5 4 2 3 2" xfId="24332" xr:uid="{00000000-0005-0000-0000-00003F4D0000}"/>
    <cellStyle name="40% - Accent4 5 4 2 3 2 2" xfId="53291" xr:uid="{00000000-0005-0000-0000-0000404D0000}"/>
    <cellStyle name="40% - Accent4 5 4 2 3 3" xfId="45350" xr:uid="{00000000-0005-0000-0000-0000414D0000}"/>
    <cellStyle name="40% - Accent4 5 4 2 4" xfId="9568" xr:uid="{00000000-0005-0000-0000-0000424D0000}"/>
    <cellStyle name="40% - Accent4 5 4 2 4 2" xfId="38626" xr:uid="{00000000-0005-0000-0000-0000434D0000}"/>
    <cellStyle name="40% - Accent4 5 4 2 5" xfId="32042" xr:uid="{00000000-0005-0000-0000-0000444D0000}"/>
    <cellStyle name="40% - Accent4 5 4 3" xfId="4088" xr:uid="{00000000-0005-0000-0000-0000454D0000}"/>
    <cellStyle name="40% - Accent4 5 4 3 2" xfId="17382" xr:uid="{00000000-0005-0000-0000-0000464D0000}"/>
    <cellStyle name="40% - Accent4 5 4 3 2 2" xfId="25336" xr:uid="{00000000-0005-0000-0000-0000474D0000}"/>
    <cellStyle name="40% - Accent4 5 4 3 2 2 2" xfId="54295" xr:uid="{00000000-0005-0000-0000-0000484D0000}"/>
    <cellStyle name="40% - Accent4 5 4 3 2 3" xfId="46354" xr:uid="{00000000-0005-0000-0000-0000494D0000}"/>
    <cellStyle name="40% - Accent4 5 4 3 3" xfId="10712" xr:uid="{00000000-0005-0000-0000-00004A4D0000}"/>
    <cellStyle name="40% - Accent4 5 4 3 3 2" xfId="39770" xr:uid="{00000000-0005-0000-0000-00004B4D0000}"/>
    <cellStyle name="40% - Accent4 5 4 3 4" xfId="33186" xr:uid="{00000000-0005-0000-0000-00004C4D0000}"/>
    <cellStyle name="40% - Accent4 5 4 4" xfId="5244" xr:uid="{00000000-0005-0000-0000-00004D4D0000}"/>
    <cellStyle name="40% - Accent4 5 4 4 2" xfId="18526" xr:uid="{00000000-0005-0000-0000-00004E4D0000}"/>
    <cellStyle name="40% - Accent4 5 4 4 2 2" xfId="26480" xr:uid="{00000000-0005-0000-0000-00004F4D0000}"/>
    <cellStyle name="40% - Accent4 5 4 4 2 2 2" xfId="55439" xr:uid="{00000000-0005-0000-0000-0000504D0000}"/>
    <cellStyle name="40% - Accent4 5 4 4 2 3" xfId="47498" xr:uid="{00000000-0005-0000-0000-0000514D0000}"/>
    <cellStyle name="40% - Accent4 5 4 4 3" xfId="11856" xr:uid="{00000000-0005-0000-0000-0000524D0000}"/>
    <cellStyle name="40% - Accent4 5 4 4 3 2" xfId="40914" xr:uid="{00000000-0005-0000-0000-0000534D0000}"/>
    <cellStyle name="40% - Accent4 5 4 4 4" xfId="34330" xr:uid="{00000000-0005-0000-0000-0000544D0000}"/>
    <cellStyle name="40% - Accent4 5 4 5" xfId="7413" xr:uid="{00000000-0005-0000-0000-0000554D0000}"/>
    <cellStyle name="40% - Accent4 5 4 5 2" xfId="20674" xr:uid="{00000000-0005-0000-0000-0000564D0000}"/>
    <cellStyle name="40% - Accent4 5 4 5 2 2" xfId="28628" xr:uid="{00000000-0005-0000-0000-0000574D0000}"/>
    <cellStyle name="40% - Accent4 5 4 5 2 2 2" xfId="57587" xr:uid="{00000000-0005-0000-0000-0000584D0000}"/>
    <cellStyle name="40% - Accent4 5 4 5 2 3" xfId="49646" xr:uid="{00000000-0005-0000-0000-0000594D0000}"/>
    <cellStyle name="40% - Accent4 5 4 5 3" xfId="14004" xr:uid="{00000000-0005-0000-0000-00005A4D0000}"/>
    <cellStyle name="40% - Accent4 5 4 5 3 2" xfId="43062" xr:uid="{00000000-0005-0000-0000-00005B4D0000}"/>
    <cellStyle name="40% - Accent4 5 4 5 4" xfId="36478" xr:uid="{00000000-0005-0000-0000-00005C4D0000}"/>
    <cellStyle name="40% - Accent4 5 4 6" xfId="15283" xr:uid="{00000000-0005-0000-0000-00005D4D0000}"/>
    <cellStyle name="40% - Accent4 5 4 6 2" xfId="23273" xr:uid="{00000000-0005-0000-0000-00005E4D0000}"/>
    <cellStyle name="40% - Accent4 5 4 6 2 2" xfId="52232" xr:uid="{00000000-0005-0000-0000-00005F4D0000}"/>
    <cellStyle name="40% - Accent4 5 4 6 3" xfId="44291" xr:uid="{00000000-0005-0000-0000-0000604D0000}"/>
    <cellStyle name="40% - Accent4 5 4 7" xfId="21824" xr:uid="{00000000-0005-0000-0000-0000614D0000}"/>
    <cellStyle name="40% - Accent4 5 4 7 2" xfId="29772" xr:uid="{00000000-0005-0000-0000-0000624D0000}"/>
    <cellStyle name="40% - Accent4 5 4 7 2 2" xfId="58731" xr:uid="{00000000-0005-0000-0000-0000634D0000}"/>
    <cellStyle name="40% - Accent4 5 4 7 3" xfId="50790" xr:uid="{00000000-0005-0000-0000-0000644D0000}"/>
    <cellStyle name="40% - Accent4 5 4 8" xfId="8564" xr:uid="{00000000-0005-0000-0000-0000654D0000}"/>
    <cellStyle name="40% - Accent4 5 4 8 2" xfId="37622" xr:uid="{00000000-0005-0000-0000-0000664D0000}"/>
    <cellStyle name="40% - Accent4 5 4 9" xfId="31038" xr:uid="{00000000-0005-0000-0000-0000674D0000}"/>
    <cellStyle name="40% - Accent4 5 5" xfId="2478" xr:uid="{00000000-0005-0000-0000-0000684D0000}"/>
    <cellStyle name="40% - Accent4 5 5 2" xfId="5836" xr:uid="{00000000-0005-0000-0000-0000694D0000}"/>
    <cellStyle name="40% - Accent4 5 5 2 2" xfId="19118" xr:uid="{00000000-0005-0000-0000-00006A4D0000}"/>
    <cellStyle name="40% - Accent4 5 5 2 2 2" xfId="27072" xr:uid="{00000000-0005-0000-0000-00006B4D0000}"/>
    <cellStyle name="40% - Accent4 5 5 2 2 2 2" xfId="56031" xr:uid="{00000000-0005-0000-0000-00006C4D0000}"/>
    <cellStyle name="40% - Accent4 5 5 2 2 3" xfId="48090" xr:uid="{00000000-0005-0000-0000-00006D4D0000}"/>
    <cellStyle name="40% - Accent4 5 5 2 3" xfId="12448" xr:uid="{00000000-0005-0000-0000-00006E4D0000}"/>
    <cellStyle name="40% - Accent4 5 5 2 3 2" xfId="41506" xr:uid="{00000000-0005-0000-0000-00006F4D0000}"/>
    <cellStyle name="40% - Accent4 5 5 2 4" xfId="34922" xr:uid="{00000000-0005-0000-0000-0000704D0000}"/>
    <cellStyle name="40% - Accent4 5 5 3" xfId="14796" xr:uid="{00000000-0005-0000-0000-0000714D0000}"/>
    <cellStyle name="40% - Accent4 5 5 3 2" xfId="22799" xr:uid="{00000000-0005-0000-0000-0000724D0000}"/>
    <cellStyle name="40% - Accent4 5 5 3 2 2" xfId="51758" xr:uid="{00000000-0005-0000-0000-0000734D0000}"/>
    <cellStyle name="40% - Accent4 5 5 3 3" xfId="43817" xr:uid="{00000000-0005-0000-0000-0000744D0000}"/>
    <cellStyle name="40% - Accent4 5 5 4" xfId="9156" xr:uid="{00000000-0005-0000-0000-0000754D0000}"/>
    <cellStyle name="40% - Accent4 5 5 4 2" xfId="38214" xr:uid="{00000000-0005-0000-0000-0000764D0000}"/>
    <cellStyle name="40% - Accent4 5 5 5" xfId="31630" xr:uid="{00000000-0005-0000-0000-0000774D0000}"/>
    <cellStyle name="40% - Accent4 5 6" xfId="3676" xr:uid="{00000000-0005-0000-0000-0000784D0000}"/>
    <cellStyle name="40% - Accent4 5 6 2" xfId="16970" xr:uid="{00000000-0005-0000-0000-0000794D0000}"/>
    <cellStyle name="40% - Accent4 5 6 2 2" xfId="24924" xr:uid="{00000000-0005-0000-0000-00007A4D0000}"/>
    <cellStyle name="40% - Accent4 5 6 2 2 2" xfId="53883" xr:uid="{00000000-0005-0000-0000-00007B4D0000}"/>
    <cellStyle name="40% - Accent4 5 6 2 3" xfId="45942" xr:uid="{00000000-0005-0000-0000-00007C4D0000}"/>
    <cellStyle name="40% - Accent4 5 6 3" xfId="10300" xr:uid="{00000000-0005-0000-0000-00007D4D0000}"/>
    <cellStyle name="40% - Accent4 5 6 3 2" xfId="39358" xr:uid="{00000000-0005-0000-0000-00007E4D0000}"/>
    <cellStyle name="40% - Accent4 5 6 4" xfId="32774" xr:uid="{00000000-0005-0000-0000-00007F4D0000}"/>
    <cellStyle name="40% - Accent4 5 7" xfId="4832" xr:uid="{00000000-0005-0000-0000-0000804D0000}"/>
    <cellStyle name="40% - Accent4 5 7 2" xfId="18114" xr:uid="{00000000-0005-0000-0000-0000814D0000}"/>
    <cellStyle name="40% - Accent4 5 7 2 2" xfId="26068" xr:uid="{00000000-0005-0000-0000-0000824D0000}"/>
    <cellStyle name="40% - Accent4 5 7 2 2 2" xfId="55027" xr:uid="{00000000-0005-0000-0000-0000834D0000}"/>
    <cellStyle name="40% - Accent4 5 7 2 3" xfId="47086" xr:uid="{00000000-0005-0000-0000-0000844D0000}"/>
    <cellStyle name="40% - Accent4 5 7 3" xfId="11444" xr:uid="{00000000-0005-0000-0000-0000854D0000}"/>
    <cellStyle name="40% - Accent4 5 7 3 2" xfId="40502" xr:uid="{00000000-0005-0000-0000-0000864D0000}"/>
    <cellStyle name="40% - Accent4 5 7 4" xfId="33918" xr:uid="{00000000-0005-0000-0000-0000874D0000}"/>
    <cellStyle name="40% - Accent4 5 8" xfId="7001" xr:uid="{00000000-0005-0000-0000-0000884D0000}"/>
    <cellStyle name="40% - Accent4 5 8 2" xfId="20262" xr:uid="{00000000-0005-0000-0000-0000894D0000}"/>
    <cellStyle name="40% - Accent4 5 8 2 2" xfId="28216" xr:uid="{00000000-0005-0000-0000-00008A4D0000}"/>
    <cellStyle name="40% - Accent4 5 8 2 2 2" xfId="57175" xr:uid="{00000000-0005-0000-0000-00008B4D0000}"/>
    <cellStyle name="40% - Accent4 5 8 2 3" xfId="49234" xr:uid="{00000000-0005-0000-0000-00008C4D0000}"/>
    <cellStyle name="40% - Accent4 5 8 3" xfId="13592" xr:uid="{00000000-0005-0000-0000-00008D4D0000}"/>
    <cellStyle name="40% - Accent4 5 8 3 2" xfId="42650" xr:uid="{00000000-0005-0000-0000-00008E4D0000}"/>
    <cellStyle name="40% - Accent4 5 8 4" xfId="36066" xr:uid="{00000000-0005-0000-0000-00008F4D0000}"/>
    <cellStyle name="40% - Accent4 5 9" xfId="14870" xr:uid="{00000000-0005-0000-0000-0000904D0000}"/>
    <cellStyle name="40% - Accent4 5 9 2" xfId="22860" xr:uid="{00000000-0005-0000-0000-0000914D0000}"/>
    <cellStyle name="40% - Accent4 5 9 2 2" xfId="51819" xr:uid="{00000000-0005-0000-0000-0000924D0000}"/>
    <cellStyle name="40% - Accent4 5 9 3" xfId="43878" xr:uid="{00000000-0005-0000-0000-0000934D0000}"/>
    <cellStyle name="40% - Accent4 6" xfId="1516" xr:uid="{00000000-0005-0000-0000-0000944D0000}"/>
    <cellStyle name="40% - Accent4 6 10" xfId="30712" xr:uid="{00000000-0005-0000-0000-0000954D0000}"/>
    <cellStyle name="40% - Accent4 6 2" xfId="2148" xr:uid="{00000000-0005-0000-0000-0000964D0000}"/>
    <cellStyle name="40% - Accent4 6 2 2" xfId="3156" xr:uid="{00000000-0005-0000-0000-0000974D0000}"/>
    <cellStyle name="40% - Accent4 6 2 2 2" xfId="6514" xr:uid="{00000000-0005-0000-0000-0000984D0000}"/>
    <cellStyle name="40% - Accent4 6 2 2 2 2" xfId="19796" xr:uid="{00000000-0005-0000-0000-0000994D0000}"/>
    <cellStyle name="40% - Accent4 6 2 2 2 2 2" xfId="27750" xr:uid="{00000000-0005-0000-0000-00009A4D0000}"/>
    <cellStyle name="40% - Accent4 6 2 2 2 2 2 2" xfId="56709" xr:uid="{00000000-0005-0000-0000-00009B4D0000}"/>
    <cellStyle name="40% - Accent4 6 2 2 2 2 3" xfId="48768" xr:uid="{00000000-0005-0000-0000-00009C4D0000}"/>
    <cellStyle name="40% - Accent4 6 2 2 2 3" xfId="13126" xr:uid="{00000000-0005-0000-0000-00009D4D0000}"/>
    <cellStyle name="40% - Accent4 6 2 2 2 3 2" xfId="42184" xr:uid="{00000000-0005-0000-0000-00009E4D0000}"/>
    <cellStyle name="40% - Accent4 6 2 2 2 4" xfId="35600" xr:uid="{00000000-0005-0000-0000-00009F4D0000}"/>
    <cellStyle name="40% - Accent4 6 2 2 3" xfId="16644" xr:uid="{00000000-0005-0000-0000-0000A04D0000}"/>
    <cellStyle name="40% - Accent4 6 2 2 3 2" xfId="24598" xr:uid="{00000000-0005-0000-0000-0000A14D0000}"/>
    <cellStyle name="40% - Accent4 6 2 2 3 2 2" xfId="53557" xr:uid="{00000000-0005-0000-0000-0000A24D0000}"/>
    <cellStyle name="40% - Accent4 6 2 2 3 3" xfId="45616" xr:uid="{00000000-0005-0000-0000-0000A34D0000}"/>
    <cellStyle name="40% - Accent4 6 2 2 4" xfId="9834" xr:uid="{00000000-0005-0000-0000-0000A44D0000}"/>
    <cellStyle name="40% - Accent4 6 2 2 4 2" xfId="38892" xr:uid="{00000000-0005-0000-0000-0000A54D0000}"/>
    <cellStyle name="40% - Accent4 6 2 2 5" xfId="32308" xr:uid="{00000000-0005-0000-0000-0000A64D0000}"/>
    <cellStyle name="40% - Accent4 6 2 3" xfId="4354" xr:uid="{00000000-0005-0000-0000-0000A74D0000}"/>
    <cellStyle name="40% - Accent4 6 2 3 2" xfId="17648" xr:uid="{00000000-0005-0000-0000-0000A84D0000}"/>
    <cellStyle name="40% - Accent4 6 2 3 2 2" xfId="25602" xr:uid="{00000000-0005-0000-0000-0000A94D0000}"/>
    <cellStyle name="40% - Accent4 6 2 3 2 2 2" xfId="54561" xr:uid="{00000000-0005-0000-0000-0000AA4D0000}"/>
    <cellStyle name="40% - Accent4 6 2 3 2 3" xfId="46620" xr:uid="{00000000-0005-0000-0000-0000AB4D0000}"/>
    <cellStyle name="40% - Accent4 6 2 3 3" xfId="10978" xr:uid="{00000000-0005-0000-0000-0000AC4D0000}"/>
    <cellStyle name="40% - Accent4 6 2 3 3 2" xfId="40036" xr:uid="{00000000-0005-0000-0000-0000AD4D0000}"/>
    <cellStyle name="40% - Accent4 6 2 3 4" xfId="33452" xr:uid="{00000000-0005-0000-0000-0000AE4D0000}"/>
    <cellStyle name="40% - Accent4 6 2 4" xfId="5510" xr:uid="{00000000-0005-0000-0000-0000AF4D0000}"/>
    <cellStyle name="40% - Accent4 6 2 4 2" xfId="18792" xr:uid="{00000000-0005-0000-0000-0000B04D0000}"/>
    <cellStyle name="40% - Accent4 6 2 4 2 2" xfId="26746" xr:uid="{00000000-0005-0000-0000-0000B14D0000}"/>
    <cellStyle name="40% - Accent4 6 2 4 2 2 2" xfId="55705" xr:uid="{00000000-0005-0000-0000-0000B24D0000}"/>
    <cellStyle name="40% - Accent4 6 2 4 2 3" xfId="47764" xr:uid="{00000000-0005-0000-0000-0000B34D0000}"/>
    <cellStyle name="40% - Accent4 6 2 4 3" xfId="12122" xr:uid="{00000000-0005-0000-0000-0000B44D0000}"/>
    <cellStyle name="40% - Accent4 6 2 4 3 2" xfId="41180" xr:uid="{00000000-0005-0000-0000-0000B54D0000}"/>
    <cellStyle name="40% - Accent4 6 2 4 4" xfId="34596" xr:uid="{00000000-0005-0000-0000-0000B64D0000}"/>
    <cellStyle name="40% - Accent4 6 2 5" xfId="7679" xr:uid="{00000000-0005-0000-0000-0000B74D0000}"/>
    <cellStyle name="40% - Accent4 6 2 5 2" xfId="20940" xr:uid="{00000000-0005-0000-0000-0000B84D0000}"/>
    <cellStyle name="40% - Accent4 6 2 5 2 2" xfId="28894" xr:uid="{00000000-0005-0000-0000-0000B94D0000}"/>
    <cellStyle name="40% - Accent4 6 2 5 2 2 2" xfId="57853" xr:uid="{00000000-0005-0000-0000-0000BA4D0000}"/>
    <cellStyle name="40% - Accent4 6 2 5 2 3" xfId="49912" xr:uid="{00000000-0005-0000-0000-0000BB4D0000}"/>
    <cellStyle name="40% - Accent4 6 2 5 3" xfId="14270" xr:uid="{00000000-0005-0000-0000-0000BC4D0000}"/>
    <cellStyle name="40% - Accent4 6 2 5 3 2" xfId="43328" xr:uid="{00000000-0005-0000-0000-0000BD4D0000}"/>
    <cellStyle name="40% - Accent4 6 2 5 4" xfId="36744" xr:uid="{00000000-0005-0000-0000-0000BE4D0000}"/>
    <cellStyle name="40% - Accent4 6 2 6" xfId="15549" xr:uid="{00000000-0005-0000-0000-0000BF4D0000}"/>
    <cellStyle name="40% - Accent4 6 2 6 2" xfId="23539" xr:uid="{00000000-0005-0000-0000-0000C04D0000}"/>
    <cellStyle name="40% - Accent4 6 2 6 2 2" xfId="52498" xr:uid="{00000000-0005-0000-0000-0000C14D0000}"/>
    <cellStyle name="40% - Accent4 6 2 6 3" xfId="44557" xr:uid="{00000000-0005-0000-0000-0000C24D0000}"/>
    <cellStyle name="40% - Accent4 6 2 7" xfId="22090" xr:uid="{00000000-0005-0000-0000-0000C34D0000}"/>
    <cellStyle name="40% - Accent4 6 2 7 2" xfId="30038" xr:uid="{00000000-0005-0000-0000-0000C44D0000}"/>
    <cellStyle name="40% - Accent4 6 2 7 2 2" xfId="58997" xr:uid="{00000000-0005-0000-0000-0000C54D0000}"/>
    <cellStyle name="40% - Accent4 6 2 7 3" xfId="51056" xr:uid="{00000000-0005-0000-0000-0000C64D0000}"/>
    <cellStyle name="40% - Accent4 6 2 8" xfId="8830" xr:uid="{00000000-0005-0000-0000-0000C74D0000}"/>
    <cellStyle name="40% - Accent4 6 2 8 2" xfId="37888" xr:uid="{00000000-0005-0000-0000-0000C84D0000}"/>
    <cellStyle name="40% - Accent4 6 2 9" xfId="31304" xr:uid="{00000000-0005-0000-0000-0000C94D0000}"/>
    <cellStyle name="40% - Accent4 6 3" xfId="2564" xr:uid="{00000000-0005-0000-0000-0000CA4D0000}"/>
    <cellStyle name="40% - Accent4 6 3 2" xfId="5922" xr:uid="{00000000-0005-0000-0000-0000CB4D0000}"/>
    <cellStyle name="40% - Accent4 6 3 2 2" xfId="19204" xr:uid="{00000000-0005-0000-0000-0000CC4D0000}"/>
    <cellStyle name="40% - Accent4 6 3 2 2 2" xfId="27158" xr:uid="{00000000-0005-0000-0000-0000CD4D0000}"/>
    <cellStyle name="40% - Accent4 6 3 2 2 2 2" xfId="56117" xr:uid="{00000000-0005-0000-0000-0000CE4D0000}"/>
    <cellStyle name="40% - Accent4 6 3 2 2 3" xfId="48176" xr:uid="{00000000-0005-0000-0000-0000CF4D0000}"/>
    <cellStyle name="40% - Accent4 6 3 2 3" xfId="12534" xr:uid="{00000000-0005-0000-0000-0000D04D0000}"/>
    <cellStyle name="40% - Accent4 6 3 2 3 2" xfId="41592" xr:uid="{00000000-0005-0000-0000-0000D14D0000}"/>
    <cellStyle name="40% - Accent4 6 3 2 4" xfId="35008" xr:uid="{00000000-0005-0000-0000-0000D24D0000}"/>
    <cellStyle name="40% - Accent4 6 3 3" xfId="16052" xr:uid="{00000000-0005-0000-0000-0000D34D0000}"/>
    <cellStyle name="40% - Accent4 6 3 3 2" xfId="24006" xr:uid="{00000000-0005-0000-0000-0000D44D0000}"/>
    <cellStyle name="40% - Accent4 6 3 3 2 2" xfId="52965" xr:uid="{00000000-0005-0000-0000-0000D54D0000}"/>
    <cellStyle name="40% - Accent4 6 3 3 3" xfId="45024" xr:uid="{00000000-0005-0000-0000-0000D64D0000}"/>
    <cellStyle name="40% - Accent4 6 3 4" xfId="9242" xr:uid="{00000000-0005-0000-0000-0000D74D0000}"/>
    <cellStyle name="40% - Accent4 6 3 4 2" xfId="38300" xr:uid="{00000000-0005-0000-0000-0000D84D0000}"/>
    <cellStyle name="40% - Accent4 6 3 5" xfId="31716" xr:uid="{00000000-0005-0000-0000-0000D94D0000}"/>
    <cellStyle name="40% - Accent4 6 4" xfId="3762" xr:uid="{00000000-0005-0000-0000-0000DA4D0000}"/>
    <cellStyle name="40% - Accent4 6 4 2" xfId="17056" xr:uid="{00000000-0005-0000-0000-0000DB4D0000}"/>
    <cellStyle name="40% - Accent4 6 4 2 2" xfId="25010" xr:uid="{00000000-0005-0000-0000-0000DC4D0000}"/>
    <cellStyle name="40% - Accent4 6 4 2 2 2" xfId="53969" xr:uid="{00000000-0005-0000-0000-0000DD4D0000}"/>
    <cellStyle name="40% - Accent4 6 4 2 3" xfId="46028" xr:uid="{00000000-0005-0000-0000-0000DE4D0000}"/>
    <cellStyle name="40% - Accent4 6 4 3" xfId="10386" xr:uid="{00000000-0005-0000-0000-0000DF4D0000}"/>
    <cellStyle name="40% - Accent4 6 4 3 2" xfId="39444" xr:uid="{00000000-0005-0000-0000-0000E04D0000}"/>
    <cellStyle name="40% - Accent4 6 4 4" xfId="32860" xr:uid="{00000000-0005-0000-0000-0000E14D0000}"/>
    <cellStyle name="40% - Accent4 6 5" xfId="4918" xr:uid="{00000000-0005-0000-0000-0000E24D0000}"/>
    <cellStyle name="40% - Accent4 6 5 2" xfId="18200" xr:uid="{00000000-0005-0000-0000-0000E34D0000}"/>
    <cellStyle name="40% - Accent4 6 5 2 2" xfId="26154" xr:uid="{00000000-0005-0000-0000-0000E44D0000}"/>
    <cellStyle name="40% - Accent4 6 5 2 2 2" xfId="55113" xr:uid="{00000000-0005-0000-0000-0000E54D0000}"/>
    <cellStyle name="40% - Accent4 6 5 2 3" xfId="47172" xr:uid="{00000000-0005-0000-0000-0000E64D0000}"/>
    <cellStyle name="40% - Accent4 6 5 3" xfId="11530" xr:uid="{00000000-0005-0000-0000-0000E74D0000}"/>
    <cellStyle name="40% - Accent4 6 5 3 2" xfId="40588" xr:uid="{00000000-0005-0000-0000-0000E84D0000}"/>
    <cellStyle name="40% - Accent4 6 5 4" xfId="34004" xr:uid="{00000000-0005-0000-0000-0000E94D0000}"/>
    <cellStyle name="40% - Accent4 6 6" xfId="7087" xr:uid="{00000000-0005-0000-0000-0000EA4D0000}"/>
    <cellStyle name="40% - Accent4 6 6 2" xfId="20348" xr:uid="{00000000-0005-0000-0000-0000EB4D0000}"/>
    <cellStyle name="40% - Accent4 6 6 2 2" xfId="28302" xr:uid="{00000000-0005-0000-0000-0000EC4D0000}"/>
    <cellStyle name="40% - Accent4 6 6 2 2 2" xfId="57261" xr:uid="{00000000-0005-0000-0000-0000ED4D0000}"/>
    <cellStyle name="40% - Accent4 6 6 2 3" xfId="49320" xr:uid="{00000000-0005-0000-0000-0000EE4D0000}"/>
    <cellStyle name="40% - Accent4 6 6 3" xfId="13678" xr:uid="{00000000-0005-0000-0000-0000EF4D0000}"/>
    <cellStyle name="40% - Accent4 6 6 3 2" xfId="42736" xr:uid="{00000000-0005-0000-0000-0000F04D0000}"/>
    <cellStyle name="40% - Accent4 6 6 4" xfId="36152" xr:uid="{00000000-0005-0000-0000-0000F14D0000}"/>
    <cellStyle name="40% - Accent4 6 7" xfId="14956" xr:uid="{00000000-0005-0000-0000-0000F24D0000}"/>
    <cellStyle name="40% - Accent4 6 7 2" xfId="22946" xr:uid="{00000000-0005-0000-0000-0000F34D0000}"/>
    <cellStyle name="40% - Accent4 6 7 2 2" xfId="51905" xr:uid="{00000000-0005-0000-0000-0000F44D0000}"/>
    <cellStyle name="40% - Accent4 6 7 3" xfId="43964" xr:uid="{00000000-0005-0000-0000-0000F54D0000}"/>
    <cellStyle name="40% - Accent4 6 8" xfId="21498" xr:uid="{00000000-0005-0000-0000-0000F64D0000}"/>
    <cellStyle name="40% - Accent4 6 8 2" xfId="29446" xr:uid="{00000000-0005-0000-0000-0000F74D0000}"/>
    <cellStyle name="40% - Accent4 6 8 2 2" xfId="58405" xr:uid="{00000000-0005-0000-0000-0000F84D0000}"/>
    <cellStyle name="40% - Accent4 6 8 3" xfId="50464" xr:uid="{00000000-0005-0000-0000-0000F94D0000}"/>
    <cellStyle name="40% - Accent4 6 9" xfId="8238" xr:uid="{00000000-0005-0000-0000-0000FA4D0000}"/>
    <cellStyle name="40% - Accent4 6 9 2" xfId="37296" xr:uid="{00000000-0005-0000-0000-0000FB4D0000}"/>
    <cellStyle name="40% - Accent4 7" xfId="1972" xr:uid="{00000000-0005-0000-0000-0000FC4D0000}"/>
    <cellStyle name="40% - Accent4 7 2" xfId="2980" xr:uid="{00000000-0005-0000-0000-0000FD4D0000}"/>
    <cellStyle name="40% - Accent4 7 2 2" xfId="6338" xr:uid="{00000000-0005-0000-0000-0000FE4D0000}"/>
    <cellStyle name="40% - Accent4 7 2 2 2" xfId="19620" xr:uid="{00000000-0005-0000-0000-0000FF4D0000}"/>
    <cellStyle name="40% - Accent4 7 2 2 2 2" xfId="27574" xr:uid="{00000000-0005-0000-0000-0000004E0000}"/>
    <cellStyle name="40% - Accent4 7 2 2 2 2 2" xfId="56533" xr:uid="{00000000-0005-0000-0000-0000014E0000}"/>
    <cellStyle name="40% - Accent4 7 2 2 2 3" xfId="48592" xr:uid="{00000000-0005-0000-0000-0000024E0000}"/>
    <cellStyle name="40% - Accent4 7 2 2 3" xfId="12950" xr:uid="{00000000-0005-0000-0000-0000034E0000}"/>
    <cellStyle name="40% - Accent4 7 2 2 3 2" xfId="42008" xr:uid="{00000000-0005-0000-0000-0000044E0000}"/>
    <cellStyle name="40% - Accent4 7 2 2 4" xfId="35424" xr:uid="{00000000-0005-0000-0000-0000054E0000}"/>
    <cellStyle name="40% - Accent4 7 2 3" xfId="16468" xr:uid="{00000000-0005-0000-0000-0000064E0000}"/>
    <cellStyle name="40% - Accent4 7 2 3 2" xfId="24422" xr:uid="{00000000-0005-0000-0000-0000074E0000}"/>
    <cellStyle name="40% - Accent4 7 2 3 2 2" xfId="53381" xr:uid="{00000000-0005-0000-0000-0000084E0000}"/>
    <cellStyle name="40% - Accent4 7 2 3 3" xfId="45440" xr:uid="{00000000-0005-0000-0000-0000094E0000}"/>
    <cellStyle name="40% - Accent4 7 2 4" xfId="9658" xr:uid="{00000000-0005-0000-0000-00000A4E0000}"/>
    <cellStyle name="40% - Accent4 7 2 4 2" xfId="38716" xr:uid="{00000000-0005-0000-0000-00000B4E0000}"/>
    <cellStyle name="40% - Accent4 7 2 5" xfId="32132" xr:uid="{00000000-0005-0000-0000-00000C4E0000}"/>
    <cellStyle name="40% - Accent4 7 3" xfId="4178" xr:uid="{00000000-0005-0000-0000-00000D4E0000}"/>
    <cellStyle name="40% - Accent4 7 3 2" xfId="17472" xr:uid="{00000000-0005-0000-0000-00000E4E0000}"/>
    <cellStyle name="40% - Accent4 7 3 2 2" xfId="25426" xr:uid="{00000000-0005-0000-0000-00000F4E0000}"/>
    <cellStyle name="40% - Accent4 7 3 2 2 2" xfId="54385" xr:uid="{00000000-0005-0000-0000-0000104E0000}"/>
    <cellStyle name="40% - Accent4 7 3 2 3" xfId="46444" xr:uid="{00000000-0005-0000-0000-0000114E0000}"/>
    <cellStyle name="40% - Accent4 7 3 3" xfId="10802" xr:uid="{00000000-0005-0000-0000-0000124E0000}"/>
    <cellStyle name="40% - Accent4 7 3 3 2" xfId="39860" xr:uid="{00000000-0005-0000-0000-0000134E0000}"/>
    <cellStyle name="40% - Accent4 7 3 4" xfId="33276" xr:uid="{00000000-0005-0000-0000-0000144E0000}"/>
    <cellStyle name="40% - Accent4 7 4" xfId="5334" xr:uid="{00000000-0005-0000-0000-0000154E0000}"/>
    <cellStyle name="40% - Accent4 7 4 2" xfId="18616" xr:uid="{00000000-0005-0000-0000-0000164E0000}"/>
    <cellStyle name="40% - Accent4 7 4 2 2" xfId="26570" xr:uid="{00000000-0005-0000-0000-0000174E0000}"/>
    <cellStyle name="40% - Accent4 7 4 2 2 2" xfId="55529" xr:uid="{00000000-0005-0000-0000-0000184E0000}"/>
    <cellStyle name="40% - Accent4 7 4 2 3" xfId="47588" xr:uid="{00000000-0005-0000-0000-0000194E0000}"/>
    <cellStyle name="40% - Accent4 7 4 3" xfId="11946" xr:uid="{00000000-0005-0000-0000-00001A4E0000}"/>
    <cellStyle name="40% - Accent4 7 4 3 2" xfId="41004" xr:uid="{00000000-0005-0000-0000-00001B4E0000}"/>
    <cellStyle name="40% - Accent4 7 4 4" xfId="34420" xr:uid="{00000000-0005-0000-0000-00001C4E0000}"/>
    <cellStyle name="40% - Accent4 7 5" xfId="7503" xr:uid="{00000000-0005-0000-0000-00001D4E0000}"/>
    <cellStyle name="40% - Accent4 7 5 2" xfId="20764" xr:uid="{00000000-0005-0000-0000-00001E4E0000}"/>
    <cellStyle name="40% - Accent4 7 5 2 2" xfId="28718" xr:uid="{00000000-0005-0000-0000-00001F4E0000}"/>
    <cellStyle name="40% - Accent4 7 5 2 2 2" xfId="57677" xr:uid="{00000000-0005-0000-0000-0000204E0000}"/>
    <cellStyle name="40% - Accent4 7 5 2 3" xfId="49736" xr:uid="{00000000-0005-0000-0000-0000214E0000}"/>
    <cellStyle name="40% - Accent4 7 5 3" xfId="14094" xr:uid="{00000000-0005-0000-0000-0000224E0000}"/>
    <cellStyle name="40% - Accent4 7 5 3 2" xfId="43152" xr:uid="{00000000-0005-0000-0000-0000234E0000}"/>
    <cellStyle name="40% - Accent4 7 5 4" xfId="36568" xr:uid="{00000000-0005-0000-0000-0000244E0000}"/>
    <cellStyle name="40% - Accent4 7 6" xfId="15373" xr:uid="{00000000-0005-0000-0000-0000254E0000}"/>
    <cellStyle name="40% - Accent4 7 6 2" xfId="23363" xr:uid="{00000000-0005-0000-0000-0000264E0000}"/>
    <cellStyle name="40% - Accent4 7 6 2 2" xfId="52322" xr:uid="{00000000-0005-0000-0000-0000274E0000}"/>
    <cellStyle name="40% - Accent4 7 6 3" xfId="44381" xr:uid="{00000000-0005-0000-0000-0000284E0000}"/>
    <cellStyle name="40% - Accent4 7 7" xfId="21914" xr:uid="{00000000-0005-0000-0000-0000294E0000}"/>
    <cellStyle name="40% - Accent4 7 7 2" xfId="29862" xr:uid="{00000000-0005-0000-0000-00002A4E0000}"/>
    <cellStyle name="40% - Accent4 7 7 2 2" xfId="58821" xr:uid="{00000000-0005-0000-0000-00002B4E0000}"/>
    <cellStyle name="40% - Accent4 7 7 3" xfId="50880" xr:uid="{00000000-0005-0000-0000-00002C4E0000}"/>
    <cellStyle name="40% - Accent4 7 8" xfId="8654" xr:uid="{00000000-0005-0000-0000-00002D4E0000}"/>
    <cellStyle name="40% - Accent4 7 8 2" xfId="37712" xr:uid="{00000000-0005-0000-0000-00002E4E0000}"/>
    <cellStyle name="40% - Accent4 7 9" xfId="31128" xr:uid="{00000000-0005-0000-0000-00002F4E0000}"/>
    <cellStyle name="40% - Accent4 8" xfId="1788" xr:uid="{00000000-0005-0000-0000-0000304E0000}"/>
    <cellStyle name="40% - Accent4 8 2" xfId="2800" xr:uid="{00000000-0005-0000-0000-0000314E0000}"/>
    <cellStyle name="40% - Accent4 8 2 2" xfId="6158" xr:uid="{00000000-0005-0000-0000-0000324E0000}"/>
    <cellStyle name="40% - Accent4 8 2 2 2" xfId="19440" xr:uid="{00000000-0005-0000-0000-0000334E0000}"/>
    <cellStyle name="40% - Accent4 8 2 2 2 2" xfId="27394" xr:uid="{00000000-0005-0000-0000-0000344E0000}"/>
    <cellStyle name="40% - Accent4 8 2 2 2 2 2" xfId="56353" xr:uid="{00000000-0005-0000-0000-0000354E0000}"/>
    <cellStyle name="40% - Accent4 8 2 2 2 3" xfId="48412" xr:uid="{00000000-0005-0000-0000-0000364E0000}"/>
    <cellStyle name="40% - Accent4 8 2 2 3" xfId="12770" xr:uid="{00000000-0005-0000-0000-0000374E0000}"/>
    <cellStyle name="40% - Accent4 8 2 2 3 2" xfId="41828" xr:uid="{00000000-0005-0000-0000-0000384E0000}"/>
    <cellStyle name="40% - Accent4 8 2 2 4" xfId="35244" xr:uid="{00000000-0005-0000-0000-0000394E0000}"/>
    <cellStyle name="40% - Accent4 8 2 3" xfId="16288" xr:uid="{00000000-0005-0000-0000-00003A4E0000}"/>
    <cellStyle name="40% - Accent4 8 2 3 2" xfId="24242" xr:uid="{00000000-0005-0000-0000-00003B4E0000}"/>
    <cellStyle name="40% - Accent4 8 2 3 2 2" xfId="53201" xr:uid="{00000000-0005-0000-0000-00003C4E0000}"/>
    <cellStyle name="40% - Accent4 8 2 3 3" xfId="45260" xr:uid="{00000000-0005-0000-0000-00003D4E0000}"/>
    <cellStyle name="40% - Accent4 8 2 4" xfId="9478" xr:uid="{00000000-0005-0000-0000-00003E4E0000}"/>
    <cellStyle name="40% - Accent4 8 2 4 2" xfId="38536" xr:uid="{00000000-0005-0000-0000-00003F4E0000}"/>
    <cellStyle name="40% - Accent4 8 2 5" xfId="31952" xr:uid="{00000000-0005-0000-0000-0000404E0000}"/>
    <cellStyle name="40% - Accent4 8 3" xfId="3998" xr:uid="{00000000-0005-0000-0000-0000414E0000}"/>
    <cellStyle name="40% - Accent4 8 3 2" xfId="17292" xr:uid="{00000000-0005-0000-0000-0000424E0000}"/>
    <cellStyle name="40% - Accent4 8 3 2 2" xfId="25246" xr:uid="{00000000-0005-0000-0000-0000434E0000}"/>
    <cellStyle name="40% - Accent4 8 3 2 2 2" xfId="54205" xr:uid="{00000000-0005-0000-0000-0000444E0000}"/>
    <cellStyle name="40% - Accent4 8 3 2 3" xfId="46264" xr:uid="{00000000-0005-0000-0000-0000454E0000}"/>
    <cellStyle name="40% - Accent4 8 3 3" xfId="10622" xr:uid="{00000000-0005-0000-0000-0000464E0000}"/>
    <cellStyle name="40% - Accent4 8 3 3 2" xfId="39680" xr:uid="{00000000-0005-0000-0000-0000474E0000}"/>
    <cellStyle name="40% - Accent4 8 3 4" xfId="33096" xr:uid="{00000000-0005-0000-0000-0000484E0000}"/>
    <cellStyle name="40% - Accent4 8 4" xfId="5154" xr:uid="{00000000-0005-0000-0000-0000494E0000}"/>
    <cellStyle name="40% - Accent4 8 4 2" xfId="18436" xr:uid="{00000000-0005-0000-0000-00004A4E0000}"/>
    <cellStyle name="40% - Accent4 8 4 2 2" xfId="26390" xr:uid="{00000000-0005-0000-0000-00004B4E0000}"/>
    <cellStyle name="40% - Accent4 8 4 2 2 2" xfId="55349" xr:uid="{00000000-0005-0000-0000-00004C4E0000}"/>
    <cellStyle name="40% - Accent4 8 4 2 3" xfId="47408" xr:uid="{00000000-0005-0000-0000-00004D4E0000}"/>
    <cellStyle name="40% - Accent4 8 4 3" xfId="11766" xr:uid="{00000000-0005-0000-0000-00004E4E0000}"/>
    <cellStyle name="40% - Accent4 8 4 3 2" xfId="40824" xr:uid="{00000000-0005-0000-0000-00004F4E0000}"/>
    <cellStyle name="40% - Accent4 8 4 4" xfId="34240" xr:uid="{00000000-0005-0000-0000-0000504E0000}"/>
    <cellStyle name="40% - Accent4 8 5" xfId="7323" xr:uid="{00000000-0005-0000-0000-0000514E0000}"/>
    <cellStyle name="40% - Accent4 8 5 2" xfId="20584" xr:uid="{00000000-0005-0000-0000-0000524E0000}"/>
    <cellStyle name="40% - Accent4 8 5 2 2" xfId="28538" xr:uid="{00000000-0005-0000-0000-0000534E0000}"/>
    <cellStyle name="40% - Accent4 8 5 2 2 2" xfId="57497" xr:uid="{00000000-0005-0000-0000-0000544E0000}"/>
    <cellStyle name="40% - Accent4 8 5 2 3" xfId="49556" xr:uid="{00000000-0005-0000-0000-0000554E0000}"/>
    <cellStyle name="40% - Accent4 8 5 3" xfId="13914" xr:uid="{00000000-0005-0000-0000-0000564E0000}"/>
    <cellStyle name="40% - Accent4 8 5 3 2" xfId="42972" xr:uid="{00000000-0005-0000-0000-0000574E0000}"/>
    <cellStyle name="40% - Accent4 8 5 4" xfId="36388" xr:uid="{00000000-0005-0000-0000-0000584E0000}"/>
    <cellStyle name="40% - Accent4 8 6" xfId="15193" xr:uid="{00000000-0005-0000-0000-0000594E0000}"/>
    <cellStyle name="40% - Accent4 8 6 2" xfId="23183" xr:uid="{00000000-0005-0000-0000-00005A4E0000}"/>
    <cellStyle name="40% - Accent4 8 6 2 2" xfId="52142" xr:uid="{00000000-0005-0000-0000-00005B4E0000}"/>
    <cellStyle name="40% - Accent4 8 6 3" xfId="44201" xr:uid="{00000000-0005-0000-0000-00005C4E0000}"/>
    <cellStyle name="40% - Accent4 8 7" xfId="21734" xr:uid="{00000000-0005-0000-0000-00005D4E0000}"/>
    <cellStyle name="40% - Accent4 8 7 2" xfId="29682" xr:uid="{00000000-0005-0000-0000-00005E4E0000}"/>
    <cellStyle name="40% - Accent4 8 7 2 2" xfId="58641" xr:uid="{00000000-0005-0000-0000-00005F4E0000}"/>
    <cellStyle name="40% - Accent4 8 7 3" xfId="50700" xr:uid="{00000000-0005-0000-0000-0000604E0000}"/>
    <cellStyle name="40% - Accent4 8 8" xfId="8474" xr:uid="{00000000-0005-0000-0000-0000614E0000}"/>
    <cellStyle name="40% - Accent4 8 8 2" xfId="37532" xr:uid="{00000000-0005-0000-0000-0000624E0000}"/>
    <cellStyle name="40% - Accent4 8 9" xfId="30948" xr:uid="{00000000-0005-0000-0000-0000634E0000}"/>
    <cellStyle name="40% - Accent4 9" xfId="2387" xr:uid="{00000000-0005-0000-0000-0000644E0000}"/>
    <cellStyle name="40% - Accent4 9 2" xfId="5746" xr:uid="{00000000-0005-0000-0000-0000654E0000}"/>
    <cellStyle name="40% - Accent4 9 2 2" xfId="19028" xr:uid="{00000000-0005-0000-0000-0000664E0000}"/>
    <cellStyle name="40% - Accent4 9 2 2 2" xfId="26982" xr:uid="{00000000-0005-0000-0000-0000674E0000}"/>
    <cellStyle name="40% - Accent4 9 2 2 2 2" xfId="55941" xr:uid="{00000000-0005-0000-0000-0000684E0000}"/>
    <cellStyle name="40% - Accent4 9 2 2 3" xfId="48000" xr:uid="{00000000-0005-0000-0000-0000694E0000}"/>
    <cellStyle name="40% - Accent4 9 2 3" xfId="12358" xr:uid="{00000000-0005-0000-0000-00006A4E0000}"/>
    <cellStyle name="40% - Accent4 9 2 3 2" xfId="41416" xr:uid="{00000000-0005-0000-0000-00006B4E0000}"/>
    <cellStyle name="40% - Accent4 9 2 4" xfId="34832" xr:uid="{00000000-0005-0000-0000-00006C4E0000}"/>
    <cellStyle name="40% - Accent4 9 3" xfId="14814" xr:uid="{00000000-0005-0000-0000-00006D4E0000}"/>
    <cellStyle name="40% - Accent4 9 3 2" xfId="22812" xr:uid="{00000000-0005-0000-0000-00006E4E0000}"/>
    <cellStyle name="40% - Accent4 9 3 2 2" xfId="51771" xr:uid="{00000000-0005-0000-0000-00006F4E0000}"/>
    <cellStyle name="40% - Accent4 9 3 3" xfId="43830" xr:uid="{00000000-0005-0000-0000-0000704E0000}"/>
    <cellStyle name="40% - Accent4 9 4" xfId="9066" xr:uid="{00000000-0005-0000-0000-0000714E0000}"/>
    <cellStyle name="40% - Accent4 9 4 2" xfId="38124" xr:uid="{00000000-0005-0000-0000-0000724E0000}"/>
    <cellStyle name="40% - Accent4 9 5" xfId="31540" xr:uid="{00000000-0005-0000-0000-0000734E0000}"/>
    <cellStyle name="40% - Accent5" xfId="58" builtinId="47" customBuiltin="1"/>
    <cellStyle name="40% - Accent5 10" xfId="3588" xr:uid="{00000000-0005-0000-0000-0000754E0000}"/>
    <cellStyle name="40% - Accent5 10 2" xfId="16882" xr:uid="{00000000-0005-0000-0000-0000764E0000}"/>
    <cellStyle name="40% - Accent5 10 2 2" xfId="24836" xr:uid="{00000000-0005-0000-0000-0000774E0000}"/>
    <cellStyle name="40% - Accent5 10 2 2 2" xfId="53795" xr:uid="{00000000-0005-0000-0000-0000784E0000}"/>
    <cellStyle name="40% - Accent5 10 2 3" xfId="45854" xr:uid="{00000000-0005-0000-0000-0000794E0000}"/>
    <cellStyle name="40% - Accent5 10 3" xfId="10212" xr:uid="{00000000-0005-0000-0000-00007A4E0000}"/>
    <cellStyle name="40% - Accent5 10 3 2" xfId="39270" xr:uid="{00000000-0005-0000-0000-00007B4E0000}"/>
    <cellStyle name="40% - Accent5 10 4" xfId="32686" xr:uid="{00000000-0005-0000-0000-00007C4E0000}"/>
    <cellStyle name="40% - Accent5 11" xfId="4742" xr:uid="{00000000-0005-0000-0000-00007D4E0000}"/>
    <cellStyle name="40% - Accent5 11 2" xfId="18026" xr:uid="{00000000-0005-0000-0000-00007E4E0000}"/>
    <cellStyle name="40% - Accent5 11 2 2" xfId="25980" xr:uid="{00000000-0005-0000-0000-00007F4E0000}"/>
    <cellStyle name="40% - Accent5 11 2 2 2" xfId="54939" xr:uid="{00000000-0005-0000-0000-0000804E0000}"/>
    <cellStyle name="40% - Accent5 11 2 3" xfId="46998" xr:uid="{00000000-0005-0000-0000-0000814E0000}"/>
    <cellStyle name="40% - Accent5 11 3" xfId="11356" xr:uid="{00000000-0005-0000-0000-0000824E0000}"/>
    <cellStyle name="40% - Accent5 11 3 2" xfId="40414" xr:uid="{00000000-0005-0000-0000-0000834E0000}"/>
    <cellStyle name="40% - Accent5 11 4" xfId="33830" xr:uid="{00000000-0005-0000-0000-0000844E0000}"/>
    <cellStyle name="40% - Accent5 12" xfId="6903" xr:uid="{00000000-0005-0000-0000-0000854E0000}"/>
    <cellStyle name="40% - Accent5 12 2" xfId="20174" xr:uid="{00000000-0005-0000-0000-0000864E0000}"/>
    <cellStyle name="40% - Accent5 12 2 2" xfId="28128" xr:uid="{00000000-0005-0000-0000-0000874E0000}"/>
    <cellStyle name="40% - Accent5 12 2 2 2" xfId="57087" xr:uid="{00000000-0005-0000-0000-0000884E0000}"/>
    <cellStyle name="40% - Accent5 12 2 3" xfId="49146" xr:uid="{00000000-0005-0000-0000-0000894E0000}"/>
    <cellStyle name="40% - Accent5 12 3" xfId="13504" xr:uid="{00000000-0005-0000-0000-00008A4E0000}"/>
    <cellStyle name="40% - Accent5 12 3 2" xfId="42562" xr:uid="{00000000-0005-0000-0000-00008B4E0000}"/>
    <cellStyle name="40% - Accent5 12 4" xfId="35978" xr:uid="{00000000-0005-0000-0000-00008C4E0000}"/>
    <cellStyle name="40% - Accent5 13" xfId="14655" xr:uid="{00000000-0005-0000-0000-00008D4E0000}"/>
    <cellStyle name="40% - Accent5 13 2" xfId="22691" xr:uid="{00000000-0005-0000-0000-00008E4E0000}"/>
    <cellStyle name="40% - Accent5 13 2 2" xfId="51650" xr:uid="{00000000-0005-0000-0000-00008F4E0000}"/>
    <cellStyle name="40% - Accent5 13 3" xfId="43709" xr:uid="{00000000-0005-0000-0000-0000904E0000}"/>
    <cellStyle name="40% - Accent5 14" xfId="21320" xr:uid="{00000000-0005-0000-0000-0000914E0000}"/>
    <cellStyle name="40% - Accent5 14 2" xfId="29272" xr:uid="{00000000-0005-0000-0000-0000924E0000}"/>
    <cellStyle name="40% - Accent5 14 2 2" xfId="58231" xr:uid="{00000000-0005-0000-0000-0000934E0000}"/>
    <cellStyle name="40% - Accent5 14 3" xfId="50290" xr:uid="{00000000-0005-0000-0000-0000944E0000}"/>
    <cellStyle name="40% - Accent5 15" xfId="8062" xr:uid="{00000000-0005-0000-0000-0000954E0000}"/>
    <cellStyle name="40% - Accent5 15 2" xfId="37122" xr:uid="{00000000-0005-0000-0000-0000964E0000}"/>
    <cellStyle name="40% - Accent5 16" xfId="30527" xr:uid="{00000000-0005-0000-0000-0000974E0000}"/>
    <cellStyle name="40% - Accent5 2" xfId="851" xr:uid="{00000000-0005-0000-0000-0000984E0000}"/>
    <cellStyle name="40% - Accent5 2 2" xfId="3422" xr:uid="{00000000-0005-0000-0000-0000994E0000}"/>
    <cellStyle name="40% - Accent5 2 2 10" xfId="32574" xr:uid="{00000000-0005-0000-0000-00009A4E0000}"/>
    <cellStyle name="40% - Accent5 2 2 2" xfId="4620" xr:uid="{00000000-0005-0000-0000-00009B4E0000}"/>
    <cellStyle name="40% - Accent5 2 2 2 2" xfId="17914" xr:uid="{00000000-0005-0000-0000-00009C4E0000}"/>
    <cellStyle name="40% - Accent5 2 2 2 2 2" xfId="25868" xr:uid="{00000000-0005-0000-0000-00009D4E0000}"/>
    <cellStyle name="40% - Accent5 2 2 2 2 2 2" xfId="54827" xr:uid="{00000000-0005-0000-0000-00009E4E0000}"/>
    <cellStyle name="40% - Accent5 2 2 2 2 3" xfId="46886" xr:uid="{00000000-0005-0000-0000-00009F4E0000}"/>
    <cellStyle name="40% - Accent5 2 2 2 3" xfId="11244" xr:uid="{00000000-0005-0000-0000-0000A04E0000}"/>
    <cellStyle name="40% - Accent5 2 2 2 3 2" xfId="40302" xr:uid="{00000000-0005-0000-0000-0000A14E0000}"/>
    <cellStyle name="40% - Accent5 2 2 2 4" xfId="33718" xr:uid="{00000000-0005-0000-0000-0000A24E0000}"/>
    <cellStyle name="40% - Accent5 2 2 3" xfId="6780" xr:uid="{00000000-0005-0000-0000-0000A34E0000}"/>
    <cellStyle name="40% - Accent5 2 2 3 2" xfId="20062" xr:uid="{00000000-0005-0000-0000-0000A44E0000}"/>
    <cellStyle name="40% - Accent5 2 2 3 2 2" xfId="28016" xr:uid="{00000000-0005-0000-0000-0000A54E0000}"/>
    <cellStyle name="40% - Accent5 2 2 3 2 2 2" xfId="56975" xr:uid="{00000000-0005-0000-0000-0000A64E0000}"/>
    <cellStyle name="40% - Accent5 2 2 3 2 3" xfId="49034" xr:uid="{00000000-0005-0000-0000-0000A74E0000}"/>
    <cellStyle name="40% - Accent5 2 2 3 3" xfId="13392" xr:uid="{00000000-0005-0000-0000-0000A84E0000}"/>
    <cellStyle name="40% - Accent5 2 2 3 3 2" xfId="42450" xr:uid="{00000000-0005-0000-0000-0000A94E0000}"/>
    <cellStyle name="40% - Accent5 2 2 3 4" xfId="35866" xr:uid="{00000000-0005-0000-0000-0000AA4E0000}"/>
    <cellStyle name="40% - Accent5 2 2 4" xfId="7945" xr:uid="{00000000-0005-0000-0000-0000AB4E0000}"/>
    <cellStyle name="40% - Accent5 2 2 4 2" xfId="21206" xr:uid="{00000000-0005-0000-0000-0000AC4E0000}"/>
    <cellStyle name="40% - Accent5 2 2 4 2 2" xfId="29160" xr:uid="{00000000-0005-0000-0000-0000AD4E0000}"/>
    <cellStyle name="40% - Accent5 2 2 4 2 2 2" xfId="58119" xr:uid="{00000000-0005-0000-0000-0000AE4E0000}"/>
    <cellStyle name="40% - Accent5 2 2 4 2 3" xfId="50178" xr:uid="{00000000-0005-0000-0000-0000AF4E0000}"/>
    <cellStyle name="40% - Accent5 2 2 4 3" xfId="14536" xr:uid="{00000000-0005-0000-0000-0000B04E0000}"/>
    <cellStyle name="40% - Accent5 2 2 4 3 2" xfId="43594" xr:uid="{00000000-0005-0000-0000-0000B14E0000}"/>
    <cellStyle name="40% - Accent5 2 2 4 4" xfId="37010" xr:uid="{00000000-0005-0000-0000-0000B24E0000}"/>
    <cellStyle name="40% - Accent5 2 2 5" xfId="15815" xr:uid="{00000000-0005-0000-0000-0000B34E0000}"/>
    <cellStyle name="40% - Accent5 2 2 5 2" xfId="23805" xr:uid="{00000000-0005-0000-0000-0000B44E0000}"/>
    <cellStyle name="40% - Accent5 2 2 5 2 2" xfId="52764" xr:uid="{00000000-0005-0000-0000-0000B54E0000}"/>
    <cellStyle name="40% - Accent5 2 2 5 3" xfId="44823" xr:uid="{00000000-0005-0000-0000-0000B64E0000}"/>
    <cellStyle name="40% - Accent5 2 2 6" xfId="22356" xr:uid="{00000000-0005-0000-0000-0000B74E0000}"/>
    <cellStyle name="40% - Accent5 2 2 6 2" xfId="30304" xr:uid="{00000000-0005-0000-0000-0000B84E0000}"/>
    <cellStyle name="40% - Accent5 2 2 6 2 2" xfId="59263" xr:uid="{00000000-0005-0000-0000-0000B94E0000}"/>
    <cellStyle name="40% - Accent5 2 2 6 3" xfId="51322" xr:uid="{00000000-0005-0000-0000-0000BA4E0000}"/>
    <cellStyle name="40% - Accent5 2 2 7" xfId="22500" xr:uid="{00000000-0005-0000-0000-0000BB4E0000}"/>
    <cellStyle name="40% - Accent5 2 2 7 2" xfId="30444" xr:uid="{00000000-0005-0000-0000-0000BC4E0000}"/>
    <cellStyle name="40% - Accent5 2 2 7 2 2" xfId="59403" xr:uid="{00000000-0005-0000-0000-0000BD4E0000}"/>
    <cellStyle name="40% - Accent5 2 2 7 3" xfId="51462" xr:uid="{00000000-0005-0000-0000-0000BE4E0000}"/>
    <cellStyle name="40% - Accent5 2 2 8" xfId="22606" xr:uid="{00000000-0005-0000-0000-0000BF4E0000}"/>
    <cellStyle name="40% - Accent5 2 2 8 2" xfId="51568" xr:uid="{00000000-0005-0000-0000-0000C04E0000}"/>
    <cellStyle name="40% - Accent5 2 2 9" xfId="10100" xr:uid="{00000000-0005-0000-0000-0000C14E0000}"/>
    <cellStyle name="40% - Accent5 2 2 9 2" xfId="39158" xr:uid="{00000000-0005-0000-0000-0000C24E0000}"/>
    <cellStyle name="40% - Accent5 2 3" xfId="3421" xr:uid="{00000000-0005-0000-0000-0000C34E0000}"/>
    <cellStyle name="40% - Accent5 2 3 2" xfId="4619" xr:uid="{00000000-0005-0000-0000-0000C44E0000}"/>
    <cellStyle name="40% - Accent5 2 3 2 2" xfId="17913" xr:uid="{00000000-0005-0000-0000-0000C54E0000}"/>
    <cellStyle name="40% - Accent5 2 3 2 2 2" xfId="25867" xr:uid="{00000000-0005-0000-0000-0000C64E0000}"/>
    <cellStyle name="40% - Accent5 2 3 2 2 2 2" xfId="54826" xr:uid="{00000000-0005-0000-0000-0000C74E0000}"/>
    <cellStyle name="40% - Accent5 2 3 2 2 3" xfId="46885" xr:uid="{00000000-0005-0000-0000-0000C84E0000}"/>
    <cellStyle name="40% - Accent5 2 3 2 3" xfId="11243" xr:uid="{00000000-0005-0000-0000-0000C94E0000}"/>
    <cellStyle name="40% - Accent5 2 3 2 3 2" xfId="40301" xr:uid="{00000000-0005-0000-0000-0000CA4E0000}"/>
    <cellStyle name="40% - Accent5 2 3 2 4" xfId="33717" xr:uid="{00000000-0005-0000-0000-0000CB4E0000}"/>
    <cellStyle name="40% - Accent5 2 3 3" xfId="6779" xr:uid="{00000000-0005-0000-0000-0000CC4E0000}"/>
    <cellStyle name="40% - Accent5 2 3 3 2" xfId="20061" xr:uid="{00000000-0005-0000-0000-0000CD4E0000}"/>
    <cellStyle name="40% - Accent5 2 3 3 2 2" xfId="28015" xr:uid="{00000000-0005-0000-0000-0000CE4E0000}"/>
    <cellStyle name="40% - Accent5 2 3 3 2 2 2" xfId="56974" xr:uid="{00000000-0005-0000-0000-0000CF4E0000}"/>
    <cellStyle name="40% - Accent5 2 3 3 2 3" xfId="49033" xr:uid="{00000000-0005-0000-0000-0000D04E0000}"/>
    <cellStyle name="40% - Accent5 2 3 3 3" xfId="13391" xr:uid="{00000000-0005-0000-0000-0000D14E0000}"/>
    <cellStyle name="40% - Accent5 2 3 3 3 2" xfId="42449" xr:uid="{00000000-0005-0000-0000-0000D24E0000}"/>
    <cellStyle name="40% - Accent5 2 3 3 4" xfId="35865" xr:uid="{00000000-0005-0000-0000-0000D34E0000}"/>
    <cellStyle name="40% - Accent5 2 3 4" xfId="7944" xr:uid="{00000000-0005-0000-0000-0000D44E0000}"/>
    <cellStyle name="40% - Accent5 2 3 4 2" xfId="21205" xr:uid="{00000000-0005-0000-0000-0000D54E0000}"/>
    <cellStyle name="40% - Accent5 2 3 4 2 2" xfId="29159" xr:uid="{00000000-0005-0000-0000-0000D64E0000}"/>
    <cellStyle name="40% - Accent5 2 3 4 2 2 2" xfId="58118" xr:uid="{00000000-0005-0000-0000-0000D74E0000}"/>
    <cellStyle name="40% - Accent5 2 3 4 2 3" xfId="50177" xr:uid="{00000000-0005-0000-0000-0000D84E0000}"/>
    <cellStyle name="40% - Accent5 2 3 4 3" xfId="14535" xr:uid="{00000000-0005-0000-0000-0000D94E0000}"/>
    <cellStyle name="40% - Accent5 2 3 4 3 2" xfId="43593" xr:uid="{00000000-0005-0000-0000-0000DA4E0000}"/>
    <cellStyle name="40% - Accent5 2 3 4 4" xfId="37009" xr:uid="{00000000-0005-0000-0000-0000DB4E0000}"/>
    <cellStyle name="40% - Accent5 2 3 5" xfId="15814" xr:uid="{00000000-0005-0000-0000-0000DC4E0000}"/>
    <cellStyle name="40% - Accent5 2 3 5 2" xfId="23804" xr:uid="{00000000-0005-0000-0000-0000DD4E0000}"/>
    <cellStyle name="40% - Accent5 2 3 5 2 2" xfId="52763" xr:uid="{00000000-0005-0000-0000-0000DE4E0000}"/>
    <cellStyle name="40% - Accent5 2 3 5 3" xfId="44822" xr:uid="{00000000-0005-0000-0000-0000DF4E0000}"/>
    <cellStyle name="40% - Accent5 2 3 6" xfId="22355" xr:uid="{00000000-0005-0000-0000-0000E04E0000}"/>
    <cellStyle name="40% - Accent5 2 3 6 2" xfId="30303" xr:uid="{00000000-0005-0000-0000-0000E14E0000}"/>
    <cellStyle name="40% - Accent5 2 3 6 2 2" xfId="59262" xr:uid="{00000000-0005-0000-0000-0000E24E0000}"/>
    <cellStyle name="40% - Accent5 2 3 6 3" xfId="51321" xr:uid="{00000000-0005-0000-0000-0000E34E0000}"/>
    <cellStyle name="40% - Accent5 2 3 7" xfId="10099" xr:uid="{00000000-0005-0000-0000-0000E44E0000}"/>
    <cellStyle name="40% - Accent5 2 3 7 2" xfId="39157" xr:uid="{00000000-0005-0000-0000-0000E54E0000}"/>
    <cellStyle name="40% - Accent5 2 3 8" xfId="32573" xr:uid="{00000000-0005-0000-0000-0000E64E0000}"/>
    <cellStyle name="40% - Accent5 2 4" xfId="22499" xr:uid="{00000000-0005-0000-0000-0000E74E0000}"/>
    <cellStyle name="40% - Accent5 2 4 2" xfId="30443" xr:uid="{00000000-0005-0000-0000-0000E84E0000}"/>
    <cellStyle name="40% - Accent5 2 4 2 2" xfId="59402" xr:uid="{00000000-0005-0000-0000-0000E94E0000}"/>
    <cellStyle name="40% - Accent5 2 4 3" xfId="51461" xr:uid="{00000000-0005-0000-0000-0000EA4E0000}"/>
    <cellStyle name="40% - Accent5 2 5" xfId="22605" xr:uid="{00000000-0005-0000-0000-0000EB4E0000}"/>
    <cellStyle name="40% - Accent5 2 5 2" xfId="51567" xr:uid="{00000000-0005-0000-0000-0000EC4E0000}"/>
    <cellStyle name="40% - Accent5 3" xfId="95" xr:uid="{00000000-0005-0000-0000-0000ED4E0000}"/>
    <cellStyle name="40% - Accent5 3 10" xfId="6929" xr:uid="{00000000-0005-0000-0000-0000EE4E0000}"/>
    <cellStyle name="40% - Accent5 3 10 2" xfId="20200" xr:uid="{00000000-0005-0000-0000-0000EF4E0000}"/>
    <cellStyle name="40% - Accent5 3 10 2 2" xfId="28154" xr:uid="{00000000-0005-0000-0000-0000F04E0000}"/>
    <cellStyle name="40% - Accent5 3 10 2 2 2" xfId="57113" xr:uid="{00000000-0005-0000-0000-0000F14E0000}"/>
    <cellStyle name="40% - Accent5 3 10 2 3" xfId="49172" xr:uid="{00000000-0005-0000-0000-0000F24E0000}"/>
    <cellStyle name="40% - Accent5 3 10 3" xfId="13530" xr:uid="{00000000-0005-0000-0000-0000F34E0000}"/>
    <cellStyle name="40% - Accent5 3 10 3 2" xfId="42588" xr:uid="{00000000-0005-0000-0000-0000F44E0000}"/>
    <cellStyle name="40% - Accent5 3 10 4" xfId="36004" xr:uid="{00000000-0005-0000-0000-0000F54E0000}"/>
    <cellStyle name="40% - Accent5 3 11" xfId="14682" xr:uid="{00000000-0005-0000-0000-0000F64E0000}"/>
    <cellStyle name="40% - Accent5 3 11 2" xfId="22717" xr:uid="{00000000-0005-0000-0000-0000F74E0000}"/>
    <cellStyle name="40% - Accent5 3 11 2 2" xfId="51676" xr:uid="{00000000-0005-0000-0000-0000F84E0000}"/>
    <cellStyle name="40% - Accent5 3 11 3" xfId="43735" xr:uid="{00000000-0005-0000-0000-0000F94E0000}"/>
    <cellStyle name="40% - Accent5 3 12" xfId="21346" xr:uid="{00000000-0005-0000-0000-0000FA4E0000}"/>
    <cellStyle name="40% - Accent5 3 12 2" xfId="29298" xr:uid="{00000000-0005-0000-0000-0000FB4E0000}"/>
    <cellStyle name="40% - Accent5 3 12 2 2" xfId="58257" xr:uid="{00000000-0005-0000-0000-0000FC4E0000}"/>
    <cellStyle name="40% - Accent5 3 12 3" xfId="50316" xr:uid="{00000000-0005-0000-0000-0000FD4E0000}"/>
    <cellStyle name="40% - Accent5 3 13" xfId="22501" xr:uid="{00000000-0005-0000-0000-0000FE4E0000}"/>
    <cellStyle name="40% - Accent5 3 13 2" xfId="30445" xr:uid="{00000000-0005-0000-0000-0000FF4E0000}"/>
    <cellStyle name="40% - Accent5 3 13 2 2" xfId="59404" xr:uid="{00000000-0005-0000-0000-0000004F0000}"/>
    <cellStyle name="40% - Accent5 3 13 3" xfId="51463" xr:uid="{00000000-0005-0000-0000-0000014F0000}"/>
    <cellStyle name="40% - Accent5 3 14" xfId="22607" xr:uid="{00000000-0005-0000-0000-0000024F0000}"/>
    <cellStyle name="40% - Accent5 3 14 2" xfId="51569" xr:uid="{00000000-0005-0000-0000-0000034F0000}"/>
    <cellStyle name="40% - Accent5 3 15" xfId="8088" xr:uid="{00000000-0005-0000-0000-0000044F0000}"/>
    <cellStyle name="40% - Accent5 3 15 2" xfId="37148" xr:uid="{00000000-0005-0000-0000-0000054F0000}"/>
    <cellStyle name="40% - Accent5 3 16" xfId="30564" xr:uid="{00000000-0005-0000-0000-0000064F0000}"/>
    <cellStyle name="40% - Accent5 3 2" xfId="1458" xr:uid="{00000000-0005-0000-0000-0000074F0000}"/>
    <cellStyle name="40% - Accent5 3 2 10" xfId="21440" xr:uid="{00000000-0005-0000-0000-0000084F0000}"/>
    <cellStyle name="40% - Accent5 3 2 10 2" xfId="29388" xr:uid="{00000000-0005-0000-0000-0000094F0000}"/>
    <cellStyle name="40% - Accent5 3 2 10 2 2" xfId="58347" xr:uid="{00000000-0005-0000-0000-00000A4F0000}"/>
    <cellStyle name="40% - Accent5 3 2 10 3" xfId="50406" xr:uid="{00000000-0005-0000-0000-00000B4F0000}"/>
    <cellStyle name="40% - Accent5 3 2 11" xfId="8180" xr:uid="{00000000-0005-0000-0000-00000C4F0000}"/>
    <cellStyle name="40% - Accent5 3 2 11 2" xfId="37238" xr:uid="{00000000-0005-0000-0000-00000D4F0000}"/>
    <cellStyle name="40% - Accent5 3 2 12" xfId="30654" xr:uid="{00000000-0005-0000-0000-00000E4F0000}"/>
    <cellStyle name="40% - Accent5 3 2 2" xfId="1678" xr:uid="{00000000-0005-0000-0000-00000F4F0000}"/>
    <cellStyle name="40% - Accent5 3 2 2 10" xfId="30867" xr:uid="{00000000-0005-0000-0000-0000104F0000}"/>
    <cellStyle name="40% - Accent5 3 2 2 2" xfId="2303" xr:uid="{00000000-0005-0000-0000-0000114F0000}"/>
    <cellStyle name="40% - Accent5 3 2 2 2 2" xfId="3311" xr:uid="{00000000-0005-0000-0000-0000124F0000}"/>
    <cellStyle name="40% - Accent5 3 2 2 2 2 2" xfId="6669" xr:uid="{00000000-0005-0000-0000-0000134F0000}"/>
    <cellStyle name="40% - Accent5 3 2 2 2 2 2 2" xfId="19951" xr:uid="{00000000-0005-0000-0000-0000144F0000}"/>
    <cellStyle name="40% - Accent5 3 2 2 2 2 2 2 2" xfId="27905" xr:uid="{00000000-0005-0000-0000-0000154F0000}"/>
    <cellStyle name="40% - Accent5 3 2 2 2 2 2 2 2 2" xfId="56864" xr:uid="{00000000-0005-0000-0000-0000164F0000}"/>
    <cellStyle name="40% - Accent5 3 2 2 2 2 2 2 3" xfId="48923" xr:uid="{00000000-0005-0000-0000-0000174F0000}"/>
    <cellStyle name="40% - Accent5 3 2 2 2 2 2 3" xfId="13281" xr:uid="{00000000-0005-0000-0000-0000184F0000}"/>
    <cellStyle name="40% - Accent5 3 2 2 2 2 2 3 2" xfId="42339" xr:uid="{00000000-0005-0000-0000-0000194F0000}"/>
    <cellStyle name="40% - Accent5 3 2 2 2 2 2 4" xfId="35755" xr:uid="{00000000-0005-0000-0000-00001A4F0000}"/>
    <cellStyle name="40% - Accent5 3 2 2 2 2 3" xfId="16799" xr:uid="{00000000-0005-0000-0000-00001B4F0000}"/>
    <cellStyle name="40% - Accent5 3 2 2 2 2 3 2" xfId="24753" xr:uid="{00000000-0005-0000-0000-00001C4F0000}"/>
    <cellStyle name="40% - Accent5 3 2 2 2 2 3 2 2" xfId="53712" xr:uid="{00000000-0005-0000-0000-00001D4F0000}"/>
    <cellStyle name="40% - Accent5 3 2 2 2 2 3 3" xfId="45771" xr:uid="{00000000-0005-0000-0000-00001E4F0000}"/>
    <cellStyle name="40% - Accent5 3 2 2 2 2 4" xfId="9989" xr:uid="{00000000-0005-0000-0000-00001F4F0000}"/>
    <cellStyle name="40% - Accent5 3 2 2 2 2 4 2" xfId="39047" xr:uid="{00000000-0005-0000-0000-0000204F0000}"/>
    <cellStyle name="40% - Accent5 3 2 2 2 2 5" xfId="32463" xr:uid="{00000000-0005-0000-0000-0000214F0000}"/>
    <cellStyle name="40% - Accent5 3 2 2 2 3" xfId="4509" xr:uid="{00000000-0005-0000-0000-0000224F0000}"/>
    <cellStyle name="40% - Accent5 3 2 2 2 3 2" xfId="17803" xr:uid="{00000000-0005-0000-0000-0000234F0000}"/>
    <cellStyle name="40% - Accent5 3 2 2 2 3 2 2" xfId="25757" xr:uid="{00000000-0005-0000-0000-0000244F0000}"/>
    <cellStyle name="40% - Accent5 3 2 2 2 3 2 2 2" xfId="54716" xr:uid="{00000000-0005-0000-0000-0000254F0000}"/>
    <cellStyle name="40% - Accent5 3 2 2 2 3 2 3" xfId="46775" xr:uid="{00000000-0005-0000-0000-0000264F0000}"/>
    <cellStyle name="40% - Accent5 3 2 2 2 3 3" xfId="11133" xr:uid="{00000000-0005-0000-0000-0000274F0000}"/>
    <cellStyle name="40% - Accent5 3 2 2 2 3 3 2" xfId="40191" xr:uid="{00000000-0005-0000-0000-0000284F0000}"/>
    <cellStyle name="40% - Accent5 3 2 2 2 3 4" xfId="33607" xr:uid="{00000000-0005-0000-0000-0000294F0000}"/>
    <cellStyle name="40% - Accent5 3 2 2 2 4" xfId="5665" xr:uid="{00000000-0005-0000-0000-00002A4F0000}"/>
    <cellStyle name="40% - Accent5 3 2 2 2 4 2" xfId="18947" xr:uid="{00000000-0005-0000-0000-00002B4F0000}"/>
    <cellStyle name="40% - Accent5 3 2 2 2 4 2 2" xfId="26901" xr:uid="{00000000-0005-0000-0000-00002C4F0000}"/>
    <cellStyle name="40% - Accent5 3 2 2 2 4 2 2 2" xfId="55860" xr:uid="{00000000-0005-0000-0000-00002D4F0000}"/>
    <cellStyle name="40% - Accent5 3 2 2 2 4 2 3" xfId="47919" xr:uid="{00000000-0005-0000-0000-00002E4F0000}"/>
    <cellStyle name="40% - Accent5 3 2 2 2 4 3" xfId="12277" xr:uid="{00000000-0005-0000-0000-00002F4F0000}"/>
    <cellStyle name="40% - Accent5 3 2 2 2 4 3 2" xfId="41335" xr:uid="{00000000-0005-0000-0000-0000304F0000}"/>
    <cellStyle name="40% - Accent5 3 2 2 2 4 4" xfId="34751" xr:uid="{00000000-0005-0000-0000-0000314F0000}"/>
    <cellStyle name="40% - Accent5 3 2 2 2 5" xfId="7834" xr:uid="{00000000-0005-0000-0000-0000324F0000}"/>
    <cellStyle name="40% - Accent5 3 2 2 2 5 2" xfId="21095" xr:uid="{00000000-0005-0000-0000-0000334F0000}"/>
    <cellStyle name="40% - Accent5 3 2 2 2 5 2 2" xfId="29049" xr:uid="{00000000-0005-0000-0000-0000344F0000}"/>
    <cellStyle name="40% - Accent5 3 2 2 2 5 2 2 2" xfId="58008" xr:uid="{00000000-0005-0000-0000-0000354F0000}"/>
    <cellStyle name="40% - Accent5 3 2 2 2 5 2 3" xfId="50067" xr:uid="{00000000-0005-0000-0000-0000364F0000}"/>
    <cellStyle name="40% - Accent5 3 2 2 2 5 3" xfId="14425" xr:uid="{00000000-0005-0000-0000-0000374F0000}"/>
    <cellStyle name="40% - Accent5 3 2 2 2 5 3 2" xfId="43483" xr:uid="{00000000-0005-0000-0000-0000384F0000}"/>
    <cellStyle name="40% - Accent5 3 2 2 2 5 4" xfId="36899" xr:uid="{00000000-0005-0000-0000-0000394F0000}"/>
    <cellStyle name="40% - Accent5 3 2 2 2 6" xfId="15704" xr:uid="{00000000-0005-0000-0000-00003A4F0000}"/>
    <cellStyle name="40% - Accent5 3 2 2 2 6 2" xfId="23694" xr:uid="{00000000-0005-0000-0000-00003B4F0000}"/>
    <cellStyle name="40% - Accent5 3 2 2 2 6 2 2" xfId="52653" xr:uid="{00000000-0005-0000-0000-00003C4F0000}"/>
    <cellStyle name="40% - Accent5 3 2 2 2 6 3" xfId="44712" xr:uid="{00000000-0005-0000-0000-00003D4F0000}"/>
    <cellStyle name="40% - Accent5 3 2 2 2 7" xfId="22245" xr:uid="{00000000-0005-0000-0000-00003E4F0000}"/>
    <cellStyle name="40% - Accent5 3 2 2 2 7 2" xfId="30193" xr:uid="{00000000-0005-0000-0000-00003F4F0000}"/>
    <cellStyle name="40% - Accent5 3 2 2 2 7 2 2" xfId="59152" xr:uid="{00000000-0005-0000-0000-0000404F0000}"/>
    <cellStyle name="40% - Accent5 3 2 2 2 7 3" xfId="51211" xr:uid="{00000000-0005-0000-0000-0000414F0000}"/>
    <cellStyle name="40% - Accent5 3 2 2 2 8" xfId="8985" xr:uid="{00000000-0005-0000-0000-0000424F0000}"/>
    <cellStyle name="40% - Accent5 3 2 2 2 8 2" xfId="38043" xr:uid="{00000000-0005-0000-0000-0000434F0000}"/>
    <cellStyle name="40% - Accent5 3 2 2 2 9" xfId="31459" xr:uid="{00000000-0005-0000-0000-0000444F0000}"/>
    <cellStyle name="40% - Accent5 3 2 2 3" xfId="2719" xr:uid="{00000000-0005-0000-0000-0000454F0000}"/>
    <cellStyle name="40% - Accent5 3 2 2 3 2" xfId="6077" xr:uid="{00000000-0005-0000-0000-0000464F0000}"/>
    <cellStyle name="40% - Accent5 3 2 2 3 2 2" xfId="19359" xr:uid="{00000000-0005-0000-0000-0000474F0000}"/>
    <cellStyle name="40% - Accent5 3 2 2 3 2 2 2" xfId="27313" xr:uid="{00000000-0005-0000-0000-0000484F0000}"/>
    <cellStyle name="40% - Accent5 3 2 2 3 2 2 2 2" xfId="56272" xr:uid="{00000000-0005-0000-0000-0000494F0000}"/>
    <cellStyle name="40% - Accent5 3 2 2 3 2 2 3" xfId="48331" xr:uid="{00000000-0005-0000-0000-00004A4F0000}"/>
    <cellStyle name="40% - Accent5 3 2 2 3 2 3" xfId="12689" xr:uid="{00000000-0005-0000-0000-00004B4F0000}"/>
    <cellStyle name="40% - Accent5 3 2 2 3 2 3 2" xfId="41747" xr:uid="{00000000-0005-0000-0000-00004C4F0000}"/>
    <cellStyle name="40% - Accent5 3 2 2 3 2 4" xfId="35163" xr:uid="{00000000-0005-0000-0000-00004D4F0000}"/>
    <cellStyle name="40% - Accent5 3 2 2 3 3" xfId="16207" xr:uid="{00000000-0005-0000-0000-00004E4F0000}"/>
    <cellStyle name="40% - Accent5 3 2 2 3 3 2" xfId="24161" xr:uid="{00000000-0005-0000-0000-00004F4F0000}"/>
    <cellStyle name="40% - Accent5 3 2 2 3 3 2 2" xfId="53120" xr:uid="{00000000-0005-0000-0000-0000504F0000}"/>
    <cellStyle name="40% - Accent5 3 2 2 3 3 3" xfId="45179" xr:uid="{00000000-0005-0000-0000-0000514F0000}"/>
    <cellStyle name="40% - Accent5 3 2 2 3 4" xfId="9397" xr:uid="{00000000-0005-0000-0000-0000524F0000}"/>
    <cellStyle name="40% - Accent5 3 2 2 3 4 2" xfId="38455" xr:uid="{00000000-0005-0000-0000-0000534F0000}"/>
    <cellStyle name="40% - Accent5 3 2 2 3 5" xfId="31871" xr:uid="{00000000-0005-0000-0000-0000544F0000}"/>
    <cellStyle name="40% - Accent5 3 2 2 4" xfId="3917" xr:uid="{00000000-0005-0000-0000-0000554F0000}"/>
    <cellStyle name="40% - Accent5 3 2 2 4 2" xfId="17211" xr:uid="{00000000-0005-0000-0000-0000564F0000}"/>
    <cellStyle name="40% - Accent5 3 2 2 4 2 2" xfId="25165" xr:uid="{00000000-0005-0000-0000-0000574F0000}"/>
    <cellStyle name="40% - Accent5 3 2 2 4 2 2 2" xfId="54124" xr:uid="{00000000-0005-0000-0000-0000584F0000}"/>
    <cellStyle name="40% - Accent5 3 2 2 4 2 3" xfId="46183" xr:uid="{00000000-0005-0000-0000-0000594F0000}"/>
    <cellStyle name="40% - Accent5 3 2 2 4 3" xfId="10541" xr:uid="{00000000-0005-0000-0000-00005A4F0000}"/>
    <cellStyle name="40% - Accent5 3 2 2 4 3 2" xfId="39599" xr:uid="{00000000-0005-0000-0000-00005B4F0000}"/>
    <cellStyle name="40% - Accent5 3 2 2 4 4" xfId="33015" xr:uid="{00000000-0005-0000-0000-00005C4F0000}"/>
    <cellStyle name="40% - Accent5 3 2 2 5" xfId="5073" xr:uid="{00000000-0005-0000-0000-00005D4F0000}"/>
    <cellStyle name="40% - Accent5 3 2 2 5 2" xfId="18355" xr:uid="{00000000-0005-0000-0000-00005E4F0000}"/>
    <cellStyle name="40% - Accent5 3 2 2 5 2 2" xfId="26309" xr:uid="{00000000-0005-0000-0000-00005F4F0000}"/>
    <cellStyle name="40% - Accent5 3 2 2 5 2 2 2" xfId="55268" xr:uid="{00000000-0005-0000-0000-0000604F0000}"/>
    <cellStyle name="40% - Accent5 3 2 2 5 2 3" xfId="47327" xr:uid="{00000000-0005-0000-0000-0000614F0000}"/>
    <cellStyle name="40% - Accent5 3 2 2 5 3" xfId="11685" xr:uid="{00000000-0005-0000-0000-0000624F0000}"/>
    <cellStyle name="40% - Accent5 3 2 2 5 3 2" xfId="40743" xr:uid="{00000000-0005-0000-0000-0000634F0000}"/>
    <cellStyle name="40% - Accent5 3 2 2 5 4" xfId="34159" xr:uid="{00000000-0005-0000-0000-0000644F0000}"/>
    <cellStyle name="40% - Accent5 3 2 2 6" xfId="7242" xr:uid="{00000000-0005-0000-0000-0000654F0000}"/>
    <cellStyle name="40% - Accent5 3 2 2 6 2" xfId="20503" xr:uid="{00000000-0005-0000-0000-0000664F0000}"/>
    <cellStyle name="40% - Accent5 3 2 2 6 2 2" xfId="28457" xr:uid="{00000000-0005-0000-0000-0000674F0000}"/>
    <cellStyle name="40% - Accent5 3 2 2 6 2 2 2" xfId="57416" xr:uid="{00000000-0005-0000-0000-0000684F0000}"/>
    <cellStyle name="40% - Accent5 3 2 2 6 2 3" xfId="49475" xr:uid="{00000000-0005-0000-0000-0000694F0000}"/>
    <cellStyle name="40% - Accent5 3 2 2 6 3" xfId="13833" xr:uid="{00000000-0005-0000-0000-00006A4F0000}"/>
    <cellStyle name="40% - Accent5 3 2 2 6 3 2" xfId="42891" xr:uid="{00000000-0005-0000-0000-00006B4F0000}"/>
    <cellStyle name="40% - Accent5 3 2 2 6 4" xfId="36307" xr:uid="{00000000-0005-0000-0000-00006C4F0000}"/>
    <cellStyle name="40% - Accent5 3 2 2 7" xfId="15111" xr:uid="{00000000-0005-0000-0000-00006D4F0000}"/>
    <cellStyle name="40% - Accent5 3 2 2 7 2" xfId="23101" xr:uid="{00000000-0005-0000-0000-00006E4F0000}"/>
    <cellStyle name="40% - Accent5 3 2 2 7 2 2" xfId="52060" xr:uid="{00000000-0005-0000-0000-00006F4F0000}"/>
    <cellStyle name="40% - Accent5 3 2 2 7 3" xfId="44119" xr:uid="{00000000-0005-0000-0000-0000704F0000}"/>
    <cellStyle name="40% - Accent5 3 2 2 8" xfId="21653" xr:uid="{00000000-0005-0000-0000-0000714F0000}"/>
    <cellStyle name="40% - Accent5 3 2 2 8 2" xfId="29601" xr:uid="{00000000-0005-0000-0000-0000724F0000}"/>
    <cellStyle name="40% - Accent5 3 2 2 8 2 2" xfId="58560" xr:uid="{00000000-0005-0000-0000-0000734F0000}"/>
    <cellStyle name="40% - Accent5 3 2 2 8 3" xfId="50619" xr:uid="{00000000-0005-0000-0000-0000744F0000}"/>
    <cellStyle name="40% - Accent5 3 2 2 9" xfId="8393" xr:uid="{00000000-0005-0000-0000-0000754F0000}"/>
    <cellStyle name="40% - Accent5 3 2 2 9 2" xfId="37451" xr:uid="{00000000-0005-0000-0000-0000764F0000}"/>
    <cellStyle name="40% - Accent5 3 2 3" xfId="2090" xr:uid="{00000000-0005-0000-0000-0000774F0000}"/>
    <cellStyle name="40% - Accent5 3 2 3 2" xfId="3098" xr:uid="{00000000-0005-0000-0000-0000784F0000}"/>
    <cellStyle name="40% - Accent5 3 2 3 2 2" xfId="6456" xr:uid="{00000000-0005-0000-0000-0000794F0000}"/>
    <cellStyle name="40% - Accent5 3 2 3 2 2 2" xfId="19738" xr:uid="{00000000-0005-0000-0000-00007A4F0000}"/>
    <cellStyle name="40% - Accent5 3 2 3 2 2 2 2" xfId="27692" xr:uid="{00000000-0005-0000-0000-00007B4F0000}"/>
    <cellStyle name="40% - Accent5 3 2 3 2 2 2 2 2" xfId="56651" xr:uid="{00000000-0005-0000-0000-00007C4F0000}"/>
    <cellStyle name="40% - Accent5 3 2 3 2 2 2 3" xfId="48710" xr:uid="{00000000-0005-0000-0000-00007D4F0000}"/>
    <cellStyle name="40% - Accent5 3 2 3 2 2 3" xfId="13068" xr:uid="{00000000-0005-0000-0000-00007E4F0000}"/>
    <cellStyle name="40% - Accent5 3 2 3 2 2 3 2" xfId="42126" xr:uid="{00000000-0005-0000-0000-00007F4F0000}"/>
    <cellStyle name="40% - Accent5 3 2 3 2 2 4" xfId="35542" xr:uid="{00000000-0005-0000-0000-0000804F0000}"/>
    <cellStyle name="40% - Accent5 3 2 3 2 3" xfId="16586" xr:uid="{00000000-0005-0000-0000-0000814F0000}"/>
    <cellStyle name="40% - Accent5 3 2 3 2 3 2" xfId="24540" xr:uid="{00000000-0005-0000-0000-0000824F0000}"/>
    <cellStyle name="40% - Accent5 3 2 3 2 3 2 2" xfId="53499" xr:uid="{00000000-0005-0000-0000-0000834F0000}"/>
    <cellStyle name="40% - Accent5 3 2 3 2 3 3" xfId="45558" xr:uid="{00000000-0005-0000-0000-0000844F0000}"/>
    <cellStyle name="40% - Accent5 3 2 3 2 4" xfId="9776" xr:uid="{00000000-0005-0000-0000-0000854F0000}"/>
    <cellStyle name="40% - Accent5 3 2 3 2 4 2" xfId="38834" xr:uid="{00000000-0005-0000-0000-0000864F0000}"/>
    <cellStyle name="40% - Accent5 3 2 3 2 5" xfId="32250" xr:uid="{00000000-0005-0000-0000-0000874F0000}"/>
    <cellStyle name="40% - Accent5 3 2 3 3" xfId="4296" xr:uid="{00000000-0005-0000-0000-0000884F0000}"/>
    <cellStyle name="40% - Accent5 3 2 3 3 2" xfId="17590" xr:uid="{00000000-0005-0000-0000-0000894F0000}"/>
    <cellStyle name="40% - Accent5 3 2 3 3 2 2" xfId="25544" xr:uid="{00000000-0005-0000-0000-00008A4F0000}"/>
    <cellStyle name="40% - Accent5 3 2 3 3 2 2 2" xfId="54503" xr:uid="{00000000-0005-0000-0000-00008B4F0000}"/>
    <cellStyle name="40% - Accent5 3 2 3 3 2 3" xfId="46562" xr:uid="{00000000-0005-0000-0000-00008C4F0000}"/>
    <cellStyle name="40% - Accent5 3 2 3 3 3" xfId="10920" xr:uid="{00000000-0005-0000-0000-00008D4F0000}"/>
    <cellStyle name="40% - Accent5 3 2 3 3 3 2" xfId="39978" xr:uid="{00000000-0005-0000-0000-00008E4F0000}"/>
    <cellStyle name="40% - Accent5 3 2 3 3 4" xfId="33394" xr:uid="{00000000-0005-0000-0000-00008F4F0000}"/>
    <cellStyle name="40% - Accent5 3 2 3 4" xfId="5452" xr:uid="{00000000-0005-0000-0000-0000904F0000}"/>
    <cellStyle name="40% - Accent5 3 2 3 4 2" xfId="18734" xr:uid="{00000000-0005-0000-0000-0000914F0000}"/>
    <cellStyle name="40% - Accent5 3 2 3 4 2 2" xfId="26688" xr:uid="{00000000-0005-0000-0000-0000924F0000}"/>
    <cellStyle name="40% - Accent5 3 2 3 4 2 2 2" xfId="55647" xr:uid="{00000000-0005-0000-0000-0000934F0000}"/>
    <cellStyle name="40% - Accent5 3 2 3 4 2 3" xfId="47706" xr:uid="{00000000-0005-0000-0000-0000944F0000}"/>
    <cellStyle name="40% - Accent5 3 2 3 4 3" xfId="12064" xr:uid="{00000000-0005-0000-0000-0000954F0000}"/>
    <cellStyle name="40% - Accent5 3 2 3 4 3 2" xfId="41122" xr:uid="{00000000-0005-0000-0000-0000964F0000}"/>
    <cellStyle name="40% - Accent5 3 2 3 4 4" xfId="34538" xr:uid="{00000000-0005-0000-0000-0000974F0000}"/>
    <cellStyle name="40% - Accent5 3 2 3 5" xfId="7621" xr:uid="{00000000-0005-0000-0000-0000984F0000}"/>
    <cellStyle name="40% - Accent5 3 2 3 5 2" xfId="20882" xr:uid="{00000000-0005-0000-0000-0000994F0000}"/>
    <cellStyle name="40% - Accent5 3 2 3 5 2 2" xfId="28836" xr:uid="{00000000-0005-0000-0000-00009A4F0000}"/>
    <cellStyle name="40% - Accent5 3 2 3 5 2 2 2" xfId="57795" xr:uid="{00000000-0005-0000-0000-00009B4F0000}"/>
    <cellStyle name="40% - Accent5 3 2 3 5 2 3" xfId="49854" xr:uid="{00000000-0005-0000-0000-00009C4F0000}"/>
    <cellStyle name="40% - Accent5 3 2 3 5 3" xfId="14212" xr:uid="{00000000-0005-0000-0000-00009D4F0000}"/>
    <cellStyle name="40% - Accent5 3 2 3 5 3 2" xfId="43270" xr:uid="{00000000-0005-0000-0000-00009E4F0000}"/>
    <cellStyle name="40% - Accent5 3 2 3 5 4" xfId="36686" xr:uid="{00000000-0005-0000-0000-00009F4F0000}"/>
    <cellStyle name="40% - Accent5 3 2 3 6" xfId="15491" xr:uid="{00000000-0005-0000-0000-0000A04F0000}"/>
    <cellStyle name="40% - Accent5 3 2 3 6 2" xfId="23481" xr:uid="{00000000-0005-0000-0000-0000A14F0000}"/>
    <cellStyle name="40% - Accent5 3 2 3 6 2 2" xfId="52440" xr:uid="{00000000-0005-0000-0000-0000A24F0000}"/>
    <cellStyle name="40% - Accent5 3 2 3 6 3" xfId="44499" xr:uid="{00000000-0005-0000-0000-0000A34F0000}"/>
    <cellStyle name="40% - Accent5 3 2 3 7" xfId="22032" xr:uid="{00000000-0005-0000-0000-0000A44F0000}"/>
    <cellStyle name="40% - Accent5 3 2 3 7 2" xfId="29980" xr:uid="{00000000-0005-0000-0000-0000A54F0000}"/>
    <cellStyle name="40% - Accent5 3 2 3 7 2 2" xfId="58939" xr:uid="{00000000-0005-0000-0000-0000A64F0000}"/>
    <cellStyle name="40% - Accent5 3 2 3 7 3" xfId="50998" xr:uid="{00000000-0005-0000-0000-0000A74F0000}"/>
    <cellStyle name="40% - Accent5 3 2 3 8" xfId="8772" xr:uid="{00000000-0005-0000-0000-0000A84F0000}"/>
    <cellStyle name="40% - Accent5 3 2 3 8 2" xfId="37830" xr:uid="{00000000-0005-0000-0000-0000A94F0000}"/>
    <cellStyle name="40% - Accent5 3 2 3 9" xfId="31246" xr:uid="{00000000-0005-0000-0000-0000AA4F0000}"/>
    <cellStyle name="40% - Accent5 3 2 4" xfId="1908" xr:uid="{00000000-0005-0000-0000-0000AB4F0000}"/>
    <cellStyle name="40% - Accent5 3 2 4 2" xfId="2918" xr:uid="{00000000-0005-0000-0000-0000AC4F0000}"/>
    <cellStyle name="40% - Accent5 3 2 4 2 2" xfId="6276" xr:uid="{00000000-0005-0000-0000-0000AD4F0000}"/>
    <cellStyle name="40% - Accent5 3 2 4 2 2 2" xfId="19558" xr:uid="{00000000-0005-0000-0000-0000AE4F0000}"/>
    <cellStyle name="40% - Accent5 3 2 4 2 2 2 2" xfId="27512" xr:uid="{00000000-0005-0000-0000-0000AF4F0000}"/>
    <cellStyle name="40% - Accent5 3 2 4 2 2 2 2 2" xfId="56471" xr:uid="{00000000-0005-0000-0000-0000B04F0000}"/>
    <cellStyle name="40% - Accent5 3 2 4 2 2 2 3" xfId="48530" xr:uid="{00000000-0005-0000-0000-0000B14F0000}"/>
    <cellStyle name="40% - Accent5 3 2 4 2 2 3" xfId="12888" xr:uid="{00000000-0005-0000-0000-0000B24F0000}"/>
    <cellStyle name="40% - Accent5 3 2 4 2 2 3 2" xfId="41946" xr:uid="{00000000-0005-0000-0000-0000B34F0000}"/>
    <cellStyle name="40% - Accent5 3 2 4 2 2 4" xfId="35362" xr:uid="{00000000-0005-0000-0000-0000B44F0000}"/>
    <cellStyle name="40% - Accent5 3 2 4 2 3" xfId="16406" xr:uid="{00000000-0005-0000-0000-0000B54F0000}"/>
    <cellStyle name="40% - Accent5 3 2 4 2 3 2" xfId="24360" xr:uid="{00000000-0005-0000-0000-0000B64F0000}"/>
    <cellStyle name="40% - Accent5 3 2 4 2 3 2 2" xfId="53319" xr:uid="{00000000-0005-0000-0000-0000B74F0000}"/>
    <cellStyle name="40% - Accent5 3 2 4 2 3 3" xfId="45378" xr:uid="{00000000-0005-0000-0000-0000B84F0000}"/>
    <cellStyle name="40% - Accent5 3 2 4 2 4" xfId="9596" xr:uid="{00000000-0005-0000-0000-0000B94F0000}"/>
    <cellStyle name="40% - Accent5 3 2 4 2 4 2" xfId="38654" xr:uid="{00000000-0005-0000-0000-0000BA4F0000}"/>
    <cellStyle name="40% - Accent5 3 2 4 2 5" xfId="32070" xr:uid="{00000000-0005-0000-0000-0000BB4F0000}"/>
    <cellStyle name="40% - Accent5 3 2 4 3" xfId="4116" xr:uid="{00000000-0005-0000-0000-0000BC4F0000}"/>
    <cellStyle name="40% - Accent5 3 2 4 3 2" xfId="17410" xr:uid="{00000000-0005-0000-0000-0000BD4F0000}"/>
    <cellStyle name="40% - Accent5 3 2 4 3 2 2" xfId="25364" xr:uid="{00000000-0005-0000-0000-0000BE4F0000}"/>
    <cellStyle name="40% - Accent5 3 2 4 3 2 2 2" xfId="54323" xr:uid="{00000000-0005-0000-0000-0000BF4F0000}"/>
    <cellStyle name="40% - Accent5 3 2 4 3 2 3" xfId="46382" xr:uid="{00000000-0005-0000-0000-0000C04F0000}"/>
    <cellStyle name="40% - Accent5 3 2 4 3 3" xfId="10740" xr:uid="{00000000-0005-0000-0000-0000C14F0000}"/>
    <cellStyle name="40% - Accent5 3 2 4 3 3 2" xfId="39798" xr:uid="{00000000-0005-0000-0000-0000C24F0000}"/>
    <cellStyle name="40% - Accent5 3 2 4 3 4" xfId="33214" xr:uid="{00000000-0005-0000-0000-0000C34F0000}"/>
    <cellStyle name="40% - Accent5 3 2 4 4" xfId="5272" xr:uid="{00000000-0005-0000-0000-0000C44F0000}"/>
    <cellStyle name="40% - Accent5 3 2 4 4 2" xfId="18554" xr:uid="{00000000-0005-0000-0000-0000C54F0000}"/>
    <cellStyle name="40% - Accent5 3 2 4 4 2 2" xfId="26508" xr:uid="{00000000-0005-0000-0000-0000C64F0000}"/>
    <cellStyle name="40% - Accent5 3 2 4 4 2 2 2" xfId="55467" xr:uid="{00000000-0005-0000-0000-0000C74F0000}"/>
    <cellStyle name="40% - Accent5 3 2 4 4 2 3" xfId="47526" xr:uid="{00000000-0005-0000-0000-0000C84F0000}"/>
    <cellStyle name="40% - Accent5 3 2 4 4 3" xfId="11884" xr:uid="{00000000-0005-0000-0000-0000C94F0000}"/>
    <cellStyle name="40% - Accent5 3 2 4 4 3 2" xfId="40942" xr:uid="{00000000-0005-0000-0000-0000CA4F0000}"/>
    <cellStyle name="40% - Accent5 3 2 4 4 4" xfId="34358" xr:uid="{00000000-0005-0000-0000-0000CB4F0000}"/>
    <cellStyle name="40% - Accent5 3 2 4 5" xfId="7441" xr:uid="{00000000-0005-0000-0000-0000CC4F0000}"/>
    <cellStyle name="40% - Accent5 3 2 4 5 2" xfId="20702" xr:uid="{00000000-0005-0000-0000-0000CD4F0000}"/>
    <cellStyle name="40% - Accent5 3 2 4 5 2 2" xfId="28656" xr:uid="{00000000-0005-0000-0000-0000CE4F0000}"/>
    <cellStyle name="40% - Accent5 3 2 4 5 2 2 2" xfId="57615" xr:uid="{00000000-0005-0000-0000-0000CF4F0000}"/>
    <cellStyle name="40% - Accent5 3 2 4 5 2 3" xfId="49674" xr:uid="{00000000-0005-0000-0000-0000D04F0000}"/>
    <cellStyle name="40% - Accent5 3 2 4 5 3" xfId="14032" xr:uid="{00000000-0005-0000-0000-0000D14F0000}"/>
    <cellStyle name="40% - Accent5 3 2 4 5 3 2" xfId="43090" xr:uid="{00000000-0005-0000-0000-0000D24F0000}"/>
    <cellStyle name="40% - Accent5 3 2 4 5 4" xfId="36506" xr:uid="{00000000-0005-0000-0000-0000D34F0000}"/>
    <cellStyle name="40% - Accent5 3 2 4 6" xfId="15311" xr:uid="{00000000-0005-0000-0000-0000D44F0000}"/>
    <cellStyle name="40% - Accent5 3 2 4 6 2" xfId="23301" xr:uid="{00000000-0005-0000-0000-0000D54F0000}"/>
    <cellStyle name="40% - Accent5 3 2 4 6 2 2" xfId="52260" xr:uid="{00000000-0005-0000-0000-0000D64F0000}"/>
    <cellStyle name="40% - Accent5 3 2 4 6 3" xfId="44319" xr:uid="{00000000-0005-0000-0000-0000D74F0000}"/>
    <cellStyle name="40% - Accent5 3 2 4 7" xfId="21852" xr:uid="{00000000-0005-0000-0000-0000D84F0000}"/>
    <cellStyle name="40% - Accent5 3 2 4 7 2" xfId="29800" xr:uid="{00000000-0005-0000-0000-0000D94F0000}"/>
    <cellStyle name="40% - Accent5 3 2 4 7 2 2" xfId="58759" xr:uid="{00000000-0005-0000-0000-0000DA4F0000}"/>
    <cellStyle name="40% - Accent5 3 2 4 7 3" xfId="50818" xr:uid="{00000000-0005-0000-0000-0000DB4F0000}"/>
    <cellStyle name="40% - Accent5 3 2 4 8" xfId="8592" xr:uid="{00000000-0005-0000-0000-0000DC4F0000}"/>
    <cellStyle name="40% - Accent5 3 2 4 8 2" xfId="37650" xr:uid="{00000000-0005-0000-0000-0000DD4F0000}"/>
    <cellStyle name="40% - Accent5 3 2 4 9" xfId="31066" xr:uid="{00000000-0005-0000-0000-0000DE4F0000}"/>
    <cellStyle name="40% - Accent5 3 2 5" xfId="2506" xr:uid="{00000000-0005-0000-0000-0000DF4F0000}"/>
    <cellStyle name="40% - Accent5 3 2 5 2" xfId="5864" xr:uid="{00000000-0005-0000-0000-0000E04F0000}"/>
    <cellStyle name="40% - Accent5 3 2 5 2 2" xfId="19146" xr:uid="{00000000-0005-0000-0000-0000E14F0000}"/>
    <cellStyle name="40% - Accent5 3 2 5 2 2 2" xfId="27100" xr:uid="{00000000-0005-0000-0000-0000E24F0000}"/>
    <cellStyle name="40% - Accent5 3 2 5 2 2 2 2" xfId="56059" xr:uid="{00000000-0005-0000-0000-0000E34F0000}"/>
    <cellStyle name="40% - Accent5 3 2 5 2 2 3" xfId="48118" xr:uid="{00000000-0005-0000-0000-0000E44F0000}"/>
    <cellStyle name="40% - Accent5 3 2 5 2 3" xfId="12476" xr:uid="{00000000-0005-0000-0000-0000E54F0000}"/>
    <cellStyle name="40% - Accent5 3 2 5 2 3 2" xfId="41534" xr:uid="{00000000-0005-0000-0000-0000E64F0000}"/>
    <cellStyle name="40% - Accent5 3 2 5 2 4" xfId="34950" xr:uid="{00000000-0005-0000-0000-0000E74F0000}"/>
    <cellStyle name="40% - Accent5 3 2 5 3" xfId="14824" xr:uid="{00000000-0005-0000-0000-0000E84F0000}"/>
    <cellStyle name="40% - Accent5 3 2 5 3 2" xfId="22818" xr:uid="{00000000-0005-0000-0000-0000E94F0000}"/>
    <cellStyle name="40% - Accent5 3 2 5 3 2 2" xfId="51777" xr:uid="{00000000-0005-0000-0000-0000EA4F0000}"/>
    <cellStyle name="40% - Accent5 3 2 5 3 3" xfId="43836" xr:uid="{00000000-0005-0000-0000-0000EB4F0000}"/>
    <cellStyle name="40% - Accent5 3 2 5 4" xfId="9184" xr:uid="{00000000-0005-0000-0000-0000EC4F0000}"/>
    <cellStyle name="40% - Accent5 3 2 5 4 2" xfId="38242" xr:uid="{00000000-0005-0000-0000-0000ED4F0000}"/>
    <cellStyle name="40% - Accent5 3 2 5 5" xfId="31658" xr:uid="{00000000-0005-0000-0000-0000EE4F0000}"/>
    <cellStyle name="40% - Accent5 3 2 6" xfId="3704" xr:uid="{00000000-0005-0000-0000-0000EF4F0000}"/>
    <cellStyle name="40% - Accent5 3 2 6 2" xfId="16998" xr:uid="{00000000-0005-0000-0000-0000F04F0000}"/>
    <cellStyle name="40% - Accent5 3 2 6 2 2" xfId="24952" xr:uid="{00000000-0005-0000-0000-0000F14F0000}"/>
    <cellStyle name="40% - Accent5 3 2 6 2 2 2" xfId="53911" xr:uid="{00000000-0005-0000-0000-0000F24F0000}"/>
    <cellStyle name="40% - Accent5 3 2 6 2 3" xfId="45970" xr:uid="{00000000-0005-0000-0000-0000F34F0000}"/>
    <cellStyle name="40% - Accent5 3 2 6 3" xfId="10328" xr:uid="{00000000-0005-0000-0000-0000F44F0000}"/>
    <cellStyle name="40% - Accent5 3 2 6 3 2" xfId="39386" xr:uid="{00000000-0005-0000-0000-0000F54F0000}"/>
    <cellStyle name="40% - Accent5 3 2 6 4" xfId="32802" xr:uid="{00000000-0005-0000-0000-0000F64F0000}"/>
    <cellStyle name="40% - Accent5 3 2 7" xfId="4860" xr:uid="{00000000-0005-0000-0000-0000F74F0000}"/>
    <cellStyle name="40% - Accent5 3 2 7 2" xfId="18142" xr:uid="{00000000-0005-0000-0000-0000F84F0000}"/>
    <cellStyle name="40% - Accent5 3 2 7 2 2" xfId="26096" xr:uid="{00000000-0005-0000-0000-0000F94F0000}"/>
    <cellStyle name="40% - Accent5 3 2 7 2 2 2" xfId="55055" xr:uid="{00000000-0005-0000-0000-0000FA4F0000}"/>
    <cellStyle name="40% - Accent5 3 2 7 2 3" xfId="47114" xr:uid="{00000000-0005-0000-0000-0000FB4F0000}"/>
    <cellStyle name="40% - Accent5 3 2 7 3" xfId="11472" xr:uid="{00000000-0005-0000-0000-0000FC4F0000}"/>
    <cellStyle name="40% - Accent5 3 2 7 3 2" xfId="40530" xr:uid="{00000000-0005-0000-0000-0000FD4F0000}"/>
    <cellStyle name="40% - Accent5 3 2 7 4" xfId="33946" xr:uid="{00000000-0005-0000-0000-0000FE4F0000}"/>
    <cellStyle name="40% - Accent5 3 2 8" xfId="7029" xr:uid="{00000000-0005-0000-0000-0000FF4F0000}"/>
    <cellStyle name="40% - Accent5 3 2 8 2" xfId="20290" xr:uid="{00000000-0005-0000-0000-000000500000}"/>
    <cellStyle name="40% - Accent5 3 2 8 2 2" xfId="28244" xr:uid="{00000000-0005-0000-0000-000001500000}"/>
    <cellStyle name="40% - Accent5 3 2 8 2 2 2" xfId="57203" xr:uid="{00000000-0005-0000-0000-000002500000}"/>
    <cellStyle name="40% - Accent5 3 2 8 2 3" xfId="49262" xr:uid="{00000000-0005-0000-0000-000003500000}"/>
    <cellStyle name="40% - Accent5 3 2 8 3" xfId="13620" xr:uid="{00000000-0005-0000-0000-000004500000}"/>
    <cellStyle name="40% - Accent5 3 2 8 3 2" xfId="42678" xr:uid="{00000000-0005-0000-0000-000005500000}"/>
    <cellStyle name="40% - Accent5 3 2 8 4" xfId="36094" xr:uid="{00000000-0005-0000-0000-000006500000}"/>
    <cellStyle name="40% - Accent5 3 2 9" xfId="14898" xr:uid="{00000000-0005-0000-0000-000007500000}"/>
    <cellStyle name="40% - Accent5 3 2 9 2" xfId="22888" xr:uid="{00000000-0005-0000-0000-000008500000}"/>
    <cellStyle name="40% - Accent5 3 2 9 2 2" xfId="51847" xr:uid="{00000000-0005-0000-0000-000009500000}"/>
    <cellStyle name="40% - Accent5 3 2 9 3" xfId="43906" xr:uid="{00000000-0005-0000-0000-00000A500000}"/>
    <cellStyle name="40% - Accent5 3 3" xfId="1558" xr:uid="{00000000-0005-0000-0000-00000B500000}"/>
    <cellStyle name="40% - Accent5 3 3 10" xfId="30747" xr:uid="{00000000-0005-0000-0000-00000C500000}"/>
    <cellStyle name="40% - Accent5 3 3 2" xfId="2183" xr:uid="{00000000-0005-0000-0000-00000D500000}"/>
    <cellStyle name="40% - Accent5 3 3 2 2" xfId="3191" xr:uid="{00000000-0005-0000-0000-00000E500000}"/>
    <cellStyle name="40% - Accent5 3 3 2 2 2" xfId="6549" xr:uid="{00000000-0005-0000-0000-00000F500000}"/>
    <cellStyle name="40% - Accent5 3 3 2 2 2 2" xfId="19831" xr:uid="{00000000-0005-0000-0000-000010500000}"/>
    <cellStyle name="40% - Accent5 3 3 2 2 2 2 2" xfId="27785" xr:uid="{00000000-0005-0000-0000-000011500000}"/>
    <cellStyle name="40% - Accent5 3 3 2 2 2 2 2 2" xfId="56744" xr:uid="{00000000-0005-0000-0000-000012500000}"/>
    <cellStyle name="40% - Accent5 3 3 2 2 2 2 3" xfId="48803" xr:uid="{00000000-0005-0000-0000-000013500000}"/>
    <cellStyle name="40% - Accent5 3 3 2 2 2 3" xfId="13161" xr:uid="{00000000-0005-0000-0000-000014500000}"/>
    <cellStyle name="40% - Accent5 3 3 2 2 2 3 2" xfId="42219" xr:uid="{00000000-0005-0000-0000-000015500000}"/>
    <cellStyle name="40% - Accent5 3 3 2 2 2 4" xfId="35635" xr:uid="{00000000-0005-0000-0000-000016500000}"/>
    <cellStyle name="40% - Accent5 3 3 2 2 3" xfId="16679" xr:uid="{00000000-0005-0000-0000-000017500000}"/>
    <cellStyle name="40% - Accent5 3 3 2 2 3 2" xfId="24633" xr:uid="{00000000-0005-0000-0000-000018500000}"/>
    <cellStyle name="40% - Accent5 3 3 2 2 3 2 2" xfId="53592" xr:uid="{00000000-0005-0000-0000-000019500000}"/>
    <cellStyle name="40% - Accent5 3 3 2 2 3 3" xfId="45651" xr:uid="{00000000-0005-0000-0000-00001A500000}"/>
    <cellStyle name="40% - Accent5 3 3 2 2 4" xfId="9869" xr:uid="{00000000-0005-0000-0000-00001B500000}"/>
    <cellStyle name="40% - Accent5 3 3 2 2 4 2" xfId="38927" xr:uid="{00000000-0005-0000-0000-00001C500000}"/>
    <cellStyle name="40% - Accent5 3 3 2 2 5" xfId="32343" xr:uid="{00000000-0005-0000-0000-00001D500000}"/>
    <cellStyle name="40% - Accent5 3 3 2 3" xfId="4389" xr:uid="{00000000-0005-0000-0000-00001E500000}"/>
    <cellStyle name="40% - Accent5 3 3 2 3 2" xfId="17683" xr:uid="{00000000-0005-0000-0000-00001F500000}"/>
    <cellStyle name="40% - Accent5 3 3 2 3 2 2" xfId="25637" xr:uid="{00000000-0005-0000-0000-000020500000}"/>
    <cellStyle name="40% - Accent5 3 3 2 3 2 2 2" xfId="54596" xr:uid="{00000000-0005-0000-0000-000021500000}"/>
    <cellStyle name="40% - Accent5 3 3 2 3 2 3" xfId="46655" xr:uid="{00000000-0005-0000-0000-000022500000}"/>
    <cellStyle name="40% - Accent5 3 3 2 3 3" xfId="11013" xr:uid="{00000000-0005-0000-0000-000023500000}"/>
    <cellStyle name="40% - Accent5 3 3 2 3 3 2" xfId="40071" xr:uid="{00000000-0005-0000-0000-000024500000}"/>
    <cellStyle name="40% - Accent5 3 3 2 3 4" xfId="33487" xr:uid="{00000000-0005-0000-0000-000025500000}"/>
    <cellStyle name="40% - Accent5 3 3 2 4" xfId="5545" xr:uid="{00000000-0005-0000-0000-000026500000}"/>
    <cellStyle name="40% - Accent5 3 3 2 4 2" xfId="18827" xr:uid="{00000000-0005-0000-0000-000027500000}"/>
    <cellStyle name="40% - Accent5 3 3 2 4 2 2" xfId="26781" xr:uid="{00000000-0005-0000-0000-000028500000}"/>
    <cellStyle name="40% - Accent5 3 3 2 4 2 2 2" xfId="55740" xr:uid="{00000000-0005-0000-0000-000029500000}"/>
    <cellStyle name="40% - Accent5 3 3 2 4 2 3" xfId="47799" xr:uid="{00000000-0005-0000-0000-00002A500000}"/>
    <cellStyle name="40% - Accent5 3 3 2 4 3" xfId="12157" xr:uid="{00000000-0005-0000-0000-00002B500000}"/>
    <cellStyle name="40% - Accent5 3 3 2 4 3 2" xfId="41215" xr:uid="{00000000-0005-0000-0000-00002C500000}"/>
    <cellStyle name="40% - Accent5 3 3 2 4 4" xfId="34631" xr:uid="{00000000-0005-0000-0000-00002D500000}"/>
    <cellStyle name="40% - Accent5 3 3 2 5" xfId="7714" xr:uid="{00000000-0005-0000-0000-00002E500000}"/>
    <cellStyle name="40% - Accent5 3 3 2 5 2" xfId="20975" xr:uid="{00000000-0005-0000-0000-00002F500000}"/>
    <cellStyle name="40% - Accent5 3 3 2 5 2 2" xfId="28929" xr:uid="{00000000-0005-0000-0000-000030500000}"/>
    <cellStyle name="40% - Accent5 3 3 2 5 2 2 2" xfId="57888" xr:uid="{00000000-0005-0000-0000-000031500000}"/>
    <cellStyle name="40% - Accent5 3 3 2 5 2 3" xfId="49947" xr:uid="{00000000-0005-0000-0000-000032500000}"/>
    <cellStyle name="40% - Accent5 3 3 2 5 3" xfId="14305" xr:uid="{00000000-0005-0000-0000-000033500000}"/>
    <cellStyle name="40% - Accent5 3 3 2 5 3 2" xfId="43363" xr:uid="{00000000-0005-0000-0000-000034500000}"/>
    <cellStyle name="40% - Accent5 3 3 2 5 4" xfId="36779" xr:uid="{00000000-0005-0000-0000-000035500000}"/>
    <cellStyle name="40% - Accent5 3 3 2 6" xfId="15584" xr:uid="{00000000-0005-0000-0000-000036500000}"/>
    <cellStyle name="40% - Accent5 3 3 2 6 2" xfId="23574" xr:uid="{00000000-0005-0000-0000-000037500000}"/>
    <cellStyle name="40% - Accent5 3 3 2 6 2 2" xfId="52533" xr:uid="{00000000-0005-0000-0000-000038500000}"/>
    <cellStyle name="40% - Accent5 3 3 2 6 3" xfId="44592" xr:uid="{00000000-0005-0000-0000-000039500000}"/>
    <cellStyle name="40% - Accent5 3 3 2 7" xfId="22125" xr:uid="{00000000-0005-0000-0000-00003A500000}"/>
    <cellStyle name="40% - Accent5 3 3 2 7 2" xfId="30073" xr:uid="{00000000-0005-0000-0000-00003B500000}"/>
    <cellStyle name="40% - Accent5 3 3 2 7 2 2" xfId="59032" xr:uid="{00000000-0005-0000-0000-00003C500000}"/>
    <cellStyle name="40% - Accent5 3 3 2 7 3" xfId="51091" xr:uid="{00000000-0005-0000-0000-00003D500000}"/>
    <cellStyle name="40% - Accent5 3 3 2 8" xfId="8865" xr:uid="{00000000-0005-0000-0000-00003E500000}"/>
    <cellStyle name="40% - Accent5 3 3 2 8 2" xfId="37923" xr:uid="{00000000-0005-0000-0000-00003F500000}"/>
    <cellStyle name="40% - Accent5 3 3 2 9" xfId="31339" xr:uid="{00000000-0005-0000-0000-000040500000}"/>
    <cellStyle name="40% - Accent5 3 3 3" xfId="2599" xr:uid="{00000000-0005-0000-0000-000041500000}"/>
    <cellStyle name="40% - Accent5 3 3 3 2" xfId="5957" xr:uid="{00000000-0005-0000-0000-000042500000}"/>
    <cellStyle name="40% - Accent5 3 3 3 2 2" xfId="19239" xr:uid="{00000000-0005-0000-0000-000043500000}"/>
    <cellStyle name="40% - Accent5 3 3 3 2 2 2" xfId="27193" xr:uid="{00000000-0005-0000-0000-000044500000}"/>
    <cellStyle name="40% - Accent5 3 3 3 2 2 2 2" xfId="56152" xr:uid="{00000000-0005-0000-0000-000045500000}"/>
    <cellStyle name="40% - Accent5 3 3 3 2 2 3" xfId="48211" xr:uid="{00000000-0005-0000-0000-000046500000}"/>
    <cellStyle name="40% - Accent5 3 3 3 2 3" xfId="12569" xr:uid="{00000000-0005-0000-0000-000047500000}"/>
    <cellStyle name="40% - Accent5 3 3 3 2 3 2" xfId="41627" xr:uid="{00000000-0005-0000-0000-000048500000}"/>
    <cellStyle name="40% - Accent5 3 3 3 2 4" xfId="35043" xr:uid="{00000000-0005-0000-0000-000049500000}"/>
    <cellStyle name="40% - Accent5 3 3 3 3" xfId="16087" xr:uid="{00000000-0005-0000-0000-00004A500000}"/>
    <cellStyle name="40% - Accent5 3 3 3 3 2" xfId="24041" xr:uid="{00000000-0005-0000-0000-00004B500000}"/>
    <cellStyle name="40% - Accent5 3 3 3 3 2 2" xfId="53000" xr:uid="{00000000-0005-0000-0000-00004C500000}"/>
    <cellStyle name="40% - Accent5 3 3 3 3 3" xfId="45059" xr:uid="{00000000-0005-0000-0000-00004D500000}"/>
    <cellStyle name="40% - Accent5 3 3 3 4" xfId="9277" xr:uid="{00000000-0005-0000-0000-00004E500000}"/>
    <cellStyle name="40% - Accent5 3 3 3 4 2" xfId="38335" xr:uid="{00000000-0005-0000-0000-00004F500000}"/>
    <cellStyle name="40% - Accent5 3 3 3 5" xfId="31751" xr:uid="{00000000-0005-0000-0000-000050500000}"/>
    <cellStyle name="40% - Accent5 3 3 4" xfId="3797" xr:uid="{00000000-0005-0000-0000-000051500000}"/>
    <cellStyle name="40% - Accent5 3 3 4 2" xfId="17091" xr:uid="{00000000-0005-0000-0000-000052500000}"/>
    <cellStyle name="40% - Accent5 3 3 4 2 2" xfId="25045" xr:uid="{00000000-0005-0000-0000-000053500000}"/>
    <cellStyle name="40% - Accent5 3 3 4 2 2 2" xfId="54004" xr:uid="{00000000-0005-0000-0000-000054500000}"/>
    <cellStyle name="40% - Accent5 3 3 4 2 3" xfId="46063" xr:uid="{00000000-0005-0000-0000-000055500000}"/>
    <cellStyle name="40% - Accent5 3 3 4 3" xfId="10421" xr:uid="{00000000-0005-0000-0000-000056500000}"/>
    <cellStyle name="40% - Accent5 3 3 4 3 2" xfId="39479" xr:uid="{00000000-0005-0000-0000-000057500000}"/>
    <cellStyle name="40% - Accent5 3 3 4 4" xfId="32895" xr:uid="{00000000-0005-0000-0000-000058500000}"/>
    <cellStyle name="40% - Accent5 3 3 5" xfId="4953" xr:uid="{00000000-0005-0000-0000-000059500000}"/>
    <cellStyle name="40% - Accent5 3 3 5 2" xfId="18235" xr:uid="{00000000-0005-0000-0000-00005A500000}"/>
    <cellStyle name="40% - Accent5 3 3 5 2 2" xfId="26189" xr:uid="{00000000-0005-0000-0000-00005B500000}"/>
    <cellStyle name="40% - Accent5 3 3 5 2 2 2" xfId="55148" xr:uid="{00000000-0005-0000-0000-00005C500000}"/>
    <cellStyle name="40% - Accent5 3 3 5 2 3" xfId="47207" xr:uid="{00000000-0005-0000-0000-00005D500000}"/>
    <cellStyle name="40% - Accent5 3 3 5 3" xfId="11565" xr:uid="{00000000-0005-0000-0000-00005E500000}"/>
    <cellStyle name="40% - Accent5 3 3 5 3 2" xfId="40623" xr:uid="{00000000-0005-0000-0000-00005F500000}"/>
    <cellStyle name="40% - Accent5 3 3 5 4" xfId="34039" xr:uid="{00000000-0005-0000-0000-000060500000}"/>
    <cellStyle name="40% - Accent5 3 3 6" xfId="7122" xr:uid="{00000000-0005-0000-0000-000061500000}"/>
    <cellStyle name="40% - Accent5 3 3 6 2" xfId="20383" xr:uid="{00000000-0005-0000-0000-000062500000}"/>
    <cellStyle name="40% - Accent5 3 3 6 2 2" xfId="28337" xr:uid="{00000000-0005-0000-0000-000063500000}"/>
    <cellStyle name="40% - Accent5 3 3 6 2 2 2" xfId="57296" xr:uid="{00000000-0005-0000-0000-000064500000}"/>
    <cellStyle name="40% - Accent5 3 3 6 2 3" xfId="49355" xr:uid="{00000000-0005-0000-0000-000065500000}"/>
    <cellStyle name="40% - Accent5 3 3 6 3" xfId="13713" xr:uid="{00000000-0005-0000-0000-000066500000}"/>
    <cellStyle name="40% - Accent5 3 3 6 3 2" xfId="42771" xr:uid="{00000000-0005-0000-0000-000067500000}"/>
    <cellStyle name="40% - Accent5 3 3 6 4" xfId="36187" xr:uid="{00000000-0005-0000-0000-000068500000}"/>
    <cellStyle name="40% - Accent5 3 3 7" xfId="14991" xr:uid="{00000000-0005-0000-0000-000069500000}"/>
    <cellStyle name="40% - Accent5 3 3 7 2" xfId="22981" xr:uid="{00000000-0005-0000-0000-00006A500000}"/>
    <cellStyle name="40% - Accent5 3 3 7 2 2" xfId="51940" xr:uid="{00000000-0005-0000-0000-00006B500000}"/>
    <cellStyle name="40% - Accent5 3 3 7 3" xfId="43999" xr:uid="{00000000-0005-0000-0000-00006C500000}"/>
    <cellStyle name="40% - Accent5 3 3 8" xfId="21533" xr:uid="{00000000-0005-0000-0000-00006D500000}"/>
    <cellStyle name="40% - Accent5 3 3 8 2" xfId="29481" xr:uid="{00000000-0005-0000-0000-00006E500000}"/>
    <cellStyle name="40% - Accent5 3 3 8 2 2" xfId="58440" xr:uid="{00000000-0005-0000-0000-00006F500000}"/>
    <cellStyle name="40% - Accent5 3 3 8 3" xfId="50499" xr:uid="{00000000-0005-0000-0000-000070500000}"/>
    <cellStyle name="40% - Accent5 3 3 9" xfId="8273" xr:uid="{00000000-0005-0000-0000-000071500000}"/>
    <cellStyle name="40% - Accent5 3 3 9 2" xfId="37331" xr:uid="{00000000-0005-0000-0000-000072500000}"/>
    <cellStyle name="40% - Accent5 3 4" xfId="2000" xr:uid="{00000000-0005-0000-0000-000073500000}"/>
    <cellStyle name="40% - Accent5 3 4 2" xfId="3008" xr:uid="{00000000-0005-0000-0000-000074500000}"/>
    <cellStyle name="40% - Accent5 3 4 2 2" xfId="6366" xr:uid="{00000000-0005-0000-0000-000075500000}"/>
    <cellStyle name="40% - Accent5 3 4 2 2 2" xfId="19648" xr:uid="{00000000-0005-0000-0000-000076500000}"/>
    <cellStyle name="40% - Accent5 3 4 2 2 2 2" xfId="27602" xr:uid="{00000000-0005-0000-0000-000077500000}"/>
    <cellStyle name="40% - Accent5 3 4 2 2 2 2 2" xfId="56561" xr:uid="{00000000-0005-0000-0000-000078500000}"/>
    <cellStyle name="40% - Accent5 3 4 2 2 2 3" xfId="48620" xr:uid="{00000000-0005-0000-0000-000079500000}"/>
    <cellStyle name="40% - Accent5 3 4 2 2 3" xfId="12978" xr:uid="{00000000-0005-0000-0000-00007A500000}"/>
    <cellStyle name="40% - Accent5 3 4 2 2 3 2" xfId="42036" xr:uid="{00000000-0005-0000-0000-00007B500000}"/>
    <cellStyle name="40% - Accent5 3 4 2 2 4" xfId="35452" xr:uid="{00000000-0005-0000-0000-00007C500000}"/>
    <cellStyle name="40% - Accent5 3 4 2 3" xfId="16496" xr:uid="{00000000-0005-0000-0000-00007D500000}"/>
    <cellStyle name="40% - Accent5 3 4 2 3 2" xfId="24450" xr:uid="{00000000-0005-0000-0000-00007E500000}"/>
    <cellStyle name="40% - Accent5 3 4 2 3 2 2" xfId="53409" xr:uid="{00000000-0005-0000-0000-00007F500000}"/>
    <cellStyle name="40% - Accent5 3 4 2 3 3" xfId="45468" xr:uid="{00000000-0005-0000-0000-000080500000}"/>
    <cellStyle name="40% - Accent5 3 4 2 4" xfId="9686" xr:uid="{00000000-0005-0000-0000-000081500000}"/>
    <cellStyle name="40% - Accent5 3 4 2 4 2" xfId="38744" xr:uid="{00000000-0005-0000-0000-000082500000}"/>
    <cellStyle name="40% - Accent5 3 4 2 5" xfId="32160" xr:uid="{00000000-0005-0000-0000-000083500000}"/>
    <cellStyle name="40% - Accent5 3 4 3" xfId="4206" xr:uid="{00000000-0005-0000-0000-000084500000}"/>
    <cellStyle name="40% - Accent5 3 4 3 2" xfId="17500" xr:uid="{00000000-0005-0000-0000-000085500000}"/>
    <cellStyle name="40% - Accent5 3 4 3 2 2" xfId="25454" xr:uid="{00000000-0005-0000-0000-000086500000}"/>
    <cellStyle name="40% - Accent5 3 4 3 2 2 2" xfId="54413" xr:uid="{00000000-0005-0000-0000-000087500000}"/>
    <cellStyle name="40% - Accent5 3 4 3 2 3" xfId="46472" xr:uid="{00000000-0005-0000-0000-000088500000}"/>
    <cellStyle name="40% - Accent5 3 4 3 3" xfId="10830" xr:uid="{00000000-0005-0000-0000-000089500000}"/>
    <cellStyle name="40% - Accent5 3 4 3 3 2" xfId="39888" xr:uid="{00000000-0005-0000-0000-00008A500000}"/>
    <cellStyle name="40% - Accent5 3 4 3 4" xfId="33304" xr:uid="{00000000-0005-0000-0000-00008B500000}"/>
    <cellStyle name="40% - Accent5 3 4 4" xfId="5362" xr:uid="{00000000-0005-0000-0000-00008C500000}"/>
    <cellStyle name="40% - Accent5 3 4 4 2" xfId="18644" xr:uid="{00000000-0005-0000-0000-00008D500000}"/>
    <cellStyle name="40% - Accent5 3 4 4 2 2" xfId="26598" xr:uid="{00000000-0005-0000-0000-00008E500000}"/>
    <cellStyle name="40% - Accent5 3 4 4 2 2 2" xfId="55557" xr:uid="{00000000-0005-0000-0000-00008F500000}"/>
    <cellStyle name="40% - Accent5 3 4 4 2 3" xfId="47616" xr:uid="{00000000-0005-0000-0000-000090500000}"/>
    <cellStyle name="40% - Accent5 3 4 4 3" xfId="11974" xr:uid="{00000000-0005-0000-0000-000091500000}"/>
    <cellStyle name="40% - Accent5 3 4 4 3 2" xfId="41032" xr:uid="{00000000-0005-0000-0000-000092500000}"/>
    <cellStyle name="40% - Accent5 3 4 4 4" xfId="34448" xr:uid="{00000000-0005-0000-0000-000093500000}"/>
    <cellStyle name="40% - Accent5 3 4 5" xfId="7531" xr:uid="{00000000-0005-0000-0000-000094500000}"/>
    <cellStyle name="40% - Accent5 3 4 5 2" xfId="20792" xr:uid="{00000000-0005-0000-0000-000095500000}"/>
    <cellStyle name="40% - Accent5 3 4 5 2 2" xfId="28746" xr:uid="{00000000-0005-0000-0000-000096500000}"/>
    <cellStyle name="40% - Accent5 3 4 5 2 2 2" xfId="57705" xr:uid="{00000000-0005-0000-0000-000097500000}"/>
    <cellStyle name="40% - Accent5 3 4 5 2 3" xfId="49764" xr:uid="{00000000-0005-0000-0000-000098500000}"/>
    <cellStyle name="40% - Accent5 3 4 5 3" xfId="14122" xr:uid="{00000000-0005-0000-0000-000099500000}"/>
    <cellStyle name="40% - Accent5 3 4 5 3 2" xfId="43180" xr:uid="{00000000-0005-0000-0000-00009A500000}"/>
    <cellStyle name="40% - Accent5 3 4 5 4" xfId="36596" xr:uid="{00000000-0005-0000-0000-00009B500000}"/>
    <cellStyle name="40% - Accent5 3 4 6" xfId="15401" xr:uid="{00000000-0005-0000-0000-00009C500000}"/>
    <cellStyle name="40% - Accent5 3 4 6 2" xfId="23391" xr:uid="{00000000-0005-0000-0000-00009D500000}"/>
    <cellStyle name="40% - Accent5 3 4 6 2 2" xfId="52350" xr:uid="{00000000-0005-0000-0000-00009E500000}"/>
    <cellStyle name="40% - Accent5 3 4 6 3" xfId="44409" xr:uid="{00000000-0005-0000-0000-00009F500000}"/>
    <cellStyle name="40% - Accent5 3 4 7" xfId="21942" xr:uid="{00000000-0005-0000-0000-0000A0500000}"/>
    <cellStyle name="40% - Accent5 3 4 7 2" xfId="29890" xr:uid="{00000000-0005-0000-0000-0000A1500000}"/>
    <cellStyle name="40% - Accent5 3 4 7 2 2" xfId="58849" xr:uid="{00000000-0005-0000-0000-0000A2500000}"/>
    <cellStyle name="40% - Accent5 3 4 7 3" xfId="50908" xr:uid="{00000000-0005-0000-0000-0000A3500000}"/>
    <cellStyle name="40% - Accent5 3 4 8" xfId="8682" xr:uid="{00000000-0005-0000-0000-0000A4500000}"/>
    <cellStyle name="40% - Accent5 3 4 8 2" xfId="37740" xr:uid="{00000000-0005-0000-0000-0000A5500000}"/>
    <cellStyle name="40% - Accent5 3 4 9" xfId="31156" xr:uid="{00000000-0005-0000-0000-0000A6500000}"/>
    <cellStyle name="40% - Accent5 3 5" xfId="1816" xr:uid="{00000000-0005-0000-0000-0000A7500000}"/>
    <cellStyle name="40% - Accent5 3 5 2" xfId="2828" xr:uid="{00000000-0005-0000-0000-0000A8500000}"/>
    <cellStyle name="40% - Accent5 3 5 2 2" xfId="6186" xr:uid="{00000000-0005-0000-0000-0000A9500000}"/>
    <cellStyle name="40% - Accent5 3 5 2 2 2" xfId="19468" xr:uid="{00000000-0005-0000-0000-0000AA500000}"/>
    <cellStyle name="40% - Accent5 3 5 2 2 2 2" xfId="27422" xr:uid="{00000000-0005-0000-0000-0000AB500000}"/>
    <cellStyle name="40% - Accent5 3 5 2 2 2 2 2" xfId="56381" xr:uid="{00000000-0005-0000-0000-0000AC500000}"/>
    <cellStyle name="40% - Accent5 3 5 2 2 2 3" xfId="48440" xr:uid="{00000000-0005-0000-0000-0000AD500000}"/>
    <cellStyle name="40% - Accent5 3 5 2 2 3" xfId="12798" xr:uid="{00000000-0005-0000-0000-0000AE500000}"/>
    <cellStyle name="40% - Accent5 3 5 2 2 3 2" xfId="41856" xr:uid="{00000000-0005-0000-0000-0000AF500000}"/>
    <cellStyle name="40% - Accent5 3 5 2 2 4" xfId="35272" xr:uid="{00000000-0005-0000-0000-0000B0500000}"/>
    <cellStyle name="40% - Accent5 3 5 2 3" xfId="16316" xr:uid="{00000000-0005-0000-0000-0000B1500000}"/>
    <cellStyle name="40% - Accent5 3 5 2 3 2" xfId="24270" xr:uid="{00000000-0005-0000-0000-0000B2500000}"/>
    <cellStyle name="40% - Accent5 3 5 2 3 2 2" xfId="53229" xr:uid="{00000000-0005-0000-0000-0000B3500000}"/>
    <cellStyle name="40% - Accent5 3 5 2 3 3" xfId="45288" xr:uid="{00000000-0005-0000-0000-0000B4500000}"/>
    <cellStyle name="40% - Accent5 3 5 2 4" xfId="9506" xr:uid="{00000000-0005-0000-0000-0000B5500000}"/>
    <cellStyle name="40% - Accent5 3 5 2 4 2" xfId="38564" xr:uid="{00000000-0005-0000-0000-0000B6500000}"/>
    <cellStyle name="40% - Accent5 3 5 2 5" xfId="31980" xr:uid="{00000000-0005-0000-0000-0000B7500000}"/>
    <cellStyle name="40% - Accent5 3 5 3" xfId="4026" xr:uid="{00000000-0005-0000-0000-0000B8500000}"/>
    <cellStyle name="40% - Accent5 3 5 3 2" xfId="17320" xr:uid="{00000000-0005-0000-0000-0000B9500000}"/>
    <cellStyle name="40% - Accent5 3 5 3 2 2" xfId="25274" xr:uid="{00000000-0005-0000-0000-0000BA500000}"/>
    <cellStyle name="40% - Accent5 3 5 3 2 2 2" xfId="54233" xr:uid="{00000000-0005-0000-0000-0000BB500000}"/>
    <cellStyle name="40% - Accent5 3 5 3 2 3" xfId="46292" xr:uid="{00000000-0005-0000-0000-0000BC500000}"/>
    <cellStyle name="40% - Accent5 3 5 3 3" xfId="10650" xr:uid="{00000000-0005-0000-0000-0000BD500000}"/>
    <cellStyle name="40% - Accent5 3 5 3 3 2" xfId="39708" xr:uid="{00000000-0005-0000-0000-0000BE500000}"/>
    <cellStyle name="40% - Accent5 3 5 3 4" xfId="33124" xr:uid="{00000000-0005-0000-0000-0000BF500000}"/>
    <cellStyle name="40% - Accent5 3 5 4" xfId="5182" xr:uid="{00000000-0005-0000-0000-0000C0500000}"/>
    <cellStyle name="40% - Accent5 3 5 4 2" xfId="18464" xr:uid="{00000000-0005-0000-0000-0000C1500000}"/>
    <cellStyle name="40% - Accent5 3 5 4 2 2" xfId="26418" xr:uid="{00000000-0005-0000-0000-0000C2500000}"/>
    <cellStyle name="40% - Accent5 3 5 4 2 2 2" xfId="55377" xr:uid="{00000000-0005-0000-0000-0000C3500000}"/>
    <cellStyle name="40% - Accent5 3 5 4 2 3" xfId="47436" xr:uid="{00000000-0005-0000-0000-0000C4500000}"/>
    <cellStyle name="40% - Accent5 3 5 4 3" xfId="11794" xr:uid="{00000000-0005-0000-0000-0000C5500000}"/>
    <cellStyle name="40% - Accent5 3 5 4 3 2" xfId="40852" xr:uid="{00000000-0005-0000-0000-0000C6500000}"/>
    <cellStyle name="40% - Accent5 3 5 4 4" xfId="34268" xr:uid="{00000000-0005-0000-0000-0000C7500000}"/>
    <cellStyle name="40% - Accent5 3 5 5" xfId="7351" xr:uid="{00000000-0005-0000-0000-0000C8500000}"/>
    <cellStyle name="40% - Accent5 3 5 5 2" xfId="20612" xr:uid="{00000000-0005-0000-0000-0000C9500000}"/>
    <cellStyle name="40% - Accent5 3 5 5 2 2" xfId="28566" xr:uid="{00000000-0005-0000-0000-0000CA500000}"/>
    <cellStyle name="40% - Accent5 3 5 5 2 2 2" xfId="57525" xr:uid="{00000000-0005-0000-0000-0000CB500000}"/>
    <cellStyle name="40% - Accent5 3 5 5 2 3" xfId="49584" xr:uid="{00000000-0005-0000-0000-0000CC500000}"/>
    <cellStyle name="40% - Accent5 3 5 5 3" xfId="13942" xr:uid="{00000000-0005-0000-0000-0000CD500000}"/>
    <cellStyle name="40% - Accent5 3 5 5 3 2" xfId="43000" xr:uid="{00000000-0005-0000-0000-0000CE500000}"/>
    <cellStyle name="40% - Accent5 3 5 5 4" xfId="36416" xr:uid="{00000000-0005-0000-0000-0000CF500000}"/>
    <cellStyle name="40% - Accent5 3 5 6" xfId="15221" xr:uid="{00000000-0005-0000-0000-0000D0500000}"/>
    <cellStyle name="40% - Accent5 3 5 6 2" xfId="23211" xr:uid="{00000000-0005-0000-0000-0000D1500000}"/>
    <cellStyle name="40% - Accent5 3 5 6 2 2" xfId="52170" xr:uid="{00000000-0005-0000-0000-0000D2500000}"/>
    <cellStyle name="40% - Accent5 3 5 6 3" xfId="44229" xr:uid="{00000000-0005-0000-0000-0000D3500000}"/>
    <cellStyle name="40% - Accent5 3 5 7" xfId="21762" xr:uid="{00000000-0005-0000-0000-0000D4500000}"/>
    <cellStyle name="40% - Accent5 3 5 7 2" xfId="29710" xr:uid="{00000000-0005-0000-0000-0000D5500000}"/>
    <cellStyle name="40% - Accent5 3 5 7 2 2" xfId="58669" xr:uid="{00000000-0005-0000-0000-0000D6500000}"/>
    <cellStyle name="40% - Accent5 3 5 7 3" xfId="50728" xr:uid="{00000000-0005-0000-0000-0000D7500000}"/>
    <cellStyle name="40% - Accent5 3 5 8" xfId="8502" xr:uid="{00000000-0005-0000-0000-0000D8500000}"/>
    <cellStyle name="40% - Accent5 3 5 8 2" xfId="37560" xr:uid="{00000000-0005-0000-0000-0000D9500000}"/>
    <cellStyle name="40% - Accent5 3 5 9" xfId="30976" xr:uid="{00000000-0005-0000-0000-0000DA500000}"/>
    <cellStyle name="40% - Accent5 3 6" xfId="3423" xr:uid="{00000000-0005-0000-0000-0000DB500000}"/>
    <cellStyle name="40% - Accent5 3 6 2" xfId="4621" xr:uid="{00000000-0005-0000-0000-0000DC500000}"/>
    <cellStyle name="40% - Accent5 3 6 2 2" xfId="17915" xr:uid="{00000000-0005-0000-0000-0000DD500000}"/>
    <cellStyle name="40% - Accent5 3 6 2 2 2" xfId="25869" xr:uid="{00000000-0005-0000-0000-0000DE500000}"/>
    <cellStyle name="40% - Accent5 3 6 2 2 2 2" xfId="54828" xr:uid="{00000000-0005-0000-0000-0000DF500000}"/>
    <cellStyle name="40% - Accent5 3 6 2 2 3" xfId="46887" xr:uid="{00000000-0005-0000-0000-0000E0500000}"/>
    <cellStyle name="40% - Accent5 3 6 2 3" xfId="11245" xr:uid="{00000000-0005-0000-0000-0000E1500000}"/>
    <cellStyle name="40% - Accent5 3 6 2 3 2" xfId="40303" xr:uid="{00000000-0005-0000-0000-0000E2500000}"/>
    <cellStyle name="40% - Accent5 3 6 2 4" xfId="33719" xr:uid="{00000000-0005-0000-0000-0000E3500000}"/>
    <cellStyle name="40% - Accent5 3 6 3" xfId="6781" xr:uid="{00000000-0005-0000-0000-0000E4500000}"/>
    <cellStyle name="40% - Accent5 3 6 3 2" xfId="20063" xr:uid="{00000000-0005-0000-0000-0000E5500000}"/>
    <cellStyle name="40% - Accent5 3 6 3 2 2" xfId="28017" xr:uid="{00000000-0005-0000-0000-0000E6500000}"/>
    <cellStyle name="40% - Accent5 3 6 3 2 2 2" xfId="56976" xr:uid="{00000000-0005-0000-0000-0000E7500000}"/>
    <cellStyle name="40% - Accent5 3 6 3 2 3" xfId="49035" xr:uid="{00000000-0005-0000-0000-0000E8500000}"/>
    <cellStyle name="40% - Accent5 3 6 3 3" xfId="13393" xr:uid="{00000000-0005-0000-0000-0000E9500000}"/>
    <cellStyle name="40% - Accent5 3 6 3 3 2" xfId="42451" xr:uid="{00000000-0005-0000-0000-0000EA500000}"/>
    <cellStyle name="40% - Accent5 3 6 3 4" xfId="35867" xr:uid="{00000000-0005-0000-0000-0000EB500000}"/>
    <cellStyle name="40% - Accent5 3 6 4" xfId="7946" xr:uid="{00000000-0005-0000-0000-0000EC500000}"/>
    <cellStyle name="40% - Accent5 3 6 4 2" xfId="21207" xr:uid="{00000000-0005-0000-0000-0000ED500000}"/>
    <cellStyle name="40% - Accent5 3 6 4 2 2" xfId="29161" xr:uid="{00000000-0005-0000-0000-0000EE500000}"/>
    <cellStyle name="40% - Accent5 3 6 4 2 2 2" xfId="58120" xr:uid="{00000000-0005-0000-0000-0000EF500000}"/>
    <cellStyle name="40% - Accent5 3 6 4 2 3" xfId="50179" xr:uid="{00000000-0005-0000-0000-0000F0500000}"/>
    <cellStyle name="40% - Accent5 3 6 4 3" xfId="14537" xr:uid="{00000000-0005-0000-0000-0000F1500000}"/>
    <cellStyle name="40% - Accent5 3 6 4 3 2" xfId="43595" xr:uid="{00000000-0005-0000-0000-0000F2500000}"/>
    <cellStyle name="40% - Accent5 3 6 4 4" xfId="37011" xr:uid="{00000000-0005-0000-0000-0000F3500000}"/>
    <cellStyle name="40% - Accent5 3 6 5" xfId="15816" xr:uid="{00000000-0005-0000-0000-0000F4500000}"/>
    <cellStyle name="40% - Accent5 3 6 5 2" xfId="23806" xr:uid="{00000000-0005-0000-0000-0000F5500000}"/>
    <cellStyle name="40% - Accent5 3 6 5 2 2" xfId="52765" xr:uid="{00000000-0005-0000-0000-0000F6500000}"/>
    <cellStyle name="40% - Accent5 3 6 5 3" xfId="44824" xr:uid="{00000000-0005-0000-0000-0000F7500000}"/>
    <cellStyle name="40% - Accent5 3 6 6" xfId="22357" xr:uid="{00000000-0005-0000-0000-0000F8500000}"/>
    <cellStyle name="40% - Accent5 3 6 6 2" xfId="30305" xr:uid="{00000000-0005-0000-0000-0000F9500000}"/>
    <cellStyle name="40% - Accent5 3 6 6 2 2" xfId="59264" xr:uid="{00000000-0005-0000-0000-0000FA500000}"/>
    <cellStyle name="40% - Accent5 3 6 6 3" xfId="51323" xr:uid="{00000000-0005-0000-0000-0000FB500000}"/>
    <cellStyle name="40% - Accent5 3 6 7" xfId="10101" xr:uid="{00000000-0005-0000-0000-0000FC500000}"/>
    <cellStyle name="40% - Accent5 3 6 7 2" xfId="39159" xr:uid="{00000000-0005-0000-0000-0000FD500000}"/>
    <cellStyle name="40% - Accent5 3 6 8" xfId="32575" xr:uid="{00000000-0005-0000-0000-0000FE500000}"/>
    <cellStyle name="40% - Accent5 3 7" xfId="2415" xr:uid="{00000000-0005-0000-0000-0000FF500000}"/>
    <cellStyle name="40% - Accent5 3 7 2" xfId="5774" xr:uid="{00000000-0005-0000-0000-000000510000}"/>
    <cellStyle name="40% - Accent5 3 7 2 2" xfId="19056" xr:uid="{00000000-0005-0000-0000-000001510000}"/>
    <cellStyle name="40% - Accent5 3 7 2 2 2" xfId="27010" xr:uid="{00000000-0005-0000-0000-000002510000}"/>
    <cellStyle name="40% - Accent5 3 7 2 2 2 2" xfId="55969" xr:uid="{00000000-0005-0000-0000-000003510000}"/>
    <cellStyle name="40% - Accent5 3 7 2 2 3" xfId="48028" xr:uid="{00000000-0005-0000-0000-000004510000}"/>
    <cellStyle name="40% - Accent5 3 7 2 3" xfId="12386" xr:uid="{00000000-0005-0000-0000-000005510000}"/>
    <cellStyle name="40% - Accent5 3 7 2 3 2" xfId="41444" xr:uid="{00000000-0005-0000-0000-000006510000}"/>
    <cellStyle name="40% - Accent5 3 7 2 4" xfId="34860" xr:uid="{00000000-0005-0000-0000-000007510000}"/>
    <cellStyle name="40% - Accent5 3 7 3" xfId="14804" xr:uid="{00000000-0005-0000-0000-000008510000}"/>
    <cellStyle name="40% - Accent5 3 7 3 2" xfId="22806" xr:uid="{00000000-0005-0000-0000-000009510000}"/>
    <cellStyle name="40% - Accent5 3 7 3 2 2" xfId="51765" xr:uid="{00000000-0005-0000-0000-00000A510000}"/>
    <cellStyle name="40% - Accent5 3 7 3 3" xfId="43824" xr:uid="{00000000-0005-0000-0000-00000B510000}"/>
    <cellStyle name="40% - Accent5 3 7 4" xfId="9094" xr:uid="{00000000-0005-0000-0000-00000C510000}"/>
    <cellStyle name="40% - Accent5 3 7 4 2" xfId="38152" xr:uid="{00000000-0005-0000-0000-00000D510000}"/>
    <cellStyle name="40% - Accent5 3 7 5" xfId="31568" xr:uid="{00000000-0005-0000-0000-00000E510000}"/>
    <cellStyle name="40% - Accent5 3 8" xfId="3614" xr:uid="{00000000-0005-0000-0000-00000F510000}"/>
    <cellStyle name="40% - Accent5 3 8 2" xfId="16908" xr:uid="{00000000-0005-0000-0000-000010510000}"/>
    <cellStyle name="40% - Accent5 3 8 2 2" xfId="24862" xr:uid="{00000000-0005-0000-0000-000011510000}"/>
    <cellStyle name="40% - Accent5 3 8 2 2 2" xfId="53821" xr:uid="{00000000-0005-0000-0000-000012510000}"/>
    <cellStyle name="40% - Accent5 3 8 2 3" xfId="45880" xr:uid="{00000000-0005-0000-0000-000013510000}"/>
    <cellStyle name="40% - Accent5 3 8 3" xfId="10238" xr:uid="{00000000-0005-0000-0000-000014510000}"/>
    <cellStyle name="40% - Accent5 3 8 3 2" xfId="39296" xr:uid="{00000000-0005-0000-0000-000015510000}"/>
    <cellStyle name="40% - Accent5 3 8 4" xfId="32712" xr:uid="{00000000-0005-0000-0000-000016510000}"/>
    <cellStyle name="40% - Accent5 3 9" xfId="4768" xr:uid="{00000000-0005-0000-0000-000017510000}"/>
    <cellStyle name="40% - Accent5 3 9 2" xfId="18052" xr:uid="{00000000-0005-0000-0000-000018510000}"/>
    <cellStyle name="40% - Accent5 3 9 2 2" xfId="26006" xr:uid="{00000000-0005-0000-0000-000019510000}"/>
    <cellStyle name="40% - Accent5 3 9 2 2 2" xfId="54965" xr:uid="{00000000-0005-0000-0000-00001A510000}"/>
    <cellStyle name="40% - Accent5 3 9 2 3" xfId="47024" xr:uid="{00000000-0005-0000-0000-00001B510000}"/>
    <cellStyle name="40% - Accent5 3 9 3" xfId="11382" xr:uid="{00000000-0005-0000-0000-00001C510000}"/>
    <cellStyle name="40% - Accent5 3 9 3 2" xfId="40440" xr:uid="{00000000-0005-0000-0000-00001D510000}"/>
    <cellStyle name="40% - Accent5 3 9 4" xfId="33856" xr:uid="{00000000-0005-0000-0000-00001E510000}"/>
    <cellStyle name="40% - Accent5 4" xfId="1411" xr:uid="{00000000-0005-0000-0000-00001F510000}"/>
    <cellStyle name="40% - Accent5 4 10" xfId="6984" xr:uid="{00000000-0005-0000-0000-000020510000}"/>
    <cellStyle name="40% - Accent5 4 10 2" xfId="20245" xr:uid="{00000000-0005-0000-0000-000021510000}"/>
    <cellStyle name="40% - Accent5 4 10 2 2" xfId="28199" xr:uid="{00000000-0005-0000-0000-000022510000}"/>
    <cellStyle name="40% - Accent5 4 10 2 2 2" xfId="57158" xr:uid="{00000000-0005-0000-0000-000023510000}"/>
    <cellStyle name="40% - Accent5 4 10 2 3" xfId="49217" xr:uid="{00000000-0005-0000-0000-000024510000}"/>
    <cellStyle name="40% - Accent5 4 10 3" xfId="13575" xr:uid="{00000000-0005-0000-0000-000025510000}"/>
    <cellStyle name="40% - Accent5 4 10 3 2" xfId="42633" xr:uid="{00000000-0005-0000-0000-000026510000}"/>
    <cellStyle name="40% - Accent5 4 10 4" xfId="36049" xr:uid="{00000000-0005-0000-0000-000027510000}"/>
    <cellStyle name="40% - Accent5 4 11" xfId="14853" xr:uid="{00000000-0005-0000-0000-000028510000}"/>
    <cellStyle name="40% - Accent5 4 11 2" xfId="22843" xr:uid="{00000000-0005-0000-0000-000029510000}"/>
    <cellStyle name="40% - Accent5 4 11 2 2" xfId="51802" xr:uid="{00000000-0005-0000-0000-00002A510000}"/>
    <cellStyle name="40% - Accent5 4 11 3" xfId="43861" xr:uid="{00000000-0005-0000-0000-00002B510000}"/>
    <cellStyle name="40% - Accent5 4 12" xfId="21395" xr:uid="{00000000-0005-0000-0000-00002C510000}"/>
    <cellStyle name="40% - Accent5 4 12 2" xfId="29343" xr:uid="{00000000-0005-0000-0000-00002D510000}"/>
    <cellStyle name="40% - Accent5 4 12 2 2" xfId="58302" xr:uid="{00000000-0005-0000-0000-00002E510000}"/>
    <cellStyle name="40% - Accent5 4 12 3" xfId="50361" xr:uid="{00000000-0005-0000-0000-00002F510000}"/>
    <cellStyle name="40% - Accent5 4 13" xfId="22502" xr:uid="{00000000-0005-0000-0000-000030510000}"/>
    <cellStyle name="40% - Accent5 4 13 2" xfId="30446" xr:uid="{00000000-0005-0000-0000-000031510000}"/>
    <cellStyle name="40% - Accent5 4 13 2 2" xfId="59405" xr:uid="{00000000-0005-0000-0000-000032510000}"/>
    <cellStyle name="40% - Accent5 4 13 3" xfId="51464" xr:uid="{00000000-0005-0000-0000-000033510000}"/>
    <cellStyle name="40% - Accent5 4 14" xfId="22608" xr:uid="{00000000-0005-0000-0000-000034510000}"/>
    <cellStyle name="40% - Accent5 4 14 2" xfId="51570" xr:uid="{00000000-0005-0000-0000-000035510000}"/>
    <cellStyle name="40% - Accent5 4 15" xfId="8135" xr:uid="{00000000-0005-0000-0000-000036510000}"/>
    <cellStyle name="40% - Accent5 4 15 2" xfId="37193" xr:uid="{00000000-0005-0000-0000-000037510000}"/>
    <cellStyle name="40% - Accent5 4 16" xfId="30609" xr:uid="{00000000-0005-0000-0000-000038510000}"/>
    <cellStyle name="40% - Accent5 4 2" xfId="1503" xr:uid="{00000000-0005-0000-0000-000039510000}"/>
    <cellStyle name="40% - Accent5 4 2 10" xfId="21485" xr:uid="{00000000-0005-0000-0000-00003A510000}"/>
    <cellStyle name="40% - Accent5 4 2 10 2" xfId="29433" xr:uid="{00000000-0005-0000-0000-00003B510000}"/>
    <cellStyle name="40% - Accent5 4 2 10 2 2" xfId="58392" xr:uid="{00000000-0005-0000-0000-00003C510000}"/>
    <cellStyle name="40% - Accent5 4 2 10 3" xfId="50451" xr:uid="{00000000-0005-0000-0000-00003D510000}"/>
    <cellStyle name="40% - Accent5 4 2 11" xfId="8225" xr:uid="{00000000-0005-0000-0000-00003E510000}"/>
    <cellStyle name="40% - Accent5 4 2 11 2" xfId="37283" xr:uid="{00000000-0005-0000-0000-00003F510000}"/>
    <cellStyle name="40% - Accent5 4 2 12" xfId="30699" xr:uid="{00000000-0005-0000-0000-000040510000}"/>
    <cellStyle name="40% - Accent5 4 2 2" xfId="1723" xr:uid="{00000000-0005-0000-0000-000041510000}"/>
    <cellStyle name="40% - Accent5 4 2 2 10" xfId="30912" xr:uid="{00000000-0005-0000-0000-000042510000}"/>
    <cellStyle name="40% - Accent5 4 2 2 2" xfId="2348" xr:uid="{00000000-0005-0000-0000-000043510000}"/>
    <cellStyle name="40% - Accent5 4 2 2 2 2" xfId="3356" xr:uid="{00000000-0005-0000-0000-000044510000}"/>
    <cellStyle name="40% - Accent5 4 2 2 2 2 2" xfId="6714" xr:uid="{00000000-0005-0000-0000-000045510000}"/>
    <cellStyle name="40% - Accent5 4 2 2 2 2 2 2" xfId="19996" xr:uid="{00000000-0005-0000-0000-000046510000}"/>
    <cellStyle name="40% - Accent5 4 2 2 2 2 2 2 2" xfId="27950" xr:uid="{00000000-0005-0000-0000-000047510000}"/>
    <cellStyle name="40% - Accent5 4 2 2 2 2 2 2 2 2" xfId="56909" xr:uid="{00000000-0005-0000-0000-000048510000}"/>
    <cellStyle name="40% - Accent5 4 2 2 2 2 2 2 3" xfId="48968" xr:uid="{00000000-0005-0000-0000-000049510000}"/>
    <cellStyle name="40% - Accent5 4 2 2 2 2 2 3" xfId="13326" xr:uid="{00000000-0005-0000-0000-00004A510000}"/>
    <cellStyle name="40% - Accent5 4 2 2 2 2 2 3 2" xfId="42384" xr:uid="{00000000-0005-0000-0000-00004B510000}"/>
    <cellStyle name="40% - Accent5 4 2 2 2 2 2 4" xfId="35800" xr:uid="{00000000-0005-0000-0000-00004C510000}"/>
    <cellStyle name="40% - Accent5 4 2 2 2 2 3" xfId="16844" xr:uid="{00000000-0005-0000-0000-00004D510000}"/>
    <cellStyle name="40% - Accent5 4 2 2 2 2 3 2" xfId="24798" xr:uid="{00000000-0005-0000-0000-00004E510000}"/>
    <cellStyle name="40% - Accent5 4 2 2 2 2 3 2 2" xfId="53757" xr:uid="{00000000-0005-0000-0000-00004F510000}"/>
    <cellStyle name="40% - Accent5 4 2 2 2 2 3 3" xfId="45816" xr:uid="{00000000-0005-0000-0000-000050510000}"/>
    <cellStyle name="40% - Accent5 4 2 2 2 2 4" xfId="10034" xr:uid="{00000000-0005-0000-0000-000051510000}"/>
    <cellStyle name="40% - Accent5 4 2 2 2 2 4 2" xfId="39092" xr:uid="{00000000-0005-0000-0000-000052510000}"/>
    <cellStyle name="40% - Accent5 4 2 2 2 2 5" xfId="32508" xr:uid="{00000000-0005-0000-0000-000053510000}"/>
    <cellStyle name="40% - Accent5 4 2 2 2 3" xfId="4554" xr:uid="{00000000-0005-0000-0000-000054510000}"/>
    <cellStyle name="40% - Accent5 4 2 2 2 3 2" xfId="17848" xr:uid="{00000000-0005-0000-0000-000055510000}"/>
    <cellStyle name="40% - Accent5 4 2 2 2 3 2 2" xfId="25802" xr:uid="{00000000-0005-0000-0000-000056510000}"/>
    <cellStyle name="40% - Accent5 4 2 2 2 3 2 2 2" xfId="54761" xr:uid="{00000000-0005-0000-0000-000057510000}"/>
    <cellStyle name="40% - Accent5 4 2 2 2 3 2 3" xfId="46820" xr:uid="{00000000-0005-0000-0000-000058510000}"/>
    <cellStyle name="40% - Accent5 4 2 2 2 3 3" xfId="11178" xr:uid="{00000000-0005-0000-0000-000059510000}"/>
    <cellStyle name="40% - Accent5 4 2 2 2 3 3 2" xfId="40236" xr:uid="{00000000-0005-0000-0000-00005A510000}"/>
    <cellStyle name="40% - Accent5 4 2 2 2 3 4" xfId="33652" xr:uid="{00000000-0005-0000-0000-00005B510000}"/>
    <cellStyle name="40% - Accent5 4 2 2 2 4" xfId="5710" xr:uid="{00000000-0005-0000-0000-00005C510000}"/>
    <cellStyle name="40% - Accent5 4 2 2 2 4 2" xfId="18992" xr:uid="{00000000-0005-0000-0000-00005D510000}"/>
    <cellStyle name="40% - Accent5 4 2 2 2 4 2 2" xfId="26946" xr:uid="{00000000-0005-0000-0000-00005E510000}"/>
    <cellStyle name="40% - Accent5 4 2 2 2 4 2 2 2" xfId="55905" xr:uid="{00000000-0005-0000-0000-00005F510000}"/>
    <cellStyle name="40% - Accent5 4 2 2 2 4 2 3" xfId="47964" xr:uid="{00000000-0005-0000-0000-000060510000}"/>
    <cellStyle name="40% - Accent5 4 2 2 2 4 3" xfId="12322" xr:uid="{00000000-0005-0000-0000-000061510000}"/>
    <cellStyle name="40% - Accent5 4 2 2 2 4 3 2" xfId="41380" xr:uid="{00000000-0005-0000-0000-000062510000}"/>
    <cellStyle name="40% - Accent5 4 2 2 2 4 4" xfId="34796" xr:uid="{00000000-0005-0000-0000-000063510000}"/>
    <cellStyle name="40% - Accent5 4 2 2 2 5" xfId="7879" xr:uid="{00000000-0005-0000-0000-000064510000}"/>
    <cellStyle name="40% - Accent5 4 2 2 2 5 2" xfId="21140" xr:uid="{00000000-0005-0000-0000-000065510000}"/>
    <cellStyle name="40% - Accent5 4 2 2 2 5 2 2" xfId="29094" xr:uid="{00000000-0005-0000-0000-000066510000}"/>
    <cellStyle name="40% - Accent5 4 2 2 2 5 2 2 2" xfId="58053" xr:uid="{00000000-0005-0000-0000-000067510000}"/>
    <cellStyle name="40% - Accent5 4 2 2 2 5 2 3" xfId="50112" xr:uid="{00000000-0005-0000-0000-000068510000}"/>
    <cellStyle name="40% - Accent5 4 2 2 2 5 3" xfId="14470" xr:uid="{00000000-0005-0000-0000-000069510000}"/>
    <cellStyle name="40% - Accent5 4 2 2 2 5 3 2" xfId="43528" xr:uid="{00000000-0005-0000-0000-00006A510000}"/>
    <cellStyle name="40% - Accent5 4 2 2 2 5 4" xfId="36944" xr:uid="{00000000-0005-0000-0000-00006B510000}"/>
    <cellStyle name="40% - Accent5 4 2 2 2 6" xfId="15749" xr:uid="{00000000-0005-0000-0000-00006C510000}"/>
    <cellStyle name="40% - Accent5 4 2 2 2 6 2" xfId="23739" xr:uid="{00000000-0005-0000-0000-00006D510000}"/>
    <cellStyle name="40% - Accent5 4 2 2 2 6 2 2" xfId="52698" xr:uid="{00000000-0005-0000-0000-00006E510000}"/>
    <cellStyle name="40% - Accent5 4 2 2 2 6 3" xfId="44757" xr:uid="{00000000-0005-0000-0000-00006F510000}"/>
    <cellStyle name="40% - Accent5 4 2 2 2 7" xfId="22290" xr:uid="{00000000-0005-0000-0000-000070510000}"/>
    <cellStyle name="40% - Accent5 4 2 2 2 7 2" xfId="30238" xr:uid="{00000000-0005-0000-0000-000071510000}"/>
    <cellStyle name="40% - Accent5 4 2 2 2 7 2 2" xfId="59197" xr:uid="{00000000-0005-0000-0000-000072510000}"/>
    <cellStyle name="40% - Accent5 4 2 2 2 7 3" xfId="51256" xr:uid="{00000000-0005-0000-0000-000073510000}"/>
    <cellStyle name="40% - Accent5 4 2 2 2 8" xfId="9030" xr:uid="{00000000-0005-0000-0000-000074510000}"/>
    <cellStyle name="40% - Accent5 4 2 2 2 8 2" xfId="38088" xr:uid="{00000000-0005-0000-0000-000075510000}"/>
    <cellStyle name="40% - Accent5 4 2 2 2 9" xfId="31504" xr:uid="{00000000-0005-0000-0000-000076510000}"/>
    <cellStyle name="40% - Accent5 4 2 2 3" xfId="2764" xr:uid="{00000000-0005-0000-0000-000077510000}"/>
    <cellStyle name="40% - Accent5 4 2 2 3 2" xfId="6122" xr:uid="{00000000-0005-0000-0000-000078510000}"/>
    <cellStyle name="40% - Accent5 4 2 2 3 2 2" xfId="19404" xr:uid="{00000000-0005-0000-0000-000079510000}"/>
    <cellStyle name="40% - Accent5 4 2 2 3 2 2 2" xfId="27358" xr:uid="{00000000-0005-0000-0000-00007A510000}"/>
    <cellStyle name="40% - Accent5 4 2 2 3 2 2 2 2" xfId="56317" xr:uid="{00000000-0005-0000-0000-00007B510000}"/>
    <cellStyle name="40% - Accent5 4 2 2 3 2 2 3" xfId="48376" xr:uid="{00000000-0005-0000-0000-00007C510000}"/>
    <cellStyle name="40% - Accent5 4 2 2 3 2 3" xfId="12734" xr:uid="{00000000-0005-0000-0000-00007D510000}"/>
    <cellStyle name="40% - Accent5 4 2 2 3 2 3 2" xfId="41792" xr:uid="{00000000-0005-0000-0000-00007E510000}"/>
    <cellStyle name="40% - Accent5 4 2 2 3 2 4" xfId="35208" xr:uid="{00000000-0005-0000-0000-00007F510000}"/>
    <cellStyle name="40% - Accent5 4 2 2 3 3" xfId="16252" xr:uid="{00000000-0005-0000-0000-000080510000}"/>
    <cellStyle name="40% - Accent5 4 2 2 3 3 2" xfId="24206" xr:uid="{00000000-0005-0000-0000-000081510000}"/>
    <cellStyle name="40% - Accent5 4 2 2 3 3 2 2" xfId="53165" xr:uid="{00000000-0005-0000-0000-000082510000}"/>
    <cellStyle name="40% - Accent5 4 2 2 3 3 3" xfId="45224" xr:uid="{00000000-0005-0000-0000-000083510000}"/>
    <cellStyle name="40% - Accent5 4 2 2 3 4" xfId="9442" xr:uid="{00000000-0005-0000-0000-000084510000}"/>
    <cellStyle name="40% - Accent5 4 2 2 3 4 2" xfId="38500" xr:uid="{00000000-0005-0000-0000-000085510000}"/>
    <cellStyle name="40% - Accent5 4 2 2 3 5" xfId="31916" xr:uid="{00000000-0005-0000-0000-000086510000}"/>
    <cellStyle name="40% - Accent5 4 2 2 4" xfId="3962" xr:uid="{00000000-0005-0000-0000-000087510000}"/>
    <cellStyle name="40% - Accent5 4 2 2 4 2" xfId="17256" xr:uid="{00000000-0005-0000-0000-000088510000}"/>
    <cellStyle name="40% - Accent5 4 2 2 4 2 2" xfId="25210" xr:uid="{00000000-0005-0000-0000-000089510000}"/>
    <cellStyle name="40% - Accent5 4 2 2 4 2 2 2" xfId="54169" xr:uid="{00000000-0005-0000-0000-00008A510000}"/>
    <cellStyle name="40% - Accent5 4 2 2 4 2 3" xfId="46228" xr:uid="{00000000-0005-0000-0000-00008B510000}"/>
    <cellStyle name="40% - Accent5 4 2 2 4 3" xfId="10586" xr:uid="{00000000-0005-0000-0000-00008C510000}"/>
    <cellStyle name="40% - Accent5 4 2 2 4 3 2" xfId="39644" xr:uid="{00000000-0005-0000-0000-00008D510000}"/>
    <cellStyle name="40% - Accent5 4 2 2 4 4" xfId="33060" xr:uid="{00000000-0005-0000-0000-00008E510000}"/>
    <cellStyle name="40% - Accent5 4 2 2 5" xfId="5118" xr:uid="{00000000-0005-0000-0000-00008F510000}"/>
    <cellStyle name="40% - Accent5 4 2 2 5 2" xfId="18400" xr:uid="{00000000-0005-0000-0000-000090510000}"/>
    <cellStyle name="40% - Accent5 4 2 2 5 2 2" xfId="26354" xr:uid="{00000000-0005-0000-0000-000091510000}"/>
    <cellStyle name="40% - Accent5 4 2 2 5 2 2 2" xfId="55313" xr:uid="{00000000-0005-0000-0000-000092510000}"/>
    <cellStyle name="40% - Accent5 4 2 2 5 2 3" xfId="47372" xr:uid="{00000000-0005-0000-0000-000093510000}"/>
    <cellStyle name="40% - Accent5 4 2 2 5 3" xfId="11730" xr:uid="{00000000-0005-0000-0000-000094510000}"/>
    <cellStyle name="40% - Accent5 4 2 2 5 3 2" xfId="40788" xr:uid="{00000000-0005-0000-0000-000095510000}"/>
    <cellStyle name="40% - Accent5 4 2 2 5 4" xfId="34204" xr:uid="{00000000-0005-0000-0000-000096510000}"/>
    <cellStyle name="40% - Accent5 4 2 2 6" xfId="7287" xr:uid="{00000000-0005-0000-0000-000097510000}"/>
    <cellStyle name="40% - Accent5 4 2 2 6 2" xfId="20548" xr:uid="{00000000-0005-0000-0000-000098510000}"/>
    <cellStyle name="40% - Accent5 4 2 2 6 2 2" xfId="28502" xr:uid="{00000000-0005-0000-0000-000099510000}"/>
    <cellStyle name="40% - Accent5 4 2 2 6 2 2 2" xfId="57461" xr:uid="{00000000-0005-0000-0000-00009A510000}"/>
    <cellStyle name="40% - Accent5 4 2 2 6 2 3" xfId="49520" xr:uid="{00000000-0005-0000-0000-00009B510000}"/>
    <cellStyle name="40% - Accent5 4 2 2 6 3" xfId="13878" xr:uid="{00000000-0005-0000-0000-00009C510000}"/>
    <cellStyle name="40% - Accent5 4 2 2 6 3 2" xfId="42936" xr:uid="{00000000-0005-0000-0000-00009D510000}"/>
    <cellStyle name="40% - Accent5 4 2 2 6 4" xfId="36352" xr:uid="{00000000-0005-0000-0000-00009E510000}"/>
    <cellStyle name="40% - Accent5 4 2 2 7" xfId="15156" xr:uid="{00000000-0005-0000-0000-00009F510000}"/>
    <cellStyle name="40% - Accent5 4 2 2 7 2" xfId="23146" xr:uid="{00000000-0005-0000-0000-0000A0510000}"/>
    <cellStyle name="40% - Accent5 4 2 2 7 2 2" xfId="52105" xr:uid="{00000000-0005-0000-0000-0000A1510000}"/>
    <cellStyle name="40% - Accent5 4 2 2 7 3" xfId="44164" xr:uid="{00000000-0005-0000-0000-0000A2510000}"/>
    <cellStyle name="40% - Accent5 4 2 2 8" xfId="21698" xr:uid="{00000000-0005-0000-0000-0000A3510000}"/>
    <cellStyle name="40% - Accent5 4 2 2 8 2" xfId="29646" xr:uid="{00000000-0005-0000-0000-0000A4510000}"/>
    <cellStyle name="40% - Accent5 4 2 2 8 2 2" xfId="58605" xr:uid="{00000000-0005-0000-0000-0000A5510000}"/>
    <cellStyle name="40% - Accent5 4 2 2 8 3" xfId="50664" xr:uid="{00000000-0005-0000-0000-0000A6510000}"/>
    <cellStyle name="40% - Accent5 4 2 2 9" xfId="8438" xr:uid="{00000000-0005-0000-0000-0000A7510000}"/>
    <cellStyle name="40% - Accent5 4 2 2 9 2" xfId="37496" xr:uid="{00000000-0005-0000-0000-0000A8510000}"/>
    <cellStyle name="40% - Accent5 4 2 3" xfId="2135" xr:uid="{00000000-0005-0000-0000-0000A9510000}"/>
    <cellStyle name="40% - Accent5 4 2 3 2" xfId="3143" xr:uid="{00000000-0005-0000-0000-0000AA510000}"/>
    <cellStyle name="40% - Accent5 4 2 3 2 2" xfId="6501" xr:uid="{00000000-0005-0000-0000-0000AB510000}"/>
    <cellStyle name="40% - Accent5 4 2 3 2 2 2" xfId="19783" xr:uid="{00000000-0005-0000-0000-0000AC510000}"/>
    <cellStyle name="40% - Accent5 4 2 3 2 2 2 2" xfId="27737" xr:uid="{00000000-0005-0000-0000-0000AD510000}"/>
    <cellStyle name="40% - Accent5 4 2 3 2 2 2 2 2" xfId="56696" xr:uid="{00000000-0005-0000-0000-0000AE510000}"/>
    <cellStyle name="40% - Accent5 4 2 3 2 2 2 3" xfId="48755" xr:uid="{00000000-0005-0000-0000-0000AF510000}"/>
    <cellStyle name="40% - Accent5 4 2 3 2 2 3" xfId="13113" xr:uid="{00000000-0005-0000-0000-0000B0510000}"/>
    <cellStyle name="40% - Accent5 4 2 3 2 2 3 2" xfId="42171" xr:uid="{00000000-0005-0000-0000-0000B1510000}"/>
    <cellStyle name="40% - Accent5 4 2 3 2 2 4" xfId="35587" xr:uid="{00000000-0005-0000-0000-0000B2510000}"/>
    <cellStyle name="40% - Accent5 4 2 3 2 3" xfId="16631" xr:uid="{00000000-0005-0000-0000-0000B3510000}"/>
    <cellStyle name="40% - Accent5 4 2 3 2 3 2" xfId="24585" xr:uid="{00000000-0005-0000-0000-0000B4510000}"/>
    <cellStyle name="40% - Accent5 4 2 3 2 3 2 2" xfId="53544" xr:uid="{00000000-0005-0000-0000-0000B5510000}"/>
    <cellStyle name="40% - Accent5 4 2 3 2 3 3" xfId="45603" xr:uid="{00000000-0005-0000-0000-0000B6510000}"/>
    <cellStyle name="40% - Accent5 4 2 3 2 4" xfId="9821" xr:uid="{00000000-0005-0000-0000-0000B7510000}"/>
    <cellStyle name="40% - Accent5 4 2 3 2 4 2" xfId="38879" xr:uid="{00000000-0005-0000-0000-0000B8510000}"/>
    <cellStyle name="40% - Accent5 4 2 3 2 5" xfId="32295" xr:uid="{00000000-0005-0000-0000-0000B9510000}"/>
    <cellStyle name="40% - Accent5 4 2 3 3" xfId="4341" xr:uid="{00000000-0005-0000-0000-0000BA510000}"/>
    <cellStyle name="40% - Accent5 4 2 3 3 2" xfId="17635" xr:uid="{00000000-0005-0000-0000-0000BB510000}"/>
    <cellStyle name="40% - Accent5 4 2 3 3 2 2" xfId="25589" xr:uid="{00000000-0005-0000-0000-0000BC510000}"/>
    <cellStyle name="40% - Accent5 4 2 3 3 2 2 2" xfId="54548" xr:uid="{00000000-0005-0000-0000-0000BD510000}"/>
    <cellStyle name="40% - Accent5 4 2 3 3 2 3" xfId="46607" xr:uid="{00000000-0005-0000-0000-0000BE510000}"/>
    <cellStyle name="40% - Accent5 4 2 3 3 3" xfId="10965" xr:uid="{00000000-0005-0000-0000-0000BF510000}"/>
    <cellStyle name="40% - Accent5 4 2 3 3 3 2" xfId="40023" xr:uid="{00000000-0005-0000-0000-0000C0510000}"/>
    <cellStyle name="40% - Accent5 4 2 3 3 4" xfId="33439" xr:uid="{00000000-0005-0000-0000-0000C1510000}"/>
    <cellStyle name="40% - Accent5 4 2 3 4" xfId="5497" xr:uid="{00000000-0005-0000-0000-0000C2510000}"/>
    <cellStyle name="40% - Accent5 4 2 3 4 2" xfId="18779" xr:uid="{00000000-0005-0000-0000-0000C3510000}"/>
    <cellStyle name="40% - Accent5 4 2 3 4 2 2" xfId="26733" xr:uid="{00000000-0005-0000-0000-0000C4510000}"/>
    <cellStyle name="40% - Accent5 4 2 3 4 2 2 2" xfId="55692" xr:uid="{00000000-0005-0000-0000-0000C5510000}"/>
    <cellStyle name="40% - Accent5 4 2 3 4 2 3" xfId="47751" xr:uid="{00000000-0005-0000-0000-0000C6510000}"/>
    <cellStyle name="40% - Accent5 4 2 3 4 3" xfId="12109" xr:uid="{00000000-0005-0000-0000-0000C7510000}"/>
    <cellStyle name="40% - Accent5 4 2 3 4 3 2" xfId="41167" xr:uid="{00000000-0005-0000-0000-0000C8510000}"/>
    <cellStyle name="40% - Accent5 4 2 3 4 4" xfId="34583" xr:uid="{00000000-0005-0000-0000-0000C9510000}"/>
    <cellStyle name="40% - Accent5 4 2 3 5" xfId="7666" xr:uid="{00000000-0005-0000-0000-0000CA510000}"/>
    <cellStyle name="40% - Accent5 4 2 3 5 2" xfId="20927" xr:uid="{00000000-0005-0000-0000-0000CB510000}"/>
    <cellStyle name="40% - Accent5 4 2 3 5 2 2" xfId="28881" xr:uid="{00000000-0005-0000-0000-0000CC510000}"/>
    <cellStyle name="40% - Accent5 4 2 3 5 2 2 2" xfId="57840" xr:uid="{00000000-0005-0000-0000-0000CD510000}"/>
    <cellStyle name="40% - Accent5 4 2 3 5 2 3" xfId="49899" xr:uid="{00000000-0005-0000-0000-0000CE510000}"/>
    <cellStyle name="40% - Accent5 4 2 3 5 3" xfId="14257" xr:uid="{00000000-0005-0000-0000-0000CF510000}"/>
    <cellStyle name="40% - Accent5 4 2 3 5 3 2" xfId="43315" xr:uid="{00000000-0005-0000-0000-0000D0510000}"/>
    <cellStyle name="40% - Accent5 4 2 3 5 4" xfId="36731" xr:uid="{00000000-0005-0000-0000-0000D1510000}"/>
    <cellStyle name="40% - Accent5 4 2 3 6" xfId="15536" xr:uid="{00000000-0005-0000-0000-0000D2510000}"/>
    <cellStyle name="40% - Accent5 4 2 3 6 2" xfId="23526" xr:uid="{00000000-0005-0000-0000-0000D3510000}"/>
    <cellStyle name="40% - Accent5 4 2 3 6 2 2" xfId="52485" xr:uid="{00000000-0005-0000-0000-0000D4510000}"/>
    <cellStyle name="40% - Accent5 4 2 3 6 3" xfId="44544" xr:uid="{00000000-0005-0000-0000-0000D5510000}"/>
    <cellStyle name="40% - Accent5 4 2 3 7" xfId="22077" xr:uid="{00000000-0005-0000-0000-0000D6510000}"/>
    <cellStyle name="40% - Accent5 4 2 3 7 2" xfId="30025" xr:uid="{00000000-0005-0000-0000-0000D7510000}"/>
    <cellStyle name="40% - Accent5 4 2 3 7 2 2" xfId="58984" xr:uid="{00000000-0005-0000-0000-0000D8510000}"/>
    <cellStyle name="40% - Accent5 4 2 3 7 3" xfId="51043" xr:uid="{00000000-0005-0000-0000-0000D9510000}"/>
    <cellStyle name="40% - Accent5 4 2 3 8" xfId="8817" xr:uid="{00000000-0005-0000-0000-0000DA510000}"/>
    <cellStyle name="40% - Accent5 4 2 3 8 2" xfId="37875" xr:uid="{00000000-0005-0000-0000-0000DB510000}"/>
    <cellStyle name="40% - Accent5 4 2 3 9" xfId="31291" xr:uid="{00000000-0005-0000-0000-0000DC510000}"/>
    <cellStyle name="40% - Accent5 4 2 4" xfId="1953" xr:uid="{00000000-0005-0000-0000-0000DD510000}"/>
    <cellStyle name="40% - Accent5 4 2 4 2" xfId="2963" xr:uid="{00000000-0005-0000-0000-0000DE510000}"/>
    <cellStyle name="40% - Accent5 4 2 4 2 2" xfId="6321" xr:uid="{00000000-0005-0000-0000-0000DF510000}"/>
    <cellStyle name="40% - Accent5 4 2 4 2 2 2" xfId="19603" xr:uid="{00000000-0005-0000-0000-0000E0510000}"/>
    <cellStyle name="40% - Accent5 4 2 4 2 2 2 2" xfId="27557" xr:uid="{00000000-0005-0000-0000-0000E1510000}"/>
    <cellStyle name="40% - Accent5 4 2 4 2 2 2 2 2" xfId="56516" xr:uid="{00000000-0005-0000-0000-0000E2510000}"/>
    <cellStyle name="40% - Accent5 4 2 4 2 2 2 3" xfId="48575" xr:uid="{00000000-0005-0000-0000-0000E3510000}"/>
    <cellStyle name="40% - Accent5 4 2 4 2 2 3" xfId="12933" xr:uid="{00000000-0005-0000-0000-0000E4510000}"/>
    <cellStyle name="40% - Accent5 4 2 4 2 2 3 2" xfId="41991" xr:uid="{00000000-0005-0000-0000-0000E5510000}"/>
    <cellStyle name="40% - Accent5 4 2 4 2 2 4" xfId="35407" xr:uid="{00000000-0005-0000-0000-0000E6510000}"/>
    <cellStyle name="40% - Accent5 4 2 4 2 3" xfId="16451" xr:uid="{00000000-0005-0000-0000-0000E7510000}"/>
    <cellStyle name="40% - Accent5 4 2 4 2 3 2" xfId="24405" xr:uid="{00000000-0005-0000-0000-0000E8510000}"/>
    <cellStyle name="40% - Accent5 4 2 4 2 3 2 2" xfId="53364" xr:uid="{00000000-0005-0000-0000-0000E9510000}"/>
    <cellStyle name="40% - Accent5 4 2 4 2 3 3" xfId="45423" xr:uid="{00000000-0005-0000-0000-0000EA510000}"/>
    <cellStyle name="40% - Accent5 4 2 4 2 4" xfId="9641" xr:uid="{00000000-0005-0000-0000-0000EB510000}"/>
    <cellStyle name="40% - Accent5 4 2 4 2 4 2" xfId="38699" xr:uid="{00000000-0005-0000-0000-0000EC510000}"/>
    <cellStyle name="40% - Accent5 4 2 4 2 5" xfId="32115" xr:uid="{00000000-0005-0000-0000-0000ED510000}"/>
    <cellStyle name="40% - Accent5 4 2 4 3" xfId="4161" xr:uid="{00000000-0005-0000-0000-0000EE510000}"/>
    <cellStyle name="40% - Accent5 4 2 4 3 2" xfId="17455" xr:uid="{00000000-0005-0000-0000-0000EF510000}"/>
    <cellStyle name="40% - Accent5 4 2 4 3 2 2" xfId="25409" xr:uid="{00000000-0005-0000-0000-0000F0510000}"/>
    <cellStyle name="40% - Accent5 4 2 4 3 2 2 2" xfId="54368" xr:uid="{00000000-0005-0000-0000-0000F1510000}"/>
    <cellStyle name="40% - Accent5 4 2 4 3 2 3" xfId="46427" xr:uid="{00000000-0005-0000-0000-0000F2510000}"/>
    <cellStyle name="40% - Accent5 4 2 4 3 3" xfId="10785" xr:uid="{00000000-0005-0000-0000-0000F3510000}"/>
    <cellStyle name="40% - Accent5 4 2 4 3 3 2" xfId="39843" xr:uid="{00000000-0005-0000-0000-0000F4510000}"/>
    <cellStyle name="40% - Accent5 4 2 4 3 4" xfId="33259" xr:uid="{00000000-0005-0000-0000-0000F5510000}"/>
    <cellStyle name="40% - Accent5 4 2 4 4" xfId="5317" xr:uid="{00000000-0005-0000-0000-0000F6510000}"/>
    <cellStyle name="40% - Accent5 4 2 4 4 2" xfId="18599" xr:uid="{00000000-0005-0000-0000-0000F7510000}"/>
    <cellStyle name="40% - Accent5 4 2 4 4 2 2" xfId="26553" xr:uid="{00000000-0005-0000-0000-0000F8510000}"/>
    <cellStyle name="40% - Accent5 4 2 4 4 2 2 2" xfId="55512" xr:uid="{00000000-0005-0000-0000-0000F9510000}"/>
    <cellStyle name="40% - Accent5 4 2 4 4 2 3" xfId="47571" xr:uid="{00000000-0005-0000-0000-0000FA510000}"/>
    <cellStyle name="40% - Accent5 4 2 4 4 3" xfId="11929" xr:uid="{00000000-0005-0000-0000-0000FB510000}"/>
    <cellStyle name="40% - Accent5 4 2 4 4 3 2" xfId="40987" xr:uid="{00000000-0005-0000-0000-0000FC510000}"/>
    <cellStyle name="40% - Accent5 4 2 4 4 4" xfId="34403" xr:uid="{00000000-0005-0000-0000-0000FD510000}"/>
    <cellStyle name="40% - Accent5 4 2 4 5" xfId="7486" xr:uid="{00000000-0005-0000-0000-0000FE510000}"/>
    <cellStyle name="40% - Accent5 4 2 4 5 2" xfId="20747" xr:uid="{00000000-0005-0000-0000-0000FF510000}"/>
    <cellStyle name="40% - Accent5 4 2 4 5 2 2" xfId="28701" xr:uid="{00000000-0005-0000-0000-000000520000}"/>
    <cellStyle name="40% - Accent5 4 2 4 5 2 2 2" xfId="57660" xr:uid="{00000000-0005-0000-0000-000001520000}"/>
    <cellStyle name="40% - Accent5 4 2 4 5 2 3" xfId="49719" xr:uid="{00000000-0005-0000-0000-000002520000}"/>
    <cellStyle name="40% - Accent5 4 2 4 5 3" xfId="14077" xr:uid="{00000000-0005-0000-0000-000003520000}"/>
    <cellStyle name="40% - Accent5 4 2 4 5 3 2" xfId="43135" xr:uid="{00000000-0005-0000-0000-000004520000}"/>
    <cellStyle name="40% - Accent5 4 2 4 5 4" xfId="36551" xr:uid="{00000000-0005-0000-0000-000005520000}"/>
    <cellStyle name="40% - Accent5 4 2 4 6" xfId="15356" xr:uid="{00000000-0005-0000-0000-000006520000}"/>
    <cellStyle name="40% - Accent5 4 2 4 6 2" xfId="23346" xr:uid="{00000000-0005-0000-0000-000007520000}"/>
    <cellStyle name="40% - Accent5 4 2 4 6 2 2" xfId="52305" xr:uid="{00000000-0005-0000-0000-000008520000}"/>
    <cellStyle name="40% - Accent5 4 2 4 6 3" xfId="44364" xr:uid="{00000000-0005-0000-0000-000009520000}"/>
    <cellStyle name="40% - Accent5 4 2 4 7" xfId="21897" xr:uid="{00000000-0005-0000-0000-00000A520000}"/>
    <cellStyle name="40% - Accent5 4 2 4 7 2" xfId="29845" xr:uid="{00000000-0005-0000-0000-00000B520000}"/>
    <cellStyle name="40% - Accent5 4 2 4 7 2 2" xfId="58804" xr:uid="{00000000-0005-0000-0000-00000C520000}"/>
    <cellStyle name="40% - Accent5 4 2 4 7 3" xfId="50863" xr:uid="{00000000-0005-0000-0000-00000D520000}"/>
    <cellStyle name="40% - Accent5 4 2 4 8" xfId="8637" xr:uid="{00000000-0005-0000-0000-00000E520000}"/>
    <cellStyle name="40% - Accent5 4 2 4 8 2" xfId="37695" xr:uid="{00000000-0005-0000-0000-00000F520000}"/>
    <cellStyle name="40% - Accent5 4 2 4 9" xfId="31111" xr:uid="{00000000-0005-0000-0000-000010520000}"/>
    <cellStyle name="40% - Accent5 4 2 5" xfId="2551" xr:uid="{00000000-0005-0000-0000-000011520000}"/>
    <cellStyle name="40% - Accent5 4 2 5 2" xfId="5909" xr:uid="{00000000-0005-0000-0000-000012520000}"/>
    <cellStyle name="40% - Accent5 4 2 5 2 2" xfId="19191" xr:uid="{00000000-0005-0000-0000-000013520000}"/>
    <cellStyle name="40% - Accent5 4 2 5 2 2 2" xfId="27145" xr:uid="{00000000-0005-0000-0000-000014520000}"/>
    <cellStyle name="40% - Accent5 4 2 5 2 2 2 2" xfId="56104" xr:uid="{00000000-0005-0000-0000-000015520000}"/>
    <cellStyle name="40% - Accent5 4 2 5 2 2 3" xfId="48163" xr:uid="{00000000-0005-0000-0000-000016520000}"/>
    <cellStyle name="40% - Accent5 4 2 5 2 3" xfId="12521" xr:uid="{00000000-0005-0000-0000-000017520000}"/>
    <cellStyle name="40% - Accent5 4 2 5 2 3 2" xfId="41579" xr:uid="{00000000-0005-0000-0000-000018520000}"/>
    <cellStyle name="40% - Accent5 4 2 5 2 4" xfId="34995" xr:uid="{00000000-0005-0000-0000-000019520000}"/>
    <cellStyle name="40% - Accent5 4 2 5 3" xfId="16039" xr:uid="{00000000-0005-0000-0000-00001A520000}"/>
    <cellStyle name="40% - Accent5 4 2 5 3 2" xfId="23993" xr:uid="{00000000-0005-0000-0000-00001B520000}"/>
    <cellStyle name="40% - Accent5 4 2 5 3 2 2" xfId="52952" xr:uid="{00000000-0005-0000-0000-00001C520000}"/>
    <cellStyle name="40% - Accent5 4 2 5 3 3" xfId="45011" xr:uid="{00000000-0005-0000-0000-00001D520000}"/>
    <cellStyle name="40% - Accent5 4 2 5 4" xfId="9229" xr:uid="{00000000-0005-0000-0000-00001E520000}"/>
    <cellStyle name="40% - Accent5 4 2 5 4 2" xfId="38287" xr:uid="{00000000-0005-0000-0000-00001F520000}"/>
    <cellStyle name="40% - Accent5 4 2 5 5" xfId="31703" xr:uid="{00000000-0005-0000-0000-000020520000}"/>
    <cellStyle name="40% - Accent5 4 2 6" xfId="3749" xr:uid="{00000000-0005-0000-0000-000021520000}"/>
    <cellStyle name="40% - Accent5 4 2 6 2" xfId="17043" xr:uid="{00000000-0005-0000-0000-000022520000}"/>
    <cellStyle name="40% - Accent5 4 2 6 2 2" xfId="24997" xr:uid="{00000000-0005-0000-0000-000023520000}"/>
    <cellStyle name="40% - Accent5 4 2 6 2 2 2" xfId="53956" xr:uid="{00000000-0005-0000-0000-000024520000}"/>
    <cellStyle name="40% - Accent5 4 2 6 2 3" xfId="46015" xr:uid="{00000000-0005-0000-0000-000025520000}"/>
    <cellStyle name="40% - Accent5 4 2 6 3" xfId="10373" xr:uid="{00000000-0005-0000-0000-000026520000}"/>
    <cellStyle name="40% - Accent5 4 2 6 3 2" xfId="39431" xr:uid="{00000000-0005-0000-0000-000027520000}"/>
    <cellStyle name="40% - Accent5 4 2 6 4" xfId="32847" xr:uid="{00000000-0005-0000-0000-000028520000}"/>
    <cellStyle name="40% - Accent5 4 2 7" xfId="4905" xr:uid="{00000000-0005-0000-0000-000029520000}"/>
    <cellStyle name="40% - Accent5 4 2 7 2" xfId="18187" xr:uid="{00000000-0005-0000-0000-00002A520000}"/>
    <cellStyle name="40% - Accent5 4 2 7 2 2" xfId="26141" xr:uid="{00000000-0005-0000-0000-00002B520000}"/>
    <cellStyle name="40% - Accent5 4 2 7 2 2 2" xfId="55100" xr:uid="{00000000-0005-0000-0000-00002C520000}"/>
    <cellStyle name="40% - Accent5 4 2 7 2 3" xfId="47159" xr:uid="{00000000-0005-0000-0000-00002D520000}"/>
    <cellStyle name="40% - Accent5 4 2 7 3" xfId="11517" xr:uid="{00000000-0005-0000-0000-00002E520000}"/>
    <cellStyle name="40% - Accent5 4 2 7 3 2" xfId="40575" xr:uid="{00000000-0005-0000-0000-00002F520000}"/>
    <cellStyle name="40% - Accent5 4 2 7 4" xfId="33991" xr:uid="{00000000-0005-0000-0000-000030520000}"/>
    <cellStyle name="40% - Accent5 4 2 8" xfId="7074" xr:uid="{00000000-0005-0000-0000-000031520000}"/>
    <cellStyle name="40% - Accent5 4 2 8 2" xfId="20335" xr:uid="{00000000-0005-0000-0000-000032520000}"/>
    <cellStyle name="40% - Accent5 4 2 8 2 2" xfId="28289" xr:uid="{00000000-0005-0000-0000-000033520000}"/>
    <cellStyle name="40% - Accent5 4 2 8 2 2 2" xfId="57248" xr:uid="{00000000-0005-0000-0000-000034520000}"/>
    <cellStyle name="40% - Accent5 4 2 8 2 3" xfId="49307" xr:uid="{00000000-0005-0000-0000-000035520000}"/>
    <cellStyle name="40% - Accent5 4 2 8 3" xfId="13665" xr:uid="{00000000-0005-0000-0000-000036520000}"/>
    <cellStyle name="40% - Accent5 4 2 8 3 2" xfId="42723" xr:uid="{00000000-0005-0000-0000-000037520000}"/>
    <cellStyle name="40% - Accent5 4 2 8 4" xfId="36139" xr:uid="{00000000-0005-0000-0000-000038520000}"/>
    <cellStyle name="40% - Accent5 4 2 9" xfId="14943" xr:uid="{00000000-0005-0000-0000-000039520000}"/>
    <cellStyle name="40% - Accent5 4 2 9 2" xfId="22933" xr:uid="{00000000-0005-0000-0000-00003A520000}"/>
    <cellStyle name="40% - Accent5 4 2 9 2 2" xfId="51892" xr:uid="{00000000-0005-0000-0000-00003B520000}"/>
    <cellStyle name="40% - Accent5 4 2 9 3" xfId="43951" xr:uid="{00000000-0005-0000-0000-00003C520000}"/>
    <cellStyle name="40% - Accent5 4 3" xfId="1633" xr:uid="{00000000-0005-0000-0000-00003D520000}"/>
    <cellStyle name="40% - Accent5 4 3 10" xfId="30822" xr:uid="{00000000-0005-0000-0000-00003E520000}"/>
    <cellStyle name="40% - Accent5 4 3 2" xfId="2258" xr:uid="{00000000-0005-0000-0000-00003F520000}"/>
    <cellStyle name="40% - Accent5 4 3 2 2" xfId="3266" xr:uid="{00000000-0005-0000-0000-000040520000}"/>
    <cellStyle name="40% - Accent5 4 3 2 2 2" xfId="6624" xr:uid="{00000000-0005-0000-0000-000041520000}"/>
    <cellStyle name="40% - Accent5 4 3 2 2 2 2" xfId="19906" xr:uid="{00000000-0005-0000-0000-000042520000}"/>
    <cellStyle name="40% - Accent5 4 3 2 2 2 2 2" xfId="27860" xr:uid="{00000000-0005-0000-0000-000043520000}"/>
    <cellStyle name="40% - Accent5 4 3 2 2 2 2 2 2" xfId="56819" xr:uid="{00000000-0005-0000-0000-000044520000}"/>
    <cellStyle name="40% - Accent5 4 3 2 2 2 2 3" xfId="48878" xr:uid="{00000000-0005-0000-0000-000045520000}"/>
    <cellStyle name="40% - Accent5 4 3 2 2 2 3" xfId="13236" xr:uid="{00000000-0005-0000-0000-000046520000}"/>
    <cellStyle name="40% - Accent5 4 3 2 2 2 3 2" xfId="42294" xr:uid="{00000000-0005-0000-0000-000047520000}"/>
    <cellStyle name="40% - Accent5 4 3 2 2 2 4" xfId="35710" xr:uid="{00000000-0005-0000-0000-000048520000}"/>
    <cellStyle name="40% - Accent5 4 3 2 2 3" xfId="16754" xr:uid="{00000000-0005-0000-0000-000049520000}"/>
    <cellStyle name="40% - Accent5 4 3 2 2 3 2" xfId="24708" xr:uid="{00000000-0005-0000-0000-00004A520000}"/>
    <cellStyle name="40% - Accent5 4 3 2 2 3 2 2" xfId="53667" xr:uid="{00000000-0005-0000-0000-00004B520000}"/>
    <cellStyle name="40% - Accent5 4 3 2 2 3 3" xfId="45726" xr:uid="{00000000-0005-0000-0000-00004C520000}"/>
    <cellStyle name="40% - Accent5 4 3 2 2 4" xfId="9944" xr:uid="{00000000-0005-0000-0000-00004D520000}"/>
    <cellStyle name="40% - Accent5 4 3 2 2 4 2" xfId="39002" xr:uid="{00000000-0005-0000-0000-00004E520000}"/>
    <cellStyle name="40% - Accent5 4 3 2 2 5" xfId="32418" xr:uid="{00000000-0005-0000-0000-00004F520000}"/>
    <cellStyle name="40% - Accent5 4 3 2 3" xfId="4464" xr:uid="{00000000-0005-0000-0000-000050520000}"/>
    <cellStyle name="40% - Accent5 4 3 2 3 2" xfId="17758" xr:uid="{00000000-0005-0000-0000-000051520000}"/>
    <cellStyle name="40% - Accent5 4 3 2 3 2 2" xfId="25712" xr:uid="{00000000-0005-0000-0000-000052520000}"/>
    <cellStyle name="40% - Accent5 4 3 2 3 2 2 2" xfId="54671" xr:uid="{00000000-0005-0000-0000-000053520000}"/>
    <cellStyle name="40% - Accent5 4 3 2 3 2 3" xfId="46730" xr:uid="{00000000-0005-0000-0000-000054520000}"/>
    <cellStyle name="40% - Accent5 4 3 2 3 3" xfId="11088" xr:uid="{00000000-0005-0000-0000-000055520000}"/>
    <cellStyle name="40% - Accent5 4 3 2 3 3 2" xfId="40146" xr:uid="{00000000-0005-0000-0000-000056520000}"/>
    <cellStyle name="40% - Accent5 4 3 2 3 4" xfId="33562" xr:uid="{00000000-0005-0000-0000-000057520000}"/>
    <cellStyle name="40% - Accent5 4 3 2 4" xfId="5620" xr:uid="{00000000-0005-0000-0000-000058520000}"/>
    <cellStyle name="40% - Accent5 4 3 2 4 2" xfId="18902" xr:uid="{00000000-0005-0000-0000-000059520000}"/>
    <cellStyle name="40% - Accent5 4 3 2 4 2 2" xfId="26856" xr:uid="{00000000-0005-0000-0000-00005A520000}"/>
    <cellStyle name="40% - Accent5 4 3 2 4 2 2 2" xfId="55815" xr:uid="{00000000-0005-0000-0000-00005B520000}"/>
    <cellStyle name="40% - Accent5 4 3 2 4 2 3" xfId="47874" xr:uid="{00000000-0005-0000-0000-00005C520000}"/>
    <cellStyle name="40% - Accent5 4 3 2 4 3" xfId="12232" xr:uid="{00000000-0005-0000-0000-00005D520000}"/>
    <cellStyle name="40% - Accent5 4 3 2 4 3 2" xfId="41290" xr:uid="{00000000-0005-0000-0000-00005E520000}"/>
    <cellStyle name="40% - Accent5 4 3 2 4 4" xfId="34706" xr:uid="{00000000-0005-0000-0000-00005F520000}"/>
    <cellStyle name="40% - Accent5 4 3 2 5" xfId="7789" xr:uid="{00000000-0005-0000-0000-000060520000}"/>
    <cellStyle name="40% - Accent5 4 3 2 5 2" xfId="21050" xr:uid="{00000000-0005-0000-0000-000061520000}"/>
    <cellStyle name="40% - Accent5 4 3 2 5 2 2" xfId="29004" xr:uid="{00000000-0005-0000-0000-000062520000}"/>
    <cellStyle name="40% - Accent5 4 3 2 5 2 2 2" xfId="57963" xr:uid="{00000000-0005-0000-0000-000063520000}"/>
    <cellStyle name="40% - Accent5 4 3 2 5 2 3" xfId="50022" xr:uid="{00000000-0005-0000-0000-000064520000}"/>
    <cellStyle name="40% - Accent5 4 3 2 5 3" xfId="14380" xr:uid="{00000000-0005-0000-0000-000065520000}"/>
    <cellStyle name="40% - Accent5 4 3 2 5 3 2" xfId="43438" xr:uid="{00000000-0005-0000-0000-000066520000}"/>
    <cellStyle name="40% - Accent5 4 3 2 5 4" xfId="36854" xr:uid="{00000000-0005-0000-0000-000067520000}"/>
    <cellStyle name="40% - Accent5 4 3 2 6" xfId="15659" xr:uid="{00000000-0005-0000-0000-000068520000}"/>
    <cellStyle name="40% - Accent5 4 3 2 6 2" xfId="23649" xr:uid="{00000000-0005-0000-0000-000069520000}"/>
    <cellStyle name="40% - Accent5 4 3 2 6 2 2" xfId="52608" xr:uid="{00000000-0005-0000-0000-00006A520000}"/>
    <cellStyle name="40% - Accent5 4 3 2 6 3" xfId="44667" xr:uid="{00000000-0005-0000-0000-00006B520000}"/>
    <cellStyle name="40% - Accent5 4 3 2 7" xfId="22200" xr:uid="{00000000-0005-0000-0000-00006C520000}"/>
    <cellStyle name="40% - Accent5 4 3 2 7 2" xfId="30148" xr:uid="{00000000-0005-0000-0000-00006D520000}"/>
    <cellStyle name="40% - Accent5 4 3 2 7 2 2" xfId="59107" xr:uid="{00000000-0005-0000-0000-00006E520000}"/>
    <cellStyle name="40% - Accent5 4 3 2 7 3" xfId="51166" xr:uid="{00000000-0005-0000-0000-00006F520000}"/>
    <cellStyle name="40% - Accent5 4 3 2 8" xfId="8940" xr:uid="{00000000-0005-0000-0000-000070520000}"/>
    <cellStyle name="40% - Accent5 4 3 2 8 2" xfId="37998" xr:uid="{00000000-0005-0000-0000-000071520000}"/>
    <cellStyle name="40% - Accent5 4 3 2 9" xfId="31414" xr:uid="{00000000-0005-0000-0000-000072520000}"/>
    <cellStyle name="40% - Accent5 4 3 3" xfId="2674" xr:uid="{00000000-0005-0000-0000-000073520000}"/>
    <cellStyle name="40% - Accent5 4 3 3 2" xfId="6032" xr:uid="{00000000-0005-0000-0000-000074520000}"/>
    <cellStyle name="40% - Accent5 4 3 3 2 2" xfId="19314" xr:uid="{00000000-0005-0000-0000-000075520000}"/>
    <cellStyle name="40% - Accent5 4 3 3 2 2 2" xfId="27268" xr:uid="{00000000-0005-0000-0000-000076520000}"/>
    <cellStyle name="40% - Accent5 4 3 3 2 2 2 2" xfId="56227" xr:uid="{00000000-0005-0000-0000-000077520000}"/>
    <cellStyle name="40% - Accent5 4 3 3 2 2 3" xfId="48286" xr:uid="{00000000-0005-0000-0000-000078520000}"/>
    <cellStyle name="40% - Accent5 4 3 3 2 3" xfId="12644" xr:uid="{00000000-0005-0000-0000-000079520000}"/>
    <cellStyle name="40% - Accent5 4 3 3 2 3 2" xfId="41702" xr:uid="{00000000-0005-0000-0000-00007A520000}"/>
    <cellStyle name="40% - Accent5 4 3 3 2 4" xfId="35118" xr:uid="{00000000-0005-0000-0000-00007B520000}"/>
    <cellStyle name="40% - Accent5 4 3 3 3" xfId="16162" xr:uid="{00000000-0005-0000-0000-00007C520000}"/>
    <cellStyle name="40% - Accent5 4 3 3 3 2" xfId="24116" xr:uid="{00000000-0005-0000-0000-00007D520000}"/>
    <cellStyle name="40% - Accent5 4 3 3 3 2 2" xfId="53075" xr:uid="{00000000-0005-0000-0000-00007E520000}"/>
    <cellStyle name="40% - Accent5 4 3 3 3 3" xfId="45134" xr:uid="{00000000-0005-0000-0000-00007F520000}"/>
    <cellStyle name="40% - Accent5 4 3 3 4" xfId="9352" xr:uid="{00000000-0005-0000-0000-000080520000}"/>
    <cellStyle name="40% - Accent5 4 3 3 4 2" xfId="38410" xr:uid="{00000000-0005-0000-0000-000081520000}"/>
    <cellStyle name="40% - Accent5 4 3 3 5" xfId="31826" xr:uid="{00000000-0005-0000-0000-000082520000}"/>
    <cellStyle name="40% - Accent5 4 3 4" xfId="3872" xr:uid="{00000000-0005-0000-0000-000083520000}"/>
    <cellStyle name="40% - Accent5 4 3 4 2" xfId="17166" xr:uid="{00000000-0005-0000-0000-000084520000}"/>
    <cellStyle name="40% - Accent5 4 3 4 2 2" xfId="25120" xr:uid="{00000000-0005-0000-0000-000085520000}"/>
    <cellStyle name="40% - Accent5 4 3 4 2 2 2" xfId="54079" xr:uid="{00000000-0005-0000-0000-000086520000}"/>
    <cellStyle name="40% - Accent5 4 3 4 2 3" xfId="46138" xr:uid="{00000000-0005-0000-0000-000087520000}"/>
    <cellStyle name="40% - Accent5 4 3 4 3" xfId="10496" xr:uid="{00000000-0005-0000-0000-000088520000}"/>
    <cellStyle name="40% - Accent5 4 3 4 3 2" xfId="39554" xr:uid="{00000000-0005-0000-0000-000089520000}"/>
    <cellStyle name="40% - Accent5 4 3 4 4" xfId="32970" xr:uid="{00000000-0005-0000-0000-00008A520000}"/>
    <cellStyle name="40% - Accent5 4 3 5" xfId="5028" xr:uid="{00000000-0005-0000-0000-00008B520000}"/>
    <cellStyle name="40% - Accent5 4 3 5 2" xfId="18310" xr:uid="{00000000-0005-0000-0000-00008C520000}"/>
    <cellStyle name="40% - Accent5 4 3 5 2 2" xfId="26264" xr:uid="{00000000-0005-0000-0000-00008D520000}"/>
    <cellStyle name="40% - Accent5 4 3 5 2 2 2" xfId="55223" xr:uid="{00000000-0005-0000-0000-00008E520000}"/>
    <cellStyle name="40% - Accent5 4 3 5 2 3" xfId="47282" xr:uid="{00000000-0005-0000-0000-00008F520000}"/>
    <cellStyle name="40% - Accent5 4 3 5 3" xfId="11640" xr:uid="{00000000-0005-0000-0000-000090520000}"/>
    <cellStyle name="40% - Accent5 4 3 5 3 2" xfId="40698" xr:uid="{00000000-0005-0000-0000-000091520000}"/>
    <cellStyle name="40% - Accent5 4 3 5 4" xfId="34114" xr:uid="{00000000-0005-0000-0000-000092520000}"/>
    <cellStyle name="40% - Accent5 4 3 6" xfId="7197" xr:uid="{00000000-0005-0000-0000-000093520000}"/>
    <cellStyle name="40% - Accent5 4 3 6 2" xfId="20458" xr:uid="{00000000-0005-0000-0000-000094520000}"/>
    <cellStyle name="40% - Accent5 4 3 6 2 2" xfId="28412" xr:uid="{00000000-0005-0000-0000-000095520000}"/>
    <cellStyle name="40% - Accent5 4 3 6 2 2 2" xfId="57371" xr:uid="{00000000-0005-0000-0000-000096520000}"/>
    <cellStyle name="40% - Accent5 4 3 6 2 3" xfId="49430" xr:uid="{00000000-0005-0000-0000-000097520000}"/>
    <cellStyle name="40% - Accent5 4 3 6 3" xfId="13788" xr:uid="{00000000-0005-0000-0000-000098520000}"/>
    <cellStyle name="40% - Accent5 4 3 6 3 2" xfId="42846" xr:uid="{00000000-0005-0000-0000-000099520000}"/>
    <cellStyle name="40% - Accent5 4 3 6 4" xfId="36262" xr:uid="{00000000-0005-0000-0000-00009A520000}"/>
    <cellStyle name="40% - Accent5 4 3 7" xfId="15066" xr:uid="{00000000-0005-0000-0000-00009B520000}"/>
    <cellStyle name="40% - Accent5 4 3 7 2" xfId="23056" xr:uid="{00000000-0005-0000-0000-00009C520000}"/>
    <cellStyle name="40% - Accent5 4 3 7 2 2" xfId="52015" xr:uid="{00000000-0005-0000-0000-00009D520000}"/>
    <cellStyle name="40% - Accent5 4 3 7 3" xfId="44074" xr:uid="{00000000-0005-0000-0000-00009E520000}"/>
    <cellStyle name="40% - Accent5 4 3 8" xfId="21608" xr:uid="{00000000-0005-0000-0000-00009F520000}"/>
    <cellStyle name="40% - Accent5 4 3 8 2" xfId="29556" xr:uid="{00000000-0005-0000-0000-0000A0520000}"/>
    <cellStyle name="40% - Accent5 4 3 8 2 2" xfId="58515" xr:uid="{00000000-0005-0000-0000-0000A1520000}"/>
    <cellStyle name="40% - Accent5 4 3 8 3" xfId="50574" xr:uid="{00000000-0005-0000-0000-0000A2520000}"/>
    <cellStyle name="40% - Accent5 4 3 9" xfId="8348" xr:uid="{00000000-0005-0000-0000-0000A3520000}"/>
    <cellStyle name="40% - Accent5 4 3 9 2" xfId="37406" xr:uid="{00000000-0005-0000-0000-0000A4520000}"/>
    <cellStyle name="40% - Accent5 4 4" xfId="2045" xr:uid="{00000000-0005-0000-0000-0000A5520000}"/>
    <cellStyle name="40% - Accent5 4 4 2" xfId="3053" xr:uid="{00000000-0005-0000-0000-0000A6520000}"/>
    <cellStyle name="40% - Accent5 4 4 2 2" xfId="6411" xr:uid="{00000000-0005-0000-0000-0000A7520000}"/>
    <cellStyle name="40% - Accent5 4 4 2 2 2" xfId="19693" xr:uid="{00000000-0005-0000-0000-0000A8520000}"/>
    <cellStyle name="40% - Accent5 4 4 2 2 2 2" xfId="27647" xr:uid="{00000000-0005-0000-0000-0000A9520000}"/>
    <cellStyle name="40% - Accent5 4 4 2 2 2 2 2" xfId="56606" xr:uid="{00000000-0005-0000-0000-0000AA520000}"/>
    <cellStyle name="40% - Accent5 4 4 2 2 2 3" xfId="48665" xr:uid="{00000000-0005-0000-0000-0000AB520000}"/>
    <cellStyle name="40% - Accent5 4 4 2 2 3" xfId="13023" xr:uid="{00000000-0005-0000-0000-0000AC520000}"/>
    <cellStyle name="40% - Accent5 4 4 2 2 3 2" xfId="42081" xr:uid="{00000000-0005-0000-0000-0000AD520000}"/>
    <cellStyle name="40% - Accent5 4 4 2 2 4" xfId="35497" xr:uid="{00000000-0005-0000-0000-0000AE520000}"/>
    <cellStyle name="40% - Accent5 4 4 2 3" xfId="16541" xr:uid="{00000000-0005-0000-0000-0000AF520000}"/>
    <cellStyle name="40% - Accent5 4 4 2 3 2" xfId="24495" xr:uid="{00000000-0005-0000-0000-0000B0520000}"/>
    <cellStyle name="40% - Accent5 4 4 2 3 2 2" xfId="53454" xr:uid="{00000000-0005-0000-0000-0000B1520000}"/>
    <cellStyle name="40% - Accent5 4 4 2 3 3" xfId="45513" xr:uid="{00000000-0005-0000-0000-0000B2520000}"/>
    <cellStyle name="40% - Accent5 4 4 2 4" xfId="9731" xr:uid="{00000000-0005-0000-0000-0000B3520000}"/>
    <cellStyle name="40% - Accent5 4 4 2 4 2" xfId="38789" xr:uid="{00000000-0005-0000-0000-0000B4520000}"/>
    <cellStyle name="40% - Accent5 4 4 2 5" xfId="32205" xr:uid="{00000000-0005-0000-0000-0000B5520000}"/>
    <cellStyle name="40% - Accent5 4 4 3" xfId="4251" xr:uid="{00000000-0005-0000-0000-0000B6520000}"/>
    <cellStyle name="40% - Accent5 4 4 3 2" xfId="17545" xr:uid="{00000000-0005-0000-0000-0000B7520000}"/>
    <cellStyle name="40% - Accent5 4 4 3 2 2" xfId="25499" xr:uid="{00000000-0005-0000-0000-0000B8520000}"/>
    <cellStyle name="40% - Accent5 4 4 3 2 2 2" xfId="54458" xr:uid="{00000000-0005-0000-0000-0000B9520000}"/>
    <cellStyle name="40% - Accent5 4 4 3 2 3" xfId="46517" xr:uid="{00000000-0005-0000-0000-0000BA520000}"/>
    <cellStyle name="40% - Accent5 4 4 3 3" xfId="10875" xr:uid="{00000000-0005-0000-0000-0000BB520000}"/>
    <cellStyle name="40% - Accent5 4 4 3 3 2" xfId="39933" xr:uid="{00000000-0005-0000-0000-0000BC520000}"/>
    <cellStyle name="40% - Accent5 4 4 3 4" xfId="33349" xr:uid="{00000000-0005-0000-0000-0000BD520000}"/>
    <cellStyle name="40% - Accent5 4 4 4" xfId="5407" xr:uid="{00000000-0005-0000-0000-0000BE520000}"/>
    <cellStyle name="40% - Accent5 4 4 4 2" xfId="18689" xr:uid="{00000000-0005-0000-0000-0000BF520000}"/>
    <cellStyle name="40% - Accent5 4 4 4 2 2" xfId="26643" xr:uid="{00000000-0005-0000-0000-0000C0520000}"/>
    <cellStyle name="40% - Accent5 4 4 4 2 2 2" xfId="55602" xr:uid="{00000000-0005-0000-0000-0000C1520000}"/>
    <cellStyle name="40% - Accent5 4 4 4 2 3" xfId="47661" xr:uid="{00000000-0005-0000-0000-0000C2520000}"/>
    <cellStyle name="40% - Accent5 4 4 4 3" xfId="12019" xr:uid="{00000000-0005-0000-0000-0000C3520000}"/>
    <cellStyle name="40% - Accent5 4 4 4 3 2" xfId="41077" xr:uid="{00000000-0005-0000-0000-0000C4520000}"/>
    <cellStyle name="40% - Accent5 4 4 4 4" xfId="34493" xr:uid="{00000000-0005-0000-0000-0000C5520000}"/>
    <cellStyle name="40% - Accent5 4 4 5" xfId="7576" xr:uid="{00000000-0005-0000-0000-0000C6520000}"/>
    <cellStyle name="40% - Accent5 4 4 5 2" xfId="20837" xr:uid="{00000000-0005-0000-0000-0000C7520000}"/>
    <cellStyle name="40% - Accent5 4 4 5 2 2" xfId="28791" xr:uid="{00000000-0005-0000-0000-0000C8520000}"/>
    <cellStyle name="40% - Accent5 4 4 5 2 2 2" xfId="57750" xr:uid="{00000000-0005-0000-0000-0000C9520000}"/>
    <cellStyle name="40% - Accent5 4 4 5 2 3" xfId="49809" xr:uid="{00000000-0005-0000-0000-0000CA520000}"/>
    <cellStyle name="40% - Accent5 4 4 5 3" xfId="14167" xr:uid="{00000000-0005-0000-0000-0000CB520000}"/>
    <cellStyle name="40% - Accent5 4 4 5 3 2" xfId="43225" xr:uid="{00000000-0005-0000-0000-0000CC520000}"/>
    <cellStyle name="40% - Accent5 4 4 5 4" xfId="36641" xr:uid="{00000000-0005-0000-0000-0000CD520000}"/>
    <cellStyle name="40% - Accent5 4 4 6" xfId="15446" xr:uid="{00000000-0005-0000-0000-0000CE520000}"/>
    <cellStyle name="40% - Accent5 4 4 6 2" xfId="23436" xr:uid="{00000000-0005-0000-0000-0000CF520000}"/>
    <cellStyle name="40% - Accent5 4 4 6 2 2" xfId="52395" xr:uid="{00000000-0005-0000-0000-0000D0520000}"/>
    <cellStyle name="40% - Accent5 4 4 6 3" xfId="44454" xr:uid="{00000000-0005-0000-0000-0000D1520000}"/>
    <cellStyle name="40% - Accent5 4 4 7" xfId="21987" xr:uid="{00000000-0005-0000-0000-0000D2520000}"/>
    <cellStyle name="40% - Accent5 4 4 7 2" xfId="29935" xr:uid="{00000000-0005-0000-0000-0000D3520000}"/>
    <cellStyle name="40% - Accent5 4 4 7 2 2" xfId="58894" xr:uid="{00000000-0005-0000-0000-0000D4520000}"/>
    <cellStyle name="40% - Accent5 4 4 7 3" xfId="50953" xr:uid="{00000000-0005-0000-0000-0000D5520000}"/>
    <cellStyle name="40% - Accent5 4 4 8" xfId="8727" xr:uid="{00000000-0005-0000-0000-0000D6520000}"/>
    <cellStyle name="40% - Accent5 4 4 8 2" xfId="37785" xr:uid="{00000000-0005-0000-0000-0000D7520000}"/>
    <cellStyle name="40% - Accent5 4 4 9" xfId="31201" xr:uid="{00000000-0005-0000-0000-0000D8520000}"/>
    <cellStyle name="40% - Accent5 4 5" xfId="1863" xr:uid="{00000000-0005-0000-0000-0000D9520000}"/>
    <cellStyle name="40% - Accent5 4 5 2" xfId="2873" xr:uid="{00000000-0005-0000-0000-0000DA520000}"/>
    <cellStyle name="40% - Accent5 4 5 2 2" xfId="6231" xr:uid="{00000000-0005-0000-0000-0000DB520000}"/>
    <cellStyle name="40% - Accent5 4 5 2 2 2" xfId="19513" xr:uid="{00000000-0005-0000-0000-0000DC520000}"/>
    <cellStyle name="40% - Accent5 4 5 2 2 2 2" xfId="27467" xr:uid="{00000000-0005-0000-0000-0000DD520000}"/>
    <cellStyle name="40% - Accent5 4 5 2 2 2 2 2" xfId="56426" xr:uid="{00000000-0005-0000-0000-0000DE520000}"/>
    <cellStyle name="40% - Accent5 4 5 2 2 2 3" xfId="48485" xr:uid="{00000000-0005-0000-0000-0000DF520000}"/>
    <cellStyle name="40% - Accent5 4 5 2 2 3" xfId="12843" xr:uid="{00000000-0005-0000-0000-0000E0520000}"/>
    <cellStyle name="40% - Accent5 4 5 2 2 3 2" xfId="41901" xr:uid="{00000000-0005-0000-0000-0000E1520000}"/>
    <cellStyle name="40% - Accent5 4 5 2 2 4" xfId="35317" xr:uid="{00000000-0005-0000-0000-0000E2520000}"/>
    <cellStyle name="40% - Accent5 4 5 2 3" xfId="16361" xr:uid="{00000000-0005-0000-0000-0000E3520000}"/>
    <cellStyle name="40% - Accent5 4 5 2 3 2" xfId="24315" xr:uid="{00000000-0005-0000-0000-0000E4520000}"/>
    <cellStyle name="40% - Accent5 4 5 2 3 2 2" xfId="53274" xr:uid="{00000000-0005-0000-0000-0000E5520000}"/>
    <cellStyle name="40% - Accent5 4 5 2 3 3" xfId="45333" xr:uid="{00000000-0005-0000-0000-0000E6520000}"/>
    <cellStyle name="40% - Accent5 4 5 2 4" xfId="9551" xr:uid="{00000000-0005-0000-0000-0000E7520000}"/>
    <cellStyle name="40% - Accent5 4 5 2 4 2" xfId="38609" xr:uid="{00000000-0005-0000-0000-0000E8520000}"/>
    <cellStyle name="40% - Accent5 4 5 2 5" xfId="32025" xr:uid="{00000000-0005-0000-0000-0000E9520000}"/>
    <cellStyle name="40% - Accent5 4 5 3" xfId="4071" xr:uid="{00000000-0005-0000-0000-0000EA520000}"/>
    <cellStyle name="40% - Accent5 4 5 3 2" xfId="17365" xr:uid="{00000000-0005-0000-0000-0000EB520000}"/>
    <cellStyle name="40% - Accent5 4 5 3 2 2" xfId="25319" xr:uid="{00000000-0005-0000-0000-0000EC520000}"/>
    <cellStyle name="40% - Accent5 4 5 3 2 2 2" xfId="54278" xr:uid="{00000000-0005-0000-0000-0000ED520000}"/>
    <cellStyle name="40% - Accent5 4 5 3 2 3" xfId="46337" xr:uid="{00000000-0005-0000-0000-0000EE520000}"/>
    <cellStyle name="40% - Accent5 4 5 3 3" xfId="10695" xr:uid="{00000000-0005-0000-0000-0000EF520000}"/>
    <cellStyle name="40% - Accent5 4 5 3 3 2" xfId="39753" xr:uid="{00000000-0005-0000-0000-0000F0520000}"/>
    <cellStyle name="40% - Accent5 4 5 3 4" xfId="33169" xr:uid="{00000000-0005-0000-0000-0000F1520000}"/>
    <cellStyle name="40% - Accent5 4 5 4" xfId="5227" xr:uid="{00000000-0005-0000-0000-0000F2520000}"/>
    <cellStyle name="40% - Accent5 4 5 4 2" xfId="18509" xr:uid="{00000000-0005-0000-0000-0000F3520000}"/>
    <cellStyle name="40% - Accent5 4 5 4 2 2" xfId="26463" xr:uid="{00000000-0005-0000-0000-0000F4520000}"/>
    <cellStyle name="40% - Accent5 4 5 4 2 2 2" xfId="55422" xr:uid="{00000000-0005-0000-0000-0000F5520000}"/>
    <cellStyle name="40% - Accent5 4 5 4 2 3" xfId="47481" xr:uid="{00000000-0005-0000-0000-0000F6520000}"/>
    <cellStyle name="40% - Accent5 4 5 4 3" xfId="11839" xr:uid="{00000000-0005-0000-0000-0000F7520000}"/>
    <cellStyle name="40% - Accent5 4 5 4 3 2" xfId="40897" xr:uid="{00000000-0005-0000-0000-0000F8520000}"/>
    <cellStyle name="40% - Accent5 4 5 4 4" xfId="34313" xr:uid="{00000000-0005-0000-0000-0000F9520000}"/>
    <cellStyle name="40% - Accent5 4 5 5" xfId="7396" xr:uid="{00000000-0005-0000-0000-0000FA520000}"/>
    <cellStyle name="40% - Accent5 4 5 5 2" xfId="20657" xr:uid="{00000000-0005-0000-0000-0000FB520000}"/>
    <cellStyle name="40% - Accent5 4 5 5 2 2" xfId="28611" xr:uid="{00000000-0005-0000-0000-0000FC520000}"/>
    <cellStyle name="40% - Accent5 4 5 5 2 2 2" xfId="57570" xr:uid="{00000000-0005-0000-0000-0000FD520000}"/>
    <cellStyle name="40% - Accent5 4 5 5 2 3" xfId="49629" xr:uid="{00000000-0005-0000-0000-0000FE520000}"/>
    <cellStyle name="40% - Accent5 4 5 5 3" xfId="13987" xr:uid="{00000000-0005-0000-0000-0000FF520000}"/>
    <cellStyle name="40% - Accent5 4 5 5 3 2" xfId="43045" xr:uid="{00000000-0005-0000-0000-000000530000}"/>
    <cellStyle name="40% - Accent5 4 5 5 4" xfId="36461" xr:uid="{00000000-0005-0000-0000-000001530000}"/>
    <cellStyle name="40% - Accent5 4 5 6" xfId="15266" xr:uid="{00000000-0005-0000-0000-000002530000}"/>
    <cellStyle name="40% - Accent5 4 5 6 2" xfId="23256" xr:uid="{00000000-0005-0000-0000-000003530000}"/>
    <cellStyle name="40% - Accent5 4 5 6 2 2" xfId="52215" xr:uid="{00000000-0005-0000-0000-000004530000}"/>
    <cellStyle name="40% - Accent5 4 5 6 3" xfId="44274" xr:uid="{00000000-0005-0000-0000-000005530000}"/>
    <cellStyle name="40% - Accent5 4 5 7" xfId="21807" xr:uid="{00000000-0005-0000-0000-000006530000}"/>
    <cellStyle name="40% - Accent5 4 5 7 2" xfId="29755" xr:uid="{00000000-0005-0000-0000-000007530000}"/>
    <cellStyle name="40% - Accent5 4 5 7 2 2" xfId="58714" xr:uid="{00000000-0005-0000-0000-000008530000}"/>
    <cellStyle name="40% - Accent5 4 5 7 3" xfId="50773" xr:uid="{00000000-0005-0000-0000-000009530000}"/>
    <cellStyle name="40% - Accent5 4 5 8" xfId="8547" xr:uid="{00000000-0005-0000-0000-00000A530000}"/>
    <cellStyle name="40% - Accent5 4 5 8 2" xfId="37605" xr:uid="{00000000-0005-0000-0000-00000B530000}"/>
    <cellStyle name="40% - Accent5 4 5 9" xfId="31021" xr:uid="{00000000-0005-0000-0000-00000C530000}"/>
    <cellStyle name="40% - Accent5 4 6" xfId="3424" xr:uid="{00000000-0005-0000-0000-00000D530000}"/>
    <cellStyle name="40% - Accent5 4 6 2" xfId="4622" xr:uid="{00000000-0005-0000-0000-00000E530000}"/>
    <cellStyle name="40% - Accent5 4 6 2 2" xfId="17916" xr:uid="{00000000-0005-0000-0000-00000F530000}"/>
    <cellStyle name="40% - Accent5 4 6 2 2 2" xfId="25870" xr:uid="{00000000-0005-0000-0000-000010530000}"/>
    <cellStyle name="40% - Accent5 4 6 2 2 2 2" xfId="54829" xr:uid="{00000000-0005-0000-0000-000011530000}"/>
    <cellStyle name="40% - Accent5 4 6 2 2 3" xfId="46888" xr:uid="{00000000-0005-0000-0000-000012530000}"/>
    <cellStyle name="40% - Accent5 4 6 2 3" xfId="11246" xr:uid="{00000000-0005-0000-0000-000013530000}"/>
    <cellStyle name="40% - Accent5 4 6 2 3 2" xfId="40304" xr:uid="{00000000-0005-0000-0000-000014530000}"/>
    <cellStyle name="40% - Accent5 4 6 2 4" xfId="33720" xr:uid="{00000000-0005-0000-0000-000015530000}"/>
    <cellStyle name="40% - Accent5 4 6 3" xfId="6782" xr:uid="{00000000-0005-0000-0000-000016530000}"/>
    <cellStyle name="40% - Accent5 4 6 3 2" xfId="20064" xr:uid="{00000000-0005-0000-0000-000017530000}"/>
    <cellStyle name="40% - Accent5 4 6 3 2 2" xfId="28018" xr:uid="{00000000-0005-0000-0000-000018530000}"/>
    <cellStyle name="40% - Accent5 4 6 3 2 2 2" xfId="56977" xr:uid="{00000000-0005-0000-0000-000019530000}"/>
    <cellStyle name="40% - Accent5 4 6 3 2 3" xfId="49036" xr:uid="{00000000-0005-0000-0000-00001A530000}"/>
    <cellStyle name="40% - Accent5 4 6 3 3" xfId="13394" xr:uid="{00000000-0005-0000-0000-00001B530000}"/>
    <cellStyle name="40% - Accent5 4 6 3 3 2" xfId="42452" xr:uid="{00000000-0005-0000-0000-00001C530000}"/>
    <cellStyle name="40% - Accent5 4 6 3 4" xfId="35868" xr:uid="{00000000-0005-0000-0000-00001D530000}"/>
    <cellStyle name="40% - Accent5 4 6 4" xfId="7947" xr:uid="{00000000-0005-0000-0000-00001E530000}"/>
    <cellStyle name="40% - Accent5 4 6 4 2" xfId="21208" xr:uid="{00000000-0005-0000-0000-00001F530000}"/>
    <cellStyle name="40% - Accent5 4 6 4 2 2" xfId="29162" xr:uid="{00000000-0005-0000-0000-000020530000}"/>
    <cellStyle name="40% - Accent5 4 6 4 2 2 2" xfId="58121" xr:uid="{00000000-0005-0000-0000-000021530000}"/>
    <cellStyle name="40% - Accent5 4 6 4 2 3" xfId="50180" xr:uid="{00000000-0005-0000-0000-000022530000}"/>
    <cellStyle name="40% - Accent5 4 6 4 3" xfId="14538" xr:uid="{00000000-0005-0000-0000-000023530000}"/>
    <cellStyle name="40% - Accent5 4 6 4 3 2" xfId="43596" xr:uid="{00000000-0005-0000-0000-000024530000}"/>
    <cellStyle name="40% - Accent5 4 6 4 4" xfId="37012" xr:uid="{00000000-0005-0000-0000-000025530000}"/>
    <cellStyle name="40% - Accent5 4 6 5" xfId="15817" xr:uid="{00000000-0005-0000-0000-000026530000}"/>
    <cellStyle name="40% - Accent5 4 6 5 2" xfId="23807" xr:uid="{00000000-0005-0000-0000-000027530000}"/>
    <cellStyle name="40% - Accent5 4 6 5 2 2" xfId="52766" xr:uid="{00000000-0005-0000-0000-000028530000}"/>
    <cellStyle name="40% - Accent5 4 6 5 3" xfId="44825" xr:uid="{00000000-0005-0000-0000-000029530000}"/>
    <cellStyle name="40% - Accent5 4 6 6" xfId="22358" xr:uid="{00000000-0005-0000-0000-00002A530000}"/>
    <cellStyle name="40% - Accent5 4 6 6 2" xfId="30306" xr:uid="{00000000-0005-0000-0000-00002B530000}"/>
    <cellStyle name="40% - Accent5 4 6 6 2 2" xfId="59265" xr:uid="{00000000-0005-0000-0000-00002C530000}"/>
    <cellStyle name="40% - Accent5 4 6 6 3" xfId="51324" xr:uid="{00000000-0005-0000-0000-00002D530000}"/>
    <cellStyle name="40% - Accent5 4 6 7" xfId="10102" xr:uid="{00000000-0005-0000-0000-00002E530000}"/>
    <cellStyle name="40% - Accent5 4 6 7 2" xfId="39160" xr:uid="{00000000-0005-0000-0000-00002F530000}"/>
    <cellStyle name="40% - Accent5 4 6 8" xfId="32576" xr:uid="{00000000-0005-0000-0000-000030530000}"/>
    <cellStyle name="40% - Accent5 4 7" xfId="2461" xr:uid="{00000000-0005-0000-0000-000031530000}"/>
    <cellStyle name="40% - Accent5 4 7 2" xfId="5819" xr:uid="{00000000-0005-0000-0000-000032530000}"/>
    <cellStyle name="40% - Accent5 4 7 2 2" xfId="19101" xr:uid="{00000000-0005-0000-0000-000033530000}"/>
    <cellStyle name="40% - Accent5 4 7 2 2 2" xfId="27055" xr:uid="{00000000-0005-0000-0000-000034530000}"/>
    <cellStyle name="40% - Accent5 4 7 2 2 2 2" xfId="56014" xr:uid="{00000000-0005-0000-0000-000035530000}"/>
    <cellStyle name="40% - Accent5 4 7 2 2 3" xfId="48073" xr:uid="{00000000-0005-0000-0000-000036530000}"/>
    <cellStyle name="40% - Accent5 4 7 2 3" xfId="12431" xr:uid="{00000000-0005-0000-0000-000037530000}"/>
    <cellStyle name="40% - Accent5 4 7 2 3 2" xfId="41489" xr:uid="{00000000-0005-0000-0000-000038530000}"/>
    <cellStyle name="40% - Accent5 4 7 2 4" xfId="34905" xr:uid="{00000000-0005-0000-0000-000039530000}"/>
    <cellStyle name="40% - Accent5 4 7 3" xfId="15968" xr:uid="{00000000-0005-0000-0000-00003A530000}"/>
    <cellStyle name="40% - Accent5 4 7 3 2" xfId="23940" xr:uid="{00000000-0005-0000-0000-00003B530000}"/>
    <cellStyle name="40% - Accent5 4 7 3 2 2" xfId="52899" xr:uid="{00000000-0005-0000-0000-00003C530000}"/>
    <cellStyle name="40% - Accent5 4 7 3 3" xfId="44958" xr:uid="{00000000-0005-0000-0000-00003D530000}"/>
    <cellStyle name="40% - Accent5 4 7 4" xfId="9139" xr:uid="{00000000-0005-0000-0000-00003E530000}"/>
    <cellStyle name="40% - Accent5 4 7 4 2" xfId="38197" xr:uid="{00000000-0005-0000-0000-00003F530000}"/>
    <cellStyle name="40% - Accent5 4 7 5" xfId="31613" xr:uid="{00000000-0005-0000-0000-000040530000}"/>
    <cellStyle name="40% - Accent5 4 8" xfId="3659" xr:uid="{00000000-0005-0000-0000-000041530000}"/>
    <cellStyle name="40% - Accent5 4 8 2" xfId="16953" xr:uid="{00000000-0005-0000-0000-000042530000}"/>
    <cellStyle name="40% - Accent5 4 8 2 2" xfId="24907" xr:uid="{00000000-0005-0000-0000-000043530000}"/>
    <cellStyle name="40% - Accent5 4 8 2 2 2" xfId="53866" xr:uid="{00000000-0005-0000-0000-000044530000}"/>
    <cellStyle name="40% - Accent5 4 8 2 3" xfId="45925" xr:uid="{00000000-0005-0000-0000-000045530000}"/>
    <cellStyle name="40% - Accent5 4 8 3" xfId="10283" xr:uid="{00000000-0005-0000-0000-000046530000}"/>
    <cellStyle name="40% - Accent5 4 8 3 2" xfId="39341" xr:uid="{00000000-0005-0000-0000-000047530000}"/>
    <cellStyle name="40% - Accent5 4 8 4" xfId="32757" xr:uid="{00000000-0005-0000-0000-000048530000}"/>
    <cellStyle name="40% - Accent5 4 9" xfId="4815" xr:uid="{00000000-0005-0000-0000-000049530000}"/>
    <cellStyle name="40% - Accent5 4 9 2" xfId="18097" xr:uid="{00000000-0005-0000-0000-00004A530000}"/>
    <cellStyle name="40% - Accent5 4 9 2 2" xfId="26051" xr:uid="{00000000-0005-0000-0000-00004B530000}"/>
    <cellStyle name="40% - Accent5 4 9 2 2 2" xfId="55010" xr:uid="{00000000-0005-0000-0000-00004C530000}"/>
    <cellStyle name="40% - Accent5 4 9 2 3" xfId="47069" xr:uid="{00000000-0005-0000-0000-00004D530000}"/>
    <cellStyle name="40% - Accent5 4 9 3" xfId="11427" xr:uid="{00000000-0005-0000-0000-00004E530000}"/>
    <cellStyle name="40% - Accent5 4 9 3 2" xfId="40485" xr:uid="{00000000-0005-0000-0000-00004F530000}"/>
    <cellStyle name="40% - Accent5 4 9 4" xfId="33901" xr:uid="{00000000-0005-0000-0000-000050530000}"/>
    <cellStyle name="40% - Accent5 5" xfId="1432" xr:uid="{00000000-0005-0000-0000-000051530000}"/>
    <cellStyle name="40% - Accent5 5 10" xfId="21414" xr:uid="{00000000-0005-0000-0000-000052530000}"/>
    <cellStyle name="40% - Accent5 5 10 2" xfId="29362" xr:uid="{00000000-0005-0000-0000-000053530000}"/>
    <cellStyle name="40% - Accent5 5 10 2 2" xfId="58321" xr:uid="{00000000-0005-0000-0000-000054530000}"/>
    <cellStyle name="40% - Accent5 5 10 3" xfId="50380" xr:uid="{00000000-0005-0000-0000-000055530000}"/>
    <cellStyle name="40% - Accent5 5 11" xfId="8154" xr:uid="{00000000-0005-0000-0000-000056530000}"/>
    <cellStyle name="40% - Accent5 5 11 2" xfId="37212" xr:uid="{00000000-0005-0000-0000-000057530000}"/>
    <cellStyle name="40% - Accent5 5 12" xfId="30628" xr:uid="{00000000-0005-0000-0000-000058530000}"/>
    <cellStyle name="40% - Accent5 5 2" xfId="1652" xr:uid="{00000000-0005-0000-0000-000059530000}"/>
    <cellStyle name="40% - Accent5 5 2 10" xfId="30841" xr:uid="{00000000-0005-0000-0000-00005A530000}"/>
    <cellStyle name="40% - Accent5 5 2 2" xfId="2277" xr:uid="{00000000-0005-0000-0000-00005B530000}"/>
    <cellStyle name="40% - Accent5 5 2 2 2" xfId="3285" xr:uid="{00000000-0005-0000-0000-00005C530000}"/>
    <cellStyle name="40% - Accent5 5 2 2 2 2" xfId="6643" xr:uid="{00000000-0005-0000-0000-00005D530000}"/>
    <cellStyle name="40% - Accent5 5 2 2 2 2 2" xfId="19925" xr:uid="{00000000-0005-0000-0000-00005E530000}"/>
    <cellStyle name="40% - Accent5 5 2 2 2 2 2 2" xfId="27879" xr:uid="{00000000-0005-0000-0000-00005F530000}"/>
    <cellStyle name="40% - Accent5 5 2 2 2 2 2 2 2" xfId="56838" xr:uid="{00000000-0005-0000-0000-000060530000}"/>
    <cellStyle name="40% - Accent5 5 2 2 2 2 2 3" xfId="48897" xr:uid="{00000000-0005-0000-0000-000061530000}"/>
    <cellStyle name="40% - Accent5 5 2 2 2 2 3" xfId="13255" xr:uid="{00000000-0005-0000-0000-000062530000}"/>
    <cellStyle name="40% - Accent5 5 2 2 2 2 3 2" xfId="42313" xr:uid="{00000000-0005-0000-0000-000063530000}"/>
    <cellStyle name="40% - Accent5 5 2 2 2 2 4" xfId="35729" xr:uid="{00000000-0005-0000-0000-000064530000}"/>
    <cellStyle name="40% - Accent5 5 2 2 2 3" xfId="16773" xr:uid="{00000000-0005-0000-0000-000065530000}"/>
    <cellStyle name="40% - Accent5 5 2 2 2 3 2" xfId="24727" xr:uid="{00000000-0005-0000-0000-000066530000}"/>
    <cellStyle name="40% - Accent5 5 2 2 2 3 2 2" xfId="53686" xr:uid="{00000000-0005-0000-0000-000067530000}"/>
    <cellStyle name="40% - Accent5 5 2 2 2 3 3" xfId="45745" xr:uid="{00000000-0005-0000-0000-000068530000}"/>
    <cellStyle name="40% - Accent5 5 2 2 2 4" xfId="9963" xr:uid="{00000000-0005-0000-0000-000069530000}"/>
    <cellStyle name="40% - Accent5 5 2 2 2 4 2" xfId="39021" xr:uid="{00000000-0005-0000-0000-00006A530000}"/>
    <cellStyle name="40% - Accent5 5 2 2 2 5" xfId="32437" xr:uid="{00000000-0005-0000-0000-00006B530000}"/>
    <cellStyle name="40% - Accent5 5 2 2 3" xfId="4483" xr:uid="{00000000-0005-0000-0000-00006C530000}"/>
    <cellStyle name="40% - Accent5 5 2 2 3 2" xfId="17777" xr:uid="{00000000-0005-0000-0000-00006D530000}"/>
    <cellStyle name="40% - Accent5 5 2 2 3 2 2" xfId="25731" xr:uid="{00000000-0005-0000-0000-00006E530000}"/>
    <cellStyle name="40% - Accent5 5 2 2 3 2 2 2" xfId="54690" xr:uid="{00000000-0005-0000-0000-00006F530000}"/>
    <cellStyle name="40% - Accent5 5 2 2 3 2 3" xfId="46749" xr:uid="{00000000-0005-0000-0000-000070530000}"/>
    <cellStyle name="40% - Accent5 5 2 2 3 3" xfId="11107" xr:uid="{00000000-0005-0000-0000-000071530000}"/>
    <cellStyle name="40% - Accent5 5 2 2 3 3 2" xfId="40165" xr:uid="{00000000-0005-0000-0000-000072530000}"/>
    <cellStyle name="40% - Accent5 5 2 2 3 4" xfId="33581" xr:uid="{00000000-0005-0000-0000-000073530000}"/>
    <cellStyle name="40% - Accent5 5 2 2 4" xfId="5639" xr:uid="{00000000-0005-0000-0000-000074530000}"/>
    <cellStyle name="40% - Accent5 5 2 2 4 2" xfId="18921" xr:uid="{00000000-0005-0000-0000-000075530000}"/>
    <cellStyle name="40% - Accent5 5 2 2 4 2 2" xfId="26875" xr:uid="{00000000-0005-0000-0000-000076530000}"/>
    <cellStyle name="40% - Accent5 5 2 2 4 2 2 2" xfId="55834" xr:uid="{00000000-0005-0000-0000-000077530000}"/>
    <cellStyle name="40% - Accent5 5 2 2 4 2 3" xfId="47893" xr:uid="{00000000-0005-0000-0000-000078530000}"/>
    <cellStyle name="40% - Accent5 5 2 2 4 3" xfId="12251" xr:uid="{00000000-0005-0000-0000-000079530000}"/>
    <cellStyle name="40% - Accent5 5 2 2 4 3 2" xfId="41309" xr:uid="{00000000-0005-0000-0000-00007A530000}"/>
    <cellStyle name="40% - Accent5 5 2 2 4 4" xfId="34725" xr:uid="{00000000-0005-0000-0000-00007B530000}"/>
    <cellStyle name="40% - Accent5 5 2 2 5" xfId="7808" xr:uid="{00000000-0005-0000-0000-00007C530000}"/>
    <cellStyle name="40% - Accent5 5 2 2 5 2" xfId="21069" xr:uid="{00000000-0005-0000-0000-00007D530000}"/>
    <cellStyle name="40% - Accent5 5 2 2 5 2 2" xfId="29023" xr:uid="{00000000-0005-0000-0000-00007E530000}"/>
    <cellStyle name="40% - Accent5 5 2 2 5 2 2 2" xfId="57982" xr:uid="{00000000-0005-0000-0000-00007F530000}"/>
    <cellStyle name="40% - Accent5 5 2 2 5 2 3" xfId="50041" xr:uid="{00000000-0005-0000-0000-000080530000}"/>
    <cellStyle name="40% - Accent5 5 2 2 5 3" xfId="14399" xr:uid="{00000000-0005-0000-0000-000081530000}"/>
    <cellStyle name="40% - Accent5 5 2 2 5 3 2" xfId="43457" xr:uid="{00000000-0005-0000-0000-000082530000}"/>
    <cellStyle name="40% - Accent5 5 2 2 5 4" xfId="36873" xr:uid="{00000000-0005-0000-0000-000083530000}"/>
    <cellStyle name="40% - Accent5 5 2 2 6" xfId="15678" xr:uid="{00000000-0005-0000-0000-000084530000}"/>
    <cellStyle name="40% - Accent5 5 2 2 6 2" xfId="23668" xr:uid="{00000000-0005-0000-0000-000085530000}"/>
    <cellStyle name="40% - Accent5 5 2 2 6 2 2" xfId="52627" xr:uid="{00000000-0005-0000-0000-000086530000}"/>
    <cellStyle name="40% - Accent5 5 2 2 6 3" xfId="44686" xr:uid="{00000000-0005-0000-0000-000087530000}"/>
    <cellStyle name="40% - Accent5 5 2 2 7" xfId="22219" xr:uid="{00000000-0005-0000-0000-000088530000}"/>
    <cellStyle name="40% - Accent5 5 2 2 7 2" xfId="30167" xr:uid="{00000000-0005-0000-0000-000089530000}"/>
    <cellStyle name="40% - Accent5 5 2 2 7 2 2" xfId="59126" xr:uid="{00000000-0005-0000-0000-00008A530000}"/>
    <cellStyle name="40% - Accent5 5 2 2 7 3" xfId="51185" xr:uid="{00000000-0005-0000-0000-00008B530000}"/>
    <cellStyle name="40% - Accent5 5 2 2 8" xfId="8959" xr:uid="{00000000-0005-0000-0000-00008C530000}"/>
    <cellStyle name="40% - Accent5 5 2 2 8 2" xfId="38017" xr:uid="{00000000-0005-0000-0000-00008D530000}"/>
    <cellStyle name="40% - Accent5 5 2 2 9" xfId="31433" xr:uid="{00000000-0005-0000-0000-00008E530000}"/>
    <cellStyle name="40% - Accent5 5 2 3" xfId="2693" xr:uid="{00000000-0005-0000-0000-00008F530000}"/>
    <cellStyle name="40% - Accent5 5 2 3 2" xfId="6051" xr:uid="{00000000-0005-0000-0000-000090530000}"/>
    <cellStyle name="40% - Accent5 5 2 3 2 2" xfId="19333" xr:uid="{00000000-0005-0000-0000-000091530000}"/>
    <cellStyle name="40% - Accent5 5 2 3 2 2 2" xfId="27287" xr:uid="{00000000-0005-0000-0000-000092530000}"/>
    <cellStyle name="40% - Accent5 5 2 3 2 2 2 2" xfId="56246" xr:uid="{00000000-0005-0000-0000-000093530000}"/>
    <cellStyle name="40% - Accent5 5 2 3 2 2 3" xfId="48305" xr:uid="{00000000-0005-0000-0000-000094530000}"/>
    <cellStyle name="40% - Accent5 5 2 3 2 3" xfId="12663" xr:uid="{00000000-0005-0000-0000-000095530000}"/>
    <cellStyle name="40% - Accent5 5 2 3 2 3 2" xfId="41721" xr:uid="{00000000-0005-0000-0000-000096530000}"/>
    <cellStyle name="40% - Accent5 5 2 3 2 4" xfId="35137" xr:uid="{00000000-0005-0000-0000-000097530000}"/>
    <cellStyle name="40% - Accent5 5 2 3 3" xfId="16181" xr:uid="{00000000-0005-0000-0000-000098530000}"/>
    <cellStyle name="40% - Accent5 5 2 3 3 2" xfId="24135" xr:uid="{00000000-0005-0000-0000-000099530000}"/>
    <cellStyle name="40% - Accent5 5 2 3 3 2 2" xfId="53094" xr:uid="{00000000-0005-0000-0000-00009A530000}"/>
    <cellStyle name="40% - Accent5 5 2 3 3 3" xfId="45153" xr:uid="{00000000-0005-0000-0000-00009B530000}"/>
    <cellStyle name="40% - Accent5 5 2 3 4" xfId="9371" xr:uid="{00000000-0005-0000-0000-00009C530000}"/>
    <cellStyle name="40% - Accent5 5 2 3 4 2" xfId="38429" xr:uid="{00000000-0005-0000-0000-00009D530000}"/>
    <cellStyle name="40% - Accent5 5 2 3 5" xfId="31845" xr:uid="{00000000-0005-0000-0000-00009E530000}"/>
    <cellStyle name="40% - Accent5 5 2 4" xfId="3891" xr:uid="{00000000-0005-0000-0000-00009F530000}"/>
    <cellStyle name="40% - Accent5 5 2 4 2" xfId="17185" xr:uid="{00000000-0005-0000-0000-0000A0530000}"/>
    <cellStyle name="40% - Accent5 5 2 4 2 2" xfId="25139" xr:uid="{00000000-0005-0000-0000-0000A1530000}"/>
    <cellStyle name="40% - Accent5 5 2 4 2 2 2" xfId="54098" xr:uid="{00000000-0005-0000-0000-0000A2530000}"/>
    <cellStyle name="40% - Accent5 5 2 4 2 3" xfId="46157" xr:uid="{00000000-0005-0000-0000-0000A3530000}"/>
    <cellStyle name="40% - Accent5 5 2 4 3" xfId="10515" xr:uid="{00000000-0005-0000-0000-0000A4530000}"/>
    <cellStyle name="40% - Accent5 5 2 4 3 2" xfId="39573" xr:uid="{00000000-0005-0000-0000-0000A5530000}"/>
    <cellStyle name="40% - Accent5 5 2 4 4" xfId="32989" xr:uid="{00000000-0005-0000-0000-0000A6530000}"/>
    <cellStyle name="40% - Accent5 5 2 5" xfId="5047" xr:uid="{00000000-0005-0000-0000-0000A7530000}"/>
    <cellStyle name="40% - Accent5 5 2 5 2" xfId="18329" xr:uid="{00000000-0005-0000-0000-0000A8530000}"/>
    <cellStyle name="40% - Accent5 5 2 5 2 2" xfId="26283" xr:uid="{00000000-0005-0000-0000-0000A9530000}"/>
    <cellStyle name="40% - Accent5 5 2 5 2 2 2" xfId="55242" xr:uid="{00000000-0005-0000-0000-0000AA530000}"/>
    <cellStyle name="40% - Accent5 5 2 5 2 3" xfId="47301" xr:uid="{00000000-0005-0000-0000-0000AB530000}"/>
    <cellStyle name="40% - Accent5 5 2 5 3" xfId="11659" xr:uid="{00000000-0005-0000-0000-0000AC530000}"/>
    <cellStyle name="40% - Accent5 5 2 5 3 2" xfId="40717" xr:uid="{00000000-0005-0000-0000-0000AD530000}"/>
    <cellStyle name="40% - Accent5 5 2 5 4" xfId="34133" xr:uid="{00000000-0005-0000-0000-0000AE530000}"/>
    <cellStyle name="40% - Accent5 5 2 6" xfId="7216" xr:uid="{00000000-0005-0000-0000-0000AF530000}"/>
    <cellStyle name="40% - Accent5 5 2 6 2" xfId="20477" xr:uid="{00000000-0005-0000-0000-0000B0530000}"/>
    <cellStyle name="40% - Accent5 5 2 6 2 2" xfId="28431" xr:uid="{00000000-0005-0000-0000-0000B1530000}"/>
    <cellStyle name="40% - Accent5 5 2 6 2 2 2" xfId="57390" xr:uid="{00000000-0005-0000-0000-0000B2530000}"/>
    <cellStyle name="40% - Accent5 5 2 6 2 3" xfId="49449" xr:uid="{00000000-0005-0000-0000-0000B3530000}"/>
    <cellStyle name="40% - Accent5 5 2 6 3" xfId="13807" xr:uid="{00000000-0005-0000-0000-0000B4530000}"/>
    <cellStyle name="40% - Accent5 5 2 6 3 2" xfId="42865" xr:uid="{00000000-0005-0000-0000-0000B5530000}"/>
    <cellStyle name="40% - Accent5 5 2 6 4" xfId="36281" xr:uid="{00000000-0005-0000-0000-0000B6530000}"/>
    <cellStyle name="40% - Accent5 5 2 7" xfId="15085" xr:uid="{00000000-0005-0000-0000-0000B7530000}"/>
    <cellStyle name="40% - Accent5 5 2 7 2" xfId="23075" xr:uid="{00000000-0005-0000-0000-0000B8530000}"/>
    <cellStyle name="40% - Accent5 5 2 7 2 2" xfId="52034" xr:uid="{00000000-0005-0000-0000-0000B9530000}"/>
    <cellStyle name="40% - Accent5 5 2 7 3" xfId="44093" xr:uid="{00000000-0005-0000-0000-0000BA530000}"/>
    <cellStyle name="40% - Accent5 5 2 8" xfId="21627" xr:uid="{00000000-0005-0000-0000-0000BB530000}"/>
    <cellStyle name="40% - Accent5 5 2 8 2" xfId="29575" xr:uid="{00000000-0005-0000-0000-0000BC530000}"/>
    <cellStyle name="40% - Accent5 5 2 8 2 2" xfId="58534" xr:uid="{00000000-0005-0000-0000-0000BD530000}"/>
    <cellStyle name="40% - Accent5 5 2 8 3" xfId="50593" xr:uid="{00000000-0005-0000-0000-0000BE530000}"/>
    <cellStyle name="40% - Accent5 5 2 9" xfId="8367" xr:uid="{00000000-0005-0000-0000-0000BF530000}"/>
    <cellStyle name="40% - Accent5 5 2 9 2" xfId="37425" xr:uid="{00000000-0005-0000-0000-0000C0530000}"/>
    <cellStyle name="40% - Accent5 5 3" xfId="2064" xr:uid="{00000000-0005-0000-0000-0000C1530000}"/>
    <cellStyle name="40% - Accent5 5 3 2" xfId="3072" xr:uid="{00000000-0005-0000-0000-0000C2530000}"/>
    <cellStyle name="40% - Accent5 5 3 2 2" xfId="6430" xr:uid="{00000000-0005-0000-0000-0000C3530000}"/>
    <cellStyle name="40% - Accent5 5 3 2 2 2" xfId="19712" xr:uid="{00000000-0005-0000-0000-0000C4530000}"/>
    <cellStyle name="40% - Accent5 5 3 2 2 2 2" xfId="27666" xr:uid="{00000000-0005-0000-0000-0000C5530000}"/>
    <cellStyle name="40% - Accent5 5 3 2 2 2 2 2" xfId="56625" xr:uid="{00000000-0005-0000-0000-0000C6530000}"/>
    <cellStyle name="40% - Accent5 5 3 2 2 2 3" xfId="48684" xr:uid="{00000000-0005-0000-0000-0000C7530000}"/>
    <cellStyle name="40% - Accent5 5 3 2 2 3" xfId="13042" xr:uid="{00000000-0005-0000-0000-0000C8530000}"/>
    <cellStyle name="40% - Accent5 5 3 2 2 3 2" xfId="42100" xr:uid="{00000000-0005-0000-0000-0000C9530000}"/>
    <cellStyle name="40% - Accent5 5 3 2 2 4" xfId="35516" xr:uid="{00000000-0005-0000-0000-0000CA530000}"/>
    <cellStyle name="40% - Accent5 5 3 2 3" xfId="16560" xr:uid="{00000000-0005-0000-0000-0000CB530000}"/>
    <cellStyle name="40% - Accent5 5 3 2 3 2" xfId="24514" xr:uid="{00000000-0005-0000-0000-0000CC530000}"/>
    <cellStyle name="40% - Accent5 5 3 2 3 2 2" xfId="53473" xr:uid="{00000000-0005-0000-0000-0000CD530000}"/>
    <cellStyle name="40% - Accent5 5 3 2 3 3" xfId="45532" xr:uid="{00000000-0005-0000-0000-0000CE530000}"/>
    <cellStyle name="40% - Accent5 5 3 2 4" xfId="9750" xr:uid="{00000000-0005-0000-0000-0000CF530000}"/>
    <cellStyle name="40% - Accent5 5 3 2 4 2" xfId="38808" xr:uid="{00000000-0005-0000-0000-0000D0530000}"/>
    <cellStyle name="40% - Accent5 5 3 2 5" xfId="32224" xr:uid="{00000000-0005-0000-0000-0000D1530000}"/>
    <cellStyle name="40% - Accent5 5 3 3" xfId="4270" xr:uid="{00000000-0005-0000-0000-0000D2530000}"/>
    <cellStyle name="40% - Accent5 5 3 3 2" xfId="17564" xr:uid="{00000000-0005-0000-0000-0000D3530000}"/>
    <cellStyle name="40% - Accent5 5 3 3 2 2" xfId="25518" xr:uid="{00000000-0005-0000-0000-0000D4530000}"/>
    <cellStyle name="40% - Accent5 5 3 3 2 2 2" xfId="54477" xr:uid="{00000000-0005-0000-0000-0000D5530000}"/>
    <cellStyle name="40% - Accent5 5 3 3 2 3" xfId="46536" xr:uid="{00000000-0005-0000-0000-0000D6530000}"/>
    <cellStyle name="40% - Accent5 5 3 3 3" xfId="10894" xr:uid="{00000000-0005-0000-0000-0000D7530000}"/>
    <cellStyle name="40% - Accent5 5 3 3 3 2" xfId="39952" xr:uid="{00000000-0005-0000-0000-0000D8530000}"/>
    <cellStyle name="40% - Accent5 5 3 3 4" xfId="33368" xr:uid="{00000000-0005-0000-0000-0000D9530000}"/>
    <cellStyle name="40% - Accent5 5 3 4" xfId="5426" xr:uid="{00000000-0005-0000-0000-0000DA530000}"/>
    <cellStyle name="40% - Accent5 5 3 4 2" xfId="18708" xr:uid="{00000000-0005-0000-0000-0000DB530000}"/>
    <cellStyle name="40% - Accent5 5 3 4 2 2" xfId="26662" xr:uid="{00000000-0005-0000-0000-0000DC530000}"/>
    <cellStyle name="40% - Accent5 5 3 4 2 2 2" xfId="55621" xr:uid="{00000000-0005-0000-0000-0000DD530000}"/>
    <cellStyle name="40% - Accent5 5 3 4 2 3" xfId="47680" xr:uid="{00000000-0005-0000-0000-0000DE530000}"/>
    <cellStyle name="40% - Accent5 5 3 4 3" xfId="12038" xr:uid="{00000000-0005-0000-0000-0000DF530000}"/>
    <cellStyle name="40% - Accent5 5 3 4 3 2" xfId="41096" xr:uid="{00000000-0005-0000-0000-0000E0530000}"/>
    <cellStyle name="40% - Accent5 5 3 4 4" xfId="34512" xr:uid="{00000000-0005-0000-0000-0000E1530000}"/>
    <cellStyle name="40% - Accent5 5 3 5" xfId="7595" xr:uid="{00000000-0005-0000-0000-0000E2530000}"/>
    <cellStyle name="40% - Accent5 5 3 5 2" xfId="20856" xr:uid="{00000000-0005-0000-0000-0000E3530000}"/>
    <cellStyle name="40% - Accent5 5 3 5 2 2" xfId="28810" xr:uid="{00000000-0005-0000-0000-0000E4530000}"/>
    <cellStyle name="40% - Accent5 5 3 5 2 2 2" xfId="57769" xr:uid="{00000000-0005-0000-0000-0000E5530000}"/>
    <cellStyle name="40% - Accent5 5 3 5 2 3" xfId="49828" xr:uid="{00000000-0005-0000-0000-0000E6530000}"/>
    <cellStyle name="40% - Accent5 5 3 5 3" xfId="14186" xr:uid="{00000000-0005-0000-0000-0000E7530000}"/>
    <cellStyle name="40% - Accent5 5 3 5 3 2" xfId="43244" xr:uid="{00000000-0005-0000-0000-0000E8530000}"/>
    <cellStyle name="40% - Accent5 5 3 5 4" xfId="36660" xr:uid="{00000000-0005-0000-0000-0000E9530000}"/>
    <cellStyle name="40% - Accent5 5 3 6" xfId="15465" xr:uid="{00000000-0005-0000-0000-0000EA530000}"/>
    <cellStyle name="40% - Accent5 5 3 6 2" xfId="23455" xr:uid="{00000000-0005-0000-0000-0000EB530000}"/>
    <cellStyle name="40% - Accent5 5 3 6 2 2" xfId="52414" xr:uid="{00000000-0005-0000-0000-0000EC530000}"/>
    <cellStyle name="40% - Accent5 5 3 6 3" xfId="44473" xr:uid="{00000000-0005-0000-0000-0000ED530000}"/>
    <cellStyle name="40% - Accent5 5 3 7" xfId="22006" xr:uid="{00000000-0005-0000-0000-0000EE530000}"/>
    <cellStyle name="40% - Accent5 5 3 7 2" xfId="29954" xr:uid="{00000000-0005-0000-0000-0000EF530000}"/>
    <cellStyle name="40% - Accent5 5 3 7 2 2" xfId="58913" xr:uid="{00000000-0005-0000-0000-0000F0530000}"/>
    <cellStyle name="40% - Accent5 5 3 7 3" xfId="50972" xr:uid="{00000000-0005-0000-0000-0000F1530000}"/>
    <cellStyle name="40% - Accent5 5 3 8" xfId="8746" xr:uid="{00000000-0005-0000-0000-0000F2530000}"/>
    <cellStyle name="40% - Accent5 5 3 8 2" xfId="37804" xr:uid="{00000000-0005-0000-0000-0000F3530000}"/>
    <cellStyle name="40% - Accent5 5 3 9" xfId="31220" xr:uid="{00000000-0005-0000-0000-0000F4530000}"/>
    <cellStyle name="40% - Accent5 5 4" xfId="1882" xr:uid="{00000000-0005-0000-0000-0000F5530000}"/>
    <cellStyle name="40% - Accent5 5 4 2" xfId="2892" xr:uid="{00000000-0005-0000-0000-0000F6530000}"/>
    <cellStyle name="40% - Accent5 5 4 2 2" xfId="6250" xr:uid="{00000000-0005-0000-0000-0000F7530000}"/>
    <cellStyle name="40% - Accent5 5 4 2 2 2" xfId="19532" xr:uid="{00000000-0005-0000-0000-0000F8530000}"/>
    <cellStyle name="40% - Accent5 5 4 2 2 2 2" xfId="27486" xr:uid="{00000000-0005-0000-0000-0000F9530000}"/>
    <cellStyle name="40% - Accent5 5 4 2 2 2 2 2" xfId="56445" xr:uid="{00000000-0005-0000-0000-0000FA530000}"/>
    <cellStyle name="40% - Accent5 5 4 2 2 2 3" xfId="48504" xr:uid="{00000000-0005-0000-0000-0000FB530000}"/>
    <cellStyle name="40% - Accent5 5 4 2 2 3" xfId="12862" xr:uid="{00000000-0005-0000-0000-0000FC530000}"/>
    <cellStyle name="40% - Accent5 5 4 2 2 3 2" xfId="41920" xr:uid="{00000000-0005-0000-0000-0000FD530000}"/>
    <cellStyle name="40% - Accent5 5 4 2 2 4" xfId="35336" xr:uid="{00000000-0005-0000-0000-0000FE530000}"/>
    <cellStyle name="40% - Accent5 5 4 2 3" xfId="16380" xr:uid="{00000000-0005-0000-0000-0000FF530000}"/>
    <cellStyle name="40% - Accent5 5 4 2 3 2" xfId="24334" xr:uid="{00000000-0005-0000-0000-000000540000}"/>
    <cellStyle name="40% - Accent5 5 4 2 3 2 2" xfId="53293" xr:uid="{00000000-0005-0000-0000-000001540000}"/>
    <cellStyle name="40% - Accent5 5 4 2 3 3" xfId="45352" xr:uid="{00000000-0005-0000-0000-000002540000}"/>
    <cellStyle name="40% - Accent5 5 4 2 4" xfId="9570" xr:uid="{00000000-0005-0000-0000-000003540000}"/>
    <cellStyle name="40% - Accent5 5 4 2 4 2" xfId="38628" xr:uid="{00000000-0005-0000-0000-000004540000}"/>
    <cellStyle name="40% - Accent5 5 4 2 5" xfId="32044" xr:uid="{00000000-0005-0000-0000-000005540000}"/>
    <cellStyle name="40% - Accent5 5 4 3" xfId="4090" xr:uid="{00000000-0005-0000-0000-000006540000}"/>
    <cellStyle name="40% - Accent5 5 4 3 2" xfId="17384" xr:uid="{00000000-0005-0000-0000-000007540000}"/>
    <cellStyle name="40% - Accent5 5 4 3 2 2" xfId="25338" xr:uid="{00000000-0005-0000-0000-000008540000}"/>
    <cellStyle name="40% - Accent5 5 4 3 2 2 2" xfId="54297" xr:uid="{00000000-0005-0000-0000-000009540000}"/>
    <cellStyle name="40% - Accent5 5 4 3 2 3" xfId="46356" xr:uid="{00000000-0005-0000-0000-00000A540000}"/>
    <cellStyle name="40% - Accent5 5 4 3 3" xfId="10714" xr:uid="{00000000-0005-0000-0000-00000B540000}"/>
    <cellStyle name="40% - Accent5 5 4 3 3 2" xfId="39772" xr:uid="{00000000-0005-0000-0000-00000C540000}"/>
    <cellStyle name="40% - Accent5 5 4 3 4" xfId="33188" xr:uid="{00000000-0005-0000-0000-00000D540000}"/>
    <cellStyle name="40% - Accent5 5 4 4" xfId="5246" xr:uid="{00000000-0005-0000-0000-00000E540000}"/>
    <cellStyle name="40% - Accent5 5 4 4 2" xfId="18528" xr:uid="{00000000-0005-0000-0000-00000F540000}"/>
    <cellStyle name="40% - Accent5 5 4 4 2 2" xfId="26482" xr:uid="{00000000-0005-0000-0000-000010540000}"/>
    <cellStyle name="40% - Accent5 5 4 4 2 2 2" xfId="55441" xr:uid="{00000000-0005-0000-0000-000011540000}"/>
    <cellStyle name="40% - Accent5 5 4 4 2 3" xfId="47500" xr:uid="{00000000-0005-0000-0000-000012540000}"/>
    <cellStyle name="40% - Accent5 5 4 4 3" xfId="11858" xr:uid="{00000000-0005-0000-0000-000013540000}"/>
    <cellStyle name="40% - Accent5 5 4 4 3 2" xfId="40916" xr:uid="{00000000-0005-0000-0000-000014540000}"/>
    <cellStyle name="40% - Accent5 5 4 4 4" xfId="34332" xr:uid="{00000000-0005-0000-0000-000015540000}"/>
    <cellStyle name="40% - Accent5 5 4 5" xfId="7415" xr:uid="{00000000-0005-0000-0000-000016540000}"/>
    <cellStyle name="40% - Accent5 5 4 5 2" xfId="20676" xr:uid="{00000000-0005-0000-0000-000017540000}"/>
    <cellStyle name="40% - Accent5 5 4 5 2 2" xfId="28630" xr:uid="{00000000-0005-0000-0000-000018540000}"/>
    <cellStyle name="40% - Accent5 5 4 5 2 2 2" xfId="57589" xr:uid="{00000000-0005-0000-0000-000019540000}"/>
    <cellStyle name="40% - Accent5 5 4 5 2 3" xfId="49648" xr:uid="{00000000-0005-0000-0000-00001A540000}"/>
    <cellStyle name="40% - Accent5 5 4 5 3" xfId="14006" xr:uid="{00000000-0005-0000-0000-00001B540000}"/>
    <cellStyle name="40% - Accent5 5 4 5 3 2" xfId="43064" xr:uid="{00000000-0005-0000-0000-00001C540000}"/>
    <cellStyle name="40% - Accent5 5 4 5 4" xfId="36480" xr:uid="{00000000-0005-0000-0000-00001D540000}"/>
    <cellStyle name="40% - Accent5 5 4 6" xfId="15285" xr:uid="{00000000-0005-0000-0000-00001E540000}"/>
    <cellStyle name="40% - Accent5 5 4 6 2" xfId="23275" xr:uid="{00000000-0005-0000-0000-00001F540000}"/>
    <cellStyle name="40% - Accent5 5 4 6 2 2" xfId="52234" xr:uid="{00000000-0005-0000-0000-000020540000}"/>
    <cellStyle name="40% - Accent5 5 4 6 3" xfId="44293" xr:uid="{00000000-0005-0000-0000-000021540000}"/>
    <cellStyle name="40% - Accent5 5 4 7" xfId="21826" xr:uid="{00000000-0005-0000-0000-000022540000}"/>
    <cellStyle name="40% - Accent5 5 4 7 2" xfId="29774" xr:uid="{00000000-0005-0000-0000-000023540000}"/>
    <cellStyle name="40% - Accent5 5 4 7 2 2" xfId="58733" xr:uid="{00000000-0005-0000-0000-000024540000}"/>
    <cellStyle name="40% - Accent5 5 4 7 3" xfId="50792" xr:uid="{00000000-0005-0000-0000-000025540000}"/>
    <cellStyle name="40% - Accent5 5 4 8" xfId="8566" xr:uid="{00000000-0005-0000-0000-000026540000}"/>
    <cellStyle name="40% - Accent5 5 4 8 2" xfId="37624" xr:uid="{00000000-0005-0000-0000-000027540000}"/>
    <cellStyle name="40% - Accent5 5 4 9" xfId="31040" xr:uid="{00000000-0005-0000-0000-000028540000}"/>
    <cellStyle name="40% - Accent5 5 5" xfId="2480" xr:uid="{00000000-0005-0000-0000-000029540000}"/>
    <cellStyle name="40% - Accent5 5 5 2" xfId="5838" xr:uid="{00000000-0005-0000-0000-00002A540000}"/>
    <cellStyle name="40% - Accent5 5 5 2 2" xfId="19120" xr:uid="{00000000-0005-0000-0000-00002B540000}"/>
    <cellStyle name="40% - Accent5 5 5 2 2 2" xfId="27074" xr:uid="{00000000-0005-0000-0000-00002C540000}"/>
    <cellStyle name="40% - Accent5 5 5 2 2 2 2" xfId="56033" xr:uid="{00000000-0005-0000-0000-00002D540000}"/>
    <cellStyle name="40% - Accent5 5 5 2 2 3" xfId="48092" xr:uid="{00000000-0005-0000-0000-00002E540000}"/>
    <cellStyle name="40% - Accent5 5 5 2 3" xfId="12450" xr:uid="{00000000-0005-0000-0000-00002F540000}"/>
    <cellStyle name="40% - Accent5 5 5 2 3 2" xfId="41508" xr:uid="{00000000-0005-0000-0000-000030540000}"/>
    <cellStyle name="40% - Accent5 5 5 2 4" xfId="34924" xr:uid="{00000000-0005-0000-0000-000031540000}"/>
    <cellStyle name="40% - Accent5 5 5 3" xfId="14783" xr:uid="{00000000-0005-0000-0000-000032540000}"/>
    <cellStyle name="40% - Accent5 5 5 3 2" xfId="22789" xr:uid="{00000000-0005-0000-0000-000033540000}"/>
    <cellStyle name="40% - Accent5 5 5 3 2 2" xfId="51748" xr:uid="{00000000-0005-0000-0000-000034540000}"/>
    <cellStyle name="40% - Accent5 5 5 3 3" xfId="43807" xr:uid="{00000000-0005-0000-0000-000035540000}"/>
    <cellStyle name="40% - Accent5 5 5 4" xfId="9158" xr:uid="{00000000-0005-0000-0000-000036540000}"/>
    <cellStyle name="40% - Accent5 5 5 4 2" xfId="38216" xr:uid="{00000000-0005-0000-0000-000037540000}"/>
    <cellStyle name="40% - Accent5 5 5 5" xfId="31632" xr:uid="{00000000-0005-0000-0000-000038540000}"/>
    <cellStyle name="40% - Accent5 5 6" xfId="3678" xr:uid="{00000000-0005-0000-0000-000039540000}"/>
    <cellStyle name="40% - Accent5 5 6 2" xfId="16972" xr:uid="{00000000-0005-0000-0000-00003A540000}"/>
    <cellStyle name="40% - Accent5 5 6 2 2" xfId="24926" xr:uid="{00000000-0005-0000-0000-00003B540000}"/>
    <cellStyle name="40% - Accent5 5 6 2 2 2" xfId="53885" xr:uid="{00000000-0005-0000-0000-00003C540000}"/>
    <cellStyle name="40% - Accent5 5 6 2 3" xfId="45944" xr:uid="{00000000-0005-0000-0000-00003D540000}"/>
    <cellStyle name="40% - Accent5 5 6 3" xfId="10302" xr:uid="{00000000-0005-0000-0000-00003E540000}"/>
    <cellStyle name="40% - Accent5 5 6 3 2" xfId="39360" xr:uid="{00000000-0005-0000-0000-00003F540000}"/>
    <cellStyle name="40% - Accent5 5 6 4" xfId="32776" xr:uid="{00000000-0005-0000-0000-000040540000}"/>
    <cellStyle name="40% - Accent5 5 7" xfId="4834" xr:uid="{00000000-0005-0000-0000-000041540000}"/>
    <cellStyle name="40% - Accent5 5 7 2" xfId="18116" xr:uid="{00000000-0005-0000-0000-000042540000}"/>
    <cellStyle name="40% - Accent5 5 7 2 2" xfId="26070" xr:uid="{00000000-0005-0000-0000-000043540000}"/>
    <cellStyle name="40% - Accent5 5 7 2 2 2" xfId="55029" xr:uid="{00000000-0005-0000-0000-000044540000}"/>
    <cellStyle name="40% - Accent5 5 7 2 3" xfId="47088" xr:uid="{00000000-0005-0000-0000-000045540000}"/>
    <cellStyle name="40% - Accent5 5 7 3" xfId="11446" xr:uid="{00000000-0005-0000-0000-000046540000}"/>
    <cellStyle name="40% - Accent5 5 7 3 2" xfId="40504" xr:uid="{00000000-0005-0000-0000-000047540000}"/>
    <cellStyle name="40% - Accent5 5 7 4" xfId="33920" xr:uid="{00000000-0005-0000-0000-000048540000}"/>
    <cellStyle name="40% - Accent5 5 8" xfId="7003" xr:uid="{00000000-0005-0000-0000-000049540000}"/>
    <cellStyle name="40% - Accent5 5 8 2" xfId="20264" xr:uid="{00000000-0005-0000-0000-00004A540000}"/>
    <cellStyle name="40% - Accent5 5 8 2 2" xfId="28218" xr:uid="{00000000-0005-0000-0000-00004B540000}"/>
    <cellStyle name="40% - Accent5 5 8 2 2 2" xfId="57177" xr:uid="{00000000-0005-0000-0000-00004C540000}"/>
    <cellStyle name="40% - Accent5 5 8 2 3" xfId="49236" xr:uid="{00000000-0005-0000-0000-00004D540000}"/>
    <cellStyle name="40% - Accent5 5 8 3" xfId="13594" xr:uid="{00000000-0005-0000-0000-00004E540000}"/>
    <cellStyle name="40% - Accent5 5 8 3 2" xfId="42652" xr:uid="{00000000-0005-0000-0000-00004F540000}"/>
    <cellStyle name="40% - Accent5 5 8 4" xfId="36068" xr:uid="{00000000-0005-0000-0000-000050540000}"/>
    <cellStyle name="40% - Accent5 5 9" xfId="14872" xr:uid="{00000000-0005-0000-0000-000051540000}"/>
    <cellStyle name="40% - Accent5 5 9 2" xfId="22862" xr:uid="{00000000-0005-0000-0000-000052540000}"/>
    <cellStyle name="40% - Accent5 5 9 2 2" xfId="51821" xr:uid="{00000000-0005-0000-0000-000053540000}"/>
    <cellStyle name="40% - Accent5 5 9 3" xfId="43880" xr:uid="{00000000-0005-0000-0000-000054540000}"/>
    <cellStyle name="40% - Accent5 6" xfId="1518" xr:uid="{00000000-0005-0000-0000-000055540000}"/>
    <cellStyle name="40% - Accent5 6 10" xfId="30714" xr:uid="{00000000-0005-0000-0000-000056540000}"/>
    <cellStyle name="40% - Accent5 6 2" xfId="2150" xr:uid="{00000000-0005-0000-0000-000057540000}"/>
    <cellStyle name="40% - Accent5 6 2 2" xfId="3158" xr:uid="{00000000-0005-0000-0000-000058540000}"/>
    <cellStyle name="40% - Accent5 6 2 2 2" xfId="6516" xr:uid="{00000000-0005-0000-0000-000059540000}"/>
    <cellStyle name="40% - Accent5 6 2 2 2 2" xfId="19798" xr:uid="{00000000-0005-0000-0000-00005A540000}"/>
    <cellStyle name="40% - Accent5 6 2 2 2 2 2" xfId="27752" xr:uid="{00000000-0005-0000-0000-00005B540000}"/>
    <cellStyle name="40% - Accent5 6 2 2 2 2 2 2" xfId="56711" xr:uid="{00000000-0005-0000-0000-00005C540000}"/>
    <cellStyle name="40% - Accent5 6 2 2 2 2 3" xfId="48770" xr:uid="{00000000-0005-0000-0000-00005D540000}"/>
    <cellStyle name="40% - Accent5 6 2 2 2 3" xfId="13128" xr:uid="{00000000-0005-0000-0000-00005E540000}"/>
    <cellStyle name="40% - Accent5 6 2 2 2 3 2" xfId="42186" xr:uid="{00000000-0005-0000-0000-00005F540000}"/>
    <cellStyle name="40% - Accent5 6 2 2 2 4" xfId="35602" xr:uid="{00000000-0005-0000-0000-000060540000}"/>
    <cellStyle name="40% - Accent5 6 2 2 3" xfId="16646" xr:uid="{00000000-0005-0000-0000-000061540000}"/>
    <cellStyle name="40% - Accent5 6 2 2 3 2" xfId="24600" xr:uid="{00000000-0005-0000-0000-000062540000}"/>
    <cellStyle name="40% - Accent5 6 2 2 3 2 2" xfId="53559" xr:uid="{00000000-0005-0000-0000-000063540000}"/>
    <cellStyle name="40% - Accent5 6 2 2 3 3" xfId="45618" xr:uid="{00000000-0005-0000-0000-000064540000}"/>
    <cellStyle name="40% - Accent5 6 2 2 4" xfId="9836" xr:uid="{00000000-0005-0000-0000-000065540000}"/>
    <cellStyle name="40% - Accent5 6 2 2 4 2" xfId="38894" xr:uid="{00000000-0005-0000-0000-000066540000}"/>
    <cellStyle name="40% - Accent5 6 2 2 5" xfId="32310" xr:uid="{00000000-0005-0000-0000-000067540000}"/>
    <cellStyle name="40% - Accent5 6 2 3" xfId="4356" xr:uid="{00000000-0005-0000-0000-000068540000}"/>
    <cellStyle name="40% - Accent5 6 2 3 2" xfId="17650" xr:uid="{00000000-0005-0000-0000-000069540000}"/>
    <cellStyle name="40% - Accent5 6 2 3 2 2" xfId="25604" xr:uid="{00000000-0005-0000-0000-00006A540000}"/>
    <cellStyle name="40% - Accent5 6 2 3 2 2 2" xfId="54563" xr:uid="{00000000-0005-0000-0000-00006B540000}"/>
    <cellStyle name="40% - Accent5 6 2 3 2 3" xfId="46622" xr:uid="{00000000-0005-0000-0000-00006C540000}"/>
    <cellStyle name="40% - Accent5 6 2 3 3" xfId="10980" xr:uid="{00000000-0005-0000-0000-00006D540000}"/>
    <cellStyle name="40% - Accent5 6 2 3 3 2" xfId="40038" xr:uid="{00000000-0005-0000-0000-00006E540000}"/>
    <cellStyle name="40% - Accent5 6 2 3 4" xfId="33454" xr:uid="{00000000-0005-0000-0000-00006F540000}"/>
    <cellStyle name="40% - Accent5 6 2 4" xfId="5512" xr:uid="{00000000-0005-0000-0000-000070540000}"/>
    <cellStyle name="40% - Accent5 6 2 4 2" xfId="18794" xr:uid="{00000000-0005-0000-0000-000071540000}"/>
    <cellStyle name="40% - Accent5 6 2 4 2 2" xfId="26748" xr:uid="{00000000-0005-0000-0000-000072540000}"/>
    <cellStyle name="40% - Accent5 6 2 4 2 2 2" xfId="55707" xr:uid="{00000000-0005-0000-0000-000073540000}"/>
    <cellStyle name="40% - Accent5 6 2 4 2 3" xfId="47766" xr:uid="{00000000-0005-0000-0000-000074540000}"/>
    <cellStyle name="40% - Accent5 6 2 4 3" xfId="12124" xr:uid="{00000000-0005-0000-0000-000075540000}"/>
    <cellStyle name="40% - Accent5 6 2 4 3 2" xfId="41182" xr:uid="{00000000-0005-0000-0000-000076540000}"/>
    <cellStyle name="40% - Accent5 6 2 4 4" xfId="34598" xr:uid="{00000000-0005-0000-0000-000077540000}"/>
    <cellStyle name="40% - Accent5 6 2 5" xfId="7681" xr:uid="{00000000-0005-0000-0000-000078540000}"/>
    <cellStyle name="40% - Accent5 6 2 5 2" xfId="20942" xr:uid="{00000000-0005-0000-0000-000079540000}"/>
    <cellStyle name="40% - Accent5 6 2 5 2 2" xfId="28896" xr:uid="{00000000-0005-0000-0000-00007A540000}"/>
    <cellStyle name="40% - Accent5 6 2 5 2 2 2" xfId="57855" xr:uid="{00000000-0005-0000-0000-00007B540000}"/>
    <cellStyle name="40% - Accent5 6 2 5 2 3" xfId="49914" xr:uid="{00000000-0005-0000-0000-00007C540000}"/>
    <cellStyle name="40% - Accent5 6 2 5 3" xfId="14272" xr:uid="{00000000-0005-0000-0000-00007D540000}"/>
    <cellStyle name="40% - Accent5 6 2 5 3 2" xfId="43330" xr:uid="{00000000-0005-0000-0000-00007E540000}"/>
    <cellStyle name="40% - Accent5 6 2 5 4" xfId="36746" xr:uid="{00000000-0005-0000-0000-00007F540000}"/>
    <cellStyle name="40% - Accent5 6 2 6" xfId="15551" xr:uid="{00000000-0005-0000-0000-000080540000}"/>
    <cellStyle name="40% - Accent5 6 2 6 2" xfId="23541" xr:uid="{00000000-0005-0000-0000-000081540000}"/>
    <cellStyle name="40% - Accent5 6 2 6 2 2" xfId="52500" xr:uid="{00000000-0005-0000-0000-000082540000}"/>
    <cellStyle name="40% - Accent5 6 2 6 3" xfId="44559" xr:uid="{00000000-0005-0000-0000-000083540000}"/>
    <cellStyle name="40% - Accent5 6 2 7" xfId="22092" xr:uid="{00000000-0005-0000-0000-000084540000}"/>
    <cellStyle name="40% - Accent5 6 2 7 2" xfId="30040" xr:uid="{00000000-0005-0000-0000-000085540000}"/>
    <cellStyle name="40% - Accent5 6 2 7 2 2" xfId="58999" xr:uid="{00000000-0005-0000-0000-000086540000}"/>
    <cellStyle name="40% - Accent5 6 2 7 3" xfId="51058" xr:uid="{00000000-0005-0000-0000-000087540000}"/>
    <cellStyle name="40% - Accent5 6 2 8" xfId="8832" xr:uid="{00000000-0005-0000-0000-000088540000}"/>
    <cellStyle name="40% - Accent5 6 2 8 2" xfId="37890" xr:uid="{00000000-0005-0000-0000-000089540000}"/>
    <cellStyle name="40% - Accent5 6 2 9" xfId="31306" xr:uid="{00000000-0005-0000-0000-00008A540000}"/>
    <cellStyle name="40% - Accent5 6 3" xfId="2566" xr:uid="{00000000-0005-0000-0000-00008B540000}"/>
    <cellStyle name="40% - Accent5 6 3 2" xfId="5924" xr:uid="{00000000-0005-0000-0000-00008C540000}"/>
    <cellStyle name="40% - Accent5 6 3 2 2" xfId="19206" xr:uid="{00000000-0005-0000-0000-00008D540000}"/>
    <cellStyle name="40% - Accent5 6 3 2 2 2" xfId="27160" xr:uid="{00000000-0005-0000-0000-00008E540000}"/>
    <cellStyle name="40% - Accent5 6 3 2 2 2 2" xfId="56119" xr:uid="{00000000-0005-0000-0000-00008F540000}"/>
    <cellStyle name="40% - Accent5 6 3 2 2 3" xfId="48178" xr:uid="{00000000-0005-0000-0000-000090540000}"/>
    <cellStyle name="40% - Accent5 6 3 2 3" xfId="12536" xr:uid="{00000000-0005-0000-0000-000091540000}"/>
    <cellStyle name="40% - Accent5 6 3 2 3 2" xfId="41594" xr:uid="{00000000-0005-0000-0000-000092540000}"/>
    <cellStyle name="40% - Accent5 6 3 2 4" xfId="35010" xr:uid="{00000000-0005-0000-0000-000093540000}"/>
    <cellStyle name="40% - Accent5 6 3 3" xfId="16054" xr:uid="{00000000-0005-0000-0000-000094540000}"/>
    <cellStyle name="40% - Accent5 6 3 3 2" xfId="24008" xr:uid="{00000000-0005-0000-0000-000095540000}"/>
    <cellStyle name="40% - Accent5 6 3 3 2 2" xfId="52967" xr:uid="{00000000-0005-0000-0000-000096540000}"/>
    <cellStyle name="40% - Accent5 6 3 3 3" xfId="45026" xr:uid="{00000000-0005-0000-0000-000097540000}"/>
    <cellStyle name="40% - Accent5 6 3 4" xfId="9244" xr:uid="{00000000-0005-0000-0000-000098540000}"/>
    <cellStyle name="40% - Accent5 6 3 4 2" xfId="38302" xr:uid="{00000000-0005-0000-0000-000099540000}"/>
    <cellStyle name="40% - Accent5 6 3 5" xfId="31718" xr:uid="{00000000-0005-0000-0000-00009A540000}"/>
    <cellStyle name="40% - Accent5 6 4" xfId="3764" xr:uid="{00000000-0005-0000-0000-00009B540000}"/>
    <cellStyle name="40% - Accent5 6 4 2" xfId="17058" xr:uid="{00000000-0005-0000-0000-00009C540000}"/>
    <cellStyle name="40% - Accent5 6 4 2 2" xfId="25012" xr:uid="{00000000-0005-0000-0000-00009D540000}"/>
    <cellStyle name="40% - Accent5 6 4 2 2 2" xfId="53971" xr:uid="{00000000-0005-0000-0000-00009E540000}"/>
    <cellStyle name="40% - Accent5 6 4 2 3" xfId="46030" xr:uid="{00000000-0005-0000-0000-00009F540000}"/>
    <cellStyle name="40% - Accent5 6 4 3" xfId="10388" xr:uid="{00000000-0005-0000-0000-0000A0540000}"/>
    <cellStyle name="40% - Accent5 6 4 3 2" xfId="39446" xr:uid="{00000000-0005-0000-0000-0000A1540000}"/>
    <cellStyle name="40% - Accent5 6 4 4" xfId="32862" xr:uid="{00000000-0005-0000-0000-0000A2540000}"/>
    <cellStyle name="40% - Accent5 6 5" xfId="4920" xr:uid="{00000000-0005-0000-0000-0000A3540000}"/>
    <cellStyle name="40% - Accent5 6 5 2" xfId="18202" xr:uid="{00000000-0005-0000-0000-0000A4540000}"/>
    <cellStyle name="40% - Accent5 6 5 2 2" xfId="26156" xr:uid="{00000000-0005-0000-0000-0000A5540000}"/>
    <cellStyle name="40% - Accent5 6 5 2 2 2" xfId="55115" xr:uid="{00000000-0005-0000-0000-0000A6540000}"/>
    <cellStyle name="40% - Accent5 6 5 2 3" xfId="47174" xr:uid="{00000000-0005-0000-0000-0000A7540000}"/>
    <cellStyle name="40% - Accent5 6 5 3" xfId="11532" xr:uid="{00000000-0005-0000-0000-0000A8540000}"/>
    <cellStyle name="40% - Accent5 6 5 3 2" xfId="40590" xr:uid="{00000000-0005-0000-0000-0000A9540000}"/>
    <cellStyle name="40% - Accent5 6 5 4" xfId="34006" xr:uid="{00000000-0005-0000-0000-0000AA540000}"/>
    <cellStyle name="40% - Accent5 6 6" xfId="7089" xr:uid="{00000000-0005-0000-0000-0000AB540000}"/>
    <cellStyle name="40% - Accent5 6 6 2" xfId="20350" xr:uid="{00000000-0005-0000-0000-0000AC540000}"/>
    <cellStyle name="40% - Accent5 6 6 2 2" xfId="28304" xr:uid="{00000000-0005-0000-0000-0000AD540000}"/>
    <cellStyle name="40% - Accent5 6 6 2 2 2" xfId="57263" xr:uid="{00000000-0005-0000-0000-0000AE540000}"/>
    <cellStyle name="40% - Accent5 6 6 2 3" xfId="49322" xr:uid="{00000000-0005-0000-0000-0000AF540000}"/>
    <cellStyle name="40% - Accent5 6 6 3" xfId="13680" xr:uid="{00000000-0005-0000-0000-0000B0540000}"/>
    <cellStyle name="40% - Accent5 6 6 3 2" xfId="42738" xr:uid="{00000000-0005-0000-0000-0000B1540000}"/>
    <cellStyle name="40% - Accent5 6 6 4" xfId="36154" xr:uid="{00000000-0005-0000-0000-0000B2540000}"/>
    <cellStyle name="40% - Accent5 6 7" xfId="14958" xr:uid="{00000000-0005-0000-0000-0000B3540000}"/>
    <cellStyle name="40% - Accent5 6 7 2" xfId="22948" xr:uid="{00000000-0005-0000-0000-0000B4540000}"/>
    <cellStyle name="40% - Accent5 6 7 2 2" xfId="51907" xr:uid="{00000000-0005-0000-0000-0000B5540000}"/>
    <cellStyle name="40% - Accent5 6 7 3" xfId="43966" xr:uid="{00000000-0005-0000-0000-0000B6540000}"/>
    <cellStyle name="40% - Accent5 6 8" xfId="21500" xr:uid="{00000000-0005-0000-0000-0000B7540000}"/>
    <cellStyle name="40% - Accent5 6 8 2" xfId="29448" xr:uid="{00000000-0005-0000-0000-0000B8540000}"/>
    <cellStyle name="40% - Accent5 6 8 2 2" xfId="58407" xr:uid="{00000000-0005-0000-0000-0000B9540000}"/>
    <cellStyle name="40% - Accent5 6 8 3" xfId="50466" xr:uid="{00000000-0005-0000-0000-0000BA540000}"/>
    <cellStyle name="40% - Accent5 6 9" xfId="8240" xr:uid="{00000000-0005-0000-0000-0000BB540000}"/>
    <cellStyle name="40% - Accent5 6 9 2" xfId="37298" xr:uid="{00000000-0005-0000-0000-0000BC540000}"/>
    <cellStyle name="40% - Accent5 7" xfId="1974" xr:uid="{00000000-0005-0000-0000-0000BD540000}"/>
    <cellStyle name="40% - Accent5 7 2" xfId="2982" xr:uid="{00000000-0005-0000-0000-0000BE540000}"/>
    <cellStyle name="40% - Accent5 7 2 2" xfId="6340" xr:uid="{00000000-0005-0000-0000-0000BF540000}"/>
    <cellStyle name="40% - Accent5 7 2 2 2" xfId="19622" xr:uid="{00000000-0005-0000-0000-0000C0540000}"/>
    <cellStyle name="40% - Accent5 7 2 2 2 2" xfId="27576" xr:uid="{00000000-0005-0000-0000-0000C1540000}"/>
    <cellStyle name="40% - Accent5 7 2 2 2 2 2" xfId="56535" xr:uid="{00000000-0005-0000-0000-0000C2540000}"/>
    <cellStyle name="40% - Accent5 7 2 2 2 3" xfId="48594" xr:uid="{00000000-0005-0000-0000-0000C3540000}"/>
    <cellStyle name="40% - Accent5 7 2 2 3" xfId="12952" xr:uid="{00000000-0005-0000-0000-0000C4540000}"/>
    <cellStyle name="40% - Accent5 7 2 2 3 2" xfId="42010" xr:uid="{00000000-0005-0000-0000-0000C5540000}"/>
    <cellStyle name="40% - Accent5 7 2 2 4" xfId="35426" xr:uid="{00000000-0005-0000-0000-0000C6540000}"/>
    <cellStyle name="40% - Accent5 7 2 3" xfId="16470" xr:uid="{00000000-0005-0000-0000-0000C7540000}"/>
    <cellStyle name="40% - Accent5 7 2 3 2" xfId="24424" xr:uid="{00000000-0005-0000-0000-0000C8540000}"/>
    <cellStyle name="40% - Accent5 7 2 3 2 2" xfId="53383" xr:uid="{00000000-0005-0000-0000-0000C9540000}"/>
    <cellStyle name="40% - Accent5 7 2 3 3" xfId="45442" xr:uid="{00000000-0005-0000-0000-0000CA540000}"/>
    <cellStyle name="40% - Accent5 7 2 4" xfId="9660" xr:uid="{00000000-0005-0000-0000-0000CB540000}"/>
    <cellStyle name="40% - Accent5 7 2 4 2" xfId="38718" xr:uid="{00000000-0005-0000-0000-0000CC540000}"/>
    <cellStyle name="40% - Accent5 7 2 5" xfId="32134" xr:uid="{00000000-0005-0000-0000-0000CD540000}"/>
    <cellStyle name="40% - Accent5 7 3" xfId="4180" xr:uid="{00000000-0005-0000-0000-0000CE540000}"/>
    <cellStyle name="40% - Accent5 7 3 2" xfId="17474" xr:uid="{00000000-0005-0000-0000-0000CF540000}"/>
    <cellStyle name="40% - Accent5 7 3 2 2" xfId="25428" xr:uid="{00000000-0005-0000-0000-0000D0540000}"/>
    <cellStyle name="40% - Accent5 7 3 2 2 2" xfId="54387" xr:uid="{00000000-0005-0000-0000-0000D1540000}"/>
    <cellStyle name="40% - Accent5 7 3 2 3" xfId="46446" xr:uid="{00000000-0005-0000-0000-0000D2540000}"/>
    <cellStyle name="40% - Accent5 7 3 3" xfId="10804" xr:uid="{00000000-0005-0000-0000-0000D3540000}"/>
    <cellStyle name="40% - Accent5 7 3 3 2" xfId="39862" xr:uid="{00000000-0005-0000-0000-0000D4540000}"/>
    <cellStyle name="40% - Accent5 7 3 4" xfId="33278" xr:uid="{00000000-0005-0000-0000-0000D5540000}"/>
    <cellStyle name="40% - Accent5 7 4" xfId="5336" xr:uid="{00000000-0005-0000-0000-0000D6540000}"/>
    <cellStyle name="40% - Accent5 7 4 2" xfId="18618" xr:uid="{00000000-0005-0000-0000-0000D7540000}"/>
    <cellStyle name="40% - Accent5 7 4 2 2" xfId="26572" xr:uid="{00000000-0005-0000-0000-0000D8540000}"/>
    <cellStyle name="40% - Accent5 7 4 2 2 2" xfId="55531" xr:uid="{00000000-0005-0000-0000-0000D9540000}"/>
    <cellStyle name="40% - Accent5 7 4 2 3" xfId="47590" xr:uid="{00000000-0005-0000-0000-0000DA540000}"/>
    <cellStyle name="40% - Accent5 7 4 3" xfId="11948" xr:uid="{00000000-0005-0000-0000-0000DB540000}"/>
    <cellStyle name="40% - Accent5 7 4 3 2" xfId="41006" xr:uid="{00000000-0005-0000-0000-0000DC540000}"/>
    <cellStyle name="40% - Accent5 7 4 4" xfId="34422" xr:uid="{00000000-0005-0000-0000-0000DD540000}"/>
    <cellStyle name="40% - Accent5 7 5" xfId="7505" xr:uid="{00000000-0005-0000-0000-0000DE540000}"/>
    <cellStyle name="40% - Accent5 7 5 2" xfId="20766" xr:uid="{00000000-0005-0000-0000-0000DF540000}"/>
    <cellStyle name="40% - Accent5 7 5 2 2" xfId="28720" xr:uid="{00000000-0005-0000-0000-0000E0540000}"/>
    <cellStyle name="40% - Accent5 7 5 2 2 2" xfId="57679" xr:uid="{00000000-0005-0000-0000-0000E1540000}"/>
    <cellStyle name="40% - Accent5 7 5 2 3" xfId="49738" xr:uid="{00000000-0005-0000-0000-0000E2540000}"/>
    <cellStyle name="40% - Accent5 7 5 3" xfId="14096" xr:uid="{00000000-0005-0000-0000-0000E3540000}"/>
    <cellStyle name="40% - Accent5 7 5 3 2" xfId="43154" xr:uid="{00000000-0005-0000-0000-0000E4540000}"/>
    <cellStyle name="40% - Accent5 7 5 4" xfId="36570" xr:uid="{00000000-0005-0000-0000-0000E5540000}"/>
    <cellStyle name="40% - Accent5 7 6" xfId="15375" xr:uid="{00000000-0005-0000-0000-0000E6540000}"/>
    <cellStyle name="40% - Accent5 7 6 2" xfId="23365" xr:uid="{00000000-0005-0000-0000-0000E7540000}"/>
    <cellStyle name="40% - Accent5 7 6 2 2" xfId="52324" xr:uid="{00000000-0005-0000-0000-0000E8540000}"/>
    <cellStyle name="40% - Accent5 7 6 3" xfId="44383" xr:uid="{00000000-0005-0000-0000-0000E9540000}"/>
    <cellStyle name="40% - Accent5 7 7" xfId="21916" xr:uid="{00000000-0005-0000-0000-0000EA540000}"/>
    <cellStyle name="40% - Accent5 7 7 2" xfId="29864" xr:uid="{00000000-0005-0000-0000-0000EB540000}"/>
    <cellStyle name="40% - Accent5 7 7 2 2" xfId="58823" xr:uid="{00000000-0005-0000-0000-0000EC540000}"/>
    <cellStyle name="40% - Accent5 7 7 3" xfId="50882" xr:uid="{00000000-0005-0000-0000-0000ED540000}"/>
    <cellStyle name="40% - Accent5 7 8" xfId="8656" xr:uid="{00000000-0005-0000-0000-0000EE540000}"/>
    <cellStyle name="40% - Accent5 7 8 2" xfId="37714" xr:uid="{00000000-0005-0000-0000-0000EF540000}"/>
    <cellStyle name="40% - Accent5 7 9" xfId="31130" xr:uid="{00000000-0005-0000-0000-0000F0540000}"/>
    <cellStyle name="40% - Accent5 8" xfId="1790" xr:uid="{00000000-0005-0000-0000-0000F1540000}"/>
    <cellStyle name="40% - Accent5 8 2" xfId="2802" xr:uid="{00000000-0005-0000-0000-0000F2540000}"/>
    <cellStyle name="40% - Accent5 8 2 2" xfId="6160" xr:uid="{00000000-0005-0000-0000-0000F3540000}"/>
    <cellStyle name="40% - Accent5 8 2 2 2" xfId="19442" xr:uid="{00000000-0005-0000-0000-0000F4540000}"/>
    <cellStyle name="40% - Accent5 8 2 2 2 2" xfId="27396" xr:uid="{00000000-0005-0000-0000-0000F5540000}"/>
    <cellStyle name="40% - Accent5 8 2 2 2 2 2" xfId="56355" xr:uid="{00000000-0005-0000-0000-0000F6540000}"/>
    <cellStyle name="40% - Accent5 8 2 2 2 3" xfId="48414" xr:uid="{00000000-0005-0000-0000-0000F7540000}"/>
    <cellStyle name="40% - Accent5 8 2 2 3" xfId="12772" xr:uid="{00000000-0005-0000-0000-0000F8540000}"/>
    <cellStyle name="40% - Accent5 8 2 2 3 2" xfId="41830" xr:uid="{00000000-0005-0000-0000-0000F9540000}"/>
    <cellStyle name="40% - Accent5 8 2 2 4" xfId="35246" xr:uid="{00000000-0005-0000-0000-0000FA540000}"/>
    <cellStyle name="40% - Accent5 8 2 3" xfId="16290" xr:uid="{00000000-0005-0000-0000-0000FB540000}"/>
    <cellStyle name="40% - Accent5 8 2 3 2" xfId="24244" xr:uid="{00000000-0005-0000-0000-0000FC540000}"/>
    <cellStyle name="40% - Accent5 8 2 3 2 2" xfId="53203" xr:uid="{00000000-0005-0000-0000-0000FD540000}"/>
    <cellStyle name="40% - Accent5 8 2 3 3" xfId="45262" xr:uid="{00000000-0005-0000-0000-0000FE540000}"/>
    <cellStyle name="40% - Accent5 8 2 4" xfId="9480" xr:uid="{00000000-0005-0000-0000-0000FF540000}"/>
    <cellStyle name="40% - Accent5 8 2 4 2" xfId="38538" xr:uid="{00000000-0005-0000-0000-000000550000}"/>
    <cellStyle name="40% - Accent5 8 2 5" xfId="31954" xr:uid="{00000000-0005-0000-0000-000001550000}"/>
    <cellStyle name="40% - Accent5 8 3" xfId="4000" xr:uid="{00000000-0005-0000-0000-000002550000}"/>
    <cellStyle name="40% - Accent5 8 3 2" xfId="17294" xr:uid="{00000000-0005-0000-0000-000003550000}"/>
    <cellStyle name="40% - Accent5 8 3 2 2" xfId="25248" xr:uid="{00000000-0005-0000-0000-000004550000}"/>
    <cellStyle name="40% - Accent5 8 3 2 2 2" xfId="54207" xr:uid="{00000000-0005-0000-0000-000005550000}"/>
    <cellStyle name="40% - Accent5 8 3 2 3" xfId="46266" xr:uid="{00000000-0005-0000-0000-000006550000}"/>
    <cellStyle name="40% - Accent5 8 3 3" xfId="10624" xr:uid="{00000000-0005-0000-0000-000007550000}"/>
    <cellStyle name="40% - Accent5 8 3 3 2" xfId="39682" xr:uid="{00000000-0005-0000-0000-000008550000}"/>
    <cellStyle name="40% - Accent5 8 3 4" xfId="33098" xr:uid="{00000000-0005-0000-0000-000009550000}"/>
    <cellStyle name="40% - Accent5 8 4" xfId="5156" xr:uid="{00000000-0005-0000-0000-00000A550000}"/>
    <cellStyle name="40% - Accent5 8 4 2" xfId="18438" xr:uid="{00000000-0005-0000-0000-00000B550000}"/>
    <cellStyle name="40% - Accent5 8 4 2 2" xfId="26392" xr:uid="{00000000-0005-0000-0000-00000C550000}"/>
    <cellStyle name="40% - Accent5 8 4 2 2 2" xfId="55351" xr:uid="{00000000-0005-0000-0000-00000D550000}"/>
    <cellStyle name="40% - Accent5 8 4 2 3" xfId="47410" xr:uid="{00000000-0005-0000-0000-00000E550000}"/>
    <cellStyle name="40% - Accent5 8 4 3" xfId="11768" xr:uid="{00000000-0005-0000-0000-00000F550000}"/>
    <cellStyle name="40% - Accent5 8 4 3 2" xfId="40826" xr:uid="{00000000-0005-0000-0000-000010550000}"/>
    <cellStyle name="40% - Accent5 8 4 4" xfId="34242" xr:uid="{00000000-0005-0000-0000-000011550000}"/>
    <cellStyle name="40% - Accent5 8 5" xfId="7325" xr:uid="{00000000-0005-0000-0000-000012550000}"/>
    <cellStyle name="40% - Accent5 8 5 2" xfId="20586" xr:uid="{00000000-0005-0000-0000-000013550000}"/>
    <cellStyle name="40% - Accent5 8 5 2 2" xfId="28540" xr:uid="{00000000-0005-0000-0000-000014550000}"/>
    <cellStyle name="40% - Accent5 8 5 2 2 2" xfId="57499" xr:uid="{00000000-0005-0000-0000-000015550000}"/>
    <cellStyle name="40% - Accent5 8 5 2 3" xfId="49558" xr:uid="{00000000-0005-0000-0000-000016550000}"/>
    <cellStyle name="40% - Accent5 8 5 3" xfId="13916" xr:uid="{00000000-0005-0000-0000-000017550000}"/>
    <cellStyle name="40% - Accent5 8 5 3 2" xfId="42974" xr:uid="{00000000-0005-0000-0000-000018550000}"/>
    <cellStyle name="40% - Accent5 8 5 4" xfId="36390" xr:uid="{00000000-0005-0000-0000-000019550000}"/>
    <cellStyle name="40% - Accent5 8 6" xfId="15195" xr:uid="{00000000-0005-0000-0000-00001A550000}"/>
    <cellStyle name="40% - Accent5 8 6 2" xfId="23185" xr:uid="{00000000-0005-0000-0000-00001B550000}"/>
    <cellStyle name="40% - Accent5 8 6 2 2" xfId="52144" xr:uid="{00000000-0005-0000-0000-00001C550000}"/>
    <cellStyle name="40% - Accent5 8 6 3" xfId="44203" xr:uid="{00000000-0005-0000-0000-00001D550000}"/>
    <cellStyle name="40% - Accent5 8 7" xfId="21736" xr:uid="{00000000-0005-0000-0000-00001E550000}"/>
    <cellStyle name="40% - Accent5 8 7 2" xfId="29684" xr:uid="{00000000-0005-0000-0000-00001F550000}"/>
    <cellStyle name="40% - Accent5 8 7 2 2" xfId="58643" xr:uid="{00000000-0005-0000-0000-000020550000}"/>
    <cellStyle name="40% - Accent5 8 7 3" xfId="50702" xr:uid="{00000000-0005-0000-0000-000021550000}"/>
    <cellStyle name="40% - Accent5 8 8" xfId="8476" xr:uid="{00000000-0005-0000-0000-000022550000}"/>
    <cellStyle name="40% - Accent5 8 8 2" xfId="37534" xr:uid="{00000000-0005-0000-0000-000023550000}"/>
    <cellStyle name="40% - Accent5 8 9" xfId="30950" xr:uid="{00000000-0005-0000-0000-000024550000}"/>
    <cellStyle name="40% - Accent5 9" xfId="2389" xr:uid="{00000000-0005-0000-0000-000025550000}"/>
    <cellStyle name="40% - Accent5 9 2" xfId="5748" xr:uid="{00000000-0005-0000-0000-000026550000}"/>
    <cellStyle name="40% - Accent5 9 2 2" xfId="19030" xr:uid="{00000000-0005-0000-0000-000027550000}"/>
    <cellStyle name="40% - Accent5 9 2 2 2" xfId="26984" xr:uid="{00000000-0005-0000-0000-000028550000}"/>
    <cellStyle name="40% - Accent5 9 2 2 2 2" xfId="55943" xr:uid="{00000000-0005-0000-0000-000029550000}"/>
    <cellStyle name="40% - Accent5 9 2 2 3" xfId="48002" xr:uid="{00000000-0005-0000-0000-00002A550000}"/>
    <cellStyle name="40% - Accent5 9 2 3" xfId="12360" xr:uid="{00000000-0005-0000-0000-00002B550000}"/>
    <cellStyle name="40% - Accent5 9 2 3 2" xfId="41418" xr:uid="{00000000-0005-0000-0000-00002C550000}"/>
    <cellStyle name="40% - Accent5 9 2 4" xfId="34834" xr:uid="{00000000-0005-0000-0000-00002D550000}"/>
    <cellStyle name="40% - Accent5 9 3" xfId="15941" xr:uid="{00000000-0005-0000-0000-00002E550000}"/>
    <cellStyle name="40% - Accent5 9 3 2" xfId="23921" xr:uid="{00000000-0005-0000-0000-00002F550000}"/>
    <cellStyle name="40% - Accent5 9 3 2 2" xfId="52880" xr:uid="{00000000-0005-0000-0000-000030550000}"/>
    <cellStyle name="40% - Accent5 9 3 3" xfId="44939" xr:uid="{00000000-0005-0000-0000-000031550000}"/>
    <cellStyle name="40% - Accent5 9 4" xfId="9068" xr:uid="{00000000-0005-0000-0000-000032550000}"/>
    <cellStyle name="40% - Accent5 9 4 2" xfId="38126" xr:uid="{00000000-0005-0000-0000-000033550000}"/>
    <cellStyle name="40% - Accent5 9 5" xfId="31542" xr:uid="{00000000-0005-0000-0000-000034550000}"/>
    <cellStyle name="40% - Accent6" xfId="62" builtinId="51" customBuiltin="1"/>
    <cellStyle name="40% - Accent6 10" xfId="3590" xr:uid="{00000000-0005-0000-0000-000036550000}"/>
    <cellStyle name="40% - Accent6 10 2" xfId="16884" xr:uid="{00000000-0005-0000-0000-000037550000}"/>
    <cellStyle name="40% - Accent6 10 2 2" xfId="24838" xr:uid="{00000000-0005-0000-0000-000038550000}"/>
    <cellStyle name="40% - Accent6 10 2 2 2" xfId="53797" xr:uid="{00000000-0005-0000-0000-000039550000}"/>
    <cellStyle name="40% - Accent6 10 2 3" xfId="45856" xr:uid="{00000000-0005-0000-0000-00003A550000}"/>
    <cellStyle name="40% - Accent6 10 3" xfId="10214" xr:uid="{00000000-0005-0000-0000-00003B550000}"/>
    <cellStyle name="40% - Accent6 10 3 2" xfId="39272" xr:uid="{00000000-0005-0000-0000-00003C550000}"/>
    <cellStyle name="40% - Accent6 10 4" xfId="32688" xr:uid="{00000000-0005-0000-0000-00003D550000}"/>
    <cellStyle name="40% - Accent6 11" xfId="4744" xr:uid="{00000000-0005-0000-0000-00003E550000}"/>
    <cellStyle name="40% - Accent6 11 2" xfId="18028" xr:uid="{00000000-0005-0000-0000-00003F550000}"/>
    <cellStyle name="40% - Accent6 11 2 2" xfId="25982" xr:uid="{00000000-0005-0000-0000-000040550000}"/>
    <cellStyle name="40% - Accent6 11 2 2 2" xfId="54941" xr:uid="{00000000-0005-0000-0000-000041550000}"/>
    <cellStyle name="40% - Accent6 11 2 3" xfId="47000" xr:uid="{00000000-0005-0000-0000-000042550000}"/>
    <cellStyle name="40% - Accent6 11 3" xfId="11358" xr:uid="{00000000-0005-0000-0000-000043550000}"/>
    <cellStyle name="40% - Accent6 11 3 2" xfId="40416" xr:uid="{00000000-0005-0000-0000-000044550000}"/>
    <cellStyle name="40% - Accent6 11 4" xfId="33832" xr:uid="{00000000-0005-0000-0000-000045550000}"/>
    <cellStyle name="40% - Accent6 12" xfId="6905" xr:uid="{00000000-0005-0000-0000-000046550000}"/>
    <cellStyle name="40% - Accent6 12 2" xfId="20176" xr:uid="{00000000-0005-0000-0000-000047550000}"/>
    <cellStyle name="40% - Accent6 12 2 2" xfId="28130" xr:uid="{00000000-0005-0000-0000-000048550000}"/>
    <cellStyle name="40% - Accent6 12 2 2 2" xfId="57089" xr:uid="{00000000-0005-0000-0000-000049550000}"/>
    <cellStyle name="40% - Accent6 12 2 3" xfId="49148" xr:uid="{00000000-0005-0000-0000-00004A550000}"/>
    <cellStyle name="40% - Accent6 12 3" xfId="13506" xr:uid="{00000000-0005-0000-0000-00004B550000}"/>
    <cellStyle name="40% - Accent6 12 3 2" xfId="42564" xr:uid="{00000000-0005-0000-0000-00004C550000}"/>
    <cellStyle name="40% - Accent6 12 4" xfId="35980" xr:uid="{00000000-0005-0000-0000-00004D550000}"/>
    <cellStyle name="40% - Accent6 13" xfId="14658" xr:uid="{00000000-0005-0000-0000-00004E550000}"/>
    <cellStyle name="40% - Accent6 13 2" xfId="22693" xr:uid="{00000000-0005-0000-0000-00004F550000}"/>
    <cellStyle name="40% - Accent6 13 2 2" xfId="51652" xr:uid="{00000000-0005-0000-0000-000050550000}"/>
    <cellStyle name="40% - Accent6 13 3" xfId="43711" xr:uid="{00000000-0005-0000-0000-000051550000}"/>
    <cellStyle name="40% - Accent6 14" xfId="21322" xr:uid="{00000000-0005-0000-0000-000052550000}"/>
    <cellStyle name="40% - Accent6 14 2" xfId="29274" xr:uid="{00000000-0005-0000-0000-000053550000}"/>
    <cellStyle name="40% - Accent6 14 2 2" xfId="58233" xr:uid="{00000000-0005-0000-0000-000054550000}"/>
    <cellStyle name="40% - Accent6 14 3" xfId="50292" xr:uid="{00000000-0005-0000-0000-000055550000}"/>
    <cellStyle name="40% - Accent6 15" xfId="8064" xr:uid="{00000000-0005-0000-0000-000056550000}"/>
    <cellStyle name="40% - Accent6 15 2" xfId="37124" xr:uid="{00000000-0005-0000-0000-000057550000}"/>
    <cellStyle name="40% - Accent6 16" xfId="30529" xr:uid="{00000000-0005-0000-0000-000058550000}"/>
    <cellStyle name="40% - Accent6 2" xfId="852" xr:uid="{00000000-0005-0000-0000-000059550000}"/>
    <cellStyle name="40% - Accent6 2 2" xfId="3426" xr:uid="{00000000-0005-0000-0000-00005A550000}"/>
    <cellStyle name="40% - Accent6 2 2 10" xfId="32578" xr:uid="{00000000-0005-0000-0000-00005B550000}"/>
    <cellStyle name="40% - Accent6 2 2 2" xfId="4624" xr:uid="{00000000-0005-0000-0000-00005C550000}"/>
    <cellStyle name="40% - Accent6 2 2 2 2" xfId="17918" xr:uid="{00000000-0005-0000-0000-00005D550000}"/>
    <cellStyle name="40% - Accent6 2 2 2 2 2" xfId="25872" xr:uid="{00000000-0005-0000-0000-00005E550000}"/>
    <cellStyle name="40% - Accent6 2 2 2 2 2 2" xfId="54831" xr:uid="{00000000-0005-0000-0000-00005F550000}"/>
    <cellStyle name="40% - Accent6 2 2 2 2 3" xfId="46890" xr:uid="{00000000-0005-0000-0000-000060550000}"/>
    <cellStyle name="40% - Accent6 2 2 2 3" xfId="11248" xr:uid="{00000000-0005-0000-0000-000061550000}"/>
    <cellStyle name="40% - Accent6 2 2 2 3 2" xfId="40306" xr:uid="{00000000-0005-0000-0000-000062550000}"/>
    <cellStyle name="40% - Accent6 2 2 2 4" xfId="33722" xr:uid="{00000000-0005-0000-0000-000063550000}"/>
    <cellStyle name="40% - Accent6 2 2 3" xfId="6784" xr:uid="{00000000-0005-0000-0000-000064550000}"/>
    <cellStyle name="40% - Accent6 2 2 3 2" xfId="20066" xr:uid="{00000000-0005-0000-0000-000065550000}"/>
    <cellStyle name="40% - Accent6 2 2 3 2 2" xfId="28020" xr:uid="{00000000-0005-0000-0000-000066550000}"/>
    <cellStyle name="40% - Accent6 2 2 3 2 2 2" xfId="56979" xr:uid="{00000000-0005-0000-0000-000067550000}"/>
    <cellStyle name="40% - Accent6 2 2 3 2 3" xfId="49038" xr:uid="{00000000-0005-0000-0000-000068550000}"/>
    <cellStyle name="40% - Accent6 2 2 3 3" xfId="13396" xr:uid="{00000000-0005-0000-0000-000069550000}"/>
    <cellStyle name="40% - Accent6 2 2 3 3 2" xfId="42454" xr:uid="{00000000-0005-0000-0000-00006A550000}"/>
    <cellStyle name="40% - Accent6 2 2 3 4" xfId="35870" xr:uid="{00000000-0005-0000-0000-00006B550000}"/>
    <cellStyle name="40% - Accent6 2 2 4" xfId="7949" xr:uid="{00000000-0005-0000-0000-00006C550000}"/>
    <cellStyle name="40% - Accent6 2 2 4 2" xfId="21210" xr:uid="{00000000-0005-0000-0000-00006D550000}"/>
    <cellStyle name="40% - Accent6 2 2 4 2 2" xfId="29164" xr:uid="{00000000-0005-0000-0000-00006E550000}"/>
    <cellStyle name="40% - Accent6 2 2 4 2 2 2" xfId="58123" xr:uid="{00000000-0005-0000-0000-00006F550000}"/>
    <cellStyle name="40% - Accent6 2 2 4 2 3" xfId="50182" xr:uid="{00000000-0005-0000-0000-000070550000}"/>
    <cellStyle name="40% - Accent6 2 2 4 3" xfId="14540" xr:uid="{00000000-0005-0000-0000-000071550000}"/>
    <cellStyle name="40% - Accent6 2 2 4 3 2" xfId="43598" xr:uid="{00000000-0005-0000-0000-000072550000}"/>
    <cellStyle name="40% - Accent6 2 2 4 4" xfId="37014" xr:uid="{00000000-0005-0000-0000-000073550000}"/>
    <cellStyle name="40% - Accent6 2 2 5" xfId="15819" xr:uid="{00000000-0005-0000-0000-000074550000}"/>
    <cellStyle name="40% - Accent6 2 2 5 2" xfId="23809" xr:uid="{00000000-0005-0000-0000-000075550000}"/>
    <cellStyle name="40% - Accent6 2 2 5 2 2" xfId="52768" xr:uid="{00000000-0005-0000-0000-000076550000}"/>
    <cellStyle name="40% - Accent6 2 2 5 3" xfId="44827" xr:uid="{00000000-0005-0000-0000-000077550000}"/>
    <cellStyle name="40% - Accent6 2 2 6" xfId="22360" xr:uid="{00000000-0005-0000-0000-000078550000}"/>
    <cellStyle name="40% - Accent6 2 2 6 2" xfId="30308" xr:uid="{00000000-0005-0000-0000-000079550000}"/>
    <cellStyle name="40% - Accent6 2 2 6 2 2" xfId="59267" xr:uid="{00000000-0005-0000-0000-00007A550000}"/>
    <cellStyle name="40% - Accent6 2 2 6 3" xfId="51326" xr:uid="{00000000-0005-0000-0000-00007B550000}"/>
    <cellStyle name="40% - Accent6 2 2 7" xfId="22504" xr:uid="{00000000-0005-0000-0000-00007C550000}"/>
    <cellStyle name="40% - Accent6 2 2 7 2" xfId="30448" xr:uid="{00000000-0005-0000-0000-00007D550000}"/>
    <cellStyle name="40% - Accent6 2 2 7 2 2" xfId="59407" xr:uid="{00000000-0005-0000-0000-00007E550000}"/>
    <cellStyle name="40% - Accent6 2 2 7 3" xfId="51466" xr:uid="{00000000-0005-0000-0000-00007F550000}"/>
    <cellStyle name="40% - Accent6 2 2 8" xfId="22610" xr:uid="{00000000-0005-0000-0000-000080550000}"/>
    <cellStyle name="40% - Accent6 2 2 8 2" xfId="51572" xr:uid="{00000000-0005-0000-0000-000081550000}"/>
    <cellStyle name="40% - Accent6 2 2 9" xfId="10104" xr:uid="{00000000-0005-0000-0000-000082550000}"/>
    <cellStyle name="40% - Accent6 2 2 9 2" xfId="39162" xr:uid="{00000000-0005-0000-0000-000083550000}"/>
    <cellStyle name="40% - Accent6 2 3" xfId="3425" xr:uid="{00000000-0005-0000-0000-000084550000}"/>
    <cellStyle name="40% - Accent6 2 3 2" xfId="4623" xr:uid="{00000000-0005-0000-0000-000085550000}"/>
    <cellStyle name="40% - Accent6 2 3 2 2" xfId="17917" xr:uid="{00000000-0005-0000-0000-000086550000}"/>
    <cellStyle name="40% - Accent6 2 3 2 2 2" xfId="25871" xr:uid="{00000000-0005-0000-0000-000087550000}"/>
    <cellStyle name="40% - Accent6 2 3 2 2 2 2" xfId="54830" xr:uid="{00000000-0005-0000-0000-000088550000}"/>
    <cellStyle name="40% - Accent6 2 3 2 2 3" xfId="46889" xr:uid="{00000000-0005-0000-0000-000089550000}"/>
    <cellStyle name="40% - Accent6 2 3 2 3" xfId="11247" xr:uid="{00000000-0005-0000-0000-00008A550000}"/>
    <cellStyle name="40% - Accent6 2 3 2 3 2" xfId="40305" xr:uid="{00000000-0005-0000-0000-00008B550000}"/>
    <cellStyle name="40% - Accent6 2 3 2 4" xfId="33721" xr:uid="{00000000-0005-0000-0000-00008C550000}"/>
    <cellStyle name="40% - Accent6 2 3 3" xfId="6783" xr:uid="{00000000-0005-0000-0000-00008D550000}"/>
    <cellStyle name="40% - Accent6 2 3 3 2" xfId="20065" xr:uid="{00000000-0005-0000-0000-00008E550000}"/>
    <cellStyle name="40% - Accent6 2 3 3 2 2" xfId="28019" xr:uid="{00000000-0005-0000-0000-00008F550000}"/>
    <cellStyle name="40% - Accent6 2 3 3 2 2 2" xfId="56978" xr:uid="{00000000-0005-0000-0000-000090550000}"/>
    <cellStyle name="40% - Accent6 2 3 3 2 3" xfId="49037" xr:uid="{00000000-0005-0000-0000-000091550000}"/>
    <cellStyle name="40% - Accent6 2 3 3 3" xfId="13395" xr:uid="{00000000-0005-0000-0000-000092550000}"/>
    <cellStyle name="40% - Accent6 2 3 3 3 2" xfId="42453" xr:uid="{00000000-0005-0000-0000-000093550000}"/>
    <cellStyle name="40% - Accent6 2 3 3 4" xfId="35869" xr:uid="{00000000-0005-0000-0000-000094550000}"/>
    <cellStyle name="40% - Accent6 2 3 4" xfId="7948" xr:uid="{00000000-0005-0000-0000-000095550000}"/>
    <cellStyle name="40% - Accent6 2 3 4 2" xfId="21209" xr:uid="{00000000-0005-0000-0000-000096550000}"/>
    <cellStyle name="40% - Accent6 2 3 4 2 2" xfId="29163" xr:uid="{00000000-0005-0000-0000-000097550000}"/>
    <cellStyle name="40% - Accent6 2 3 4 2 2 2" xfId="58122" xr:uid="{00000000-0005-0000-0000-000098550000}"/>
    <cellStyle name="40% - Accent6 2 3 4 2 3" xfId="50181" xr:uid="{00000000-0005-0000-0000-000099550000}"/>
    <cellStyle name="40% - Accent6 2 3 4 3" xfId="14539" xr:uid="{00000000-0005-0000-0000-00009A550000}"/>
    <cellStyle name="40% - Accent6 2 3 4 3 2" xfId="43597" xr:uid="{00000000-0005-0000-0000-00009B550000}"/>
    <cellStyle name="40% - Accent6 2 3 4 4" xfId="37013" xr:uid="{00000000-0005-0000-0000-00009C550000}"/>
    <cellStyle name="40% - Accent6 2 3 5" xfId="15818" xr:uid="{00000000-0005-0000-0000-00009D550000}"/>
    <cellStyle name="40% - Accent6 2 3 5 2" xfId="23808" xr:uid="{00000000-0005-0000-0000-00009E550000}"/>
    <cellStyle name="40% - Accent6 2 3 5 2 2" xfId="52767" xr:uid="{00000000-0005-0000-0000-00009F550000}"/>
    <cellStyle name="40% - Accent6 2 3 5 3" xfId="44826" xr:uid="{00000000-0005-0000-0000-0000A0550000}"/>
    <cellStyle name="40% - Accent6 2 3 6" xfId="22359" xr:uid="{00000000-0005-0000-0000-0000A1550000}"/>
    <cellStyle name="40% - Accent6 2 3 6 2" xfId="30307" xr:uid="{00000000-0005-0000-0000-0000A2550000}"/>
    <cellStyle name="40% - Accent6 2 3 6 2 2" xfId="59266" xr:uid="{00000000-0005-0000-0000-0000A3550000}"/>
    <cellStyle name="40% - Accent6 2 3 6 3" xfId="51325" xr:uid="{00000000-0005-0000-0000-0000A4550000}"/>
    <cellStyle name="40% - Accent6 2 3 7" xfId="10103" xr:uid="{00000000-0005-0000-0000-0000A5550000}"/>
    <cellStyle name="40% - Accent6 2 3 7 2" xfId="39161" xr:uid="{00000000-0005-0000-0000-0000A6550000}"/>
    <cellStyle name="40% - Accent6 2 3 8" xfId="32577" xr:uid="{00000000-0005-0000-0000-0000A7550000}"/>
    <cellStyle name="40% - Accent6 2 4" xfId="22503" xr:uid="{00000000-0005-0000-0000-0000A8550000}"/>
    <cellStyle name="40% - Accent6 2 4 2" xfId="30447" xr:uid="{00000000-0005-0000-0000-0000A9550000}"/>
    <cellStyle name="40% - Accent6 2 4 2 2" xfId="59406" xr:uid="{00000000-0005-0000-0000-0000AA550000}"/>
    <cellStyle name="40% - Accent6 2 4 3" xfId="51465" xr:uid="{00000000-0005-0000-0000-0000AB550000}"/>
    <cellStyle name="40% - Accent6 2 5" xfId="22609" xr:uid="{00000000-0005-0000-0000-0000AC550000}"/>
    <cellStyle name="40% - Accent6 2 5 2" xfId="51571" xr:uid="{00000000-0005-0000-0000-0000AD550000}"/>
    <cellStyle name="40% - Accent6 3" xfId="97" xr:uid="{00000000-0005-0000-0000-0000AE550000}"/>
    <cellStyle name="40% - Accent6 3 10" xfId="6931" xr:uid="{00000000-0005-0000-0000-0000AF550000}"/>
    <cellStyle name="40% - Accent6 3 10 2" xfId="20202" xr:uid="{00000000-0005-0000-0000-0000B0550000}"/>
    <cellStyle name="40% - Accent6 3 10 2 2" xfId="28156" xr:uid="{00000000-0005-0000-0000-0000B1550000}"/>
    <cellStyle name="40% - Accent6 3 10 2 2 2" xfId="57115" xr:uid="{00000000-0005-0000-0000-0000B2550000}"/>
    <cellStyle name="40% - Accent6 3 10 2 3" xfId="49174" xr:uid="{00000000-0005-0000-0000-0000B3550000}"/>
    <cellStyle name="40% - Accent6 3 10 3" xfId="13532" xr:uid="{00000000-0005-0000-0000-0000B4550000}"/>
    <cellStyle name="40% - Accent6 3 10 3 2" xfId="42590" xr:uid="{00000000-0005-0000-0000-0000B5550000}"/>
    <cellStyle name="40% - Accent6 3 10 4" xfId="36006" xr:uid="{00000000-0005-0000-0000-0000B6550000}"/>
    <cellStyle name="40% - Accent6 3 11" xfId="14684" xr:uid="{00000000-0005-0000-0000-0000B7550000}"/>
    <cellStyle name="40% - Accent6 3 11 2" xfId="22719" xr:uid="{00000000-0005-0000-0000-0000B8550000}"/>
    <cellStyle name="40% - Accent6 3 11 2 2" xfId="51678" xr:uid="{00000000-0005-0000-0000-0000B9550000}"/>
    <cellStyle name="40% - Accent6 3 11 3" xfId="43737" xr:uid="{00000000-0005-0000-0000-0000BA550000}"/>
    <cellStyle name="40% - Accent6 3 12" xfId="21348" xr:uid="{00000000-0005-0000-0000-0000BB550000}"/>
    <cellStyle name="40% - Accent6 3 12 2" xfId="29300" xr:uid="{00000000-0005-0000-0000-0000BC550000}"/>
    <cellStyle name="40% - Accent6 3 12 2 2" xfId="58259" xr:uid="{00000000-0005-0000-0000-0000BD550000}"/>
    <cellStyle name="40% - Accent6 3 12 3" xfId="50318" xr:uid="{00000000-0005-0000-0000-0000BE550000}"/>
    <cellStyle name="40% - Accent6 3 13" xfId="22505" xr:uid="{00000000-0005-0000-0000-0000BF550000}"/>
    <cellStyle name="40% - Accent6 3 13 2" xfId="30449" xr:uid="{00000000-0005-0000-0000-0000C0550000}"/>
    <cellStyle name="40% - Accent6 3 13 2 2" xfId="59408" xr:uid="{00000000-0005-0000-0000-0000C1550000}"/>
    <cellStyle name="40% - Accent6 3 13 3" xfId="51467" xr:uid="{00000000-0005-0000-0000-0000C2550000}"/>
    <cellStyle name="40% - Accent6 3 14" xfId="22611" xr:uid="{00000000-0005-0000-0000-0000C3550000}"/>
    <cellStyle name="40% - Accent6 3 14 2" xfId="51573" xr:uid="{00000000-0005-0000-0000-0000C4550000}"/>
    <cellStyle name="40% - Accent6 3 15" xfId="8090" xr:uid="{00000000-0005-0000-0000-0000C5550000}"/>
    <cellStyle name="40% - Accent6 3 15 2" xfId="37150" xr:uid="{00000000-0005-0000-0000-0000C6550000}"/>
    <cellStyle name="40% - Accent6 3 16" xfId="30566" xr:uid="{00000000-0005-0000-0000-0000C7550000}"/>
    <cellStyle name="40% - Accent6 3 2" xfId="1460" xr:uid="{00000000-0005-0000-0000-0000C8550000}"/>
    <cellStyle name="40% - Accent6 3 2 10" xfId="21442" xr:uid="{00000000-0005-0000-0000-0000C9550000}"/>
    <cellStyle name="40% - Accent6 3 2 10 2" xfId="29390" xr:uid="{00000000-0005-0000-0000-0000CA550000}"/>
    <cellStyle name="40% - Accent6 3 2 10 2 2" xfId="58349" xr:uid="{00000000-0005-0000-0000-0000CB550000}"/>
    <cellStyle name="40% - Accent6 3 2 10 3" xfId="50408" xr:uid="{00000000-0005-0000-0000-0000CC550000}"/>
    <cellStyle name="40% - Accent6 3 2 11" xfId="8182" xr:uid="{00000000-0005-0000-0000-0000CD550000}"/>
    <cellStyle name="40% - Accent6 3 2 11 2" xfId="37240" xr:uid="{00000000-0005-0000-0000-0000CE550000}"/>
    <cellStyle name="40% - Accent6 3 2 12" xfId="30656" xr:uid="{00000000-0005-0000-0000-0000CF550000}"/>
    <cellStyle name="40% - Accent6 3 2 2" xfId="1680" xr:uid="{00000000-0005-0000-0000-0000D0550000}"/>
    <cellStyle name="40% - Accent6 3 2 2 10" xfId="30869" xr:uid="{00000000-0005-0000-0000-0000D1550000}"/>
    <cellStyle name="40% - Accent6 3 2 2 2" xfId="2305" xr:uid="{00000000-0005-0000-0000-0000D2550000}"/>
    <cellStyle name="40% - Accent6 3 2 2 2 2" xfId="3313" xr:uid="{00000000-0005-0000-0000-0000D3550000}"/>
    <cellStyle name="40% - Accent6 3 2 2 2 2 2" xfId="6671" xr:uid="{00000000-0005-0000-0000-0000D4550000}"/>
    <cellStyle name="40% - Accent6 3 2 2 2 2 2 2" xfId="19953" xr:uid="{00000000-0005-0000-0000-0000D5550000}"/>
    <cellStyle name="40% - Accent6 3 2 2 2 2 2 2 2" xfId="27907" xr:uid="{00000000-0005-0000-0000-0000D6550000}"/>
    <cellStyle name="40% - Accent6 3 2 2 2 2 2 2 2 2" xfId="56866" xr:uid="{00000000-0005-0000-0000-0000D7550000}"/>
    <cellStyle name="40% - Accent6 3 2 2 2 2 2 2 3" xfId="48925" xr:uid="{00000000-0005-0000-0000-0000D8550000}"/>
    <cellStyle name="40% - Accent6 3 2 2 2 2 2 3" xfId="13283" xr:uid="{00000000-0005-0000-0000-0000D9550000}"/>
    <cellStyle name="40% - Accent6 3 2 2 2 2 2 3 2" xfId="42341" xr:uid="{00000000-0005-0000-0000-0000DA550000}"/>
    <cellStyle name="40% - Accent6 3 2 2 2 2 2 4" xfId="35757" xr:uid="{00000000-0005-0000-0000-0000DB550000}"/>
    <cellStyle name="40% - Accent6 3 2 2 2 2 3" xfId="16801" xr:uid="{00000000-0005-0000-0000-0000DC550000}"/>
    <cellStyle name="40% - Accent6 3 2 2 2 2 3 2" xfId="24755" xr:uid="{00000000-0005-0000-0000-0000DD550000}"/>
    <cellStyle name="40% - Accent6 3 2 2 2 2 3 2 2" xfId="53714" xr:uid="{00000000-0005-0000-0000-0000DE550000}"/>
    <cellStyle name="40% - Accent6 3 2 2 2 2 3 3" xfId="45773" xr:uid="{00000000-0005-0000-0000-0000DF550000}"/>
    <cellStyle name="40% - Accent6 3 2 2 2 2 4" xfId="9991" xr:uid="{00000000-0005-0000-0000-0000E0550000}"/>
    <cellStyle name="40% - Accent6 3 2 2 2 2 4 2" xfId="39049" xr:uid="{00000000-0005-0000-0000-0000E1550000}"/>
    <cellStyle name="40% - Accent6 3 2 2 2 2 5" xfId="32465" xr:uid="{00000000-0005-0000-0000-0000E2550000}"/>
    <cellStyle name="40% - Accent6 3 2 2 2 3" xfId="4511" xr:uid="{00000000-0005-0000-0000-0000E3550000}"/>
    <cellStyle name="40% - Accent6 3 2 2 2 3 2" xfId="17805" xr:uid="{00000000-0005-0000-0000-0000E4550000}"/>
    <cellStyle name="40% - Accent6 3 2 2 2 3 2 2" xfId="25759" xr:uid="{00000000-0005-0000-0000-0000E5550000}"/>
    <cellStyle name="40% - Accent6 3 2 2 2 3 2 2 2" xfId="54718" xr:uid="{00000000-0005-0000-0000-0000E6550000}"/>
    <cellStyle name="40% - Accent6 3 2 2 2 3 2 3" xfId="46777" xr:uid="{00000000-0005-0000-0000-0000E7550000}"/>
    <cellStyle name="40% - Accent6 3 2 2 2 3 3" xfId="11135" xr:uid="{00000000-0005-0000-0000-0000E8550000}"/>
    <cellStyle name="40% - Accent6 3 2 2 2 3 3 2" xfId="40193" xr:uid="{00000000-0005-0000-0000-0000E9550000}"/>
    <cellStyle name="40% - Accent6 3 2 2 2 3 4" xfId="33609" xr:uid="{00000000-0005-0000-0000-0000EA550000}"/>
    <cellStyle name="40% - Accent6 3 2 2 2 4" xfId="5667" xr:uid="{00000000-0005-0000-0000-0000EB550000}"/>
    <cellStyle name="40% - Accent6 3 2 2 2 4 2" xfId="18949" xr:uid="{00000000-0005-0000-0000-0000EC550000}"/>
    <cellStyle name="40% - Accent6 3 2 2 2 4 2 2" xfId="26903" xr:uid="{00000000-0005-0000-0000-0000ED550000}"/>
    <cellStyle name="40% - Accent6 3 2 2 2 4 2 2 2" xfId="55862" xr:uid="{00000000-0005-0000-0000-0000EE550000}"/>
    <cellStyle name="40% - Accent6 3 2 2 2 4 2 3" xfId="47921" xr:uid="{00000000-0005-0000-0000-0000EF550000}"/>
    <cellStyle name="40% - Accent6 3 2 2 2 4 3" xfId="12279" xr:uid="{00000000-0005-0000-0000-0000F0550000}"/>
    <cellStyle name="40% - Accent6 3 2 2 2 4 3 2" xfId="41337" xr:uid="{00000000-0005-0000-0000-0000F1550000}"/>
    <cellStyle name="40% - Accent6 3 2 2 2 4 4" xfId="34753" xr:uid="{00000000-0005-0000-0000-0000F2550000}"/>
    <cellStyle name="40% - Accent6 3 2 2 2 5" xfId="7836" xr:uid="{00000000-0005-0000-0000-0000F3550000}"/>
    <cellStyle name="40% - Accent6 3 2 2 2 5 2" xfId="21097" xr:uid="{00000000-0005-0000-0000-0000F4550000}"/>
    <cellStyle name="40% - Accent6 3 2 2 2 5 2 2" xfId="29051" xr:uid="{00000000-0005-0000-0000-0000F5550000}"/>
    <cellStyle name="40% - Accent6 3 2 2 2 5 2 2 2" xfId="58010" xr:uid="{00000000-0005-0000-0000-0000F6550000}"/>
    <cellStyle name="40% - Accent6 3 2 2 2 5 2 3" xfId="50069" xr:uid="{00000000-0005-0000-0000-0000F7550000}"/>
    <cellStyle name="40% - Accent6 3 2 2 2 5 3" xfId="14427" xr:uid="{00000000-0005-0000-0000-0000F8550000}"/>
    <cellStyle name="40% - Accent6 3 2 2 2 5 3 2" xfId="43485" xr:uid="{00000000-0005-0000-0000-0000F9550000}"/>
    <cellStyle name="40% - Accent6 3 2 2 2 5 4" xfId="36901" xr:uid="{00000000-0005-0000-0000-0000FA550000}"/>
    <cellStyle name="40% - Accent6 3 2 2 2 6" xfId="15706" xr:uid="{00000000-0005-0000-0000-0000FB550000}"/>
    <cellStyle name="40% - Accent6 3 2 2 2 6 2" xfId="23696" xr:uid="{00000000-0005-0000-0000-0000FC550000}"/>
    <cellStyle name="40% - Accent6 3 2 2 2 6 2 2" xfId="52655" xr:uid="{00000000-0005-0000-0000-0000FD550000}"/>
    <cellStyle name="40% - Accent6 3 2 2 2 6 3" xfId="44714" xr:uid="{00000000-0005-0000-0000-0000FE550000}"/>
    <cellStyle name="40% - Accent6 3 2 2 2 7" xfId="22247" xr:uid="{00000000-0005-0000-0000-0000FF550000}"/>
    <cellStyle name="40% - Accent6 3 2 2 2 7 2" xfId="30195" xr:uid="{00000000-0005-0000-0000-000000560000}"/>
    <cellStyle name="40% - Accent6 3 2 2 2 7 2 2" xfId="59154" xr:uid="{00000000-0005-0000-0000-000001560000}"/>
    <cellStyle name="40% - Accent6 3 2 2 2 7 3" xfId="51213" xr:uid="{00000000-0005-0000-0000-000002560000}"/>
    <cellStyle name="40% - Accent6 3 2 2 2 8" xfId="8987" xr:uid="{00000000-0005-0000-0000-000003560000}"/>
    <cellStyle name="40% - Accent6 3 2 2 2 8 2" xfId="38045" xr:uid="{00000000-0005-0000-0000-000004560000}"/>
    <cellStyle name="40% - Accent6 3 2 2 2 9" xfId="31461" xr:uid="{00000000-0005-0000-0000-000005560000}"/>
    <cellStyle name="40% - Accent6 3 2 2 3" xfId="2721" xr:uid="{00000000-0005-0000-0000-000006560000}"/>
    <cellStyle name="40% - Accent6 3 2 2 3 2" xfId="6079" xr:uid="{00000000-0005-0000-0000-000007560000}"/>
    <cellStyle name="40% - Accent6 3 2 2 3 2 2" xfId="19361" xr:uid="{00000000-0005-0000-0000-000008560000}"/>
    <cellStyle name="40% - Accent6 3 2 2 3 2 2 2" xfId="27315" xr:uid="{00000000-0005-0000-0000-000009560000}"/>
    <cellStyle name="40% - Accent6 3 2 2 3 2 2 2 2" xfId="56274" xr:uid="{00000000-0005-0000-0000-00000A560000}"/>
    <cellStyle name="40% - Accent6 3 2 2 3 2 2 3" xfId="48333" xr:uid="{00000000-0005-0000-0000-00000B560000}"/>
    <cellStyle name="40% - Accent6 3 2 2 3 2 3" xfId="12691" xr:uid="{00000000-0005-0000-0000-00000C560000}"/>
    <cellStyle name="40% - Accent6 3 2 2 3 2 3 2" xfId="41749" xr:uid="{00000000-0005-0000-0000-00000D560000}"/>
    <cellStyle name="40% - Accent6 3 2 2 3 2 4" xfId="35165" xr:uid="{00000000-0005-0000-0000-00000E560000}"/>
    <cellStyle name="40% - Accent6 3 2 2 3 3" xfId="16209" xr:uid="{00000000-0005-0000-0000-00000F560000}"/>
    <cellStyle name="40% - Accent6 3 2 2 3 3 2" xfId="24163" xr:uid="{00000000-0005-0000-0000-000010560000}"/>
    <cellStyle name="40% - Accent6 3 2 2 3 3 2 2" xfId="53122" xr:uid="{00000000-0005-0000-0000-000011560000}"/>
    <cellStyle name="40% - Accent6 3 2 2 3 3 3" xfId="45181" xr:uid="{00000000-0005-0000-0000-000012560000}"/>
    <cellStyle name="40% - Accent6 3 2 2 3 4" xfId="9399" xr:uid="{00000000-0005-0000-0000-000013560000}"/>
    <cellStyle name="40% - Accent6 3 2 2 3 4 2" xfId="38457" xr:uid="{00000000-0005-0000-0000-000014560000}"/>
    <cellStyle name="40% - Accent6 3 2 2 3 5" xfId="31873" xr:uid="{00000000-0005-0000-0000-000015560000}"/>
    <cellStyle name="40% - Accent6 3 2 2 4" xfId="3919" xr:uid="{00000000-0005-0000-0000-000016560000}"/>
    <cellStyle name="40% - Accent6 3 2 2 4 2" xfId="17213" xr:uid="{00000000-0005-0000-0000-000017560000}"/>
    <cellStyle name="40% - Accent6 3 2 2 4 2 2" xfId="25167" xr:uid="{00000000-0005-0000-0000-000018560000}"/>
    <cellStyle name="40% - Accent6 3 2 2 4 2 2 2" xfId="54126" xr:uid="{00000000-0005-0000-0000-000019560000}"/>
    <cellStyle name="40% - Accent6 3 2 2 4 2 3" xfId="46185" xr:uid="{00000000-0005-0000-0000-00001A560000}"/>
    <cellStyle name="40% - Accent6 3 2 2 4 3" xfId="10543" xr:uid="{00000000-0005-0000-0000-00001B560000}"/>
    <cellStyle name="40% - Accent6 3 2 2 4 3 2" xfId="39601" xr:uid="{00000000-0005-0000-0000-00001C560000}"/>
    <cellStyle name="40% - Accent6 3 2 2 4 4" xfId="33017" xr:uid="{00000000-0005-0000-0000-00001D560000}"/>
    <cellStyle name="40% - Accent6 3 2 2 5" xfId="5075" xr:uid="{00000000-0005-0000-0000-00001E560000}"/>
    <cellStyle name="40% - Accent6 3 2 2 5 2" xfId="18357" xr:uid="{00000000-0005-0000-0000-00001F560000}"/>
    <cellStyle name="40% - Accent6 3 2 2 5 2 2" xfId="26311" xr:uid="{00000000-0005-0000-0000-000020560000}"/>
    <cellStyle name="40% - Accent6 3 2 2 5 2 2 2" xfId="55270" xr:uid="{00000000-0005-0000-0000-000021560000}"/>
    <cellStyle name="40% - Accent6 3 2 2 5 2 3" xfId="47329" xr:uid="{00000000-0005-0000-0000-000022560000}"/>
    <cellStyle name="40% - Accent6 3 2 2 5 3" xfId="11687" xr:uid="{00000000-0005-0000-0000-000023560000}"/>
    <cellStyle name="40% - Accent6 3 2 2 5 3 2" xfId="40745" xr:uid="{00000000-0005-0000-0000-000024560000}"/>
    <cellStyle name="40% - Accent6 3 2 2 5 4" xfId="34161" xr:uid="{00000000-0005-0000-0000-000025560000}"/>
    <cellStyle name="40% - Accent6 3 2 2 6" xfId="7244" xr:uid="{00000000-0005-0000-0000-000026560000}"/>
    <cellStyle name="40% - Accent6 3 2 2 6 2" xfId="20505" xr:uid="{00000000-0005-0000-0000-000027560000}"/>
    <cellStyle name="40% - Accent6 3 2 2 6 2 2" xfId="28459" xr:uid="{00000000-0005-0000-0000-000028560000}"/>
    <cellStyle name="40% - Accent6 3 2 2 6 2 2 2" xfId="57418" xr:uid="{00000000-0005-0000-0000-000029560000}"/>
    <cellStyle name="40% - Accent6 3 2 2 6 2 3" xfId="49477" xr:uid="{00000000-0005-0000-0000-00002A560000}"/>
    <cellStyle name="40% - Accent6 3 2 2 6 3" xfId="13835" xr:uid="{00000000-0005-0000-0000-00002B560000}"/>
    <cellStyle name="40% - Accent6 3 2 2 6 3 2" xfId="42893" xr:uid="{00000000-0005-0000-0000-00002C560000}"/>
    <cellStyle name="40% - Accent6 3 2 2 6 4" xfId="36309" xr:uid="{00000000-0005-0000-0000-00002D560000}"/>
    <cellStyle name="40% - Accent6 3 2 2 7" xfId="15113" xr:uid="{00000000-0005-0000-0000-00002E560000}"/>
    <cellStyle name="40% - Accent6 3 2 2 7 2" xfId="23103" xr:uid="{00000000-0005-0000-0000-00002F560000}"/>
    <cellStyle name="40% - Accent6 3 2 2 7 2 2" xfId="52062" xr:uid="{00000000-0005-0000-0000-000030560000}"/>
    <cellStyle name="40% - Accent6 3 2 2 7 3" xfId="44121" xr:uid="{00000000-0005-0000-0000-000031560000}"/>
    <cellStyle name="40% - Accent6 3 2 2 8" xfId="21655" xr:uid="{00000000-0005-0000-0000-000032560000}"/>
    <cellStyle name="40% - Accent6 3 2 2 8 2" xfId="29603" xr:uid="{00000000-0005-0000-0000-000033560000}"/>
    <cellStyle name="40% - Accent6 3 2 2 8 2 2" xfId="58562" xr:uid="{00000000-0005-0000-0000-000034560000}"/>
    <cellStyle name="40% - Accent6 3 2 2 8 3" xfId="50621" xr:uid="{00000000-0005-0000-0000-000035560000}"/>
    <cellStyle name="40% - Accent6 3 2 2 9" xfId="8395" xr:uid="{00000000-0005-0000-0000-000036560000}"/>
    <cellStyle name="40% - Accent6 3 2 2 9 2" xfId="37453" xr:uid="{00000000-0005-0000-0000-000037560000}"/>
    <cellStyle name="40% - Accent6 3 2 3" xfId="2092" xr:uid="{00000000-0005-0000-0000-000038560000}"/>
    <cellStyle name="40% - Accent6 3 2 3 2" xfId="3100" xr:uid="{00000000-0005-0000-0000-000039560000}"/>
    <cellStyle name="40% - Accent6 3 2 3 2 2" xfId="6458" xr:uid="{00000000-0005-0000-0000-00003A560000}"/>
    <cellStyle name="40% - Accent6 3 2 3 2 2 2" xfId="19740" xr:uid="{00000000-0005-0000-0000-00003B560000}"/>
    <cellStyle name="40% - Accent6 3 2 3 2 2 2 2" xfId="27694" xr:uid="{00000000-0005-0000-0000-00003C560000}"/>
    <cellStyle name="40% - Accent6 3 2 3 2 2 2 2 2" xfId="56653" xr:uid="{00000000-0005-0000-0000-00003D560000}"/>
    <cellStyle name="40% - Accent6 3 2 3 2 2 2 3" xfId="48712" xr:uid="{00000000-0005-0000-0000-00003E560000}"/>
    <cellStyle name="40% - Accent6 3 2 3 2 2 3" xfId="13070" xr:uid="{00000000-0005-0000-0000-00003F560000}"/>
    <cellStyle name="40% - Accent6 3 2 3 2 2 3 2" xfId="42128" xr:uid="{00000000-0005-0000-0000-000040560000}"/>
    <cellStyle name="40% - Accent6 3 2 3 2 2 4" xfId="35544" xr:uid="{00000000-0005-0000-0000-000041560000}"/>
    <cellStyle name="40% - Accent6 3 2 3 2 3" xfId="16588" xr:uid="{00000000-0005-0000-0000-000042560000}"/>
    <cellStyle name="40% - Accent6 3 2 3 2 3 2" xfId="24542" xr:uid="{00000000-0005-0000-0000-000043560000}"/>
    <cellStyle name="40% - Accent6 3 2 3 2 3 2 2" xfId="53501" xr:uid="{00000000-0005-0000-0000-000044560000}"/>
    <cellStyle name="40% - Accent6 3 2 3 2 3 3" xfId="45560" xr:uid="{00000000-0005-0000-0000-000045560000}"/>
    <cellStyle name="40% - Accent6 3 2 3 2 4" xfId="9778" xr:uid="{00000000-0005-0000-0000-000046560000}"/>
    <cellStyle name="40% - Accent6 3 2 3 2 4 2" xfId="38836" xr:uid="{00000000-0005-0000-0000-000047560000}"/>
    <cellStyle name="40% - Accent6 3 2 3 2 5" xfId="32252" xr:uid="{00000000-0005-0000-0000-000048560000}"/>
    <cellStyle name="40% - Accent6 3 2 3 3" xfId="4298" xr:uid="{00000000-0005-0000-0000-000049560000}"/>
    <cellStyle name="40% - Accent6 3 2 3 3 2" xfId="17592" xr:uid="{00000000-0005-0000-0000-00004A560000}"/>
    <cellStyle name="40% - Accent6 3 2 3 3 2 2" xfId="25546" xr:uid="{00000000-0005-0000-0000-00004B560000}"/>
    <cellStyle name="40% - Accent6 3 2 3 3 2 2 2" xfId="54505" xr:uid="{00000000-0005-0000-0000-00004C560000}"/>
    <cellStyle name="40% - Accent6 3 2 3 3 2 3" xfId="46564" xr:uid="{00000000-0005-0000-0000-00004D560000}"/>
    <cellStyle name="40% - Accent6 3 2 3 3 3" xfId="10922" xr:uid="{00000000-0005-0000-0000-00004E560000}"/>
    <cellStyle name="40% - Accent6 3 2 3 3 3 2" xfId="39980" xr:uid="{00000000-0005-0000-0000-00004F560000}"/>
    <cellStyle name="40% - Accent6 3 2 3 3 4" xfId="33396" xr:uid="{00000000-0005-0000-0000-000050560000}"/>
    <cellStyle name="40% - Accent6 3 2 3 4" xfId="5454" xr:uid="{00000000-0005-0000-0000-000051560000}"/>
    <cellStyle name="40% - Accent6 3 2 3 4 2" xfId="18736" xr:uid="{00000000-0005-0000-0000-000052560000}"/>
    <cellStyle name="40% - Accent6 3 2 3 4 2 2" xfId="26690" xr:uid="{00000000-0005-0000-0000-000053560000}"/>
    <cellStyle name="40% - Accent6 3 2 3 4 2 2 2" xfId="55649" xr:uid="{00000000-0005-0000-0000-000054560000}"/>
    <cellStyle name="40% - Accent6 3 2 3 4 2 3" xfId="47708" xr:uid="{00000000-0005-0000-0000-000055560000}"/>
    <cellStyle name="40% - Accent6 3 2 3 4 3" xfId="12066" xr:uid="{00000000-0005-0000-0000-000056560000}"/>
    <cellStyle name="40% - Accent6 3 2 3 4 3 2" xfId="41124" xr:uid="{00000000-0005-0000-0000-000057560000}"/>
    <cellStyle name="40% - Accent6 3 2 3 4 4" xfId="34540" xr:uid="{00000000-0005-0000-0000-000058560000}"/>
    <cellStyle name="40% - Accent6 3 2 3 5" xfId="7623" xr:uid="{00000000-0005-0000-0000-000059560000}"/>
    <cellStyle name="40% - Accent6 3 2 3 5 2" xfId="20884" xr:uid="{00000000-0005-0000-0000-00005A560000}"/>
    <cellStyle name="40% - Accent6 3 2 3 5 2 2" xfId="28838" xr:uid="{00000000-0005-0000-0000-00005B560000}"/>
    <cellStyle name="40% - Accent6 3 2 3 5 2 2 2" xfId="57797" xr:uid="{00000000-0005-0000-0000-00005C560000}"/>
    <cellStyle name="40% - Accent6 3 2 3 5 2 3" xfId="49856" xr:uid="{00000000-0005-0000-0000-00005D560000}"/>
    <cellStyle name="40% - Accent6 3 2 3 5 3" xfId="14214" xr:uid="{00000000-0005-0000-0000-00005E560000}"/>
    <cellStyle name="40% - Accent6 3 2 3 5 3 2" xfId="43272" xr:uid="{00000000-0005-0000-0000-00005F560000}"/>
    <cellStyle name="40% - Accent6 3 2 3 5 4" xfId="36688" xr:uid="{00000000-0005-0000-0000-000060560000}"/>
    <cellStyle name="40% - Accent6 3 2 3 6" xfId="15493" xr:uid="{00000000-0005-0000-0000-000061560000}"/>
    <cellStyle name="40% - Accent6 3 2 3 6 2" xfId="23483" xr:uid="{00000000-0005-0000-0000-000062560000}"/>
    <cellStyle name="40% - Accent6 3 2 3 6 2 2" xfId="52442" xr:uid="{00000000-0005-0000-0000-000063560000}"/>
    <cellStyle name="40% - Accent6 3 2 3 6 3" xfId="44501" xr:uid="{00000000-0005-0000-0000-000064560000}"/>
    <cellStyle name="40% - Accent6 3 2 3 7" xfId="22034" xr:uid="{00000000-0005-0000-0000-000065560000}"/>
    <cellStyle name="40% - Accent6 3 2 3 7 2" xfId="29982" xr:uid="{00000000-0005-0000-0000-000066560000}"/>
    <cellStyle name="40% - Accent6 3 2 3 7 2 2" xfId="58941" xr:uid="{00000000-0005-0000-0000-000067560000}"/>
    <cellStyle name="40% - Accent6 3 2 3 7 3" xfId="51000" xr:uid="{00000000-0005-0000-0000-000068560000}"/>
    <cellStyle name="40% - Accent6 3 2 3 8" xfId="8774" xr:uid="{00000000-0005-0000-0000-000069560000}"/>
    <cellStyle name="40% - Accent6 3 2 3 8 2" xfId="37832" xr:uid="{00000000-0005-0000-0000-00006A560000}"/>
    <cellStyle name="40% - Accent6 3 2 3 9" xfId="31248" xr:uid="{00000000-0005-0000-0000-00006B560000}"/>
    <cellStyle name="40% - Accent6 3 2 4" xfId="1910" xr:uid="{00000000-0005-0000-0000-00006C560000}"/>
    <cellStyle name="40% - Accent6 3 2 4 2" xfId="2920" xr:uid="{00000000-0005-0000-0000-00006D560000}"/>
    <cellStyle name="40% - Accent6 3 2 4 2 2" xfId="6278" xr:uid="{00000000-0005-0000-0000-00006E560000}"/>
    <cellStyle name="40% - Accent6 3 2 4 2 2 2" xfId="19560" xr:uid="{00000000-0005-0000-0000-00006F560000}"/>
    <cellStyle name="40% - Accent6 3 2 4 2 2 2 2" xfId="27514" xr:uid="{00000000-0005-0000-0000-000070560000}"/>
    <cellStyle name="40% - Accent6 3 2 4 2 2 2 2 2" xfId="56473" xr:uid="{00000000-0005-0000-0000-000071560000}"/>
    <cellStyle name="40% - Accent6 3 2 4 2 2 2 3" xfId="48532" xr:uid="{00000000-0005-0000-0000-000072560000}"/>
    <cellStyle name="40% - Accent6 3 2 4 2 2 3" xfId="12890" xr:uid="{00000000-0005-0000-0000-000073560000}"/>
    <cellStyle name="40% - Accent6 3 2 4 2 2 3 2" xfId="41948" xr:uid="{00000000-0005-0000-0000-000074560000}"/>
    <cellStyle name="40% - Accent6 3 2 4 2 2 4" xfId="35364" xr:uid="{00000000-0005-0000-0000-000075560000}"/>
    <cellStyle name="40% - Accent6 3 2 4 2 3" xfId="16408" xr:uid="{00000000-0005-0000-0000-000076560000}"/>
    <cellStyle name="40% - Accent6 3 2 4 2 3 2" xfId="24362" xr:uid="{00000000-0005-0000-0000-000077560000}"/>
    <cellStyle name="40% - Accent6 3 2 4 2 3 2 2" xfId="53321" xr:uid="{00000000-0005-0000-0000-000078560000}"/>
    <cellStyle name="40% - Accent6 3 2 4 2 3 3" xfId="45380" xr:uid="{00000000-0005-0000-0000-000079560000}"/>
    <cellStyle name="40% - Accent6 3 2 4 2 4" xfId="9598" xr:uid="{00000000-0005-0000-0000-00007A560000}"/>
    <cellStyle name="40% - Accent6 3 2 4 2 4 2" xfId="38656" xr:uid="{00000000-0005-0000-0000-00007B560000}"/>
    <cellStyle name="40% - Accent6 3 2 4 2 5" xfId="32072" xr:uid="{00000000-0005-0000-0000-00007C560000}"/>
    <cellStyle name="40% - Accent6 3 2 4 3" xfId="4118" xr:uid="{00000000-0005-0000-0000-00007D560000}"/>
    <cellStyle name="40% - Accent6 3 2 4 3 2" xfId="17412" xr:uid="{00000000-0005-0000-0000-00007E560000}"/>
    <cellStyle name="40% - Accent6 3 2 4 3 2 2" xfId="25366" xr:uid="{00000000-0005-0000-0000-00007F560000}"/>
    <cellStyle name="40% - Accent6 3 2 4 3 2 2 2" xfId="54325" xr:uid="{00000000-0005-0000-0000-000080560000}"/>
    <cellStyle name="40% - Accent6 3 2 4 3 2 3" xfId="46384" xr:uid="{00000000-0005-0000-0000-000081560000}"/>
    <cellStyle name="40% - Accent6 3 2 4 3 3" xfId="10742" xr:uid="{00000000-0005-0000-0000-000082560000}"/>
    <cellStyle name="40% - Accent6 3 2 4 3 3 2" xfId="39800" xr:uid="{00000000-0005-0000-0000-000083560000}"/>
    <cellStyle name="40% - Accent6 3 2 4 3 4" xfId="33216" xr:uid="{00000000-0005-0000-0000-000084560000}"/>
    <cellStyle name="40% - Accent6 3 2 4 4" xfId="5274" xr:uid="{00000000-0005-0000-0000-000085560000}"/>
    <cellStyle name="40% - Accent6 3 2 4 4 2" xfId="18556" xr:uid="{00000000-0005-0000-0000-000086560000}"/>
    <cellStyle name="40% - Accent6 3 2 4 4 2 2" xfId="26510" xr:uid="{00000000-0005-0000-0000-000087560000}"/>
    <cellStyle name="40% - Accent6 3 2 4 4 2 2 2" xfId="55469" xr:uid="{00000000-0005-0000-0000-000088560000}"/>
    <cellStyle name="40% - Accent6 3 2 4 4 2 3" xfId="47528" xr:uid="{00000000-0005-0000-0000-000089560000}"/>
    <cellStyle name="40% - Accent6 3 2 4 4 3" xfId="11886" xr:uid="{00000000-0005-0000-0000-00008A560000}"/>
    <cellStyle name="40% - Accent6 3 2 4 4 3 2" xfId="40944" xr:uid="{00000000-0005-0000-0000-00008B560000}"/>
    <cellStyle name="40% - Accent6 3 2 4 4 4" xfId="34360" xr:uid="{00000000-0005-0000-0000-00008C560000}"/>
    <cellStyle name="40% - Accent6 3 2 4 5" xfId="7443" xr:uid="{00000000-0005-0000-0000-00008D560000}"/>
    <cellStyle name="40% - Accent6 3 2 4 5 2" xfId="20704" xr:uid="{00000000-0005-0000-0000-00008E560000}"/>
    <cellStyle name="40% - Accent6 3 2 4 5 2 2" xfId="28658" xr:uid="{00000000-0005-0000-0000-00008F560000}"/>
    <cellStyle name="40% - Accent6 3 2 4 5 2 2 2" xfId="57617" xr:uid="{00000000-0005-0000-0000-000090560000}"/>
    <cellStyle name="40% - Accent6 3 2 4 5 2 3" xfId="49676" xr:uid="{00000000-0005-0000-0000-000091560000}"/>
    <cellStyle name="40% - Accent6 3 2 4 5 3" xfId="14034" xr:uid="{00000000-0005-0000-0000-000092560000}"/>
    <cellStyle name="40% - Accent6 3 2 4 5 3 2" xfId="43092" xr:uid="{00000000-0005-0000-0000-000093560000}"/>
    <cellStyle name="40% - Accent6 3 2 4 5 4" xfId="36508" xr:uid="{00000000-0005-0000-0000-000094560000}"/>
    <cellStyle name="40% - Accent6 3 2 4 6" xfId="15313" xr:uid="{00000000-0005-0000-0000-000095560000}"/>
    <cellStyle name="40% - Accent6 3 2 4 6 2" xfId="23303" xr:uid="{00000000-0005-0000-0000-000096560000}"/>
    <cellStyle name="40% - Accent6 3 2 4 6 2 2" xfId="52262" xr:uid="{00000000-0005-0000-0000-000097560000}"/>
    <cellStyle name="40% - Accent6 3 2 4 6 3" xfId="44321" xr:uid="{00000000-0005-0000-0000-000098560000}"/>
    <cellStyle name="40% - Accent6 3 2 4 7" xfId="21854" xr:uid="{00000000-0005-0000-0000-000099560000}"/>
    <cellStyle name="40% - Accent6 3 2 4 7 2" xfId="29802" xr:uid="{00000000-0005-0000-0000-00009A560000}"/>
    <cellStyle name="40% - Accent6 3 2 4 7 2 2" xfId="58761" xr:uid="{00000000-0005-0000-0000-00009B560000}"/>
    <cellStyle name="40% - Accent6 3 2 4 7 3" xfId="50820" xr:uid="{00000000-0005-0000-0000-00009C560000}"/>
    <cellStyle name="40% - Accent6 3 2 4 8" xfId="8594" xr:uid="{00000000-0005-0000-0000-00009D560000}"/>
    <cellStyle name="40% - Accent6 3 2 4 8 2" xfId="37652" xr:uid="{00000000-0005-0000-0000-00009E560000}"/>
    <cellStyle name="40% - Accent6 3 2 4 9" xfId="31068" xr:uid="{00000000-0005-0000-0000-00009F560000}"/>
    <cellStyle name="40% - Accent6 3 2 5" xfId="2508" xr:uid="{00000000-0005-0000-0000-0000A0560000}"/>
    <cellStyle name="40% - Accent6 3 2 5 2" xfId="5866" xr:uid="{00000000-0005-0000-0000-0000A1560000}"/>
    <cellStyle name="40% - Accent6 3 2 5 2 2" xfId="19148" xr:uid="{00000000-0005-0000-0000-0000A2560000}"/>
    <cellStyle name="40% - Accent6 3 2 5 2 2 2" xfId="27102" xr:uid="{00000000-0005-0000-0000-0000A3560000}"/>
    <cellStyle name="40% - Accent6 3 2 5 2 2 2 2" xfId="56061" xr:uid="{00000000-0005-0000-0000-0000A4560000}"/>
    <cellStyle name="40% - Accent6 3 2 5 2 2 3" xfId="48120" xr:uid="{00000000-0005-0000-0000-0000A5560000}"/>
    <cellStyle name="40% - Accent6 3 2 5 2 3" xfId="12478" xr:uid="{00000000-0005-0000-0000-0000A6560000}"/>
    <cellStyle name="40% - Accent6 3 2 5 2 3 2" xfId="41536" xr:uid="{00000000-0005-0000-0000-0000A7560000}"/>
    <cellStyle name="40% - Accent6 3 2 5 2 4" xfId="34952" xr:uid="{00000000-0005-0000-0000-0000A8560000}"/>
    <cellStyle name="40% - Accent6 3 2 5 3" xfId="15921" xr:uid="{00000000-0005-0000-0000-0000A9560000}"/>
    <cellStyle name="40% - Accent6 3 2 5 3 2" xfId="23909" xr:uid="{00000000-0005-0000-0000-0000AA560000}"/>
    <cellStyle name="40% - Accent6 3 2 5 3 2 2" xfId="52868" xr:uid="{00000000-0005-0000-0000-0000AB560000}"/>
    <cellStyle name="40% - Accent6 3 2 5 3 3" xfId="44927" xr:uid="{00000000-0005-0000-0000-0000AC560000}"/>
    <cellStyle name="40% - Accent6 3 2 5 4" xfId="9186" xr:uid="{00000000-0005-0000-0000-0000AD560000}"/>
    <cellStyle name="40% - Accent6 3 2 5 4 2" xfId="38244" xr:uid="{00000000-0005-0000-0000-0000AE560000}"/>
    <cellStyle name="40% - Accent6 3 2 5 5" xfId="31660" xr:uid="{00000000-0005-0000-0000-0000AF560000}"/>
    <cellStyle name="40% - Accent6 3 2 6" xfId="3706" xr:uid="{00000000-0005-0000-0000-0000B0560000}"/>
    <cellStyle name="40% - Accent6 3 2 6 2" xfId="17000" xr:uid="{00000000-0005-0000-0000-0000B1560000}"/>
    <cellStyle name="40% - Accent6 3 2 6 2 2" xfId="24954" xr:uid="{00000000-0005-0000-0000-0000B2560000}"/>
    <cellStyle name="40% - Accent6 3 2 6 2 2 2" xfId="53913" xr:uid="{00000000-0005-0000-0000-0000B3560000}"/>
    <cellStyle name="40% - Accent6 3 2 6 2 3" xfId="45972" xr:uid="{00000000-0005-0000-0000-0000B4560000}"/>
    <cellStyle name="40% - Accent6 3 2 6 3" xfId="10330" xr:uid="{00000000-0005-0000-0000-0000B5560000}"/>
    <cellStyle name="40% - Accent6 3 2 6 3 2" xfId="39388" xr:uid="{00000000-0005-0000-0000-0000B6560000}"/>
    <cellStyle name="40% - Accent6 3 2 6 4" xfId="32804" xr:uid="{00000000-0005-0000-0000-0000B7560000}"/>
    <cellStyle name="40% - Accent6 3 2 7" xfId="4862" xr:uid="{00000000-0005-0000-0000-0000B8560000}"/>
    <cellStyle name="40% - Accent6 3 2 7 2" xfId="18144" xr:uid="{00000000-0005-0000-0000-0000B9560000}"/>
    <cellStyle name="40% - Accent6 3 2 7 2 2" xfId="26098" xr:uid="{00000000-0005-0000-0000-0000BA560000}"/>
    <cellStyle name="40% - Accent6 3 2 7 2 2 2" xfId="55057" xr:uid="{00000000-0005-0000-0000-0000BB560000}"/>
    <cellStyle name="40% - Accent6 3 2 7 2 3" xfId="47116" xr:uid="{00000000-0005-0000-0000-0000BC560000}"/>
    <cellStyle name="40% - Accent6 3 2 7 3" xfId="11474" xr:uid="{00000000-0005-0000-0000-0000BD560000}"/>
    <cellStyle name="40% - Accent6 3 2 7 3 2" xfId="40532" xr:uid="{00000000-0005-0000-0000-0000BE560000}"/>
    <cellStyle name="40% - Accent6 3 2 7 4" xfId="33948" xr:uid="{00000000-0005-0000-0000-0000BF560000}"/>
    <cellStyle name="40% - Accent6 3 2 8" xfId="7031" xr:uid="{00000000-0005-0000-0000-0000C0560000}"/>
    <cellStyle name="40% - Accent6 3 2 8 2" xfId="20292" xr:uid="{00000000-0005-0000-0000-0000C1560000}"/>
    <cellStyle name="40% - Accent6 3 2 8 2 2" xfId="28246" xr:uid="{00000000-0005-0000-0000-0000C2560000}"/>
    <cellStyle name="40% - Accent6 3 2 8 2 2 2" xfId="57205" xr:uid="{00000000-0005-0000-0000-0000C3560000}"/>
    <cellStyle name="40% - Accent6 3 2 8 2 3" xfId="49264" xr:uid="{00000000-0005-0000-0000-0000C4560000}"/>
    <cellStyle name="40% - Accent6 3 2 8 3" xfId="13622" xr:uid="{00000000-0005-0000-0000-0000C5560000}"/>
    <cellStyle name="40% - Accent6 3 2 8 3 2" xfId="42680" xr:uid="{00000000-0005-0000-0000-0000C6560000}"/>
    <cellStyle name="40% - Accent6 3 2 8 4" xfId="36096" xr:uid="{00000000-0005-0000-0000-0000C7560000}"/>
    <cellStyle name="40% - Accent6 3 2 9" xfId="14900" xr:uid="{00000000-0005-0000-0000-0000C8560000}"/>
    <cellStyle name="40% - Accent6 3 2 9 2" xfId="22890" xr:uid="{00000000-0005-0000-0000-0000C9560000}"/>
    <cellStyle name="40% - Accent6 3 2 9 2 2" xfId="51849" xr:uid="{00000000-0005-0000-0000-0000CA560000}"/>
    <cellStyle name="40% - Accent6 3 2 9 3" xfId="43908" xr:uid="{00000000-0005-0000-0000-0000CB560000}"/>
    <cellStyle name="40% - Accent6 3 3" xfId="1560" xr:uid="{00000000-0005-0000-0000-0000CC560000}"/>
    <cellStyle name="40% - Accent6 3 3 10" xfId="30749" xr:uid="{00000000-0005-0000-0000-0000CD560000}"/>
    <cellStyle name="40% - Accent6 3 3 2" xfId="2185" xr:uid="{00000000-0005-0000-0000-0000CE560000}"/>
    <cellStyle name="40% - Accent6 3 3 2 2" xfId="3193" xr:uid="{00000000-0005-0000-0000-0000CF560000}"/>
    <cellStyle name="40% - Accent6 3 3 2 2 2" xfId="6551" xr:uid="{00000000-0005-0000-0000-0000D0560000}"/>
    <cellStyle name="40% - Accent6 3 3 2 2 2 2" xfId="19833" xr:uid="{00000000-0005-0000-0000-0000D1560000}"/>
    <cellStyle name="40% - Accent6 3 3 2 2 2 2 2" xfId="27787" xr:uid="{00000000-0005-0000-0000-0000D2560000}"/>
    <cellStyle name="40% - Accent6 3 3 2 2 2 2 2 2" xfId="56746" xr:uid="{00000000-0005-0000-0000-0000D3560000}"/>
    <cellStyle name="40% - Accent6 3 3 2 2 2 2 3" xfId="48805" xr:uid="{00000000-0005-0000-0000-0000D4560000}"/>
    <cellStyle name="40% - Accent6 3 3 2 2 2 3" xfId="13163" xr:uid="{00000000-0005-0000-0000-0000D5560000}"/>
    <cellStyle name="40% - Accent6 3 3 2 2 2 3 2" xfId="42221" xr:uid="{00000000-0005-0000-0000-0000D6560000}"/>
    <cellStyle name="40% - Accent6 3 3 2 2 2 4" xfId="35637" xr:uid="{00000000-0005-0000-0000-0000D7560000}"/>
    <cellStyle name="40% - Accent6 3 3 2 2 3" xfId="16681" xr:uid="{00000000-0005-0000-0000-0000D8560000}"/>
    <cellStyle name="40% - Accent6 3 3 2 2 3 2" xfId="24635" xr:uid="{00000000-0005-0000-0000-0000D9560000}"/>
    <cellStyle name="40% - Accent6 3 3 2 2 3 2 2" xfId="53594" xr:uid="{00000000-0005-0000-0000-0000DA560000}"/>
    <cellStyle name="40% - Accent6 3 3 2 2 3 3" xfId="45653" xr:uid="{00000000-0005-0000-0000-0000DB560000}"/>
    <cellStyle name="40% - Accent6 3 3 2 2 4" xfId="9871" xr:uid="{00000000-0005-0000-0000-0000DC560000}"/>
    <cellStyle name="40% - Accent6 3 3 2 2 4 2" xfId="38929" xr:uid="{00000000-0005-0000-0000-0000DD560000}"/>
    <cellStyle name="40% - Accent6 3 3 2 2 5" xfId="32345" xr:uid="{00000000-0005-0000-0000-0000DE560000}"/>
    <cellStyle name="40% - Accent6 3 3 2 3" xfId="4391" xr:uid="{00000000-0005-0000-0000-0000DF560000}"/>
    <cellStyle name="40% - Accent6 3 3 2 3 2" xfId="17685" xr:uid="{00000000-0005-0000-0000-0000E0560000}"/>
    <cellStyle name="40% - Accent6 3 3 2 3 2 2" xfId="25639" xr:uid="{00000000-0005-0000-0000-0000E1560000}"/>
    <cellStyle name="40% - Accent6 3 3 2 3 2 2 2" xfId="54598" xr:uid="{00000000-0005-0000-0000-0000E2560000}"/>
    <cellStyle name="40% - Accent6 3 3 2 3 2 3" xfId="46657" xr:uid="{00000000-0005-0000-0000-0000E3560000}"/>
    <cellStyle name="40% - Accent6 3 3 2 3 3" xfId="11015" xr:uid="{00000000-0005-0000-0000-0000E4560000}"/>
    <cellStyle name="40% - Accent6 3 3 2 3 3 2" xfId="40073" xr:uid="{00000000-0005-0000-0000-0000E5560000}"/>
    <cellStyle name="40% - Accent6 3 3 2 3 4" xfId="33489" xr:uid="{00000000-0005-0000-0000-0000E6560000}"/>
    <cellStyle name="40% - Accent6 3 3 2 4" xfId="5547" xr:uid="{00000000-0005-0000-0000-0000E7560000}"/>
    <cellStyle name="40% - Accent6 3 3 2 4 2" xfId="18829" xr:uid="{00000000-0005-0000-0000-0000E8560000}"/>
    <cellStyle name="40% - Accent6 3 3 2 4 2 2" xfId="26783" xr:uid="{00000000-0005-0000-0000-0000E9560000}"/>
    <cellStyle name="40% - Accent6 3 3 2 4 2 2 2" xfId="55742" xr:uid="{00000000-0005-0000-0000-0000EA560000}"/>
    <cellStyle name="40% - Accent6 3 3 2 4 2 3" xfId="47801" xr:uid="{00000000-0005-0000-0000-0000EB560000}"/>
    <cellStyle name="40% - Accent6 3 3 2 4 3" xfId="12159" xr:uid="{00000000-0005-0000-0000-0000EC560000}"/>
    <cellStyle name="40% - Accent6 3 3 2 4 3 2" xfId="41217" xr:uid="{00000000-0005-0000-0000-0000ED560000}"/>
    <cellStyle name="40% - Accent6 3 3 2 4 4" xfId="34633" xr:uid="{00000000-0005-0000-0000-0000EE560000}"/>
    <cellStyle name="40% - Accent6 3 3 2 5" xfId="7716" xr:uid="{00000000-0005-0000-0000-0000EF560000}"/>
    <cellStyle name="40% - Accent6 3 3 2 5 2" xfId="20977" xr:uid="{00000000-0005-0000-0000-0000F0560000}"/>
    <cellStyle name="40% - Accent6 3 3 2 5 2 2" xfId="28931" xr:uid="{00000000-0005-0000-0000-0000F1560000}"/>
    <cellStyle name="40% - Accent6 3 3 2 5 2 2 2" xfId="57890" xr:uid="{00000000-0005-0000-0000-0000F2560000}"/>
    <cellStyle name="40% - Accent6 3 3 2 5 2 3" xfId="49949" xr:uid="{00000000-0005-0000-0000-0000F3560000}"/>
    <cellStyle name="40% - Accent6 3 3 2 5 3" xfId="14307" xr:uid="{00000000-0005-0000-0000-0000F4560000}"/>
    <cellStyle name="40% - Accent6 3 3 2 5 3 2" xfId="43365" xr:uid="{00000000-0005-0000-0000-0000F5560000}"/>
    <cellStyle name="40% - Accent6 3 3 2 5 4" xfId="36781" xr:uid="{00000000-0005-0000-0000-0000F6560000}"/>
    <cellStyle name="40% - Accent6 3 3 2 6" xfId="15586" xr:uid="{00000000-0005-0000-0000-0000F7560000}"/>
    <cellStyle name="40% - Accent6 3 3 2 6 2" xfId="23576" xr:uid="{00000000-0005-0000-0000-0000F8560000}"/>
    <cellStyle name="40% - Accent6 3 3 2 6 2 2" xfId="52535" xr:uid="{00000000-0005-0000-0000-0000F9560000}"/>
    <cellStyle name="40% - Accent6 3 3 2 6 3" xfId="44594" xr:uid="{00000000-0005-0000-0000-0000FA560000}"/>
    <cellStyle name="40% - Accent6 3 3 2 7" xfId="22127" xr:uid="{00000000-0005-0000-0000-0000FB560000}"/>
    <cellStyle name="40% - Accent6 3 3 2 7 2" xfId="30075" xr:uid="{00000000-0005-0000-0000-0000FC560000}"/>
    <cellStyle name="40% - Accent6 3 3 2 7 2 2" xfId="59034" xr:uid="{00000000-0005-0000-0000-0000FD560000}"/>
    <cellStyle name="40% - Accent6 3 3 2 7 3" xfId="51093" xr:uid="{00000000-0005-0000-0000-0000FE560000}"/>
    <cellStyle name="40% - Accent6 3 3 2 8" xfId="8867" xr:uid="{00000000-0005-0000-0000-0000FF560000}"/>
    <cellStyle name="40% - Accent6 3 3 2 8 2" xfId="37925" xr:uid="{00000000-0005-0000-0000-000000570000}"/>
    <cellStyle name="40% - Accent6 3 3 2 9" xfId="31341" xr:uid="{00000000-0005-0000-0000-000001570000}"/>
    <cellStyle name="40% - Accent6 3 3 3" xfId="2601" xr:uid="{00000000-0005-0000-0000-000002570000}"/>
    <cellStyle name="40% - Accent6 3 3 3 2" xfId="5959" xr:uid="{00000000-0005-0000-0000-000003570000}"/>
    <cellStyle name="40% - Accent6 3 3 3 2 2" xfId="19241" xr:uid="{00000000-0005-0000-0000-000004570000}"/>
    <cellStyle name="40% - Accent6 3 3 3 2 2 2" xfId="27195" xr:uid="{00000000-0005-0000-0000-000005570000}"/>
    <cellStyle name="40% - Accent6 3 3 3 2 2 2 2" xfId="56154" xr:uid="{00000000-0005-0000-0000-000006570000}"/>
    <cellStyle name="40% - Accent6 3 3 3 2 2 3" xfId="48213" xr:uid="{00000000-0005-0000-0000-000007570000}"/>
    <cellStyle name="40% - Accent6 3 3 3 2 3" xfId="12571" xr:uid="{00000000-0005-0000-0000-000008570000}"/>
    <cellStyle name="40% - Accent6 3 3 3 2 3 2" xfId="41629" xr:uid="{00000000-0005-0000-0000-000009570000}"/>
    <cellStyle name="40% - Accent6 3 3 3 2 4" xfId="35045" xr:uid="{00000000-0005-0000-0000-00000A570000}"/>
    <cellStyle name="40% - Accent6 3 3 3 3" xfId="16089" xr:uid="{00000000-0005-0000-0000-00000B570000}"/>
    <cellStyle name="40% - Accent6 3 3 3 3 2" xfId="24043" xr:uid="{00000000-0005-0000-0000-00000C570000}"/>
    <cellStyle name="40% - Accent6 3 3 3 3 2 2" xfId="53002" xr:uid="{00000000-0005-0000-0000-00000D570000}"/>
    <cellStyle name="40% - Accent6 3 3 3 3 3" xfId="45061" xr:uid="{00000000-0005-0000-0000-00000E570000}"/>
    <cellStyle name="40% - Accent6 3 3 3 4" xfId="9279" xr:uid="{00000000-0005-0000-0000-00000F570000}"/>
    <cellStyle name="40% - Accent6 3 3 3 4 2" xfId="38337" xr:uid="{00000000-0005-0000-0000-000010570000}"/>
    <cellStyle name="40% - Accent6 3 3 3 5" xfId="31753" xr:uid="{00000000-0005-0000-0000-000011570000}"/>
    <cellStyle name="40% - Accent6 3 3 4" xfId="3799" xr:uid="{00000000-0005-0000-0000-000012570000}"/>
    <cellStyle name="40% - Accent6 3 3 4 2" xfId="17093" xr:uid="{00000000-0005-0000-0000-000013570000}"/>
    <cellStyle name="40% - Accent6 3 3 4 2 2" xfId="25047" xr:uid="{00000000-0005-0000-0000-000014570000}"/>
    <cellStyle name="40% - Accent6 3 3 4 2 2 2" xfId="54006" xr:uid="{00000000-0005-0000-0000-000015570000}"/>
    <cellStyle name="40% - Accent6 3 3 4 2 3" xfId="46065" xr:uid="{00000000-0005-0000-0000-000016570000}"/>
    <cellStyle name="40% - Accent6 3 3 4 3" xfId="10423" xr:uid="{00000000-0005-0000-0000-000017570000}"/>
    <cellStyle name="40% - Accent6 3 3 4 3 2" xfId="39481" xr:uid="{00000000-0005-0000-0000-000018570000}"/>
    <cellStyle name="40% - Accent6 3 3 4 4" xfId="32897" xr:uid="{00000000-0005-0000-0000-000019570000}"/>
    <cellStyle name="40% - Accent6 3 3 5" xfId="4955" xr:uid="{00000000-0005-0000-0000-00001A570000}"/>
    <cellStyle name="40% - Accent6 3 3 5 2" xfId="18237" xr:uid="{00000000-0005-0000-0000-00001B570000}"/>
    <cellStyle name="40% - Accent6 3 3 5 2 2" xfId="26191" xr:uid="{00000000-0005-0000-0000-00001C570000}"/>
    <cellStyle name="40% - Accent6 3 3 5 2 2 2" xfId="55150" xr:uid="{00000000-0005-0000-0000-00001D570000}"/>
    <cellStyle name="40% - Accent6 3 3 5 2 3" xfId="47209" xr:uid="{00000000-0005-0000-0000-00001E570000}"/>
    <cellStyle name="40% - Accent6 3 3 5 3" xfId="11567" xr:uid="{00000000-0005-0000-0000-00001F570000}"/>
    <cellStyle name="40% - Accent6 3 3 5 3 2" xfId="40625" xr:uid="{00000000-0005-0000-0000-000020570000}"/>
    <cellStyle name="40% - Accent6 3 3 5 4" xfId="34041" xr:uid="{00000000-0005-0000-0000-000021570000}"/>
    <cellStyle name="40% - Accent6 3 3 6" xfId="7124" xr:uid="{00000000-0005-0000-0000-000022570000}"/>
    <cellStyle name="40% - Accent6 3 3 6 2" xfId="20385" xr:uid="{00000000-0005-0000-0000-000023570000}"/>
    <cellStyle name="40% - Accent6 3 3 6 2 2" xfId="28339" xr:uid="{00000000-0005-0000-0000-000024570000}"/>
    <cellStyle name="40% - Accent6 3 3 6 2 2 2" xfId="57298" xr:uid="{00000000-0005-0000-0000-000025570000}"/>
    <cellStyle name="40% - Accent6 3 3 6 2 3" xfId="49357" xr:uid="{00000000-0005-0000-0000-000026570000}"/>
    <cellStyle name="40% - Accent6 3 3 6 3" xfId="13715" xr:uid="{00000000-0005-0000-0000-000027570000}"/>
    <cellStyle name="40% - Accent6 3 3 6 3 2" xfId="42773" xr:uid="{00000000-0005-0000-0000-000028570000}"/>
    <cellStyle name="40% - Accent6 3 3 6 4" xfId="36189" xr:uid="{00000000-0005-0000-0000-000029570000}"/>
    <cellStyle name="40% - Accent6 3 3 7" xfId="14993" xr:uid="{00000000-0005-0000-0000-00002A570000}"/>
    <cellStyle name="40% - Accent6 3 3 7 2" xfId="22983" xr:uid="{00000000-0005-0000-0000-00002B570000}"/>
    <cellStyle name="40% - Accent6 3 3 7 2 2" xfId="51942" xr:uid="{00000000-0005-0000-0000-00002C570000}"/>
    <cellStyle name="40% - Accent6 3 3 7 3" xfId="44001" xr:uid="{00000000-0005-0000-0000-00002D570000}"/>
    <cellStyle name="40% - Accent6 3 3 8" xfId="21535" xr:uid="{00000000-0005-0000-0000-00002E570000}"/>
    <cellStyle name="40% - Accent6 3 3 8 2" xfId="29483" xr:uid="{00000000-0005-0000-0000-00002F570000}"/>
    <cellStyle name="40% - Accent6 3 3 8 2 2" xfId="58442" xr:uid="{00000000-0005-0000-0000-000030570000}"/>
    <cellStyle name="40% - Accent6 3 3 8 3" xfId="50501" xr:uid="{00000000-0005-0000-0000-000031570000}"/>
    <cellStyle name="40% - Accent6 3 3 9" xfId="8275" xr:uid="{00000000-0005-0000-0000-000032570000}"/>
    <cellStyle name="40% - Accent6 3 3 9 2" xfId="37333" xr:uid="{00000000-0005-0000-0000-000033570000}"/>
    <cellStyle name="40% - Accent6 3 4" xfId="2002" xr:uid="{00000000-0005-0000-0000-000034570000}"/>
    <cellStyle name="40% - Accent6 3 4 2" xfId="3010" xr:uid="{00000000-0005-0000-0000-000035570000}"/>
    <cellStyle name="40% - Accent6 3 4 2 2" xfId="6368" xr:uid="{00000000-0005-0000-0000-000036570000}"/>
    <cellStyle name="40% - Accent6 3 4 2 2 2" xfId="19650" xr:uid="{00000000-0005-0000-0000-000037570000}"/>
    <cellStyle name="40% - Accent6 3 4 2 2 2 2" xfId="27604" xr:uid="{00000000-0005-0000-0000-000038570000}"/>
    <cellStyle name="40% - Accent6 3 4 2 2 2 2 2" xfId="56563" xr:uid="{00000000-0005-0000-0000-000039570000}"/>
    <cellStyle name="40% - Accent6 3 4 2 2 2 3" xfId="48622" xr:uid="{00000000-0005-0000-0000-00003A570000}"/>
    <cellStyle name="40% - Accent6 3 4 2 2 3" xfId="12980" xr:uid="{00000000-0005-0000-0000-00003B570000}"/>
    <cellStyle name="40% - Accent6 3 4 2 2 3 2" xfId="42038" xr:uid="{00000000-0005-0000-0000-00003C570000}"/>
    <cellStyle name="40% - Accent6 3 4 2 2 4" xfId="35454" xr:uid="{00000000-0005-0000-0000-00003D570000}"/>
    <cellStyle name="40% - Accent6 3 4 2 3" xfId="16498" xr:uid="{00000000-0005-0000-0000-00003E570000}"/>
    <cellStyle name="40% - Accent6 3 4 2 3 2" xfId="24452" xr:uid="{00000000-0005-0000-0000-00003F570000}"/>
    <cellStyle name="40% - Accent6 3 4 2 3 2 2" xfId="53411" xr:uid="{00000000-0005-0000-0000-000040570000}"/>
    <cellStyle name="40% - Accent6 3 4 2 3 3" xfId="45470" xr:uid="{00000000-0005-0000-0000-000041570000}"/>
    <cellStyle name="40% - Accent6 3 4 2 4" xfId="9688" xr:uid="{00000000-0005-0000-0000-000042570000}"/>
    <cellStyle name="40% - Accent6 3 4 2 4 2" xfId="38746" xr:uid="{00000000-0005-0000-0000-000043570000}"/>
    <cellStyle name="40% - Accent6 3 4 2 5" xfId="32162" xr:uid="{00000000-0005-0000-0000-000044570000}"/>
    <cellStyle name="40% - Accent6 3 4 3" xfId="4208" xr:uid="{00000000-0005-0000-0000-000045570000}"/>
    <cellStyle name="40% - Accent6 3 4 3 2" xfId="17502" xr:uid="{00000000-0005-0000-0000-000046570000}"/>
    <cellStyle name="40% - Accent6 3 4 3 2 2" xfId="25456" xr:uid="{00000000-0005-0000-0000-000047570000}"/>
    <cellStyle name="40% - Accent6 3 4 3 2 2 2" xfId="54415" xr:uid="{00000000-0005-0000-0000-000048570000}"/>
    <cellStyle name="40% - Accent6 3 4 3 2 3" xfId="46474" xr:uid="{00000000-0005-0000-0000-000049570000}"/>
    <cellStyle name="40% - Accent6 3 4 3 3" xfId="10832" xr:uid="{00000000-0005-0000-0000-00004A570000}"/>
    <cellStyle name="40% - Accent6 3 4 3 3 2" xfId="39890" xr:uid="{00000000-0005-0000-0000-00004B570000}"/>
    <cellStyle name="40% - Accent6 3 4 3 4" xfId="33306" xr:uid="{00000000-0005-0000-0000-00004C570000}"/>
    <cellStyle name="40% - Accent6 3 4 4" xfId="5364" xr:uid="{00000000-0005-0000-0000-00004D570000}"/>
    <cellStyle name="40% - Accent6 3 4 4 2" xfId="18646" xr:uid="{00000000-0005-0000-0000-00004E570000}"/>
    <cellStyle name="40% - Accent6 3 4 4 2 2" xfId="26600" xr:uid="{00000000-0005-0000-0000-00004F570000}"/>
    <cellStyle name="40% - Accent6 3 4 4 2 2 2" xfId="55559" xr:uid="{00000000-0005-0000-0000-000050570000}"/>
    <cellStyle name="40% - Accent6 3 4 4 2 3" xfId="47618" xr:uid="{00000000-0005-0000-0000-000051570000}"/>
    <cellStyle name="40% - Accent6 3 4 4 3" xfId="11976" xr:uid="{00000000-0005-0000-0000-000052570000}"/>
    <cellStyle name="40% - Accent6 3 4 4 3 2" xfId="41034" xr:uid="{00000000-0005-0000-0000-000053570000}"/>
    <cellStyle name="40% - Accent6 3 4 4 4" xfId="34450" xr:uid="{00000000-0005-0000-0000-000054570000}"/>
    <cellStyle name="40% - Accent6 3 4 5" xfId="7533" xr:uid="{00000000-0005-0000-0000-000055570000}"/>
    <cellStyle name="40% - Accent6 3 4 5 2" xfId="20794" xr:uid="{00000000-0005-0000-0000-000056570000}"/>
    <cellStyle name="40% - Accent6 3 4 5 2 2" xfId="28748" xr:uid="{00000000-0005-0000-0000-000057570000}"/>
    <cellStyle name="40% - Accent6 3 4 5 2 2 2" xfId="57707" xr:uid="{00000000-0005-0000-0000-000058570000}"/>
    <cellStyle name="40% - Accent6 3 4 5 2 3" xfId="49766" xr:uid="{00000000-0005-0000-0000-000059570000}"/>
    <cellStyle name="40% - Accent6 3 4 5 3" xfId="14124" xr:uid="{00000000-0005-0000-0000-00005A570000}"/>
    <cellStyle name="40% - Accent6 3 4 5 3 2" xfId="43182" xr:uid="{00000000-0005-0000-0000-00005B570000}"/>
    <cellStyle name="40% - Accent6 3 4 5 4" xfId="36598" xr:uid="{00000000-0005-0000-0000-00005C570000}"/>
    <cellStyle name="40% - Accent6 3 4 6" xfId="15403" xr:uid="{00000000-0005-0000-0000-00005D570000}"/>
    <cellStyle name="40% - Accent6 3 4 6 2" xfId="23393" xr:uid="{00000000-0005-0000-0000-00005E570000}"/>
    <cellStyle name="40% - Accent6 3 4 6 2 2" xfId="52352" xr:uid="{00000000-0005-0000-0000-00005F570000}"/>
    <cellStyle name="40% - Accent6 3 4 6 3" xfId="44411" xr:uid="{00000000-0005-0000-0000-000060570000}"/>
    <cellStyle name="40% - Accent6 3 4 7" xfId="21944" xr:uid="{00000000-0005-0000-0000-000061570000}"/>
    <cellStyle name="40% - Accent6 3 4 7 2" xfId="29892" xr:uid="{00000000-0005-0000-0000-000062570000}"/>
    <cellStyle name="40% - Accent6 3 4 7 2 2" xfId="58851" xr:uid="{00000000-0005-0000-0000-000063570000}"/>
    <cellStyle name="40% - Accent6 3 4 7 3" xfId="50910" xr:uid="{00000000-0005-0000-0000-000064570000}"/>
    <cellStyle name="40% - Accent6 3 4 8" xfId="8684" xr:uid="{00000000-0005-0000-0000-000065570000}"/>
    <cellStyle name="40% - Accent6 3 4 8 2" xfId="37742" xr:uid="{00000000-0005-0000-0000-000066570000}"/>
    <cellStyle name="40% - Accent6 3 4 9" xfId="31158" xr:uid="{00000000-0005-0000-0000-000067570000}"/>
    <cellStyle name="40% - Accent6 3 5" xfId="1818" xr:uid="{00000000-0005-0000-0000-000068570000}"/>
    <cellStyle name="40% - Accent6 3 5 2" xfId="2830" xr:uid="{00000000-0005-0000-0000-000069570000}"/>
    <cellStyle name="40% - Accent6 3 5 2 2" xfId="6188" xr:uid="{00000000-0005-0000-0000-00006A570000}"/>
    <cellStyle name="40% - Accent6 3 5 2 2 2" xfId="19470" xr:uid="{00000000-0005-0000-0000-00006B570000}"/>
    <cellStyle name="40% - Accent6 3 5 2 2 2 2" xfId="27424" xr:uid="{00000000-0005-0000-0000-00006C570000}"/>
    <cellStyle name="40% - Accent6 3 5 2 2 2 2 2" xfId="56383" xr:uid="{00000000-0005-0000-0000-00006D570000}"/>
    <cellStyle name="40% - Accent6 3 5 2 2 2 3" xfId="48442" xr:uid="{00000000-0005-0000-0000-00006E570000}"/>
    <cellStyle name="40% - Accent6 3 5 2 2 3" xfId="12800" xr:uid="{00000000-0005-0000-0000-00006F570000}"/>
    <cellStyle name="40% - Accent6 3 5 2 2 3 2" xfId="41858" xr:uid="{00000000-0005-0000-0000-000070570000}"/>
    <cellStyle name="40% - Accent6 3 5 2 2 4" xfId="35274" xr:uid="{00000000-0005-0000-0000-000071570000}"/>
    <cellStyle name="40% - Accent6 3 5 2 3" xfId="16318" xr:uid="{00000000-0005-0000-0000-000072570000}"/>
    <cellStyle name="40% - Accent6 3 5 2 3 2" xfId="24272" xr:uid="{00000000-0005-0000-0000-000073570000}"/>
    <cellStyle name="40% - Accent6 3 5 2 3 2 2" xfId="53231" xr:uid="{00000000-0005-0000-0000-000074570000}"/>
    <cellStyle name="40% - Accent6 3 5 2 3 3" xfId="45290" xr:uid="{00000000-0005-0000-0000-000075570000}"/>
    <cellStyle name="40% - Accent6 3 5 2 4" xfId="9508" xr:uid="{00000000-0005-0000-0000-000076570000}"/>
    <cellStyle name="40% - Accent6 3 5 2 4 2" xfId="38566" xr:uid="{00000000-0005-0000-0000-000077570000}"/>
    <cellStyle name="40% - Accent6 3 5 2 5" xfId="31982" xr:uid="{00000000-0005-0000-0000-000078570000}"/>
    <cellStyle name="40% - Accent6 3 5 3" xfId="4028" xr:uid="{00000000-0005-0000-0000-000079570000}"/>
    <cellStyle name="40% - Accent6 3 5 3 2" xfId="17322" xr:uid="{00000000-0005-0000-0000-00007A570000}"/>
    <cellStyle name="40% - Accent6 3 5 3 2 2" xfId="25276" xr:uid="{00000000-0005-0000-0000-00007B570000}"/>
    <cellStyle name="40% - Accent6 3 5 3 2 2 2" xfId="54235" xr:uid="{00000000-0005-0000-0000-00007C570000}"/>
    <cellStyle name="40% - Accent6 3 5 3 2 3" xfId="46294" xr:uid="{00000000-0005-0000-0000-00007D570000}"/>
    <cellStyle name="40% - Accent6 3 5 3 3" xfId="10652" xr:uid="{00000000-0005-0000-0000-00007E570000}"/>
    <cellStyle name="40% - Accent6 3 5 3 3 2" xfId="39710" xr:uid="{00000000-0005-0000-0000-00007F570000}"/>
    <cellStyle name="40% - Accent6 3 5 3 4" xfId="33126" xr:uid="{00000000-0005-0000-0000-000080570000}"/>
    <cellStyle name="40% - Accent6 3 5 4" xfId="5184" xr:uid="{00000000-0005-0000-0000-000081570000}"/>
    <cellStyle name="40% - Accent6 3 5 4 2" xfId="18466" xr:uid="{00000000-0005-0000-0000-000082570000}"/>
    <cellStyle name="40% - Accent6 3 5 4 2 2" xfId="26420" xr:uid="{00000000-0005-0000-0000-000083570000}"/>
    <cellStyle name="40% - Accent6 3 5 4 2 2 2" xfId="55379" xr:uid="{00000000-0005-0000-0000-000084570000}"/>
    <cellStyle name="40% - Accent6 3 5 4 2 3" xfId="47438" xr:uid="{00000000-0005-0000-0000-000085570000}"/>
    <cellStyle name="40% - Accent6 3 5 4 3" xfId="11796" xr:uid="{00000000-0005-0000-0000-000086570000}"/>
    <cellStyle name="40% - Accent6 3 5 4 3 2" xfId="40854" xr:uid="{00000000-0005-0000-0000-000087570000}"/>
    <cellStyle name="40% - Accent6 3 5 4 4" xfId="34270" xr:uid="{00000000-0005-0000-0000-000088570000}"/>
    <cellStyle name="40% - Accent6 3 5 5" xfId="7353" xr:uid="{00000000-0005-0000-0000-000089570000}"/>
    <cellStyle name="40% - Accent6 3 5 5 2" xfId="20614" xr:uid="{00000000-0005-0000-0000-00008A570000}"/>
    <cellStyle name="40% - Accent6 3 5 5 2 2" xfId="28568" xr:uid="{00000000-0005-0000-0000-00008B570000}"/>
    <cellStyle name="40% - Accent6 3 5 5 2 2 2" xfId="57527" xr:uid="{00000000-0005-0000-0000-00008C570000}"/>
    <cellStyle name="40% - Accent6 3 5 5 2 3" xfId="49586" xr:uid="{00000000-0005-0000-0000-00008D570000}"/>
    <cellStyle name="40% - Accent6 3 5 5 3" xfId="13944" xr:uid="{00000000-0005-0000-0000-00008E570000}"/>
    <cellStyle name="40% - Accent6 3 5 5 3 2" xfId="43002" xr:uid="{00000000-0005-0000-0000-00008F570000}"/>
    <cellStyle name="40% - Accent6 3 5 5 4" xfId="36418" xr:uid="{00000000-0005-0000-0000-000090570000}"/>
    <cellStyle name="40% - Accent6 3 5 6" xfId="15223" xr:uid="{00000000-0005-0000-0000-000091570000}"/>
    <cellStyle name="40% - Accent6 3 5 6 2" xfId="23213" xr:uid="{00000000-0005-0000-0000-000092570000}"/>
    <cellStyle name="40% - Accent6 3 5 6 2 2" xfId="52172" xr:uid="{00000000-0005-0000-0000-000093570000}"/>
    <cellStyle name="40% - Accent6 3 5 6 3" xfId="44231" xr:uid="{00000000-0005-0000-0000-000094570000}"/>
    <cellStyle name="40% - Accent6 3 5 7" xfId="21764" xr:uid="{00000000-0005-0000-0000-000095570000}"/>
    <cellStyle name="40% - Accent6 3 5 7 2" xfId="29712" xr:uid="{00000000-0005-0000-0000-000096570000}"/>
    <cellStyle name="40% - Accent6 3 5 7 2 2" xfId="58671" xr:uid="{00000000-0005-0000-0000-000097570000}"/>
    <cellStyle name="40% - Accent6 3 5 7 3" xfId="50730" xr:uid="{00000000-0005-0000-0000-000098570000}"/>
    <cellStyle name="40% - Accent6 3 5 8" xfId="8504" xr:uid="{00000000-0005-0000-0000-000099570000}"/>
    <cellStyle name="40% - Accent6 3 5 8 2" xfId="37562" xr:uid="{00000000-0005-0000-0000-00009A570000}"/>
    <cellStyle name="40% - Accent6 3 5 9" xfId="30978" xr:uid="{00000000-0005-0000-0000-00009B570000}"/>
    <cellStyle name="40% - Accent6 3 6" xfId="3427" xr:uid="{00000000-0005-0000-0000-00009C570000}"/>
    <cellStyle name="40% - Accent6 3 6 2" xfId="4625" xr:uid="{00000000-0005-0000-0000-00009D570000}"/>
    <cellStyle name="40% - Accent6 3 6 2 2" xfId="17919" xr:uid="{00000000-0005-0000-0000-00009E570000}"/>
    <cellStyle name="40% - Accent6 3 6 2 2 2" xfId="25873" xr:uid="{00000000-0005-0000-0000-00009F570000}"/>
    <cellStyle name="40% - Accent6 3 6 2 2 2 2" xfId="54832" xr:uid="{00000000-0005-0000-0000-0000A0570000}"/>
    <cellStyle name="40% - Accent6 3 6 2 2 3" xfId="46891" xr:uid="{00000000-0005-0000-0000-0000A1570000}"/>
    <cellStyle name="40% - Accent6 3 6 2 3" xfId="11249" xr:uid="{00000000-0005-0000-0000-0000A2570000}"/>
    <cellStyle name="40% - Accent6 3 6 2 3 2" xfId="40307" xr:uid="{00000000-0005-0000-0000-0000A3570000}"/>
    <cellStyle name="40% - Accent6 3 6 2 4" xfId="33723" xr:uid="{00000000-0005-0000-0000-0000A4570000}"/>
    <cellStyle name="40% - Accent6 3 6 3" xfId="6785" xr:uid="{00000000-0005-0000-0000-0000A5570000}"/>
    <cellStyle name="40% - Accent6 3 6 3 2" xfId="20067" xr:uid="{00000000-0005-0000-0000-0000A6570000}"/>
    <cellStyle name="40% - Accent6 3 6 3 2 2" xfId="28021" xr:uid="{00000000-0005-0000-0000-0000A7570000}"/>
    <cellStyle name="40% - Accent6 3 6 3 2 2 2" xfId="56980" xr:uid="{00000000-0005-0000-0000-0000A8570000}"/>
    <cellStyle name="40% - Accent6 3 6 3 2 3" xfId="49039" xr:uid="{00000000-0005-0000-0000-0000A9570000}"/>
    <cellStyle name="40% - Accent6 3 6 3 3" xfId="13397" xr:uid="{00000000-0005-0000-0000-0000AA570000}"/>
    <cellStyle name="40% - Accent6 3 6 3 3 2" xfId="42455" xr:uid="{00000000-0005-0000-0000-0000AB570000}"/>
    <cellStyle name="40% - Accent6 3 6 3 4" xfId="35871" xr:uid="{00000000-0005-0000-0000-0000AC570000}"/>
    <cellStyle name="40% - Accent6 3 6 4" xfId="7950" xr:uid="{00000000-0005-0000-0000-0000AD570000}"/>
    <cellStyle name="40% - Accent6 3 6 4 2" xfId="21211" xr:uid="{00000000-0005-0000-0000-0000AE570000}"/>
    <cellStyle name="40% - Accent6 3 6 4 2 2" xfId="29165" xr:uid="{00000000-0005-0000-0000-0000AF570000}"/>
    <cellStyle name="40% - Accent6 3 6 4 2 2 2" xfId="58124" xr:uid="{00000000-0005-0000-0000-0000B0570000}"/>
    <cellStyle name="40% - Accent6 3 6 4 2 3" xfId="50183" xr:uid="{00000000-0005-0000-0000-0000B1570000}"/>
    <cellStyle name="40% - Accent6 3 6 4 3" xfId="14541" xr:uid="{00000000-0005-0000-0000-0000B2570000}"/>
    <cellStyle name="40% - Accent6 3 6 4 3 2" xfId="43599" xr:uid="{00000000-0005-0000-0000-0000B3570000}"/>
    <cellStyle name="40% - Accent6 3 6 4 4" xfId="37015" xr:uid="{00000000-0005-0000-0000-0000B4570000}"/>
    <cellStyle name="40% - Accent6 3 6 5" xfId="15820" xr:uid="{00000000-0005-0000-0000-0000B5570000}"/>
    <cellStyle name="40% - Accent6 3 6 5 2" xfId="23810" xr:uid="{00000000-0005-0000-0000-0000B6570000}"/>
    <cellStyle name="40% - Accent6 3 6 5 2 2" xfId="52769" xr:uid="{00000000-0005-0000-0000-0000B7570000}"/>
    <cellStyle name="40% - Accent6 3 6 5 3" xfId="44828" xr:uid="{00000000-0005-0000-0000-0000B8570000}"/>
    <cellStyle name="40% - Accent6 3 6 6" xfId="22361" xr:uid="{00000000-0005-0000-0000-0000B9570000}"/>
    <cellStyle name="40% - Accent6 3 6 6 2" xfId="30309" xr:uid="{00000000-0005-0000-0000-0000BA570000}"/>
    <cellStyle name="40% - Accent6 3 6 6 2 2" xfId="59268" xr:uid="{00000000-0005-0000-0000-0000BB570000}"/>
    <cellStyle name="40% - Accent6 3 6 6 3" xfId="51327" xr:uid="{00000000-0005-0000-0000-0000BC570000}"/>
    <cellStyle name="40% - Accent6 3 6 7" xfId="10105" xr:uid="{00000000-0005-0000-0000-0000BD570000}"/>
    <cellStyle name="40% - Accent6 3 6 7 2" xfId="39163" xr:uid="{00000000-0005-0000-0000-0000BE570000}"/>
    <cellStyle name="40% - Accent6 3 6 8" xfId="32579" xr:uid="{00000000-0005-0000-0000-0000BF570000}"/>
    <cellStyle name="40% - Accent6 3 7" xfId="2417" xr:uid="{00000000-0005-0000-0000-0000C0570000}"/>
    <cellStyle name="40% - Accent6 3 7 2" xfId="5776" xr:uid="{00000000-0005-0000-0000-0000C1570000}"/>
    <cellStyle name="40% - Accent6 3 7 2 2" xfId="19058" xr:uid="{00000000-0005-0000-0000-0000C2570000}"/>
    <cellStyle name="40% - Accent6 3 7 2 2 2" xfId="27012" xr:uid="{00000000-0005-0000-0000-0000C3570000}"/>
    <cellStyle name="40% - Accent6 3 7 2 2 2 2" xfId="55971" xr:uid="{00000000-0005-0000-0000-0000C4570000}"/>
    <cellStyle name="40% - Accent6 3 7 2 2 3" xfId="48030" xr:uid="{00000000-0005-0000-0000-0000C5570000}"/>
    <cellStyle name="40% - Accent6 3 7 2 3" xfId="12388" xr:uid="{00000000-0005-0000-0000-0000C6570000}"/>
    <cellStyle name="40% - Accent6 3 7 2 3 2" xfId="41446" xr:uid="{00000000-0005-0000-0000-0000C7570000}"/>
    <cellStyle name="40% - Accent6 3 7 2 4" xfId="34862" xr:uid="{00000000-0005-0000-0000-0000C8570000}"/>
    <cellStyle name="40% - Accent6 3 7 3" xfId="14816" xr:uid="{00000000-0005-0000-0000-0000C9570000}"/>
    <cellStyle name="40% - Accent6 3 7 3 2" xfId="22813" xr:uid="{00000000-0005-0000-0000-0000CA570000}"/>
    <cellStyle name="40% - Accent6 3 7 3 2 2" xfId="51772" xr:uid="{00000000-0005-0000-0000-0000CB570000}"/>
    <cellStyle name="40% - Accent6 3 7 3 3" xfId="43831" xr:uid="{00000000-0005-0000-0000-0000CC570000}"/>
    <cellStyle name="40% - Accent6 3 7 4" xfId="9096" xr:uid="{00000000-0005-0000-0000-0000CD570000}"/>
    <cellStyle name="40% - Accent6 3 7 4 2" xfId="38154" xr:uid="{00000000-0005-0000-0000-0000CE570000}"/>
    <cellStyle name="40% - Accent6 3 7 5" xfId="31570" xr:uid="{00000000-0005-0000-0000-0000CF570000}"/>
    <cellStyle name="40% - Accent6 3 8" xfId="3616" xr:uid="{00000000-0005-0000-0000-0000D0570000}"/>
    <cellStyle name="40% - Accent6 3 8 2" xfId="16910" xr:uid="{00000000-0005-0000-0000-0000D1570000}"/>
    <cellStyle name="40% - Accent6 3 8 2 2" xfId="24864" xr:uid="{00000000-0005-0000-0000-0000D2570000}"/>
    <cellStyle name="40% - Accent6 3 8 2 2 2" xfId="53823" xr:uid="{00000000-0005-0000-0000-0000D3570000}"/>
    <cellStyle name="40% - Accent6 3 8 2 3" xfId="45882" xr:uid="{00000000-0005-0000-0000-0000D4570000}"/>
    <cellStyle name="40% - Accent6 3 8 3" xfId="10240" xr:uid="{00000000-0005-0000-0000-0000D5570000}"/>
    <cellStyle name="40% - Accent6 3 8 3 2" xfId="39298" xr:uid="{00000000-0005-0000-0000-0000D6570000}"/>
    <cellStyle name="40% - Accent6 3 8 4" xfId="32714" xr:uid="{00000000-0005-0000-0000-0000D7570000}"/>
    <cellStyle name="40% - Accent6 3 9" xfId="4770" xr:uid="{00000000-0005-0000-0000-0000D8570000}"/>
    <cellStyle name="40% - Accent6 3 9 2" xfId="18054" xr:uid="{00000000-0005-0000-0000-0000D9570000}"/>
    <cellStyle name="40% - Accent6 3 9 2 2" xfId="26008" xr:uid="{00000000-0005-0000-0000-0000DA570000}"/>
    <cellStyle name="40% - Accent6 3 9 2 2 2" xfId="54967" xr:uid="{00000000-0005-0000-0000-0000DB570000}"/>
    <cellStyle name="40% - Accent6 3 9 2 3" xfId="47026" xr:uid="{00000000-0005-0000-0000-0000DC570000}"/>
    <cellStyle name="40% - Accent6 3 9 3" xfId="11384" xr:uid="{00000000-0005-0000-0000-0000DD570000}"/>
    <cellStyle name="40% - Accent6 3 9 3 2" xfId="40442" xr:uid="{00000000-0005-0000-0000-0000DE570000}"/>
    <cellStyle name="40% - Accent6 3 9 4" xfId="33858" xr:uid="{00000000-0005-0000-0000-0000DF570000}"/>
    <cellStyle name="40% - Accent6 4" xfId="1413" xr:uid="{00000000-0005-0000-0000-0000E0570000}"/>
    <cellStyle name="40% - Accent6 4 10" xfId="6986" xr:uid="{00000000-0005-0000-0000-0000E1570000}"/>
    <cellStyle name="40% - Accent6 4 10 2" xfId="20247" xr:uid="{00000000-0005-0000-0000-0000E2570000}"/>
    <cellStyle name="40% - Accent6 4 10 2 2" xfId="28201" xr:uid="{00000000-0005-0000-0000-0000E3570000}"/>
    <cellStyle name="40% - Accent6 4 10 2 2 2" xfId="57160" xr:uid="{00000000-0005-0000-0000-0000E4570000}"/>
    <cellStyle name="40% - Accent6 4 10 2 3" xfId="49219" xr:uid="{00000000-0005-0000-0000-0000E5570000}"/>
    <cellStyle name="40% - Accent6 4 10 3" xfId="13577" xr:uid="{00000000-0005-0000-0000-0000E6570000}"/>
    <cellStyle name="40% - Accent6 4 10 3 2" xfId="42635" xr:uid="{00000000-0005-0000-0000-0000E7570000}"/>
    <cellStyle name="40% - Accent6 4 10 4" xfId="36051" xr:uid="{00000000-0005-0000-0000-0000E8570000}"/>
    <cellStyle name="40% - Accent6 4 11" xfId="14855" xr:uid="{00000000-0005-0000-0000-0000E9570000}"/>
    <cellStyle name="40% - Accent6 4 11 2" xfId="22845" xr:uid="{00000000-0005-0000-0000-0000EA570000}"/>
    <cellStyle name="40% - Accent6 4 11 2 2" xfId="51804" xr:uid="{00000000-0005-0000-0000-0000EB570000}"/>
    <cellStyle name="40% - Accent6 4 11 3" xfId="43863" xr:uid="{00000000-0005-0000-0000-0000EC570000}"/>
    <cellStyle name="40% - Accent6 4 12" xfId="21397" xr:uid="{00000000-0005-0000-0000-0000ED570000}"/>
    <cellStyle name="40% - Accent6 4 12 2" xfId="29345" xr:uid="{00000000-0005-0000-0000-0000EE570000}"/>
    <cellStyle name="40% - Accent6 4 12 2 2" xfId="58304" xr:uid="{00000000-0005-0000-0000-0000EF570000}"/>
    <cellStyle name="40% - Accent6 4 12 3" xfId="50363" xr:uid="{00000000-0005-0000-0000-0000F0570000}"/>
    <cellStyle name="40% - Accent6 4 13" xfId="22506" xr:uid="{00000000-0005-0000-0000-0000F1570000}"/>
    <cellStyle name="40% - Accent6 4 13 2" xfId="30450" xr:uid="{00000000-0005-0000-0000-0000F2570000}"/>
    <cellStyle name="40% - Accent6 4 13 2 2" xfId="59409" xr:uid="{00000000-0005-0000-0000-0000F3570000}"/>
    <cellStyle name="40% - Accent6 4 13 3" xfId="51468" xr:uid="{00000000-0005-0000-0000-0000F4570000}"/>
    <cellStyle name="40% - Accent6 4 14" xfId="22612" xr:uid="{00000000-0005-0000-0000-0000F5570000}"/>
    <cellStyle name="40% - Accent6 4 14 2" xfId="51574" xr:uid="{00000000-0005-0000-0000-0000F6570000}"/>
    <cellStyle name="40% - Accent6 4 15" xfId="8137" xr:uid="{00000000-0005-0000-0000-0000F7570000}"/>
    <cellStyle name="40% - Accent6 4 15 2" xfId="37195" xr:uid="{00000000-0005-0000-0000-0000F8570000}"/>
    <cellStyle name="40% - Accent6 4 16" xfId="30611" xr:uid="{00000000-0005-0000-0000-0000F9570000}"/>
    <cellStyle name="40% - Accent6 4 2" xfId="1505" xr:uid="{00000000-0005-0000-0000-0000FA570000}"/>
    <cellStyle name="40% - Accent6 4 2 10" xfId="21487" xr:uid="{00000000-0005-0000-0000-0000FB570000}"/>
    <cellStyle name="40% - Accent6 4 2 10 2" xfId="29435" xr:uid="{00000000-0005-0000-0000-0000FC570000}"/>
    <cellStyle name="40% - Accent6 4 2 10 2 2" xfId="58394" xr:uid="{00000000-0005-0000-0000-0000FD570000}"/>
    <cellStyle name="40% - Accent6 4 2 10 3" xfId="50453" xr:uid="{00000000-0005-0000-0000-0000FE570000}"/>
    <cellStyle name="40% - Accent6 4 2 11" xfId="8227" xr:uid="{00000000-0005-0000-0000-0000FF570000}"/>
    <cellStyle name="40% - Accent6 4 2 11 2" xfId="37285" xr:uid="{00000000-0005-0000-0000-000000580000}"/>
    <cellStyle name="40% - Accent6 4 2 12" xfId="30701" xr:uid="{00000000-0005-0000-0000-000001580000}"/>
    <cellStyle name="40% - Accent6 4 2 2" xfId="1725" xr:uid="{00000000-0005-0000-0000-000002580000}"/>
    <cellStyle name="40% - Accent6 4 2 2 10" xfId="30914" xr:uid="{00000000-0005-0000-0000-000003580000}"/>
    <cellStyle name="40% - Accent6 4 2 2 2" xfId="2350" xr:uid="{00000000-0005-0000-0000-000004580000}"/>
    <cellStyle name="40% - Accent6 4 2 2 2 2" xfId="3358" xr:uid="{00000000-0005-0000-0000-000005580000}"/>
    <cellStyle name="40% - Accent6 4 2 2 2 2 2" xfId="6716" xr:uid="{00000000-0005-0000-0000-000006580000}"/>
    <cellStyle name="40% - Accent6 4 2 2 2 2 2 2" xfId="19998" xr:uid="{00000000-0005-0000-0000-000007580000}"/>
    <cellStyle name="40% - Accent6 4 2 2 2 2 2 2 2" xfId="27952" xr:uid="{00000000-0005-0000-0000-000008580000}"/>
    <cellStyle name="40% - Accent6 4 2 2 2 2 2 2 2 2" xfId="56911" xr:uid="{00000000-0005-0000-0000-000009580000}"/>
    <cellStyle name="40% - Accent6 4 2 2 2 2 2 2 3" xfId="48970" xr:uid="{00000000-0005-0000-0000-00000A580000}"/>
    <cellStyle name="40% - Accent6 4 2 2 2 2 2 3" xfId="13328" xr:uid="{00000000-0005-0000-0000-00000B580000}"/>
    <cellStyle name="40% - Accent6 4 2 2 2 2 2 3 2" xfId="42386" xr:uid="{00000000-0005-0000-0000-00000C580000}"/>
    <cellStyle name="40% - Accent6 4 2 2 2 2 2 4" xfId="35802" xr:uid="{00000000-0005-0000-0000-00000D580000}"/>
    <cellStyle name="40% - Accent6 4 2 2 2 2 3" xfId="16846" xr:uid="{00000000-0005-0000-0000-00000E580000}"/>
    <cellStyle name="40% - Accent6 4 2 2 2 2 3 2" xfId="24800" xr:uid="{00000000-0005-0000-0000-00000F580000}"/>
    <cellStyle name="40% - Accent6 4 2 2 2 2 3 2 2" xfId="53759" xr:uid="{00000000-0005-0000-0000-000010580000}"/>
    <cellStyle name="40% - Accent6 4 2 2 2 2 3 3" xfId="45818" xr:uid="{00000000-0005-0000-0000-000011580000}"/>
    <cellStyle name="40% - Accent6 4 2 2 2 2 4" xfId="10036" xr:uid="{00000000-0005-0000-0000-000012580000}"/>
    <cellStyle name="40% - Accent6 4 2 2 2 2 4 2" xfId="39094" xr:uid="{00000000-0005-0000-0000-000013580000}"/>
    <cellStyle name="40% - Accent6 4 2 2 2 2 5" xfId="32510" xr:uid="{00000000-0005-0000-0000-000014580000}"/>
    <cellStyle name="40% - Accent6 4 2 2 2 3" xfId="4556" xr:uid="{00000000-0005-0000-0000-000015580000}"/>
    <cellStyle name="40% - Accent6 4 2 2 2 3 2" xfId="17850" xr:uid="{00000000-0005-0000-0000-000016580000}"/>
    <cellStyle name="40% - Accent6 4 2 2 2 3 2 2" xfId="25804" xr:uid="{00000000-0005-0000-0000-000017580000}"/>
    <cellStyle name="40% - Accent6 4 2 2 2 3 2 2 2" xfId="54763" xr:uid="{00000000-0005-0000-0000-000018580000}"/>
    <cellStyle name="40% - Accent6 4 2 2 2 3 2 3" xfId="46822" xr:uid="{00000000-0005-0000-0000-000019580000}"/>
    <cellStyle name="40% - Accent6 4 2 2 2 3 3" xfId="11180" xr:uid="{00000000-0005-0000-0000-00001A580000}"/>
    <cellStyle name="40% - Accent6 4 2 2 2 3 3 2" xfId="40238" xr:uid="{00000000-0005-0000-0000-00001B580000}"/>
    <cellStyle name="40% - Accent6 4 2 2 2 3 4" xfId="33654" xr:uid="{00000000-0005-0000-0000-00001C580000}"/>
    <cellStyle name="40% - Accent6 4 2 2 2 4" xfId="5712" xr:uid="{00000000-0005-0000-0000-00001D580000}"/>
    <cellStyle name="40% - Accent6 4 2 2 2 4 2" xfId="18994" xr:uid="{00000000-0005-0000-0000-00001E580000}"/>
    <cellStyle name="40% - Accent6 4 2 2 2 4 2 2" xfId="26948" xr:uid="{00000000-0005-0000-0000-00001F580000}"/>
    <cellStyle name="40% - Accent6 4 2 2 2 4 2 2 2" xfId="55907" xr:uid="{00000000-0005-0000-0000-000020580000}"/>
    <cellStyle name="40% - Accent6 4 2 2 2 4 2 3" xfId="47966" xr:uid="{00000000-0005-0000-0000-000021580000}"/>
    <cellStyle name="40% - Accent6 4 2 2 2 4 3" xfId="12324" xr:uid="{00000000-0005-0000-0000-000022580000}"/>
    <cellStyle name="40% - Accent6 4 2 2 2 4 3 2" xfId="41382" xr:uid="{00000000-0005-0000-0000-000023580000}"/>
    <cellStyle name="40% - Accent6 4 2 2 2 4 4" xfId="34798" xr:uid="{00000000-0005-0000-0000-000024580000}"/>
    <cellStyle name="40% - Accent6 4 2 2 2 5" xfId="7881" xr:uid="{00000000-0005-0000-0000-000025580000}"/>
    <cellStyle name="40% - Accent6 4 2 2 2 5 2" xfId="21142" xr:uid="{00000000-0005-0000-0000-000026580000}"/>
    <cellStyle name="40% - Accent6 4 2 2 2 5 2 2" xfId="29096" xr:uid="{00000000-0005-0000-0000-000027580000}"/>
    <cellStyle name="40% - Accent6 4 2 2 2 5 2 2 2" xfId="58055" xr:uid="{00000000-0005-0000-0000-000028580000}"/>
    <cellStyle name="40% - Accent6 4 2 2 2 5 2 3" xfId="50114" xr:uid="{00000000-0005-0000-0000-000029580000}"/>
    <cellStyle name="40% - Accent6 4 2 2 2 5 3" xfId="14472" xr:uid="{00000000-0005-0000-0000-00002A580000}"/>
    <cellStyle name="40% - Accent6 4 2 2 2 5 3 2" xfId="43530" xr:uid="{00000000-0005-0000-0000-00002B580000}"/>
    <cellStyle name="40% - Accent6 4 2 2 2 5 4" xfId="36946" xr:uid="{00000000-0005-0000-0000-00002C580000}"/>
    <cellStyle name="40% - Accent6 4 2 2 2 6" xfId="15751" xr:uid="{00000000-0005-0000-0000-00002D580000}"/>
    <cellStyle name="40% - Accent6 4 2 2 2 6 2" xfId="23741" xr:uid="{00000000-0005-0000-0000-00002E580000}"/>
    <cellStyle name="40% - Accent6 4 2 2 2 6 2 2" xfId="52700" xr:uid="{00000000-0005-0000-0000-00002F580000}"/>
    <cellStyle name="40% - Accent6 4 2 2 2 6 3" xfId="44759" xr:uid="{00000000-0005-0000-0000-000030580000}"/>
    <cellStyle name="40% - Accent6 4 2 2 2 7" xfId="22292" xr:uid="{00000000-0005-0000-0000-000031580000}"/>
    <cellStyle name="40% - Accent6 4 2 2 2 7 2" xfId="30240" xr:uid="{00000000-0005-0000-0000-000032580000}"/>
    <cellStyle name="40% - Accent6 4 2 2 2 7 2 2" xfId="59199" xr:uid="{00000000-0005-0000-0000-000033580000}"/>
    <cellStyle name="40% - Accent6 4 2 2 2 7 3" xfId="51258" xr:uid="{00000000-0005-0000-0000-000034580000}"/>
    <cellStyle name="40% - Accent6 4 2 2 2 8" xfId="9032" xr:uid="{00000000-0005-0000-0000-000035580000}"/>
    <cellStyle name="40% - Accent6 4 2 2 2 8 2" xfId="38090" xr:uid="{00000000-0005-0000-0000-000036580000}"/>
    <cellStyle name="40% - Accent6 4 2 2 2 9" xfId="31506" xr:uid="{00000000-0005-0000-0000-000037580000}"/>
    <cellStyle name="40% - Accent6 4 2 2 3" xfId="2766" xr:uid="{00000000-0005-0000-0000-000038580000}"/>
    <cellStyle name="40% - Accent6 4 2 2 3 2" xfId="6124" xr:uid="{00000000-0005-0000-0000-000039580000}"/>
    <cellStyle name="40% - Accent6 4 2 2 3 2 2" xfId="19406" xr:uid="{00000000-0005-0000-0000-00003A580000}"/>
    <cellStyle name="40% - Accent6 4 2 2 3 2 2 2" xfId="27360" xr:uid="{00000000-0005-0000-0000-00003B580000}"/>
    <cellStyle name="40% - Accent6 4 2 2 3 2 2 2 2" xfId="56319" xr:uid="{00000000-0005-0000-0000-00003C580000}"/>
    <cellStyle name="40% - Accent6 4 2 2 3 2 2 3" xfId="48378" xr:uid="{00000000-0005-0000-0000-00003D580000}"/>
    <cellStyle name="40% - Accent6 4 2 2 3 2 3" xfId="12736" xr:uid="{00000000-0005-0000-0000-00003E580000}"/>
    <cellStyle name="40% - Accent6 4 2 2 3 2 3 2" xfId="41794" xr:uid="{00000000-0005-0000-0000-00003F580000}"/>
    <cellStyle name="40% - Accent6 4 2 2 3 2 4" xfId="35210" xr:uid="{00000000-0005-0000-0000-000040580000}"/>
    <cellStyle name="40% - Accent6 4 2 2 3 3" xfId="16254" xr:uid="{00000000-0005-0000-0000-000041580000}"/>
    <cellStyle name="40% - Accent6 4 2 2 3 3 2" xfId="24208" xr:uid="{00000000-0005-0000-0000-000042580000}"/>
    <cellStyle name="40% - Accent6 4 2 2 3 3 2 2" xfId="53167" xr:uid="{00000000-0005-0000-0000-000043580000}"/>
    <cellStyle name="40% - Accent6 4 2 2 3 3 3" xfId="45226" xr:uid="{00000000-0005-0000-0000-000044580000}"/>
    <cellStyle name="40% - Accent6 4 2 2 3 4" xfId="9444" xr:uid="{00000000-0005-0000-0000-000045580000}"/>
    <cellStyle name="40% - Accent6 4 2 2 3 4 2" xfId="38502" xr:uid="{00000000-0005-0000-0000-000046580000}"/>
    <cellStyle name="40% - Accent6 4 2 2 3 5" xfId="31918" xr:uid="{00000000-0005-0000-0000-000047580000}"/>
    <cellStyle name="40% - Accent6 4 2 2 4" xfId="3964" xr:uid="{00000000-0005-0000-0000-000048580000}"/>
    <cellStyle name="40% - Accent6 4 2 2 4 2" xfId="17258" xr:uid="{00000000-0005-0000-0000-000049580000}"/>
    <cellStyle name="40% - Accent6 4 2 2 4 2 2" xfId="25212" xr:uid="{00000000-0005-0000-0000-00004A580000}"/>
    <cellStyle name="40% - Accent6 4 2 2 4 2 2 2" xfId="54171" xr:uid="{00000000-0005-0000-0000-00004B580000}"/>
    <cellStyle name="40% - Accent6 4 2 2 4 2 3" xfId="46230" xr:uid="{00000000-0005-0000-0000-00004C580000}"/>
    <cellStyle name="40% - Accent6 4 2 2 4 3" xfId="10588" xr:uid="{00000000-0005-0000-0000-00004D580000}"/>
    <cellStyle name="40% - Accent6 4 2 2 4 3 2" xfId="39646" xr:uid="{00000000-0005-0000-0000-00004E580000}"/>
    <cellStyle name="40% - Accent6 4 2 2 4 4" xfId="33062" xr:uid="{00000000-0005-0000-0000-00004F580000}"/>
    <cellStyle name="40% - Accent6 4 2 2 5" xfId="5120" xr:uid="{00000000-0005-0000-0000-000050580000}"/>
    <cellStyle name="40% - Accent6 4 2 2 5 2" xfId="18402" xr:uid="{00000000-0005-0000-0000-000051580000}"/>
    <cellStyle name="40% - Accent6 4 2 2 5 2 2" xfId="26356" xr:uid="{00000000-0005-0000-0000-000052580000}"/>
    <cellStyle name="40% - Accent6 4 2 2 5 2 2 2" xfId="55315" xr:uid="{00000000-0005-0000-0000-000053580000}"/>
    <cellStyle name="40% - Accent6 4 2 2 5 2 3" xfId="47374" xr:uid="{00000000-0005-0000-0000-000054580000}"/>
    <cellStyle name="40% - Accent6 4 2 2 5 3" xfId="11732" xr:uid="{00000000-0005-0000-0000-000055580000}"/>
    <cellStyle name="40% - Accent6 4 2 2 5 3 2" xfId="40790" xr:uid="{00000000-0005-0000-0000-000056580000}"/>
    <cellStyle name="40% - Accent6 4 2 2 5 4" xfId="34206" xr:uid="{00000000-0005-0000-0000-000057580000}"/>
    <cellStyle name="40% - Accent6 4 2 2 6" xfId="7289" xr:uid="{00000000-0005-0000-0000-000058580000}"/>
    <cellStyle name="40% - Accent6 4 2 2 6 2" xfId="20550" xr:uid="{00000000-0005-0000-0000-000059580000}"/>
    <cellStyle name="40% - Accent6 4 2 2 6 2 2" xfId="28504" xr:uid="{00000000-0005-0000-0000-00005A580000}"/>
    <cellStyle name="40% - Accent6 4 2 2 6 2 2 2" xfId="57463" xr:uid="{00000000-0005-0000-0000-00005B580000}"/>
    <cellStyle name="40% - Accent6 4 2 2 6 2 3" xfId="49522" xr:uid="{00000000-0005-0000-0000-00005C580000}"/>
    <cellStyle name="40% - Accent6 4 2 2 6 3" xfId="13880" xr:uid="{00000000-0005-0000-0000-00005D580000}"/>
    <cellStyle name="40% - Accent6 4 2 2 6 3 2" xfId="42938" xr:uid="{00000000-0005-0000-0000-00005E580000}"/>
    <cellStyle name="40% - Accent6 4 2 2 6 4" xfId="36354" xr:uid="{00000000-0005-0000-0000-00005F580000}"/>
    <cellStyle name="40% - Accent6 4 2 2 7" xfId="15158" xr:uid="{00000000-0005-0000-0000-000060580000}"/>
    <cellStyle name="40% - Accent6 4 2 2 7 2" xfId="23148" xr:uid="{00000000-0005-0000-0000-000061580000}"/>
    <cellStyle name="40% - Accent6 4 2 2 7 2 2" xfId="52107" xr:uid="{00000000-0005-0000-0000-000062580000}"/>
    <cellStyle name="40% - Accent6 4 2 2 7 3" xfId="44166" xr:uid="{00000000-0005-0000-0000-000063580000}"/>
    <cellStyle name="40% - Accent6 4 2 2 8" xfId="21700" xr:uid="{00000000-0005-0000-0000-000064580000}"/>
    <cellStyle name="40% - Accent6 4 2 2 8 2" xfId="29648" xr:uid="{00000000-0005-0000-0000-000065580000}"/>
    <cellStyle name="40% - Accent6 4 2 2 8 2 2" xfId="58607" xr:uid="{00000000-0005-0000-0000-000066580000}"/>
    <cellStyle name="40% - Accent6 4 2 2 8 3" xfId="50666" xr:uid="{00000000-0005-0000-0000-000067580000}"/>
    <cellStyle name="40% - Accent6 4 2 2 9" xfId="8440" xr:uid="{00000000-0005-0000-0000-000068580000}"/>
    <cellStyle name="40% - Accent6 4 2 2 9 2" xfId="37498" xr:uid="{00000000-0005-0000-0000-000069580000}"/>
    <cellStyle name="40% - Accent6 4 2 3" xfId="2137" xr:uid="{00000000-0005-0000-0000-00006A580000}"/>
    <cellStyle name="40% - Accent6 4 2 3 2" xfId="3145" xr:uid="{00000000-0005-0000-0000-00006B580000}"/>
    <cellStyle name="40% - Accent6 4 2 3 2 2" xfId="6503" xr:uid="{00000000-0005-0000-0000-00006C580000}"/>
    <cellStyle name="40% - Accent6 4 2 3 2 2 2" xfId="19785" xr:uid="{00000000-0005-0000-0000-00006D580000}"/>
    <cellStyle name="40% - Accent6 4 2 3 2 2 2 2" xfId="27739" xr:uid="{00000000-0005-0000-0000-00006E580000}"/>
    <cellStyle name="40% - Accent6 4 2 3 2 2 2 2 2" xfId="56698" xr:uid="{00000000-0005-0000-0000-00006F580000}"/>
    <cellStyle name="40% - Accent6 4 2 3 2 2 2 3" xfId="48757" xr:uid="{00000000-0005-0000-0000-000070580000}"/>
    <cellStyle name="40% - Accent6 4 2 3 2 2 3" xfId="13115" xr:uid="{00000000-0005-0000-0000-000071580000}"/>
    <cellStyle name="40% - Accent6 4 2 3 2 2 3 2" xfId="42173" xr:uid="{00000000-0005-0000-0000-000072580000}"/>
    <cellStyle name="40% - Accent6 4 2 3 2 2 4" xfId="35589" xr:uid="{00000000-0005-0000-0000-000073580000}"/>
    <cellStyle name="40% - Accent6 4 2 3 2 3" xfId="16633" xr:uid="{00000000-0005-0000-0000-000074580000}"/>
    <cellStyle name="40% - Accent6 4 2 3 2 3 2" xfId="24587" xr:uid="{00000000-0005-0000-0000-000075580000}"/>
    <cellStyle name="40% - Accent6 4 2 3 2 3 2 2" xfId="53546" xr:uid="{00000000-0005-0000-0000-000076580000}"/>
    <cellStyle name="40% - Accent6 4 2 3 2 3 3" xfId="45605" xr:uid="{00000000-0005-0000-0000-000077580000}"/>
    <cellStyle name="40% - Accent6 4 2 3 2 4" xfId="9823" xr:uid="{00000000-0005-0000-0000-000078580000}"/>
    <cellStyle name="40% - Accent6 4 2 3 2 4 2" xfId="38881" xr:uid="{00000000-0005-0000-0000-000079580000}"/>
    <cellStyle name="40% - Accent6 4 2 3 2 5" xfId="32297" xr:uid="{00000000-0005-0000-0000-00007A580000}"/>
    <cellStyle name="40% - Accent6 4 2 3 3" xfId="4343" xr:uid="{00000000-0005-0000-0000-00007B580000}"/>
    <cellStyle name="40% - Accent6 4 2 3 3 2" xfId="17637" xr:uid="{00000000-0005-0000-0000-00007C580000}"/>
    <cellStyle name="40% - Accent6 4 2 3 3 2 2" xfId="25591" xr:uid="{00000000-0005-0000-0000-00007D580000}"/>
    <cellStyle name="40% - Accent6 4 2 3 3 2 2 2" xfId="54550" xr:uid="{00000000-0005-0000-0000-00007E580000}"/>
    <cellStyle name="40% - Accent6 4 2 3 3 2 3" xfId="46609" xr:uid="{00000000-0005-0000-0000-00007F580000}"/>
    <cellStyle name="40% - Accent6 4 2 3 3 3" xfId="10967" xr:uid="{00000000-0005-0000-0000-000080580000}"/>
    <cellStyle name="40% - Accent6 4 2 3 3 3 2" xfId="40025" xr:uid="{00000000-0005-0000-0000-000081580000}"/>
    <cellStyle name="40% - Accent6 4 2 3 3 4" xfId="33441" xr:uid="{00000000-0005-0000-0000-000082580000}"/>
    <cellStyle name="40% - Accent6 4 2 3 4" xfId="5499" xr:uid="{00000000-0005-0000-0000-000083580000}"/>
    <cellStyle name="40% - Accent6 4 2 3 4 2" xfId="18781" xr:uid="{00000000-0005-0000-0000-000084580000}"/>
    <cellStyle name="40% - Accent6 4 2 3 4 2 2" xfId="26735" xr:uid="{00000000-0005-0000-0000-000085580000}"/>
    <cellStyle name="40% - Accent6 4 2 3 4 2 2 2" xfId="55694" xr:uid="{00000000-0005-0000-0000-000086580000}"/>
    <cellStyle name="40% - Accent6 4 2 3 4 2 3" xfId="47753" xr:uid="{00000000-0005-0000-0000-000087580000}"/>
    <cellStyle name="40% - Accent6 4 2 3 4 3" xfId="12111" xr:uid="{00000000-0005-0000-0000-000088580000}"/>
    <cellStyle name="40% - Accent6 4 2 3 4 3 2" xfId="41169" xr:uid="{00000000-0005-0000-0000-000089580000}"/>
    <cellStyle name="40% - Accent6 4 2 3 4 4" xfId="34585" xr:uid="{00000000-0005-0000-0000-00008A580000}"/>
    <cellStyle name="40% - Accent6 4 2 3 5" xfId="7668" xr:uid="{00000000-0005-0000-0000-00008B580000}"/>
    <cellStyle name="40% - Accent6 4 2 3 5 2" xfId="20929" xr:uid="{00000000-0005-0000-0000-00008C580000}"/>
    <cellStyle name="40% - Accent6 4 2 3 5 2 2" xfId="28883" xr:uid="{00000000-0005-0000-0000-00008D580000}"/>
    <cellStyle name="40% - Accent6 4 2 3 5 2 2 2" xfId="57842" xr:uid="{00000000-0005-0000-0000-00008E580000}"/>
    <cellStyle name="40% - Accent6 4 2 3 5 2 3" xfId="49901" xr:uid="{00000000-0005-0000-0000-00008F580000}"/>
    <cellStyle name="40% - Accent6 4 2 3 5 3" xfId="14259" xr:uid="{00000000-0005-0000-0000-000090580000}"/>
    <cellStyle name="40% - Accent6 4 2 3 5 3 2" xfId="43317" xr:uid="{00000000-0005-0000-0000-000091580000}"/>
    <cellStyle name="40% - Accent6 4 2 3 5 4" xfId="36733" xr:uid="{00000000-0005-0000-0000-000092580000}"/>
    <cellStyle name="40% - Accent6 4 2 3 6" xfId="15538" xr:uid="{00000000-0005-0000-0000-000093580000}"/>
    <cellStyle name="40% - Accent6 4 2 3 6 2" xfId="23528" xr:uid="{00000000-0005-0000-0000-000094580000}"/>
    <cellStyle name="40% - Accent6 4 2 3 6 2 2" xfId="52487" xr:uid="{00000000-0005-0000-0000-000095580000}"/>
    <cellStyle name="40% - Accent6 4 2 3 6 3" xfId="44546" xr:uid="{00000000-0005-0000-0000-000096580000}"/>
    <cellStyle name="40% - Accent6 4 2 3 7" xfId="22079" xr:uid="{00000000-0005-0000-0000-000097580000}"/>
    <cellStyle name="40% - Accent6 4 2 3 7 2" xfId="30027" xr:uid="{00000000-0005-0000-0000-000098580000}"/>
    <cellStyle name="40% - Accent6 4 2 3 7 2 2" xfId="58986" xr:uid="{00000000-0005-0000-0000-000099580000}"/>
    <cellStyle name="40% - Accent6 4 2 3 7 3" xfId="51045" xr:uid="{00000000-0005-0000-0000-00009A580000}"/>
    <cellStyle name="40% - Accent6 4 2 3 8" xfId="8819" xr:uid="{00000000-0005-0000-0000-00009B580000}"/>
    <cellStyle name="40% - Accent6 4 2 3 8 2" xfId="37877" xr:uid="{00000000-0005-0000-0000-00009C580000}"/>
    <cellStyle name="40% - Accent6 4 2 3 9" xfId="31293" xr:uid="{00000000-0005-0000-0000-00009D580000}"/>
    <cellStyle name="40% - Accent6 4 2 4" xfId="1955" xr:uid="{00000000-0005-0000-0000-00009E580000}"/>
    <cellStyle name="40% - Accent6 4 2 4 2" xfId="2965" xr:uid="{00000000-0005-0000-0000-00009F580000}"/>
    <cellStyle name="40% - Accent6 4 2 4 2 2" xfId="6323" xr:uid="{00000000-0005-0000-0000-0000A0580000}"/>
    <cellStyle name="40% - Accent6 4 2 4 2 2 2" xfId="19605" xr:uid="{00000000-0005-0000-0000-0000A1580000}"/>
    <cellStyle name="40% - Accent6 4 2 4 2 2 2 2" xfId="27559" xr:uid="{00000000-0005-0000-0000-0000A2580000}"/>
    <cellStyle name="40% - Accent6 4 2 4 2 2 2 2 2" xfId="56518" xr:uid="{00000000-0005-0000-0000-0000A3580000}"/>
    <cellStyle name="40% - Accent6 4 2 4 2 2 2 3" xfId="48577" xr:uid="{00000000-0005-0000-0000-0000A4580000}"/>
    <cellStyle name="40% - Accent6 4 2 4 2 2 3" xfId="12935" xr:uid="{00000000-0005-0000-0000-0000A5580000}"/>
    <cellStyle name="40% - Accent6 4 2 4 2 2 3 2" xfId="41993" xr:uid="{00000000-0005-0000-0000-0000A6580000}"/>
    <cellStyle name="40% - Accent6 4 2 4 2 2 4" xfId="35409" xr:uid="{00000000-0005-0000-0000-0000A7580000}"/>
    <cellStyle name="40% - Accent6 4 2 4 2 3" xfId="16453" xr:uid="{00000000-0005-0000-0000-0000A8580000}"/>
    <cellStyle name="40% - Accent6 4 2 4 2 3 2" xfId="24407" xr:uid="{00000000-0005-0000-0000-0000A9580000}"/>
    <cellStyle name="40% - Accent6 4 2 4 2 3 2 2" xfId="53366" xr:uid="{00000000-0005-0000-0000-0000AA580000}"/>
    <cellStyle name="40% - Accent6 4 2 4 2 3 3" xfId="45425" xr:uid="{00000000-0005-0000-0000-0000AB580000}"/>
    <cellStyle name="40% - Accent6 4 2 4 2 4" xfId="9643" xr:uid="{00000000-0005-0000-0000-0000AC580000}"/>
    <cellStyle name="40% - Accent6 4 2 4 2 4 2" xfId="38701" xr:uid="{00000000-0005-0000-0000-0000AD580000}"/>
    <cellStyle name="40% - Accent6 4 2 4 2 5" xfId="32117" xr:uid="{00000000-0005-0000-0000-0000AE580000}"/>
    <cellStyle name="40% - Accent6 4 2 4 3" xfId="4163" xr:uid="{00000000-0005-0000-0000-0000AF580000}"/>
    <cellStyle name="40% - Accent6 4 2 4 3 2" xfId="17457" xr:uid="{00000000-0005-0000-0000-0000B0580000}"/>
    <cellStyle name="40% - Accent6 4 2 4 3 2 2" xfId="25411" xr:uid="{00000000-0005-0000-0000-0000B1580000}"/>
    <cellStyle name="40% - Accent6 4 2 4 3 2 2 2" xfId="54370" xr:uid="{00000000-0005-0000-0000-0000B2580000}"/>
    <cellStyle name="40% - Accent6 4 2 4 3 2 3" xfId="46429" xr:uid="{00000000-0005-0000-0000-0000B3580000}"/>
    <cellStyle name="40% - Accent6 4 2 4 3 3" xfId="10787" xr:uid="{00000000-0005-0000-0000-0000B4580000}"/>
    <cellStyle name="40% - Accent6 4 2 4 3 3 2" xfId="39845" xr:uid="{00000000-0005-0000-0000-0000B5580000}"/>
    <cellStyle name="40% - Accent6 4 2 4 3 4" xfId="33261" xr:uid="{00000000-0005-0000-0000-0000B6580000}"/>
    <cellStyle name="40% - Accent6 4 2 4 4" xfId="5319" xr:uid="{00000000-0005-0000-0000-0000B7580000}"/>
    <cellStyle name="40% - Accent6 4 2 4 4 2" xfId="18601" xr:uid="{00000000-0005-0000-0000-0000B8580000}"/>
    <cellStyle name="40% - Accent6 4 2 4 4 2 2" xfId="26555" xr:uid="{00000000-0005-0000-0000-0000B9580000}"/>
    <cellStyle name="40% - Accent6 4 2 4 4 2 2 2" xfId="55514" xr:uid="{00000000-0005-0000-0000-0000BA580000}"/>
    <cellStyle name="40% - Accent6 4 2 4 4 2 3" xfId="47573" xr:uid="{00000000-0005-0000-0000-0000BB580000}"/>
    <cellStyle name="40% - Accent6 4 2 4 4 3" xfId="11931" xr:uid="{00000000-0005-0000-0000-0000BC580000}"/>
    <cellStyle name="40% - Accent6 4 2 4 4 3 2" xfId="40989" xr:uid="{00000000-0005-0000-0000-0000BD580000}"/>
    <cellStyle name="40% - Accent6 4 2 4 4 4" xfId="34405" xr:uid="{00000000-0005-0000-0000-0000BE580000}"/>
    <cellStyle name="40% - Accent6 4 2 4 5" xfId="7488" xr:uid="{00000000-0005-0000-0000-0000BF580000}"/>
    <cellStyle name="40% - Accent6 4 2 4 5 2" xfId="20749" xr:uid="{00000000-0005-0000-0000-0000C0580000}"/>
    <cellStyle name="40% - Accent6 4 2 4 5 2 2" xfId="28703" xr:uid="{00000000-0005-0000-0000-0000C1580000}"/>
    <cellStyle name="40% - Accent6 4 2 4 5 2 2 2" xfId="57662" xr:uid="{00000000-0005-0000-0000-0000C2580000}"/>
    <cellStyle name="40% - Accent6 4 2 4 5 2 3" xfId="49721" xr:uid="{00000000-0005-0000-0000-0000C3580000}"/>
    <cellStyle name="40% - Accent6 4 2 4 5 3" xfId="14079" xr:uid="{00000000-0005-0000-0000-0000C4580000}"/>
    <cellStyle name="40% - Accent6 4 2 4 5 3 2" xfId="43137" xr:uid="{00000000-0005-0000-0000-0000C5580000}"/>
    <cellStyle name="40% - Accent6 4 2 4 5 4" xfId="36553" xr:uid="{00000000-0005-0000-0000-0000C6580000}"/>
    <cellStyle name="40% - Accent6 4 2 4 6" xfId="15358" xr:uid="{00000000-0005-0000-0000-0000C7580000}"/>
    <cellStyle name="40% - Accent6 4 2 4 6 2" xfId="23348" xr:uid="{00000000-0005-0000-0000-0000C8580000}"/>
    <cellStyle name="40% - Accent6 4 2 4 6 2 2" xfId="52307" xr:uid="{00000000-0005-0000-0000-0000C9580000}"/>
    <cellStyle name="40% - Accent6 4 2 4 6 3" xfId="44366" xr:uid="{00000000-0005-0000-0000-0000CA580000}"/>
    <cellStyle name="40% - Accent6 4 2 4 7" xfId="21899" xr:uid="{00000000-0005-0000-0000-0000CB580000}"/>
    <cellStyle name="40% - Accent6 4 2 4 7 2" xfId="29847" xr:uid="{00000000-0005-0000-0000-0000CC580000}"/>
    <cellStyle name="40% - Accent6 4 2 4 7 2 2" xfId="58806" xr:uid="{00000000-0005-0000-0000-0000CD580000}"/>
    <cellStyle name="40% - Accent6 4 2 4 7 3" xfId="50865" xr:uid="{00000000-0005-0000-0000-0000CE580000}"/>
    <cellStyle name="40% - Accent6 4 2 4 8" xfId="8639" xr:uid="{00000000-0005-0000-0000-0000CF580000}"/>
    <cellStyle name="40% - Accent6 4 2 4 8 2" xfId="37697" xr:uid="{00000000-0005-0000-0000-0000D0580000}"/>
    <cellStyle name="40% - Accent6 4 2 4 9" xfId="31113" xr:uid="{00000000-0005-0000-0000-0000D1580000}"/>
    <cellStyle name="40% - Accent6 4 2 5" xfId="2553" xr:uid="{00000000-0005-0000-0000-0000D2580000}"/>
    <cellStyle name="40% - Accent6 4 2 5 2" xfId="5911" xr:uid="{00000000-0005-0000-0000-0000D3580000}"/>
    <cellStyle name="40% - Accent6 4 2 5 2 2" xfId="19193" xr:uid="{00000000-0005-0000-0000-0000D4580000}"/>
    <cellStyle name="40% - Accent6 4 2 5 2 2 2" xfId="27147" xr:uid="{00000000-0005-0000-0000-0000D5580000}"/>
    <cellStyle name="40% - Accent6 4 2 5 2 2 2 2" xfId="56106" xr:uid="{00000000-0005-0000-0000-0000D6580000}"/>
    <cellStyle name="40% - Accent6 4 2 5 2 2 3" xfId="48165" xr:uid="{00000000-0005-0000-0000-0000D7580000}"/>
    <cellStyle name="40% - Accent6 4 2 5 2 3" xfId="12523" xr:uid="{00000000-0005-0000-0000-0000D8580000}"/>
    <cellStyle name="40% - Accent6 4 2 5 2 3 2" xfId="41581" xr:uid="{00000000-0005-0000-0000-0000D9580000}"/>
    <cellStyle name="40% - Accent6 4 2 5 2 4" xfId="34997" xr:uid="{00000000-0005-0000-0000-0000DA580000}"/>
    <cellStyle name="40% - Accent6 4 2 5 3" xfId="16041" xr:uid="{00000000-0005-0000-0000-0000DB580000}"/>
    <cellStyle name="40% - Accent6 4 2 5 3 2" xfId="23995" xr:uid="{00000000-0005-0000-0000-0000DC580000}"/>
    <cellStyle name="40% - Accent6 4 2 5 3 2 2" xfId="52954" xr:uid="{00000000-0005-0000-0000-0000DD580000}"/>
    <cellStyle name="40% - Accent6 4 2 5 3 3" xfId="45013" xr:uid="{00000000-0005-0000-0000-0000DE580000}"/>
    <cellStyle name="40% - Accent6 4 2 5 4" xfId="9231" xr:uid="{00000000-0005-0000-0000-0000DF580000}"/>
    <cellStyle name="40% - Accent6 4 2 5 4 2" xfId="38289" xr:uid="{00000000-0005-0000-0000-0000E0580000}"/>
    <cellStyle name="40% - Accent6 4 2 5 5" xfId="31705" xr:uid="{00000000-0005-0000-0000-0000E1580000}"/>
    <cellStyle name="40% - Accent6 4 2 6" xfId="3751" xr:uid="{00000000-0005-0000-0000-0000E2580000}"/>
    <cellStyle name="40% - Accent6 4 2 6 2" xfId="17045" xr:uid="{00000000-0005-0000-0000-0000E3580000}"/>
    <cellStyle name="40% - Accent6 4 2 6 2 2" xfId="24999" xr:uid="{00000000-0005-0000-0000-0000E4580000}"/>
    <cellStyle name="40% - Accent6 4 2 6 2 2 2" xfId="53958" xr:uid="{00000000-0005-0000-0000-0000E5580000}"/>
    <cellStyle name="40% - Accent6 4 2 6 2 3" xfId="46017" xr:uid="{00000000-0005-0000-0000-0000E6580000}"/>
    <cellStyle name="40% - Accent6 4 2 6 3" xfId="10375" xr:uid="{00000000-0005-0000-0000-0000E7580000}"/>
    <cellStyle name="40% - Accent6 4 2 6 3 2" xfId="39433" xr:uid="{00000000-0005-0000-0000-0000E8580000}"/>
    <cellStyle name="40% - Accent6 4 2 6 4" xfId="32849" xr:uid="{00000000-0005-0000-0000-0000E9580000}"/>
    <cellStyle name="40% - Accent6 4 2 7" xfId="4907" xr:uid="{00000000-0005-0000-0000-0000EA580000}"/>
    <cellStyle name="40% - Accent6 4 2 7 2" xfId="18189" xr:uid="{00000000-0005-0000-0000-0000EB580000}"/>
    <cellStyle name="40% - Accent6 4 2 7 2 2" xfId="26143" xr:uid="{00000000-0005-0000-0000-0000EC580000}"/>
    <cellStyle name="40% - Accent6 4 2 7 2 2 2" xfId="55102" xr:uid="{00000000-0005-0000-0000-0000ED580000}"/>
    <cellStyle name="40% - Accent6 4 2 7 2 3" xfId="47161" xr:uid="{00000000-0005-0000-0000-0000EE580000}"/>
    <cellStyle name="40% - Accent6 4 2 7 3" xfId="11519" xr:uid="{00000000-0005-0000-0000-0000EF580000}"/>
    <cellStyle name="40% - Accent6 4 2 7 3 2" xfId="40577" xr:uid="{00000000-0005-0000-0000-0000F0580000}"/>
    <cellStyle name="40% - Accent6 4 2 7 4" xfId="33993" xr:uid="{00000000-0005-0000-0000-0000F1580000}"/>
    <cellStyle name="40% - Accent6 4 2 8" xfId="7076" xr:uid="{00000000-0005-0000-0000-0000F2580000}"/>
    <cellStyle name="40% - Accent6 4 2 8 2" xfId="20337" xr:uid="{00000000-0005-0000-0000-0000F3580000}"/>
    <cellStyle name="40% - Accent6 4 2 8 2 2" xfId="28291" xr:uid="{00000000-0005-0000-0000-0000F4580000}"/>
    <cellStyle name="40% - Accent6 4 2 8 2 2 2" xfId="57250" xr:uid="{00000000-0005-0000-0000-0000F5580000}"/>
    <cellStyle name="40% - Accent6 4 2 8 2 3" xfId="49309" xr:uid="{00000000-0005-0000-0000-0000F6580000}"/>
    <cellStyle name="40% - Accent6 4 2 8 3" xfId="13667" xr:uid="{00000000-0005-0000-0000-0000F7580000}"/>
    <cellStyle name="40% - Accent6 4 2 8 3 2" xfId="42725" xr:uid="{00000000-0005-0000-0000-0000F8580000}"/>
    <cellStyle name="40% - Accent6 4 2 8 4" xfId="36141" xr:uid="{00000000-0005-0000-0000-0000F9580000}"/>
    <cellStyle name="40% - Accent6 4 2 9" xfId="14945" xr:uid="{00000000-0005-0000-0000-0000FA580000}"/>
    <cellStyle name="40% - Accent6 4 2 9 2" xfId="22935" xr:uid="{00000000-0005-0000-0000-0000FB580000}"/>
    <cellStyle name="40% - Accent6 4 2 9 2 2" xfId="51894" xr:uid="{00000000-0005-0000-0000-0000FC580000}"/>
    <cellStyle name="40% - Accent6 4 2 9 3" xfId="43953" xr:uid="{00000000-0005-0000-0000-0000FD580000}"/>
    <cellStyle name="40% - Accent6 4 3" xfId="1635" xr:uid="{00000000-0005-0000-0000-0000FE580000}"/>
    <cellStyle name="40% - Accent6 4 3 10" xfId="30824" xr:uid="{00000000-0005-0000-0000-0000FF580000}"/>
    <cellStyle name="40% - Accent6 4 3 2" xfId="2260" xr:uid="{00000000-0005-0000-0000-000000590000}"/>
    <cellStyle name="40% - Accent6 4 3 2 2" xfId="3268" xr:uid="{00000000-0005-0000-0000-000001590000}"/>
    <cellStyle name="40% - Accent6 4 3 2 2 2" xfId="6626" xr:uid="{00000000-0005-0000-0000-000002590000}"/>
    <cellStyle name="40% - Accent6 4 3 2 2 2 2" xfId="19908" xr:uid="{00000000-0005-0000-0000-000003590000}"/>
    <cellStyle name="40% - Accent6 4 3 2 2 2 2 2" xfId="27862" xr:uid="{00000000-0005-0000-0000-000004590000}"/>
    <cellStyle name="40% - Accent6 4 3 2 2 2 2 2 2" xfId="56821" xr:uid="{00000000-0005-0000-0000-000005590000}"/>
    <cellStyle name="40% - Accent6 4 3 2 2 2 2 3" xfId="48880" xr:uid="{00000000-0005-0000-0000-000006590000}"/>
    <cellStyle name="40% - Accent6 4 3 2 2 2 3" xfId="13238" xr:uid="{00000000-0005-0000-0000-000007590000}"/>
    <cellStyle name="40% - Accent6 4 3 2 2 2 3 2" xfId="42296" xr:uid="{00000000-0005-0000-0000-000008590000}"/>
    <cellStyle name="40% - Accent6 4 3 2 2 2 4" xfId="35712" xr:uid="{00000000-0005-0000-0000-000009590000}"/>
    <cellStyle name="40% - Accent6 4 3 2 2 3" xfId="16756" xr:uid="{00000000-0005-0000-0000-00000A590000}"/>
    <cellStyle name="40% - Accent6 4 3 2 2 3 2" xfId="24710" xr:uid="{00000000-0005-0000-0000-00000B590000}"/>
    <cellStyle name="40% - Accent6 4 3 2 2 3 2 2" xfId="53669" xr:uid="{00000000-0005-0000-0000-00000C590000}"/>
    <cellStyle name="40% - Accent6 4 3 2 2 3 3" xfId="45728" xr:uid="{00000000-0005-0000-0000-00000D590000}"/>
    <cellStyle name="40% - Accent6 4 3 2 2 4" xfId="9946" xr:uid="{00000000-0005-0000-0000-00000E590000}"/>
    <cellStyle name="40% - Accent6 4 3 2 2 4 2" xfId="39004" xr:uid="{00000000-0005-0000-0000-00000F590000}"/>
    <cellStyle name="40% - Accent6 4 3 2 2 5" xfId="32420" xr:uid="{00000000-0005-0000-0000-000010590000}"/>
    <cellStyle name="40% - Accent6 4 3 2 3" xfId="4466" xr:uid="{00000000-0005-0000-0000-000011590000}"/>
    <cellStyle name="40% - Accent6 4 3 2 3 2" xfId="17760" xr:uid="{00000000-0005-0000-0000-000012590000}"/>
    <cellStyle name="40% - Accent6 4 3 2 3 2 2" xfId="25714" xr:uid="{00000000-0005-0000-0000-000013590000}"/>
    <cellStyle name="40% - Accent6 4 3 2 3 2 2 2" xfId="54673" xr:uid="{00000000-0005-0000-0000-000014590000}"/>
    <cellStyle name="40% - Accent6 4 3 2 3 2 3" xfId="46732" xr:uid="{00000000-0005-0000-0000-000015590000}"/>
    <cellStyle name="40% - Accent6 4 3 2 3 3" xfId="11090" xr:uid="{00000000-0005-0000-0000-000016590000}"/>
    <cellStyle name="40% - Accent6 4 3 2 3 3 2" xfId="40148" xr:uid="{00000000-0005-0000-0000-000017590000}"/>
    <cellStyle name="40% - Accent6 4 3 2 3 4" xfId="33564" xr:uid="{00000000-0005-0000-0000-000018590000}"/>
    <cellStyle name="40% - Accent6 4 3 2 4" xfId="5622" xr:uid="{00000000-0005-0000-0000-000019590000}"/>
    <cellStyle name="40% - Accent6 4 3 2 4 2" xfId="18904" xr:uid="{00000000-0005-0000-0000-00001A590000}"/>
    <cellStyle name="40% - Accent6 4 3 2 4 2 2" xfId="26858" xr:uid="{00000000-0005-0000-0000-00001B590000}"/>
    <cellStyle name="40% - Accent6 4 3 2 4 2 2 2" xfId="55817" xr:uid="{00000000-0005-0000-0000-00001C590000}"/>
    <cellStyle name="40% - Accent6 4 3 2 4 2 3" xfId="47876" xr:uid="{00000000-0005-0000-0000-00001D590000}"/>
    <cellStyle name="40% - Accent6 4 3 2 4 3" xfId="12234" xr:uid="{00000000-0005-0000-0000-00001E590000}"/>
    <cellStyle name="40% - Accent6 4 3 2 4 3 2" xfId="41292" xr:uid="{00000000-0005-0000-0000-00001F590000}"/>
    <cellStyle name="40% - Accent6 4 3 2 4 4" xfId="34708" xr:uid="{00000000-0005-0000-0000-000020590000}"/>
    <cellStyle name="40% - Accent6 4 3 2 5" xfId="7791" xr:uid="{00000000-0005-0000-0000-000021590000}"/>
    <cellStyle name="40% - Accent6 4 3 2 5 2" xfId="21052" xr:uid="{00000000-0005-0000-0000-000022590000}"/>
    <cellStyle name="40% - Accent6 4 3 2 5 2 2" xfId="29006" xr:uid="{00000000-0005-0000-0000-000023590000}"/>
    <cellStyle name="40% - Accent6 4 3 2 5 2 2 2" xfId="57965" xr:uid="{00000000-0005-0000-0000-000024590000}"/>
    <cellStyle name="40% - Accent6 4 3 2 5 2 3" xfId="50024" xr:uid="{00000000-0005-0000-0000-000025590000}"/>
    <cellStyle name="40% - Accent6 4 3 2 5 3" xfId="14382" xr:uid="{00000000-0005-0000-0000-000026590000}"/>
    <cellStyle name="40% - Accent6 4 3 2 5 3 2" xfId="43440" xr:uid="{00000000-0005-0000-0000-000027590000}"/>
    <cellStyle name="40% - Accent6 4 3 2 5 4" xfId="36856" xr:uid="{00000000-0005-0000-0000-000028590000}"/>
    <cellStyle name="40% - Accent6 4 3 2 6" xfId="15661" xr:uid="{00000000-0005-0000-0000-000029590000}"/>
    <cellStyle name="40% - Accent6 4 3 2 6 2" xfId="23651" xr:uid="{00000000-0005-0000-0000-00002A590000}"/>
    <cellStyle name="40% - Accent6 4 3 2 6 2 2" xfId="52610" xr:uid="{00000000-0005-0000-0000-00002B590000}"/>
    <cellStyle name="40% - Accent6 4 3 2 6 3" xfId="44669" xr:uid="{00000000-0005-0000-0000-00002C590000}"/>
    <cellStyle name="40% - Accent6 4 3 2 7" xfId="22202" xr:uid="{00000000-0005-0000-0000-00002D590000}"/>
    <cellStyle name="40% - Accent6 4 3 2 7 2" xfId="30150" xr:uid="{00000000-0005-0000-0000-00002E590000}"/>
    <cellStyle name="40% - Accent6 4 3 2 7 2 2" xfId="59109" xr:uid="{00000000-0005-0000-0000-00002F590000}"/>
    <cellStyle name="40% - Accent6 4 3 2 7 3" xfId="51168" xr:uid="{00000000-0005-0000-0000-000030590000}"/>
    <cellStyle name="40% - Accent6 4 3 2 8" xfId="8942" xr:uid="{00000000-0005-0000-0000-000031590000}"/>
    <cellStyle name="40% - Accent6 4 3 2 8 2" xfId="38000" xr:uid="{00000000-0005-0000-0000-000032590000}"/>
    <cellStyle name="40% - Accent6 4 3 2 9" xfId="31416" xr:uid="{00000000-0005-0000-0000-000033590000}"/>
    <cellStyle name="40% - Accent6 4 3 3" xfId="2676" xr:uid="{00000000-0005-0000-0000-000034590000}"/>
    <cellStyle name="40% - Accent6 4 3 3 2" xfId="6034" xr:uid="{00000000-0005-0000-0000-000035590000}"/>
    <cellStyle name="40% - Accent6 4 3 3 2 2" xfId="19316" xr:uid="{00000000-0005-0000-0000-000036590000}"/>
    <cellStyle name="40% - Accent6 4 3 3 2 2 2" xfId="27270" xr:uid="{00000000-0005-0000-0000-000037590000}"/>
    <cellStyle name="40% - Accent6 4 3 3 2 2 2 2" xfId="56229" xr:uid="{00000000-0005-0000-0000-000038590000}"/>
    <cellStyle name="40% - Accent6 4 3 3 2 2 3" xfId="48288" xr:uid="{00000000-0005-0000-0000-000039590000}"/>
    <cellStyle name="40% - Accent6 4 3 3 2 3" xfId="12646" xr:uid="{00000000-0005-0000-0000-00003A590000}"/>
    <cellStyle name="40% - Accent6 4 3 3 2 3 2" xfId="41704" xr:uid="{00000000-0005-0000-0000-00003B590000}"/>
    <cellStyle name="40% - Accent6 4 3 3 2 4" xfId="35120" xr:uid="{00000000-0005-0000-0000-00003C590000}"/>
    <cellStyle name="40% - Accent6 4 3 3 3" xfId="16164" xr:uid="{00000000-0005-0000-0000-00003D590000}"/>
    <cellStyle name="40% - Accent6 4 3 3 3 2" xfId="24118" xr:uid="{00000000-0005-0000-0000-00003E590000}"/>
    <cellStyle name="40% - Accent6 4 3 3 3 2 2" xfId="53077" xr:uid="{00000000-0005-0000-0000-00003F590000}"/>
    <cellStyle name="40% - Accent6 4 3 3 3 3" xfId="45136" xr:uid="{00000000-0005-0000-0000-000040590000}"/>
    <cellStyle name="40% - Accent6 4 3 3 4" xfId="9354" xr:uid="{00000000-0005-0000-0000-000041590000}"/>
    <cellStyle name="40% - Accent6 4 3 3 4 2" xfId="38412" xr:uid="{00000000-0005-0000-0000-000042590000}"/>
    <cellStyle name="40% - Accent6 4 3 3 5" xfId="31828" xr:uid="{00000000-0005-0000-0000-000043590000}"/>
    <cellStyle name="40% - Accent6 4 3 4" xfId="3874" xr:uid="{00000000-0005-0000-0000-000044590000}"/>
    <cellStyle name="40% - Accent6 4 3 4 2" xfId="17168" xr:uid="{00000000-0005-0000-0000-000045590000}"/>
    <cellStyle name="40% - Accent6 4 3 4 2 2" xfId="25122" xr:uid="{00000000-0005-0000-0000-000046590000}"/>
    <cellStyle name="40% - Accent6 4 3 4 2 2 2" xfId="54081" xr:uid="{00000000-0005-0000-0000-000047590000}"/>
    <cellStyle name="40% - Accent6 4 3 4 2 3" xfId="46140" xr:uid="{00000000-0005-0000-0000-000048590000}"/>
    <cellStyle name="40% - Accent6 4 3 4 3" xfId="10498" xr:uid="{00000000-0005-0000-0000-000049590000}"/>
    <cellStyle name="40% - Accent6 4 3 4 3 2" xfId="39556" xr:uid="{00000000-0005-0000-0000-00004A590000}"/>
    <cellStyle name="40% - Accent6 4 3 4 4" xfId="32972" xr:uid="{00000000-0005-0000-0000-00004B590000}"/>
    <cellStyle name="40% - Accent6 4 3 5" xfId="5030" xr:uid="{00000000-0005-0000-0000-00004C590000}"/>
    <cellStyle name="40% - Accent6 4 3 5 2" xfId="18312" xr:uid="{00000000-0005-0000-0000-00004D590000}"/>
    <cellStyle name="40% - Accent6 4 3 5 2 2" xfId="26266" xr:uid="{00000000-0005-0000-0000-00004E590000}"/>
    <cellStyle name="40% - Accent6 4 3 5 2 2 2" xfId="55225" xr:uid="{00000000-0005-0000-0000-00004F590000}"/>
    <cellStyle name="40% - Accent6 4 3 5 2 3" xfId="47284" xr:uid="{00000000-0005-0000-0000-000050590000}"/>
    <cellStyle name="40% - Accent6 4 3 5 3" xfId="11642" xr:uid="{00000000-0005-0000-0000-000051590000}"/>
    <cellStyle name="40% - Accent6 4 3 5 3 2" xfId="40700" xr:uid="{00000000-0005-0000-0000-000052590000}"/>
    <cellStyle name="40% - Accent6 4 3 5 4" xfId="34116" xr:uid="{00000000-0005-0000-0000-000053590000}"/>
    <cellStyle name="40% - Accent6 4 3 6" xfId="7199" xr:uid="{00000000-0005-0000-0000-000054590000}"/>
    <cellStyle name="40% - Accent6 4 3 6 2" xfId="20460" xr:uid="{00000000-0005-0000-0000-000055590000}"/>
    <cellStyle name="40% - Accent6 4 3 6 2 2" xfId="28414" xr:uid="{00000000-0005-0000-0000-000056590000}"/>
    <cellStyle name="40% - Accent6 4 3 6 2 2 2" xfId="57373" xr:uid="{00000000-0005-0000-0000-000057590000}"/>
    <cellStyle name="40% - Accent6 4 3 6 2 3" xfId="49432" xr:uid="{00000000-0005-0000-0000-000058590000}"/>
    <cellStyle name="40% - Accent6 4 3 6 3" xfId="13790" xr:uid="{00000000-0005-0000-0000-000059590000}"/>
    <cellStyle name="40% - Accent6 4 3 6 3 2" xfId="42848" xr:uid="{00000000-0005-0000-0000-00005A590000}"/>
    <cellStyle name="40% - Accent6 4 3 6 4" xfId="36264" xr:uid="{00000000-0005-0000-0000-00005B590000}"/>
    <cellStyle name="40% - Accent6 4 3 7" xfId="15068" xr:uid="{00000000-0005-0000-0000-00005C590000}"/>
    <cellStyle name="40% - Accent6 4 3 7 2" xfId="23058" xr:uid="{00000000-0005-0000-0000-00005D590000}"/>
    <cellStyle name="40% - Accent6 4 3 7 2 2" xfId="52017" xr:uid="{00000000-0005-0000-0000-00005E590000}"/>
    <cellStyle name="40% - Accent6 4 3 7 3" xfId="44076" xr:uid="{00000000-0005-0000-0000-00005F590000}"/>
    <cellStyle name="40% - Accent6 4 3 8" xfId="21610" xr:uid="{00000000-0005-0000-0000-000060590000}"/>
    <cellStyle name="40% - Accent6 4 3 8 2" xfId="29558" xr:uid="{00000000-0005-0000-0000-000061590000}"/>
    <cellStyle name="40% - Accent6 4 3 8 2 2" xfId="58517" xr:uid="{00000000-0005-0000-0000-000062590000}"/>
    <cellStyle name="40% - Accent6 4 3 8 3" xfId="50576" xr:uid="{00000000-0005-0000-0000-000063590000}"/>
    <cellStyle name="40% - Accent6 4 3 9" xfId="8350" xr:uid="{00000000-0005-0000-0000-000064590000}"/>
    <cellStyle name="40% - Accent6 4 3 9 2" xfId="37408" xr:uid="{00000000-0005-0000-0000-000065590000}"/>
    <cellStyle name="40% - Accent6 4 4" xfId="2047" xr:uid="{00000000-0005-0000-0000-000066590000}"/>
    <cellStyle name="40% - Accent6 4 4 2" xfId="3055" xr:uid="{00000000-0005-0000-0000-000067590000}"/>
    <cellStyle name="40% - Accent6 4 4 2 2" xfId="6413" xr:uid="{00000000-0005-0000-0000-000068590000}"/>
    <cellStyle name="40% - Accent6 4 4 2 2 2" xfId="19695" xr:uid="{00000000-0005-0000-0000-000069590000}"/>
    <cellStyle name="40% - Accent6 4 4 2 2 2 2" xfId="27649" xr:uid="{00000000-0005-0000-0000-00006A590000}"/>
    <cellStyle name="40% - Accent6 4 4 2 2 2 2 2" xfId="56608" xr:uid="{00000000-0005-0000-0000-00006B590000}"/>
    <cellStyle name="40% - Accent6 4 4 2 2 2 3" xfId="48667" xr:uid="{00000000-0005-0000-0000-00006C590000}"/>
    <cellStyle name="40% - Accent6 4 4 2 2 3" xfId="13025" xr:uid="{00000000-0005-0000-0000-00006D590000}"/>
    <cellStyle name="40% - Accent6 4 4 2 2 3 2" xfId="42083" xr:uid="{00000000-0005-0000-0000-00006E590000}"/>
    <cellStyle name="40% - Accent6 4 4 2 2 4" xfId="35499" xr:uid="{00000000-0005-0000-0000-00006F590000}"/>
    <cellStyle name="40% - Accent6 4 4 2 3" xfId="16543" xr:uid="{00000000-0005-0000-0000-000070590000}"/>
    <cellStyle name="40% - Accent6 4 4 2 3 2" xfId="24497" xr:uid="{00000000-0005-0000-0000-000071590000}"/>
    <cellStyle name="40% - Accent6 4 4 2 3 2 2" xfId="53456" xr:uid="{00000000-0005-0000-0000-000072590000}"/>
    <cellStyle name="40% - Accent6 4 4 2 3 3" xfId="45515" xr:uid="{00000000-0005-0000-0000-000073590000}"/>
    <cellStyle name="40% - Accent6 4 4 2 4" xfId="9733" xr:uid="{00000000-0005-0000-0000-000074590000}"/>
    <cellStyle name="40% - Accent6 4 4 2 4 2" xfId="38791" xr:uid="{00000000-0005-0000-0000-000075590000}"/>
    <cellStyle name="40% - Accent6 4 4 2 5" xfId="32207" xr:uid="{00000000-0005-0000-0000-000076590000}"/>
    <cellStyle name="40% - Accent6 4 4 3" xfId="4253" xr:uid="{00000000-0005-0000-0000-000077590000}"/>
    <cellStyle name="40% - Accent6 4 4 3 2" xfId="17547" xr:uid="{00000000-0005-0000-0000-000078590000}"/>
    <cellStyle name="40% - Accent6 4 4 3 2 2" xfId="25501" xr:uid="{00000000-0005-0000-0000-000079590000}"/>
    <cellStyle name="40% - Accent6 4 4 3 2 2 2" xfId="54460" xr:uid="{00000000-0005-0000-0000-00007A590000}"/>
    <cellStyle name="40% - Accent6 4 4 3 2 3" xfId="46519" xr:uid="{00000000-0005-0000-0000-00007B590000}"/>
    <cellStyle name="40% - Accent6 4 4 3 3" xfId="10877" xr:uid="{00000000-0005-0000-0000-00007C590000}"/>
    <cellStyle name="40% - Accent6 4 4 3 3 2" xfId="39935" xr:uid="{00000000-0005-0000-0000-00007D590000}"/>
    <cellStyle name="40% - Accent6 4 4 3 4" xfId="33351" xr:uid="{00000000-0005-0000-0000-00007E590000}"/>
    <cellStyle name="40% - Accent6 4 4 4" xfId="5409" xr:uid="{00000000-0005-0000-0000-00007F590000}"/>
    <cellStyle name="40% - Accent6 4 4 4 2" xfId="18691" xr:uid="{00000000-0005-0000-0000-000080590000}"/>
    <cellStyle name="40% - Accent6 4 4 4 2 2" xfId="26645" xr:uid="{00000000-0005-0000-0000-000081590000}"/>
    <cellStyle name="40% - Accent6 4 4 4 2 2 2" xfId="55604" xr:uid="{00000000-0005-0000-0000-000082590000}"/>
    <cellStyle name="40% - Accent6 4 4 4 2 3" xfId="47663" xr:uid="{00000000-0005-0000-0000-000083590000}"/>
    <cellStyle name="40% - Accent6 4 4 4 3" xfId="12021" xr:uid="{00000000-0005-0000-0000-000084590000}"/>
    <cellStyle name="40% - Accent6 4 4 4 3 2" xfId="41079" xr:uid="{00000000-0005-0000-0000-000085590000}"/>
    <cellStyle name="40% - Accent6 4 4 4 4" xfId="34495" xr:uid="{00000000-0005-0000-0000-000086590000}"/>
    <cellStyle name="40% - Accent6 4 4 5" xfId="7578" xr:uid="{00000000-0005-0000-0000-000087590000}"/>
    <cellStyle name="40% - Accent6 4 4 5 2" xfId="20839" xr:uid="{00000000-0005-0000-0000-000088590000}"/>
    <cellStyle name="40% - Accent6 4 4 5 2 2" xfId="28793" xr:uid="{00000000-0005-0000-0000-000089590000}"/>
    <cellStyle name="40% - Accent6 4 4 5 2 2 2" xfId="57752" xr:uid="{00000000-0005-0000-0000-00008A590000}"/>
    <cellStyle name="40% - Accent6 4 4 5 2 3" xfId="49811" xr:uid="{00000000-0005-0000-0000-00008B590000}"/>
    <cellStyle name="40% - Accent6 4 4 5 3" xfId="14169" xr:uid="{00000000-0005-0000-0000-00008C590000}"/>
    <cellStyle name="40% - Accent6 4 4 5 3 2" xfId="43227" xr:uid="{00000000-0005-0000-0000-00008D590000}"/>
    <cellStyle name="40% - Accent6 4 4 5 4" xfId="36643" xr:uid="{00000000-0005-0000-0000-00008E590000}"/>
    <cellStyle name="40% - Accent6 4 4 6" xfId="15448" xr:uid="{00000000-0005-0000-0000-00008F590000}"/>
    <cellStyle name="40% - Accent6 4 4 6 2" xfId="23438" xr:uid="{00000000-0005-0000-0000-000090590000}"/>
    <cellStyle name="40% - Accent6 4 4 6 2 2" xfId="52397" xr:uid="{00000000-0005-0000-0000-000091590000}"/>
    <cellStyle name="40% - Accent6 4 4 6 3" xfId="44456" xr:uid="{00000000-0005-0000-0000-000092590000}"/>
    <cellStyle name="40% - Accent6 4 4 7" xfId="21989" xr:uid="{00000000-0005-0000-0000-000093590000}"/>
    <cellStyle name="40% - Accent6 4 4 7 2" xfId="29937" xr:uid="{00000000-0005-0000-0000-000094590000}"/>
    <cellStyle name="40% - Accent6 4 4 7 2 2" xfId="58896" xr:uid="{00000000-0005-0000-0000-000095590000}"/>
    <cellStyle name="40% - Accent6 4 4 7 3" xfId="50955" xr:uid="{00000000-0005-0000-0000-000096590000}"/>
    <cellStyle name="40% - Accent6 4 4 8" xfId="8729" xr:uid="{00000000-0005-0000-0000-000097590000}"/>
    <cellStyle name="40% - Accent6 4 4 8 2" xfId="37787" xr:uid="{00000000-0005-0000-0000-000098590000}"/>
    <cellStyle name="40% - Accent6 4 4 9" xfId="31203" xr:uid="{00000000-0005-0000-0000-000099590000}"/>
    <cellStyle name="40% - Accent6 4 5" xfId="1865" xr:uid="{00000000-0005-0000-0000-00009A590000}"/>
    <cellStyle name="40% - Accent6 4 5 2" xfId="2875" xr:uid="{00000000-0005-0000-0000-00009B590000}"/>
    <cellStyle name="40% - Accent6 4 5 2 2" xfId="6233" xr:uid="{00000000-0005-0000-0000-00009C590000}"/>
    <cellStyle name="40% - Accent6 4 5 2 2 2" xfId="19515" xr:uid="{00000000-0005-0000-0000-00009D590000}"/>
    <cellStyle name="40% - Accent6 4 5 2 2 2 2" xfId="27469" xr:uid="{00000000-0005-0000-0000-00009E590000}"/>
    <cellStyle name="40% - Accent6 4 5 2 2 2 2 2" xfId="56428" xr:uid="{00000000-0005-0000-0000-00009F590000}"/>
    <cellStyle name="40% - Accent6 4 5 2 2 2 3" xfId="48487" xr:uid="{00000000-0005-0000-0000-0000A0590000}"/>
    <cellStyle name="40% - Accent6 4 5 2 2 3" xfId="12845" xr:uid="{00000000-0005-0000-0000-0000A1590000}"/>
    <cellStyle name="40% - Accent6 4 5 2 2 3 2" xfId="41903" xr:uid="{00000000-0005-0000-0000-0000A2590000}"/>
    <cellStyle name="40% - Accent6 4 5 2 2 4" xfId="35319" xr:uid="{00000000-0005-0000-0000-0000A3590000}"/>
    <cellStyle name="40% - Accent6 4 5 2 3" xfId="16363" xr:uid="{00000000-0005-0000-0000-0000A4590000}"/>
    <cellStyle name="40% - Accent6 4 5 2 3 2" xfId="24317" xr:uid="{00000000-0005-0000-0000-0000A5590000}"/>
    <cellStyle name="40% - Accent6 4 5 2 3 2 2" xfId="53276" xr:uid="{00000000-0005-0000-0000-0000A6590000}"/>
    <cellStyle name="40% - Accent6 4 5 2 3 3" xfId="45335" xr:uid="{00000000-0005-0000-0000-0000A7590000}"/>
    <cellStyle name="40% - Accent6 4 5 2 4" xfId="9553" xr:uid="{00000000-0005-0000-0000-0000A8590000}"/>
    <cellStyle name="40% - Accent6 4 5 2 4 2" xfId="38611" xr:uid="{00000000-0005-0000-0000-0000A9590000}"/>
    <cellStyle name="40% - Accent6 4 5 2 5" xfId="32027" xr:uid="{00000000-0005-0000-0000-0000AA590000}"/>
    <cellStyle name="40% - Accent6 4 5 3" xfId="4073" xr:uid="{00000000-0005-0000-0000-0000AB590000}"/>
    <cellStyle name="40% - Accent6 4 5 3 2" xfId="17367" xr:uid="{00000000-0005-0000-0000-0000AC590000}"/>
    <cellStyle name="40% - Accent6 4 5 3 2 2" xfId="25321" xr:uid="{00000000-0005-0000-0000-0000AD590000}"/>
    <cellStyle name="40% - Accent6 4 5 3 2 2 2" xfId="54280" xr:uid="{00000000-0005-0000-0000-0000AE590000}"/>
    <cellStyle name="40% - Accent6 4 5 3 2 3" xfId="46339" xr:uid="{00000000-0005-0000-0000-0000AF590000}"/>
    <cellStyle name="40% - Accent6 4 5 3 3" xfId="10697" xr:uid="{00000000-0005-0000-0000-0000B0590000}"/>
    <cellStyle name="40% - Accent6 4 5 3 3 2" xfId="39755" xr:uid="{00000000-0005-0000-0000-0000B1590000}"/>
    <cellStyle name="40% - Accent6 4 5 3 4" xfId="33171" xr:uid="{00000000-0005-0000-0000-0000B2590000}"/>
    <cellStyle name="40% - Accent6 4 5 4" xfId="5229" xr:uid="{00000000-0005-0000-0000-0000B3590000}"/>
    <cellStyle name="40% - Accent6 4 5 4 2" xfId="18511" xr:uid="{00000000-0005-0000-0000-0000B4590000}"/>
    <cellStyle name="40% - Accent6 4 5 4 2 2" xfId="26465" xr:uid="{00000000-0005-0000-0000-0000B5590000}"/>
    <cellStyle name="40% - Accent6 4 5 4 2 2 2" xfId="55424" xr:uid="{00000000-0005-0000-0000-0000B6590000}"/>
    <cellStyle name="40% - Accent6 4 5 4 2 3" xfId="47483" xr:uid="{00000000-0005-0000-0000-0000B7590000}"/>
    <cellStyle name="40% - Accent6 4 5 4 3" xfId="11841" xr:uid="{00000000-0005-0000-0000-0000B8590000}"/>
    <cellStyle name="40% - Accent6 4 5 4 3 2" xfId="40899" xr:uid="{00000000-0005-0000-0000-0000B9590000}"/>
    <cellStyle name="40% - Accent6 4 5 4 4" xfId="34315" xr:uid="{00000000-0005-0000-0000-0000BA590000}"/>
    <cellStyle name="40% - Accent6 4 5 5" xfId="7398" xr:uid="{00000000-0005-0000-0000-0000BB590000}"/>
    <cellStyle name="40% - Accent6 4 5 5 2" xfId="20659" xr:uid="{00000000-0005-0000-0000-0000BC590000}"/>
    <cellStyle name="40% - Accent6 4 5 5 2 2" xfId="28613" xr:uid="{00000000-0005-0000-0000-0000BD590000}"/>
    <cellStyle name="40% - Accent6 4 5 5 2 2 2" xfId="57572" xr:uid="{00000000-0005-0000-0000-0000BE590000}"/>
    <cellStyle name="40% - Accent6 4 5 5 2 3" xfId="49631" xr:uid="{00000000-0005-0000-0000-0000BF590000}"/>
    <cellStyle name="40% - Accent6 4 5 5 3" xfId="13989" xr:uid="{00000000-0005-0000-0000-0000C0590000}"/>
    <cellStyle name="40% - Accent6 4 5 5 3 2" xfId="43047" xr:uid="{00000000-0005-0000-0000-0000C1590000}"/>
    <cellStyle name="40% - Accent6 4 5 5 4" xfId="36463" xr:uid="{00000000-0005-0000-0000-0000C2590000}"/>
    <cellStyle name="40% - Accent6 4 5 6" xfId="15268" xr:uid="{00000000-0005-0000-0000-0000C3590000}"/>
    <cellStyle name="40% - Accent6 4 5 6 2" xfId="23258" xr:uid="{00000000-0005-0000-0000-0000C4590000}"/>
    <cellStyle name="40% - Accent6 4 5 6 2 2" xfId="52217" xr:uid="{00000000-0005-0000-0000-0000C5590000}"/>
    <cellStyle name="40% - Accent6 4 5 6 3" xfId="44276" xr:uid="{00000000-0005-0000-0000-0000C6590000}"/>
    <cellStyle name="40% - Accent6 4 5 7" xfId="21809" xr:uid="{00000000-0005-0000-0000-0000C7590000}"/>
    <cellStyle name="40% - Accent6 4 5 7 2" xfId="29757" xr:uid="{00000000-0005-0000-0000-0000C8590000}"/>
    <cellStyle name="40% - Accent6 4 5 7 2 2" xfId="58716" xr:uid="{00000000-0005-0000-0000-0000C9590000}"/>
    <cellStyle name="40% - Accent6 4 5 7 3" xfId="50775" xr:uid="{00000000-0005-0000-0000-0000CA590000}"/>
    <cellStyle name="40% - Accent6 4 5 8" xfId="8549" xr:uid="{00000000-0005-0000-0000-0000CB590000}"/>
    <cellStyle name="40% - Accent6 4 5 8 2" xfId="37607" xr:uid="{00000000-0005-0000-0000-0000CC590000}"/>
    <cellStyle name="40% - Accent6 4 5 9" xfId="31023" xr:uid="{00000000-0005-0000-0000-0000CD590000}"/>
    <cellStyle name="40% - Accent6 4 6" xfId="3428" xr:uid="{00000000-0005-0000-0000-0000CE590000}"/>
    <cellStyle name="40% - Accent6 4 6 2" xfId="4626" xr:uid="{00000000-0005-0000-0000-0000CF590000}"/>
    <cellStyle name="40% - Accent6 4 6 2 2" xfId="17920" xr:uid="{00000000-0005-0000-0000-0000D0590000}"/>
    <cellStyle name="40% - Accent6 4 6 2 2 2" xfId="25874" xr:uid="{00000000-0005-0000-0000-0000D1590000}"/>
    <cellStyle name="40% - Accent6 4 6 2 2 2 2" xfId="54833" xr:uid="{00000000-0005-0000-0000-0000D2590000}"/>
    <cellStyle name="40% - Accent6 4 6 2 2 3" xfId="46892" xr:uid="{00000000-0005-0000-0000-0000D3590000}"/>
    <cellStyle name="40% - Accent6 4 6 2 3" xfId="11250" xr:uid="{00000000-0005-0000-0000-0000D4590000}"/>
    <cellStyle name="40% - Accent6 4 6 2 3 2" xfId="40308" xr:uid="{00000000-0005-0000-0000-0000D5590000}"/>
    <cellStyle name="40% - Accent6 4 6 2 4" xfId="33724" xr:uid="{00000000-0005-0000-0000-0000D6590000}"/>
    <cellStyle name="40% - Accent6 4 6 3" xfId="6786" xr:uid="{00000000-0005-0000-0000-0000D7590000}"/>
    <cellStyle name="40% - Accent6 4 6 3 2" xfId="20068" xr:uid="{00000000-0005-0000-0000-0000D8590000}"/>
    <cellStyle name="40% - Accent6 4 6 3 2 2" xfId="28022" xr:uid="{00000000-0005-0000-0000-0000D9590000}"/>
    <cellStyle name="40% - Accent6 4 6 3 2 2 2" xfId="56981" xr:uid="{00000000-0005-0000-0000-0000DA590000}"/>
    <cellStyle name="40% - Accent6 4 6 3 2 3" xfId="49040" xr:uid="{00000000-0005-0000-0000-0000DB590000}"/>
    <cellStyle name="40% - Accent6 4 6 3 3" xfId="13398" xr:uid="{00000000-0005-0000-0000-0000DC590000}"/>
    <cellStyle name="40% - Accent6 4 6 3 3 2" xfId="42456" xr:uid="{00000000-0005-0000-0000-0000DD590000}"/>
    <cellStyle name="40% - Accent6 4 6 3 4" xfId="35872" xr:uid="{00000000-0005-0000-0000-0000DE590000}"/>
    <cellStyle name="40% - Accent6 4 6 4" xfId="7951" xr:uid="{00000000-0005-0000-0000-0000DF590000}"/>
    <cellStyle name="40% - Accent6 4 6 4 2" xfId="21212" xr:uid="{00000000-0005-0000-0000-0000E0590000}"/>
    <cellStyle name="40% - Accent6 4 6 4 2 2" xfId="29166" xr:uid="{00000000-0005-0000-0000-0000E1590000}"/>
    <cellStyle name="40% - Accent6 4 6 4 2 2 2" xfId="58125" xr:uid="{00000000-0005-0000-0000-0000E2590000}"/>
    <cellStyle name="40% - Accent6 4 6 4 2 3" xfId="50184" xr:uid="{00000000-0005-0000-0000-0000E3590000}"/>
    <cellStyle name="40% - Accent6 4 6 4 3" xfId="14542" xr:uid="{00000000-0005-0000-0000-0000E4590000}"/>
    <cellStyle name="40% - Accent6 4 6 4 3 2" xfId="43600" xr:uid="{00000000-0005-0000-0000-0000E5590000}"/>
    <cellStyle name="40% - Accent6 4 6 4 4" xfId="37016" xr:uid="{00000000-0005-0000-0000-0000E6590000}"/>
    <cellStyle name="40% - Accent6 4 6 5" xfId="15821" xr:uid="{00000000-0005-0000-0000-0000E7590000}"/>
    <cellStyle name="40% - Accent6 4 6 5 2" xfId="23811" xr:uid="{00000000-0005-0000-0000-0000E8590000}"/>
    <cellStyle name="40% - Accent6 4 6 5 2 2" xfId="52770" xr:uid="{00000000-0005-0000-0000-0000E9590000}"/>
    <cellStyle name="40% - Accent6 4 6 5 3" xfId="44829" xr:uid="{00000000-0005-0000-0000-0000EA590000}"/>
    <cellStyle name="40% - Accent6 4 6 6" xfId="22362" xr:uid="{00000000-0005-0000-0000-0000EB590000}"/>
    <cellStyle name="40% - Accent6 4 6 6 2" xfId="30310" xr:uid="{00000000-0005-0000-0000-0000EC590000}"/>
    <cellStyle name="40% - Accent6 4 6 6 2 2" xfId="59269" xr:uid="{00000000-0005-0000-0000-0000ED590000}"/>
    <cellStyle name="40% - Accent6 4 6 6 3" xfId="51328" xr:uid="{00000000-0005-0000-0000-0000EE590000}"/>
    <cellStyle name="40% - Accent6 4 6 7" xfId="10106" xr:uid="{00000000-0005-0000-0000-0000EF590000}"/>
    <cellStyle name="40% - Accent6 4 6 7 2" xfId="39164" xr:uid="{00000000-0005-0000-0000-0000F0590000}"/>
    <cellStyle name="40% - Accent6 4 6 8" xfId="32580" xr:uid="{00000000-0005-0000-0000-0000F1590000}"/>
    <cellStyle name="40% - Accent6 4 7" xfId="2463" xr:uid="{00000000-0005-0000-0000-0000F2590000}"/>
    <cellStyle name="40% - Accent6 4 7 2" xfId="5821" xr:uid="{00000000-0005-0000-0000-0000F3590000}"/>
    <cellStyle name="40% - Accent6 4 7 2 2" xfId="19103" xr:uid="{00000000-0005-0000-0000-0000F4590000}"/>
    <cellStyle name="40% - Accent6 4 7 2 2 2" xfId="27057" xr:uid="{00000000-0005-0000-0000-0000F5590000}"/>
    <cellStyle name="40% - Accent6 4 7 2 2 2 2" xfId="56016" xr:uid="{00000000-0005-0000-0000-0000F6590000}"/>
    <cellStyle name="40% - Accent6 4 7 2 2 3" xfId="48075" xr:uid="{00000000-0005-0000-0000-0000F7590000}"/>
    <cellStyle name="40% - Accent6 4 7 2 3" xfId="12433" xr:uid="{00000000-0005-0000-0000-0000F8590000}"/>
    <cellStyle name="40% - Accent6 4 7 2 3 2" xfId="41491" xr:uid="{00000000-0005-0000-0000-0000F9590000}"/>
    <cellStyle name="40% - Accent6 4 7 2 4" xfId="34907" xr:uid="{00000000-0005-0000-0000-0000FA590000}"/>
    <cellStyle name="40% - Accent6 4 7 3" xfId="14781" xr:uid="{00000000-0005-0000-0000-0000FB590000}"/>
    <cellStyle name="40% - Accent6 4 7 3 2" xfId="22787" xr:uid="{00000000-0005-0000-0000-0000FC590000}"/>
    <cellStyle name="40% - Accent6 4 7 3 2 2" xfId="51746" xr:uid="{00000000-0005-0000-0000-0000FD590000}"/>
    <cellStyle name="40% - Accent6 4 7 3 3" xfId="43805" xr:uid="{00000000-0005-0000-0000-0000FE590000}"/>
    <cellStyle name="40% - Accent6 4 7 4" xfId="9141" xr:uid="{00000000-0005-0000-0000-0000FF590000}"/>
    <cellStyle name="40% - Accent6 4 7 4 2" xfId="38199" xr:uid="{00000000-0005-0000-0000-0000005A0000}"/>
    <cellStyle name="40% - Accent6 4 7 5" xfId="31615" xr:uid="{00000000-0005-0000-0000-0000015A0000}"/>
    <cellStyle name="40% - Accent6 4 8" xfId="3661" xr:uid="{00000000-0005-0000-0000-0000025A0000}"/>
    <cellStyle name="40% - Accent6 4 8 2" xfId="16955" xr:uid="{00000000-0005-0000-0000-0000035A0000}"/>
    <cellStyle name="40% - Accent6 4 8 2 2" xfId="24909" xr:uid="{00000000-0005-0000-0000-0000045A0000}"/>
    <cellStyle name="40% - Accent6 4 8 2 2 2" xfId="53868" xr:uid="{00000000-0005-0000-0000-0000055A0000}"/>
    <cellStyle name="40% - Accent6 4 8 2 3" xfId="45927" xr:uid="{00000000-0005-0000-0000-0000065A0000}"/>
    <cellStyle name="40% - Accent6 4 8 3" xfId="10285" xr:uid="{00000000-0005-0000-0000-0000075A0000}"/>
    <cellStyle name="40% - Accent6 4 8 3 2" xfId="39343" xr:uid="{00000000-0005-0000-0000-0000085A0000}"/>
    <cellStyle name="40% - Accent6 4 8 4" xfId="32759" xr:uid="{00000000-0005-0000-0000-0000095A0000}"/>
    <cellStyle name="40% - Accent6 4 9" xfId="4817" xr:uid="{00000000-0005-0000-0000-00000A5A0000}"/>
    <cellStyle name="40% - Accent6 4 9 2" xfId="18099" xr:uid="{00000000-0005-0000-0000-00000B5A0000}"/>
    <cellStyle name="40% - Accent6 4 9 2 2" xfId="26053" xr:uid="{00000000-0005-0000-0000-00000C5A0000}"/>
    <cellStyle name="40% - Accent6 4 9 2 2 2" xfId="55012" xr:uid="{00000000-0005-0000-0000-00000D5A0000}"/>
    <cellStyle name="40% - Accent6 4 9 2 3" xfId="47071" xr:uid="{00000000-0005-0000-0000-00000E5A0000}"/>
    <cellStyle name="40% - Accent6 4 9 3" xfId="11429" xr:uid="{00000000-0005-0000-0000-00000F5A0000}"/>
    <cellStyle name="40% - Accent6 4 9 3 2" xfId="40487" xr:uid="{00000000-0005-0000-0000-0000105A0000}"/>
    <cellStyle name="40% - Accent6 4 9 4" xfId="33903" xr:uid="{00000000-0005-0000-0000-0000115A0000}"/>
    <cellStyle name="40% - Accent6 5" xfId="1434" xr:uid="{00000000-0005-0000-0000-0000125A0000}"/>
    <cellStyle name="40% - Accent6 5 10" xfId="21416" xr:uid="{00000000-0005-0000-0000-0000135A0000}"/>
    <cellStyle name="40% - Accent6 5 10 2" xfId="29364" xr:uid="{00000000-0005-0000-0000-0000145A0000}"/>
    <cellStyle name="40% - Accent6 5 10 2 2" xfId="58323" xr:uid="{00000000-0005-0000-0000-0000155A0000}"/>
    <cellStyle name="40% - Accent6 5 10 3" xfId="50382" xr:uid="{00000000-0005-0000-0000-0000165A0000}"/>
    <cellStyle name="40% - Accent6 5 11" xfId="8156" xr:uid="{00000000-0005-0000-0000-0000175A0000}"/>
    <cellStyle name="40% - Accent6 5 11 2" xfId="37214" xr:uid="{00000000-0005-0000-0000-0000185A0000}"/>
    <cellStyle name="40% - Accent6 5 12" xfId="30630" xr:uid="{00000000-0005-0000-0000-0000195A0000}"/>
    <cellStyle name="40% - Accent6 5 2" xfId="1654" xr:uid="{00000000-0005-0000-0000-00001A5A0000}"/>
    <cellStyle name="40% - Accent6 5 2 10" xfId="30843" xr:uid="{00000000-0005-0000-0000-00001B5A0000}"/>
    <cellStyle name="40% - Accent6 5 2 2" xfId="2279" xr:uid="{00000000-0005-0000-0000-00001C5A0000}"/>
    <cellStyle name="40% - Accent6 5 2 2 2" xfId="3287" xr:uid="{00000000-0005-0000-0000-00001D5A0000}"/>
    <cellStyle name="40% - Accent6 5 2 2 2 2" xfId="6645" xr:uid="{00000000-0005-0000-0000-00001E5A0000}"/>
    <cellStyle name="40% - Accent6 5 2 2 2 2 2" xfId="19927" xr:uid="{00000000-0005-0000-0000-00001F5A0000}"/>
    <cellStyle name="40% - Accent6 5 2 2 2 2 2 2" xfId="27881" xr:uid="{00000000-0005-0000-0000-0000205A0000}"/>
    <cellStyle name="40% - Accent6 5 2 2 2 2 2 2 2" xfId="56840" xr:uid="{00000000-0005-0000-0000-0000215A0000}"/>
    <cellStyle name="40% - Accent6 5 2 2 2 2 2 3" xfId="48899" xr:uid="{00000000-0005-0000-0000-0000225A0000}"/>
    <cellStyle name="40% - Accent6 5 2 2 2 2 3" xfId="13257" xr:uid="{00000000-0005-0000-0000-0000235A0000}"/>
    <cellStyle name="40% - Accent6 5 2 2 2 2 3 2" xfId="42315" xr:uid="{00000000-0005-0000-0000-0000245A0000}"/>
    <cellStyle name="40% - Accent6 5 2 2 2 2 4" xfId="35731" xr:uid="{00000000-0005-0000-0000-0000255A0000}"/>
    <cellStyle name="40% - Accent6 5 2 2 2 3" xfId="16775" xr:uid="{00000000-0005-0000-0000-0000265A0000}"/>
    <cellStyle name="40% - Accent6 5 2 2 2 3 2" xfId="24729" xr:uid="{00000000-0005-0000-0000-0000275A0000}"/>
    <cellStyle name="40% - Accent6 5 2 2 2 3 2 2" xfId="53688" xr:uid="{00000000-0005-0000-0000-0000285A0000}"/>
    <cellStyle name="40% - Accent6 5 2 2 2 3 3" xfId="45747" xr:uid="{00000000-0005-0000-0000-0000295A0000}"/>
    <cellStyle name="40% - Accent6 5 2 2 2 4" xfId="9965" xr:uid="{00000000-0005-0000-0000-00002A5A0000}"/>
    <cellStyle name="40% - Accent6 5 2 2 2 4 2" xfId="39023" xr:uid="{00000000-0005-0000-0000-00002B5A0000}"/>
    <cellStyle name="40% - Accent6 5 2 2 2 5" xfId="32439" xr:uid="{00000000-0005-0000-0000-00002C5A0000}"/>
    <cellStyle name="40% - Accent6 5 2 2 3" xfId="4485" xr:uid="{00000000-0005-0000-0000-00002D5A0000}"/>
    <cellStyle name="40% - Accent6 5 2 2 3 2" xfId="17779" xr:uid="{00000000-0005-0000-0000-00002E5A0000}"/>
    <cellStyle name="40% - Accent6 5 2 2 3 2 2" xfId="25733" xr:uid="{00000000-0005-0000-0000-00002F5A0000}"/>
    <cellStyle name="40% - Accent6 5 2 2 3 2 2 2" xfId="54692" xr:uid="{00000000-0005-0000-0000-0000305A0000}"/>
    <cellStyle name="40% - Accent6 5 2 2 3 2 3" xfId="46751" xr:uid="{00000000-0005-0000-0000-0000315A0000}"/>
    <cellStyle name="40% - Accent6 5 2 2 3 3" xfId="11109" xr:uid="{00000000-0005-0000-0000-0000325A0000}"/>
    <cellStyle name="40% - Accent6 5 2 2 3 3 2" xfId="40167" xr:uid="{00000000-0005-0000-0000-0000335A0000}"/>
    <cellStyle name="40% - Accent6 5 2 2 3 4" xfId="33583" xr:uid="{00000000-0005-0000-0000-0000345A0000}"/>
    <cellStyle name="40% - Accent6 5 2 2 4" xfId="5641" xr:uid="{00000000-0005-0000-0000-0000355A0000}"/>
    <cellStyle name="40% - Accent6 5 2 2 4 2" xfId="18923" xr:uid="{00000000-0005-0000-0000-0000365A0000}"/>
    <cellStyle name="40% - Accent6 5 2 2 4 2 2" xfId="26877" xr:uid="{00000000-0005-0000-0000-0000375A0000}"/>
    <cellStyle name="40% - Accent6 5 2 2 4 2 2 2" xfId="55836" xr:uid="{00000000-0005-0000-0000-0000385A0000}"/>
    <cellStyle name="40% - Accent6 5 2 2 4 2 3" xfId="47895" xr:uid="{00000000-0005-0000-0000-0000395A0000}"/>
    <cellStyle name="40% - Accent6 5 2 2 4 3" xfId="12253" xr:uid="{00000000-0005-0000-0000-00003A5A0000}"/>
    <cellStyle name="40% - Accent6 5 2 2 4 3 2" xfId="41311" xr:uid="{00000000-0005-0000-0000-00003B5A0000}"/>
    <cellStyle name="40% - Accent6 5 2 2 4 4" xfId="34727" xr:uid="{00000000-0005-0000-0000-00003C5A0000}"/>
    <cellStyle name="40% - Accent6 5 2 2 5" xfId="7810" xr:uid="{00000000-0005-0000-0000-00003D5A0000}"/>
    <cellStyle name="40% - Accent6 5 2 2 5 2" xfId="21071" xr:uid="{00000000-0005-0000-0000-00003E5A0000}"/>
    <cellStyle name="40% - Accent6 5 2 2 5 2 2" xfId="29025" xr:uid="{00000000-0005-0000-0000-00003F5A0000}"/>
    <cellStyle name="40% - Accent6 5 2 2 5 2 2 2" xfId="57984" xr:uid="{00000000-0005-0000-0000-0000405A0000}"/>
    <cellStyle name="40% - Accent6 5 2 2 5 2 3" xfId="50043" xr:uid="{00000000-0005-0000-0000-0000415A0000}"/>
    <cellStyle name="40% - Accent6 5 2 2 5 3" xfId="14401" xr:uid="{00000000-0005-0000-0000-0000425A0000}"/>
    <cellStyle name="40% - Accent6 5 2 2 5 3 2" xfId="43459" xr:uid="{00000000-0005-0000-0000-0000435A0000}"/>
    <cellStyle name="40% - Accent6 5 2 2 5 4" xfId="36875" xr:uid="{00000000-0005-0000-0000-0000445A0000}"/>
    <cellStyle name="40% - Accent6 5 2 2 6" xfId="15680" xr:uid="{00000000-0005-0000-0000-0000455A0000}"/>
    <cellStyle name="40% - Accent6 5 2 2 6 2" xfId="23670" xr:uid="{00000000-0005-0000-0000-0000465A0000}"/>
    <cellStyle name="40% - Accent6 5 2 2 6 2 2" xfId="52629" xr:uid="{00000000-0005-0000-0000-0000475A0000}"/>
    <cellStyle name="40% - Accent6 5 2 2 6 3" xfId="44688" xr:uid="{00000000-0005-0000-0000-0000485A0000}"/>
    <cellStyle name="40% - Accent6 5 2 2 7" xfId="22221" xr:uid="{00000000-0005-0000-0000-0000495A0000}"/>
    <cellStyle name="40% - Accent6 5 2 2 7 2" xfId="30169" xr:uid="{00000000-0005-0000-0000-00004A5A0000}"/>
    <cellStyle name="40% - Accent6 5 2 2 7 2 2" xfId="59128" xr:uid="{00000000-0005-0000-0000-00004B5A0000}"/>
    <cellStyle name="40% - Accent6 5 2 2 7 3" xfId="51187" xr:uid="{00000000-0005-0000-0000-00004C5A0000}"/>
    <cellStyle name="40% - Accent6 5 2 2 8" xfId="8961" xr:uid="{00000000-0005-0000-0000-00004D5A0000}"/>
    <cellStyle name="40% - Accent6 5 2 2 8 2" xfId="38019" xr:uid="{00000000-0005-0000-0000-00004E5A0000}"/>
    <cellStyle name="40% - Accent6 5 2 2 9" xfId="31435" xr:uid="{00000000-0005-0000-0000-00004F5A0000}"/>
    <cellStyle name="40% - Accent6 5 2 3" xfId="2695" xr:uid="{00000000-0005-0000-0000-0000505A0000}"/>
    <cellStyle name="40% - Accent6 5 2 3 2" xfId="6053" xr:uid="{00000000-0005-0000-0000-0000515A0000}"/>
    <cellStyle name="40% - Accent6 5 2 3 2 2" xfId="19335" xr:uid="{00000000-0005-0000-0000-0000525A0000}"/>
    <cellStyle name="40% - Accent6 5 2 3 2 2 2" xfId="27289" xr:uid="{00000000-0005-0000-0000-0000535A0000}"/>
    <cellStyle name="40% - Accent6 5 2 3 2 2 2 2" xfId="56248" xr:uid="{00000000-0005-0000-0000-0000545A0000}"/>
    <cellStyle name="40% - Accent6 5 2 3 2 2 3" xfId="48307" xr:uid="{00000000-0005-0000-0000-0000555A0000}"/>
    <cellStyle name="40% - Accent6 5 2 3 2 3" xfId="12665" xr:uid="{00000000-0005-0000-0000-0000565A0000}"/>
    <cellStyle name="40% - Accent6 5 2 3 2 3 2" xfId="41723" xr:uid="{00000000-0005-0000-0000-0000575A0000}"/>
    <cellStyle name="40% - Accent6 5 2 3 2 4" xfId="35139" xr:uid="{00000000-0005-0000-0000-0000585A0000}"/>
    <cellStyle name="40% - Accent6 5 2 3 3" xfId="16183" xr:uid="{00000000-0005-0000-0000-0000595A0000}"/>
    <cellStyle name="40% - Accent6 5 2 3 3 2" xfId="24137" xr:uid="{00000000-0005-0000-0000-00005A5A0000}"/>
    <cellStyle name="40% - Accent6 5 2 3 3 2 2" xfId="53096" xr:uid="{00000000-0005-0000-0000-00005B5A0000}"/>
    <cellStyle name="40% - Accent6 5 2 3 3 3" xfId="45155" xr:uid="{00000000-0005-0000-0000-00005C5A0000}"/>
    <cellStyle name="40% - Accent6 5 2 3 4" xfId="9373" xr:uid="{00000000-0005-0000-0000-00005D5A0000}"/>
    <cellStyle name="40% - Accent6 5 2 3 4 2" xfId="38431" xr:uid="{00000000-0005-0000-0000-00005E5A0000}"/>
    <cellStyle name="40% - Accent6 5 2 3 5" xfId="31847" xr:uid="{00000000-0005-0000-0000-00005F5A0000}"/>
    <cellStyle name="40% - Accent6 5 2 4" xfId="3893" xr:uid="{00000000-0005-0000-0000-0000605A0000}"/>
    <cellStyle name="40% - Accent6 5 2 4 2" xfId="17187" xr:uid="{00000000-0005-0000-0000-0000615A0000}"/>
    <cellStyle name="40% - Accent6 5 2 4 2 2" xfId="25141" xr:uid="{00000000-0005-0000-0000-0000625A0000}"/>
    <cellStyle name="40% - Accent6 5 2 4 2 2 2" xfId="54100" xr:uid="{00000000-0005-0000-0000-0000635A0000}"/>
    <cellStyle name="40% - Accent6 5 2 4 2 3" xfId="46159" xr:uid="{00000000-0005-0000-0000-0000645A0000}"/>
    <cellStyle name="40% - Accent6 5 2 4 3" xfId="10517" xr:uid="{00000000-0005-0000-0000-0000655A0000}"/>
    <cellStyle name="40% - Accent6 5 2 4 3 2" xfId="39575" xr:uid="{00000000-0005-0000-0000-0000665A0000}"/>
    <cellStyle name="40% - Accent6 5 2 4 4" xfId="32991" xr:uid="{00000000-0005-0000-0000-0000675A0000}"/>
    <cellStyle name="40% - Accent6 5 2 5" xfId="5049" xr:uid="{00000000-0005-0000-0000-0000685A0000}"/>
    <cellStyle name="40% - Accent6 5 2 5 2" xfId="18331" xr:uid="{00000000-0005-0000-0000-0000695A0000}"/>
    <cellStyle name="40% - Accent6 5 2 5 2 2" xfId="26285" xr:uid="{00000000-0005-0000-0000-00006A5A0000}"/>
    <cellStyle name="40% - Accent6 5 2 5 2 2 2" xfId="55244" xr:uid="{00000000-0005-0000-0000-00006B5A0000}"/>
    <cellStyle name="40% - Accent6 5 2 5 2 3" xfId="47303" xr:uid="{00000000-0005-0000-0000-00006C5A0000}"/>
    <cellStyle name="40% - Accent6 5 2 5 3" xfId="11661" xr:uid="{00000000-0005-0000-0000-00006D5A0000}"/>
    <cellStyle name="40% - Accent6 5 2 5 3 2" xfId="40719" xr:uid="{00000000-0005-0000-0000-00006E5A0000}"/>
    <cellStyle name="40% - Accent6 5 2 5 4" xfId="34135" xr:uid="{00000000-0005-0000-0000-00006F5A0000}"/>
    <cellStyle name="40% - Accent6 5 2 6" xfId="7218" xr:uid="{00000000-0005-0000-0000-0000705A0000}"/>
    <cellStyle name="40% - Accent6 5 2 6 2" xfId="20479" xr:uid="{00000000-0005-0000-0000-0000715A0000}"/>
    <cellStyle name="40% - Accent6 5 2 6 2 2" xfId="28433" xr:uid="{00000000-0005-0000-0000-0000725A0000}"/>
    <cellStyle name="40% - Accent6 5 2 6 2 2 2" xfId="57392" xr:uid="{00000000-0005-0000-0000-0000735A0000}"/>
    <cellStyle name="40% - Accent6 5 2 6 2 3" xfId="49451" xr:uid="{00000000-0005-0000-0000-0000745A0000}"/>
    <cellStyle name="40% - Accent6 5 2 6 3" xfId="13809" xr:uid="{00000000-0005-0000-0000-0000755A0000}"/>
    <cellStyle name="40% - Accent6 5 2 6 3 2" xfId="42867" xr:uid="{00000000-0005-0000-0000-0000765A0000}"/>
    <cellStyle name="40% - Accent6 5 2 6 4" xfId="36283" xr:uid="{00000000-0005-0000-0000-0000775A0000}"/>
    <cellStyle name="40% - Accent6 5 2 7" xfId="15087" xr:uid="{00000000-0005-0000-0000-0000785A0000}"/>
    <cellStyle name="40% - Accent6 5 2 7 2" xfId="23077" xr:uid="{00000000-0005-0000-0000-0000795A0000}"/>
    <cellStyle name="40% - Accent6 5 2 7 2 2" xfId="52036" xr:uid="{00000000-0005-0000-0000-00007A5A0000}"/>
    <cellStyle name="40% - Accent6 5 2 7 3" xfId="44095" xr:uid="{00000000-0005-0000-0000-00007B5A0000}"/>
    <cellStyle name="40% - Accent6 5 2 8" xfId="21629" xr:uid="{00000000-0005-0000-0000-00007C5A0000}"/>
    <cellStyle name="40% - Accent6 5 2 8 2" xfId="29577" xr:uid="{00000000-0005-0000-0000-00007D5A0000}"/>
    <cellStyle name="40% - Accent6 5 2 8 2 2" xfId="58536" xr:uid="{00000000-0005-0000-0000-00007E5A0000}"/>
    <cellStyle name="40% - Accent6 5 2 8 3" xfId="50595" xr:uid="{00000000-0005-0000-0000-00007F5A0000}"/>
    <cellStyle name="40% - Accent6 5 2 9" xfId="8369" xr:uid="{00000000-0005-0000-0000-0000805A0000}"/>
    <cellStyle name="40% - Accent6 5 2 9 2" xfId="37427" xr:uid="{00000000-0005-0000-0000-0000815A0000}"/>
    <cellStyle name="40% - Accent6 5 3" xfId="2066" xr:uid="{00000000-0005-0000-0000-0000825A0000}"/>
    <cellStyle name="40% - Accent6 5 3 2" xfId="3074" xr:uid="{00000000-0005-0000-0000-0000835A0000}"/>
    <cellStyle name="40% - Accent6 5 3 2 2" xfId="6432" xr:uid="{00000000-0005-0000-0000-0000845A0000}"/>
    <cellStyle name="40% - Accent6 5 3 2 2 2" xfId="19714" xr:uid="{00000000-0005-0000-0000-0000855A0000}"/>
    <cellStyle name="40% - Accent6 5 3 2 2 2 2" xfId="27668" xr:uid="{00000000-0005-0000-0000-0000865A0000}"/>
    <cellStyle name="40% - Accent6 5 3 2 2 2 2 2" xfId="56627" xr:uid="{00000000-0005-0000-0000-0000875A0000}"/>
    <cellStyle name="40% - Accent6 5 3 2 2 2 3" xfId="48686" xr:uid="{00000000-0005-0000-0000-0000885A0000}"/>
    <cellStyle name="40% - Accent6 5 3 2 2 3" xfId="13044" xr:uid="{00000000-0005-0000-0000-0000895A0000}"/>
    <cellStyle name="40% - Accent6 5 3 2 2 3 2" xfId="42102" xr:uid="{00000000-0005-0000-0000-00008A5A0000}"/>
    <cellStyle name="40% - Accent6 5 3 2 2 4" xfId="35518" xr:uid="{00000000-0005-0000-0000-00008B5A0000}"/>
    <cellStyle name="40% - Accent6 5 3 2 3" xfId="16562" xr:uid="{00000000-0005-0000-0000-00008C5A0000}"/>
    <cellStyle name="40% - Accent6 5 3 2 3 2" xfId="24516" xr:uid="{00000000-0005-0000-0000-00008D5A0000}"/>
    <cellStyle name="40% - Accent6 5 3 2 3 2 2" xfId="53475" xr:uid="{00000000-0005-0000-0000-00008E5A0000}"/>
    <cellStyle name="40% - Accent6 5 3 2 3 3" xfId="45534" xr:uid="{00000000-0005-0000-0000-00008F5A0000}"/>
    <cellStyle name="40% - Accent6 5 3 2 4" xfId="9752" xr:uid="{00000000-0005-0000-0000-0000905A0000}"/>
    <cellStyle name="40% - Accent6 5 3 2 4 2" xfId="38810" xr:uid="{00000000-0005-0000-0000-0000915A0000}"/>
    <cellStyle name="40% - Accent6 5 3 2 5" xfId="32226" xr:uid="{00000000-0005-0000-0000-0000925A0000}"/>
    <cellStyle name="40% - Accent6 5 3 3" xfId="4272" xr:uid="{00000000-0005-0000-0000-0000935A0000}"/>
    <cellStyle name="40% - Accent6 5 3 3 2" xfId="17566" xr:uid="{00000000-0005-0000-0000-0000945A0000}"/>
    <cellStyle name="40% - Accent6 5 3 3 2 2" xfId="25520" xr:uid="{00000000-0005-0000-0000-0000955A0000}"/>
    <cellStyle name="40% - Accent6 5 3 3 2 2 2" xfId="54479" xr:uid="{00000000-0005-0000-0000-0000965A0000}"/>
    <cellStyle name="40% - Accent6 5 3 3 2 3" xfId="46538" xr:uid="{00000000-0005-0000-0000-0000975A0000}"/>
    <cellStyle name="40% - Accent6 5 3 3 3" xfId="10896" xr:uid="{00000000-0005-0000-0000-0000985A0000}"/>
    <cellStyle name="40% - Accent6 5 3 3 3 2" xfId="39954" xr:uid="{00000000-0005-0000-0000-0000995A0000}"/>
    <cellStyle name="40% - Accent6 5 3 3 4" xfId="33370" xr:uid="{00000000-0005-0000-0000-00009A5A0000}"/>
    <cellStyle name="40% - Accent6 5 3 4" xfId="5428" xr:uid="{00000000-0005-0000-0000-00009B5A0000}"/>
    <cellStyle name="40% - Accent6 5 3 4 2" xfId="18710" xr:uid="{00000000-0005-0000-0000-00009C5A0000}"/>
    <cellStyle name="40% - Accent6 5 3 4 2 2" xfId="26664" xr:uid="{00000000-0005-0000-0000-00009D5A0000}"/>
    <cellStyle name="40% - Accent6 5 3 4 2 2 2" xfId="55623" xr:uid="{00000000-0005-0000-0000-00009E5A0000}"/>
    <cellStyle name="40% - Accent6 5 3 4 2 3" xfId="47682" xr:uid="{00000000-0005-0000-0000-00009F5A0000}"/>
    <cellStyle name="40% - Accent6 5 3 4 3" xfId="12040" xr:uid="{00000000-0005-0000-0000-0000A05A0000}"/>
    <cellStyle name="40% - Accent6 5 3 4 3 2" xfId="41098" xr:uid="{00000000-0005-0000-0000-0000A15A0000}"/>
    <cellStyle name="40% - Accent6 5 3 4 4" xfId="34514" xr:uid="{00000000-0005-0000-0000-0000A25A0000}"/>
    <cellStyle name="40% - Accent6 5 3 5" xfId="7597" xr:uid="{00000000-0005-0000-0000-0000A35A0000}"/>
    <cellStyle name="40% - Accent6 5 3 5 2" xfId="20858" xr:uid="{00000000-0005-0000-0000-0000A45A0000}"/>
    <cellStyle name="40% - Accent6 5 3 5 2 2" xfId="28812" xr:uid="{00000000-0005-0000-0000-0000A55A0000}"/>
    <cellStyle name="40% - Accent6 5 3 5 2 2 2" xfId="57771" xr:uid="{00000000-0005-0000-0000-0000A65A0000}"/>
    <cellStyle name="40% - Accent6 5 3 5 2 3" xfId="49830" xr:uid="{00000000-0005-0000-0000-0000A75A0000}"/>
    <cellStyle name="40% - Accent6 5 3 5 3" xfId="14188" xr:uid="{00000000-0005-0000-0000-0000A85A0000}"/>
    <cellStyle name="40% - Accent6 5 3 5 3 2" xfId="43246" xr:uid="{00000000-0005-0000-0000-0000A95A0000}"/>
    <cellStyle name="40% - Accent6 5 3 5 4" xfId="36662" xr:uid="{00000000-0005-0000-0000-0000AA5A0000}"/>
    <cellStyle name="40% - Accent6 5 3 6" xfId="15467" xr:uid="{00000000-0005-0000-0000-0000AB5A0000}"/>
    <cellStyle name="40% - Accent6 5 3 6 2" xfId="23457" xr:uid="{00000000-0005-0000-0000-0000AC5A0000}"/>
    <cellStyle name="40% - Accent6 5 3 6 2 2" xfId="52416" xr:uid="{00000000-0005-0000-0000-0000AD5A0000}"/>
    <cellStyle name="40% - Accent6 5 3 6 3" xfId="44475" xr:uid="{00000000-0005-0000-0000-0000AE5A0000}"/>
    <cellStyle name="40% - Accent6 5 3 7" xfId="22008" xr:uid="{00000000-0005-0000-0000-0000AF5A0000}"/>
    <cellStyle name="40% - Accent6 5 3 7 2" xfId="29956" xr:uid="{00000000-0005-0000-0000-0000B05A0000}"/>
    <cellStyle name="40% - Accent6 5 3 7 2 2" xfId="58915" xr:uid="{00000000-0005-0000-0000-0000B15A0000}"/>
    <cellStyle name="40% - Accent6 5 3 7 3" xfId="50974" xr:uid="{00000000-0005-0000-0000-0000B25A0000}"/>
    <cellStyle name="40% - Accent6 5 3 8" xfId="8748" xr:uid="{00000000-0005-0000-0000-0000B35A0000}"/>
    <cellStyle name="40% - Accent6 5 3 8 2" xfId="37806" xr:uid="{00000000-0005-0000-0000-0000B45A0000}"/>
    <cellStyle name="40% - Accent6 5 3 9" xfId="31222" xr:uid="{00000000-0005-0000-0000-0000B55A0000}"/>
    <cellStyle name="40% - Accent6 5 4" xfId="1884" xr:uid="{00000000-0005-0000-0000-0000B65A0000}"/>
    <cellStyle name="40% - Accent6 5 4 2" xfId="2894" xr:uid="{00000000-0005-0000-0000-0000B75A0000}"/>
    <cellStyle name="40% - Accent6 5 4 2 2" xfId="6252" xr:uid="{00000000-0005-0000-0000-0000B85A0000}"/>
    <cellStyle name="40% - Accent6 5 4 2 2 2" xfId="19534" xr:uid="{00000000-0005-0000-0000-0000B95A0000}"/>
    <cellStyle name="40% - Accent6 5 4 2 2 2 2" xfId="27488" xr:uid="{00000000-0005-0000-0000-0000BA5A0000}"/>
    <cellStyle name="40% - Accent6 5 4 2 2 2 2 2" xfId="56447" xr:uid="{00000000-0005-0000-0000-0000BB5A0000}"/>
    <cellStyle name="40% - Accent6 5 4 2 2 2 3" xfId="48506" xr:uid="{00000000-0005-0000-0000-0000BC5A0000}"/>
    <cellStyle name="40% - Accent6 5 4 2 2 3" xfId="12864" xr:uid="{00000000-0005-0000-0000-0000BD5A0000}"/>
    <cellStyle name="40% - Accent6 5 4 2 2 3 2" xfId="41922" xr:uid="{00000000-0005-0000-0000-0000BE5A0000}"/>
    <cellStyle name="40% - Accent6 5 4 2 2 4" xfId="35338" xr:uid="{00000000-0005-0000-0000-0000BF5A0000}"/>
    <cellStyle name="40% - Accent6 5 4 2 3" xfId="16382" xr:uid="{00000000-0005-0000-0000-0000C05A0000}"/>
    <cellStyle name="40% - Accent6 5 4 2 3 2" xfId="24336" xr:uid="{00000000-0005-0000-0000-0000C15A0000}"/>
    <cellStyle name="40% - Accent6 5 4 2 3 2 2" xfId="53295" xr:uid="{00000000-0005-0000-0000-0000C25A0000}"/>
    <cellStyle name="40% - Accent6 5 4 2 3 3" xfId="45354" xr:uid="{00000000-0005-0000-0000-0000C35A0000}"/>
    <cellStyle name="40% - Accent6 5 4 2 4" xfId="9572" xr:uid="{00000000-0005-0000-0000-0000C45A0000}"/>
    <cellStyle name="40% - Accent6 5 4 2 4 2" xfId="38630" xr:uid="{00000000-0005-0000-0000-0000C55A0000}"/>
    <cellStyle name="40% - Accent6 5 4 2 5" xfId="32046" xr:uid="{00000000-0005-0000-0000-0000C65A0000}"/>
    <cellStyle name="40% - Accent6 5 4 3" xfId="4092" xr:uid="{00000000-0005-0000-0000-0000C75A0000}"/>
    <cellStyle name="40% - Accent6 5 4 3 2" xfId="17386" xr:uid="{00000000-0005-0000-0000-0000C85A0000}"/>
    <cellStyle name="40% - Accent6 5 4 3 2 2" xfId="25340" xr:uid="{00000000-0005-0000-0000-0000C95A0000}"/>
    <cellStyle name="40% - Accent6 5 4 3 2 2 2" xfId="54299" xr:uid="{00000000-0005-0000-0000-0000CA5A0000}"/>
    <cellStyle name="40% - Accent6 5 4 3 2 3" xfId="46358" xr:uid="{00000000-0005-0000-0000-0000CB5A0000}"/>
    <cellStyle name="40% - Accent6 5 4 3 3" xfId="10716" xr:uid="{00000000-0005-0000-0000-0000CC5A0000}"/>
    <cellStyle name="40% - Accent6 5 4 3 3 2" xfId="39774" xr:uid="{00000000-0005-0000-0000-0000CD5A0000}"/>
    <cellStyle name="40% - Accent6 5 4 3 4" xfId="33190" xr:uid="{00000000-0005-0000-0000-0000CE5A0000}"/>
    <cellStyle name="40% - Accent6 5 4 4" xfId="5248" xr:uid="{00000000-0005-0000-0000-0000CF5A0000}"/>
    <cellStyle name="40% - Accent6 5 4 4 2" xfId="18530" xr:uid="{00000000-0005-0000-0000-0000D05A0000}"/>
    <cellStyle name="40% - Accent6 5 4 4 2 2" xfId="26484" xr:uid="{00000000-0005-0000-0000-0000D15A0000}"/>
    <cellStyle name="40% - Accent6 5 4 4 2 2 2" xfId="55443" xr:uid="{00000000-0005-0000-0000-0000D25A0000}"/>
    <cellStyle name="40% - Accent6 5 4 4 2 3" xfId="47502" xr:uid="{00000000-0005-0000-0000-0000D35A0000}"/>
    <cellStyle name="40% - Accent6 5 4 4 3" xfId="11860" xr:uid="{00000000-0005-0000-0000-0000D45A0000}"/>
    <cellStyle name="40% - Accent6 5 4 4 3 2" xfId="40918" xr:uid="{00000000-0005-0000-0000-0000D55A0000}"/>
    <cellStyle name="40% - Accent6 5 4 4 4" xfId="34334" xr:uid="{00000000-0005-0000-0000-0000D65A0000}"/>
    <cellStyle name="40% - Accent6 5 4 5" xfId="7417" xr:uid="{00000000-0005-0000-0000-0000D75A0000}"/>
    <cellStyle name="40% - Accent6 5 4 5 2" xfId="20678" xr:uid="{00000000-0005-0000-0000-0000D85A0000}"/>
    <cellStyle name="40% - Accent6 5 4 5 2 2" xfId="28632" xr:uid="{00000000-0005-0000-0000-0000D95A0000}"/>
    <cellStyle name="40% - Accent6 5 4 5 2 2 2" xfId="57591" xr:uid="{00000000-0005-0000-0000-0000DA5A0000}"/>
    <cellStyle name="40% - Accent6 5 4 5 2 3" xfId="49650" xr:uid="{00000000-0005-0000-0000-0000DB5A0000}"/>
    <cellStyle name="40% - Accent6 5 4 5 3" xfId="14008" xr:uid="{00000000-0005-0000-0000-0000DC5A0000}"/>
    <cellStyle name="40% - Accent6 5 4 5 3 2" xfId="43066" xr:uid="{00000000-0005-0000-0000-0000DD5A0000}"/>
    <cellStyle name="40% - Accent6 5 4 5 4" xfId="36482" xr:uid="{00000000-0005-0000-0000-0000DE5A0000}"/>
    <cellStyle name="40% - Accent6 5 4 6" xfId="15287" xr:uid="{00000000-0005-0000-0000-0000DF5A0000}"/>
    <cellStyle name="40% - Accent6 5 4 6 2" xfId="23277" xr:uid="{00000000-0005-0000-0000-0000E05A0000}"/>
    <cellStyle name="40% - Accent6 5 4 6 2 2" xfId="52236" xr:uid="{00000000-0005-0000-0000-0000E15A0000}"/>
    <cellStyle name="40% - Accent6 5 4 6 3" xfId="44295" xr:uid="{00000000-0005-0000-0000-0000E25A0000}"/>
    <cellStyle name="40% - Accent6 5 4 7" xfId="21828" xr:uid="{00000000-0005-0000-0000-0000E35A0000}"/>
    <cellStyle name="40% - Accent6 5 4 7 2" xfId="29776" xr:uid="{00000000-0005-0000-0000-0000E45A0000}"/>
    <cellStyle name="40% - Accent6 5 4 7 2 2" xfId="58735" xr:uid="{00000000-0005-0000-0000-0000E55A0000}"/>
    <cellStyle name="40% - Accent6 5 4 7 3" xfId="50794" xr:uid="{00000000-0005-0000-0000-0000E65A0000}"/>
    <cellStyle name="40% - Accent6 5 4 8" xfId="8568" xr:uid="{00000000-0005-0000-0000-0000E75A0000}"/>
    <cellStyle name="40% - Accent6 5 4 8 2" xfId="37626" xr:uid="{00000000-0005-0000-0000-0000E85A0000}"/>
    <cellStyle name="40% - Accent6 5 4 9" xfId="31042" xr:uid="{00000000-0005-0000-0000-0000E95A0000}"/>
    <cellStyle name="40% - Accent6 5 5" xfId="2482" xr:uid="{00000000-0005-0000-0000-0000EA5A0000}"/>
    <cellStyle name="40% - Accent6 5 5 2" xfId="5840" xr:uid="{00000000-0005-0000-0000-0000EB5A0000}"/>
    <cellStyle name="40% - Accent6 5 5 2 2" xfId="19122" xr:uid="{00000000-0005-0000-0000-0000EC5A0000}"/>
    <cellStyle name="40% - Accent6 5 5 2 2 2" xfId="27076" xr:uid="{00000000-0005-0000-0000-0000ED5A0000}"/>
    <cellStyle name="40% - Accent6 5 5 2 2 2 2" xfId="56035" xr:uid="{00000000-0005-0000-0000-0000EE5A0000}"/>
    <cellStyle name="40% - Accent6 5 5 2 2 3" xfId="48094" xr:uid="{00000000-0005-0000-0000-0000EF5A0000}"/>
    <cellStyle name="40% - Accent6 5 5 2 3" xfId="12452" xr:uid="{00000000-0005-0000-0000-0000F05A0000}"/>
    <cellStyle name="40% - Accent6 5 5 2 3 2" xfId="41510" xr:uid="{00000000-0005-0000-0000-0000F15A0000}"/>
    <cellStyle name="40% - Accent6 5 5 2 4" xfId="34926" xr:uid="{00000000-0005-0000-0000-0000F25A0000}"/>
    <cellStyle name="40% - Accent6 5 5 3" xfId="15991" xr:uid="{00000000-0005-0000-0000-0000F35A0000}"/>
    <cellStyle name="40% - Accent6 5 5 3 2" xfId="23955" xr:uid="{00000000-0005-0000-0000-0000F45A0000}"/>
    <cellStyle name="40% - Accent6 5 5 3 2 2" xfId="52914" xr:uid="{00000000-0005-0000-0000-0000F55A0000}"/>
    <cellStyle name="40% - Accent6 5 5 3 3" xfId="44973" xr:uid="{00000000-0005-0000-0000-0000F65A0000}"/>
    <cellStyle name="40% - Accent6 5 5 4" xfId="9160" xr:uid="{00000000-0005-0000-0000-0000F75A0000}"/>
    <cellStyle name="40% - Accent6 5 5 4 2" xfId="38218" xr:uid="{00000000-0005-0000-0000-0000F85A0000}"/>
    <cellStyle name="40% - Accent6 5 5 5" xfId="31634" xr:uid="{00000000-0005-0000-0000-0000F95A0000}"/>
    <cellStyle name="40% - Accent6 5 6" xfId="3680" xr:uid="{00000000-0005-0000-0000-0000FA5A0000}"/>
    <cellStyle name="40% - Accent6 5 6 2" xfId="16974" xr:uid="{00000000-0005-0000-0000-0000FB5A0000}"/>
    <cellStyle name="40% - Accent6 5 6 2 2" xfId="24928" xr:uid="{00000000-0005-0000-0000-0000FC5A0000}"/>
    <cellStyle name="40% - Accent6 5 6 2 2 2" xfId="53887" xr:uid="{00000000-0005-0000-0000-0000FD5A0000}"/>
    <cellStyle name="40% - Accent6 5 6 2 3" xfId="45946" xr:uid="{00000000-0005-0000-0000-0000FE5A0000}"/>
    <cellStyle name="40% - Accent6 5 6 3" xfId="10304" xr:uid="{00000000-0005-0000-0000-0000FF5A0000}"/>
    <cellStyle name="40% - Accent6 5 6 3 2" xfId="39362" xr:uid="{00000000-0005-0000-0000-0000005B0000}"/>
    <cellStyle name="40% - Accent6 5 6 4" xfId="32778" xr:uid="{00000000-0005-0000-0000-0000015B0000}"/>
    <cellStyle name="40% - Accent6 5 7" xfId="4836" xr:uid="{00000000-0005-0000-0000-0000025B0000}"/>
    <cellStyle name="40% - Accent6 5 7 2" xfId="18118" xr:uid="{00000000-0005-0000-0000-0000035B0000}"/>
    <cellStyle name="40% - Accent6 5 7 2 2" xfId="26072" xr:uid="{00000000-0005-0000-0000-0000045B0000}"/>
    <cellStyle name="40% - Accent6 5 7 2 2 2" xfId="55031" xr:uid="{00000000-0005-0000-0000-0000055B0000}"/>
    <cellStyle name="40% - Accent6 5 7 2 3" xfId="47090" xr:uid="{00000000-0005-0000-0000-0000065B0000}"/>
    <cellStyle name="40% - Accent6 5 7 3" xfId="11448" xr:uid="{00000000-0005-0000-0000-0000075B0000}"/>
    <cellStyle name="40% - Accent6 5 7 3 2" xfId="40506" xr:uid="{00000000-0005-0000-0000-0000085B0000}"/>
    <cellStyle name="40% - Accent6 5 7 4" xfId="33922" xr:uid="{00000000-0005-0000-0000-0000095B0000}"/>
    <cellStyle name="40% - Accent6 5 8" xfId="7005" xr:uid="{00000000-0005-0000-0000-00000A5B0000}"/>
    <cellStyle name="40% - Accent6 5 8 2" xfId="20266" xr:uid="{00000000-0005-0000-0000-00000B5B0000}"/>
    <cellStyle name="40% - Accent6 5 8 2 2" xfId="28220" xr:uid="{00000000-0005-0000-0000-00000C5B0000}"/>
    <cellStyle name="40% - Accent6 5 8 2 2 2" xfId="57179" xr:uid="{00000000-0005-0000-0000-00000D5B0000}"/>
    <cellStyle name="40% - Accent6 5 8 2 3" xfId="49238" xr:uid="{00000000-0005-0000-0000-00000E5B0000}"/>
    <cellStyle name="40% - Accent6 5 8 3" xfId="13596" xr:uid="{00000000-0005-0000-0000-00000F5B0000}"/>
    <cellStyle name="40% - Accent6 5 8 3 2" xfId="42654" xr:uid="{00000000-0005-0000-0000-0000105B0000}"/>
    <cellStyle name="40% - Accent6 5 8 4" xfId="36070" xr:uid="{00000000-0005-0000-0000-0000115B0000}"/>
    <cellStyle name="40% - Accent6 5 9" xfId="14874" xr:uid="{00000000-0005-0000-0000-0000125B0000}"/>
    <cellStyle name="40% - Accent6 5 9 2" xfId="22864" xr:uid="{00000000-0005-0000-0000-0000135B0000}"/>
    <cellStyle name="40% - Accent6 5 9 2 2" xfId="51823" xr:uid="{00000000-0005-0000-0000-0000145B0000}"/>
    <cellStyle name="40% - Accent6 5 9 3" xfId="43882" xr:uid="{00000000-0005-0000-0000-0000155B0000}"/>
    <cellStyle name="40% - Accent6 6" xfId="1520" xr:uid="{00000000-0005-0000-0000-0000165B0000}"/>
    <cellStyle name="40% - Accent6 6 10" xfId="30716" xr:uid="{00000000-0005-0000-0000-0000175B0000}"/>
    <cellStyle name="40% - Accent6 6 2" xfId="2152" xr:uid="{00000000-0005-0000-0000-0000185B0000}"/>
    <cellStyle name="40% - Accent6 6 2 2" xfId="3160" xr:uid="{00000000-0005-0000-0000-0000195B0000}"/>
    <cellStyle name="40% - Accent6 6 2 2 2" xfId="6518" xr:uid="{00000000-0005-0000-0000-00001A5B0000}"/>
    <cellStyle name="40% - Accent6 6 2 2 2 2" xfId="19800" xr:uid="{00000000-0005-0000-0000-00001B5B0000}"/>
    <cellStyle name="40% - Accent6 6 2 2 2 2 2" xfId="27754" xr:uid="{00000000-0005-0000-0000-00001C5B0000}"/>
    <cellStyle name="40% - Accent6 6 2 2 2 2 2 2" xfId="56713" xr:uid="{00000000-0005-0000-0000-00001D5B0000}"/>
    <cellStyle name="40% - Accent6 6 2 2 2 2 3" xfId="48772" xr:uid="{00000000-0005-0000-0000-00001E5B0000}"/>
    <cellStyle name="40% - Accent6 6 2 2 2 3" xfId="13130" xr:uid="{00000000-0005-0000-0000-00001F5B0000}"/>
    <cellStyle name="40% - Accent6 6 2 2 2 3 2" xfId="42188" xr:uid="{00000000-0005-0000-0000-0000205B0000}"/>
    <cellStyle name="40% - Accent6 6 2 2 2 4" xfId="35604" xr:uid="{00000000-0005-0000-0000-0000215B0000}"/>
    <cellStyle name="40% - Accent6 6 2 2 3" xfId="16648" xr:uid="{00000000-0005-0000-0000-0000225B0000}"/>
    <cellStyle name="40% - Accent6 6 2 2 3 2" xfId="24602" xr:uid="{00000000-0005-0000-0000-0000235B0000}"/>
    <cellStyle name="40% - Accent6 6 2 2 3 2 2" xfId="53561" xr:uid="{00000000-0005-0000-0000-0000245B0000}"/>
    <cellStyle name="40% - Accent6 6 2 2 3 3" xfId="45620" xr:uid="{00000000-0005-0000-0000-0000255B0000}"/>
    <cellStyle name="40% - Accent6 6 2 2 4" xfId="9838" xr:uid="{00000000-0005-0000-0000-0000265B0000}"/>
    <cellStyle name="40% - Accent6 6 2 2 4 2" xfId="38896" xr:uid="{00000000-0005-0000-0000-0000275B0000}"/>
    <cellStyle name="40% - Accent6 6 2 2 5" xfId="32312" xr:uid="{00000000-0005-0000-0000-0000285B0000}"/>
    <cellStyle name="40% - Accent6 6 2 3" xfId="4358" xr:uid="{00000000-0005-0000-0000-0000295B0000}"/>
    <cellStyle name="40% - Accent6 6 2 3 2" xfId="17652" xr:uid="{00000000-0005-0000-0000-00002A5B0000}"/>
    <cellStyle name="40% - Accent6 6 2 3 2 2" xfId="25606" xr:uid="{00000000-0005-0000-0000-00002B5B0000}"/>
    <cellStyle name="40% - Accent6 6 2 3 2 2 2" xfId="54565" xr:uid="{00000000-0005-0000-0000-00002C5B0000}"/>
    <cellStyle name="40% - Accent6 6 2 3 2 3" xfId="46624" xr:uid="{00000000-0005-0000-0000-00002D5B0000}"/>
    <cellStyle name="40% - Accent6 6 2 3 3" xfId="10982" xr:uid="{00000000-0005-0000-0000-00002E5B0000}"/>
    <cellStyle name="40% - Accent6 6 2 3 3 2" xfId="40040" xr:uid="{00000000-0005-0000-0000-00002F5B0000}"/>
    <cellStyle name="40% - Accent6 6 2 3 4" xfId="33456" xr:uid="{00000000-0005-0000-0000-0000305B0000}"/>
    <cellStyle name="40% - Accent6 6 2 4" xfId="5514" xr:uid="{00000000-0005-0000-0000-0000315B0000}"/>
    <cellStyle name="40% - Accent6 6 2 4 2" xfId="18796" xr:uid="{00000000-0005-0000-0000-0000325B0000}"/>
    <cellStyle name="40% - Accent6 6 2 4 2 2" xfId="26750" xr:uid="{00000000-0005-0000-0000-0000335B0000}"/>
    <cellStyle name="40% - Accent6 6 2 4 2 2 2" xfId="55709" xr:uid="{00000000-0005-0000-0000-0000345B0000}"/>
    <cellStyle name="40% - Accent6 6 2 4 2 3" xfId="47768" xr:uid="{00000000-0005-0000-0000-0000355B0000}"/>
    <cellStyle name="40% - Accent6 6 2 4 3" xfId="12126" xr:uid="{00000000-0005-0000-0000-0000365B0000}"/>
    <cellStyle name="40% - Accent6 6 2 4 3 2" xfId="41184" xr:uid="{00000000-0005-0000-0000-0000375B0000}"/>
    <cellStyle name="40% - Accent6 6 2 4 4" xfId="34600" xr:uid="{00000000-0005-0000-0000-0000385B0000}"/>
    <cellStyle name="40% - Accent6 6 2 5" xfId="7683" xr:uid="{00000000-0005-0000-0000-0000395B0000}"/>
    <cellStyle name="40% - Accent6 6 2 5 2" xfId="20944" xr:uid="{00000000-0005-0000-0000-00003A5B0000}"/>
    <cellStyle name="40% - Accent6 6 2 5 2 2" xfId="28898" xr:uid="{00000000-0005-0000-0000-00003B5B0000}"/>
    <cellStyle name="40% - Accent6 6 2 5 2 2 2" xfId="57857" xr:uid="{00000000-0005-0000-0000-00003C5B0000}"/>
    <cellStyle name="40% - Accent6 6 2 5 2 3" xfId="49916" xr:uid="{00000000-0005-0000-0000-00003D5B0000}"/>
    <cellStyle name="40% - Accent6 6 2 5 3" xfId="14274" xr:uid="{00000000-0005-0000-0000-00003E5B0000}"/>
    <cellStyle name="40% - Accent6 6 2 5 3 2" xfId="43332" xr:uid="{00000000-0005-0000-0000-00003F5B0000}"/>
    <cellStyle name="40% - Accent6 6 2 5 4" xfId="36748" xr:uid="{00000000-0005-0000-0000-0000405B0000}"/>
    <cellStyle name="40% - Accent6 6 2 6" xfId="15553" xr:uid="{00000000-0005-0000-0000-0000415B0000}"/>
    <cellStyle name="40% - Accent6 6 2 6 2" xfId="23543" xr:uid="{00000000-0005-0000-0000-0000425B0000}"/>
    <cellStyle name="40% - Accent6 6 2 6 2 2" xfId="52502" xr:uid="{00000000-0005-0000-0000-0000435B0000}"/>
    <cellStyle name="40% - Accent6 6 2 6 3" xfId="44561" xr:uid="{00000000-0005-0000-0000-0000445B0000}"/>
    <cellStyle name="40% - Accent6 6 2 7" xfId="22094" xr:uid="{00000000-0005-0000-0000-0000455B0000}"/>
    <cellStyle name="40% - Accent6 6 2 7 2" xfId="30042" xr:uid="{00000000-0005-0000-0000-0000465B0000}"/>
    <cellStyle name="40% - Accent6 6 2 7 2 2" xfId="59001" xr:uid="{00000000-0005-0000-0000-0000475B0000}"/>
    <cellStyle name="40% - Accent6 6 2 7 3" xfId="51060" xr:uid="{00000000-0005-0000-0000-0000485B0000}"/>
    <cellStyle name="40% - Accent6 6 2 8" xfId="8834" xr:uid="{00000000-0005-0000-0000-0000495B0000}"/>
    <cellStyle name="40% - Accent6 6 2 8 2" xfId="37892" xr:uid="{00000000-0005-0000-0000-00004A5B0000}"/>
    <cellStyle name="40% - Accent6 6 2 9" xfId="31308" xr:uid="{00000000-0005-0000-0000-00004B5B0000}"/>
    <cellStyle name="40% - Accent6 6 3" xfId="2568" xr:uid="{00000000-0005-0000-0000-00004C5B0000}"/>
    <cellStyle name="40% - Accent6 6 3 2" xfId="5926" xr:uid="{00000000-0005-0000-0000-00004D5B0000}"/>
    <cellStyle name="40% - Accent6 6 3 2 2" xfId="19208" xr:uid="{00000000-0005-0000-0000-00004E5B0000}"/>
    <cellStyle name="40% - Accent6 6 3 2 2 2" xfId="27162" xr:uid="{00000000-0005-0000-0000-00004F5B0000}"/>
    <cellStyle name="40% - Accent6 6 3 2 2 2 2" xfId="56121" xr:uid="{00000000-0005-0000-0000-0000505B0000}"/>
    <cellStyle name="40% - Accent6 6 3 2 2 3" xfId="48180" xr:uid="{00000000-0005-0000-0000-0000515B0000}"/>
    <cellStyle name="40% - Accent6 6 3 2 3" xfId="12538" xr:uid="{00000000-0005-0000-0000-0000525B0000}"/>
    <cellStyle name="40% - Accent6 6 3 2 3 2" xfId="41596" xr:uid="{00000000-0005-0000-0000-0000535B0000}"/>
    <cellStyle name="40% - Accent6 6 3 2 4" xfId="35012" xr:uid="{00000000-0005-0000-0000-0000545B0000}"/>
    <cellStyle name="40% - Accent6 6 3 3" xfId="16056" xr:uid="{00000000-0005-0000-0000-0000555B0000}"/>
    <cellStyle name="40% - Accent6 6 3 3 2" xfId="24010" xr:uid="{00000000-0005-0000-0000-0000565B0000}"/>
    <cellStyle name="40% - Accent6 6 3 3 2 2" xfId="52969" xr:uid="{00000000-0005-0000-0000-0000575B0000}"/>
    <cellStyle name="40% - Accent6 6 3 3 3" xfId="45028" xr:uid="{00000000-0005-0000-0000-0000585B0000}"/>
    <cellStyle name="40% - Accent6 6 3 4" xfId="9246" xr:uid="{00000000-0005-0000-0000-0000595B0000}"/>
    <cellStyle name="40% - Accent6 6 3 4 2" xfId="38304" xr:uid="{00000000-0005-0000-0000-00005A5B0000}"/>
    <cellStyle name="40% - Accent6 6 3 5" xfId="31720" xr:uid="{00000000-0005-0000-0000-00005B5B0000}"/>
    <cellStyle name="40% - Accent6 6 4" xfId="3766" xr:uid="{00000000-0005-0000-0000-00005C5B0000}"/>
    <cellStyle name="40% - Accent6 6 4 2" xfId="17060" xr:uid="{00000000-0005-0000-0000-00005D5B0000}"/>
    <cellStyle name="40% - Accent6 6 4 2 2" xfId="25014" xr:uid="{00000000-0005-0000-0000-00005E5B0000}"/>
    <cellStyle name="40% - Accent6 6 4 2 2 2" xfId="53973" xr:uid="{00000000-0005-0000-0000-00005F5B0000}"/>
    <cellStyle name="40% - Accent6 6 4 2 3" xfId="46032" xr:uid="{00000000-0005-0000-0000-0000605B0000}"/>
    <cellStyle name="40% - Accent6 6 4 3" xfId="10390" xr:uid="{00000000-0005-0000-0000-0000615B0000}"/>
    <cellStyle name="40% - Accent6 6 4 3 2" xfId="39448" xr:uid="{00000000-0005-0000-0000-0000625B0000}"/>
    <cellStyle name="40% - Accent6 6 4 4" xfId="32864" xr:uid="{00000000-0005-0000-0000-0000635B0000}"/>
    <cellStyle name="40% - Accent6 6 5" xfId="4922" xr:uid="{00000000-0005-0000-0000-0000645B0000}"/>
    <cellStyle name="40% - Accent6 6 5 2" xfId="18204" xr:uid="{00000000-0005-0000-0000-0000655B0000}"/>
    <cellStyle name="40% - Accent6 6 5 2 2" xfId="26158" xr:uid="{00000000-0005-0000-0000-0000665B0000}"/>
    <cellStyle name="40% - Accent6 6 5 2 2 2" xfId="55117" xr:uid="{00000000-0005-0000-0000-0000675B0000}"/>
    <cellStyle name="40% - Accent6 6 5 2 3" xfId="47176" xr:uid="{00000000-0005-0000-0000-0000685B0000}"/>
    <cellStyle name="40% - Accent6 6 5 3" xfId="11534" xr:uid="{00000000-0005-0000-0000-0000695B0000}"/>
    <cellStyle name="40% - Accent6 6 5 3 2" xfId="40592" xr:uid="{00000000-0005-0000-0000-00006A5B0000}"/>
    <cellStyle name="40% - Accent6 6 5 4" xfId="34008" xr:uid="{00000000-0005-0000-0000-00006B5B0000}"/>
    <cellStyle name="40% - Accent6 6 6" xfId="7091" xr:uid="{00000000-0005-0000-0000-00006C5B0000}"/>
    <cellStyle name="40% - Accent6 6 6 2" xfId="20352" xr:uid="{00000000-0005-0000-0000-00006D5B0000}"/>
    <cellStyle name="40% - Accent6 6 6 2 2" xfId="28306" xr:uid="{00000000-0005-0000-0000-00006E5B0000}"/>
    <cellStyle name="40% - Accent6 6 6 2 2 2" xfId="57265" xr:uid="{00000000-0005-0000-0000-00006F5B0000}"/>
    <cellStyle name="40% - Accent6 6 6 2 3" xfId="49324" xr:uid="{00000000-0005-0000-0000-0000705B0000}"/>
    <cellStyle name="40% - Accent6 6 6 3" xfId="13682" xr:uid="{00000000-0005-0000-0000-0000715B0000}"/>
    <cellStyle name="40% - Accent6 6 6 3 2" xfId="42740" xr:uid="{00000000-0005-0000-0000-0000725B0000}"/>
    <cellStyle name="40% - Accent6 6 6 4" xfId="36156" xr:uid="{00000000-0005-0000-0000-0000735B0000}"/>
    <cellStyle name="40% - Accent6 6 7" xfId="14960" xr:uid="{00000000-0005-0000-0000-0000745B0000}"/>
    <cellStyle name="40% - Accent6 6 7 2" xfId="22950" xr:uid="{00000000-0005-0000-0000-0000755B0000}"/>
    <cellStyle name="40% - Accent6 6 7 2 2" xfId="51909" xr:uid="{00000000-0005-0000-0000-0000765B0000}"/>
    <cellStyle name="40% - Accent6 6 7 3" xfId="43968" xr:uid="{00000000-0005-0000-0000-0000775B0000}"/>
    <cellStyle name="40% - Accent6 6 8" xfId="21502" xr:uid="{00000000-0005-0000-0000-0000785B0000}"/>
    <cellStyle name="40% - Accent6 6 8 2" xfId="29450" xr:uid="{00000000-0005-0000-0000-0000795B0000}"/>
    <cellStyle name="40% - Accent6 6 8 2 2" xfId="58409" xr:uid="{00000000-0005-0000-0000-00007A5B0000}"/>
    <cellStyle name="40% - Accent6 6 8 3" xfId="50468" xr:uid="{00000000-0005-0000-0000-00007B5B0000}"/>
    <cellStyle name="40% - Accent6 6 9" xfId="8242" xr:uid="{00000000-0005-0000-0000-00007C5B0000}"/>
    <cellStyle name="40% - Accent6 6 9 2" xfId="37300" xr:uid="{00000000-0005-0000-0000-00007D5B0000}"/>
    <cellStyle name="40% - Accent6 7" xfId="1976" xr:uid="{00000000-0005-0000-0000-00007E5B0000}"/>
    <cellStyle name="40% - Accent6 7 2" xfId="2984" xr:uid="{00000000-0005-0000-0000-00007F5B0000}"/>
    <cellStyle name="40% - Accent6 7 2 2" xfId="6342" xr:uid="{00000000-0005-0000-0000-0000805B0000}"/>
    <cellStyle name="40% - Accent6 7 2 2 2" xfId="19624" xr:uid="{00000000-0005-0000-0000-0000815B0000}"/>
    <cellStyle name="40% - Accent6 7 2 2 2 2" xfId="27578" xr:uid="{00000000-0005-0000-0000-0000825B0000}"/>
    <cellStyle name="40% - Accent6 7 2 2 2 2 2" xfId="56537" xr:uid="{00000000-0005-0000-0000-0000835B0000}"/>
    <cellStyle name="40% - Accent6 7 2 2 2 3" xfId="48596" xr:uid="{00000000-0005-0000-0000-0000845B0000}"/>
    <cellStyle name="40% - Accent6 7 2 2 3" xfId="12954" xr:uid="{00000000-0005-0000-0000-0000855B0000}"/>
    <cellStyle name="40% - Accent6 7 2 2 3 2" xfId="42012" xr:uid="{00000000-0005-0000-0000-0000865B0000}"/>
    <cellStyle name="40% - Accent6 7 2 2 4" xfId="35428" xr:uid="{00000000-0005-0000-0000-0000875B0000}"/>
    <cellStyle name="40% - Accent6 7 2 3" xfId="16472" xr:uid="{00000000-0005-0000-0000-0000885B0000}"/>
    <cellStyle name="40% - Accent6 7 2 3 2" xfId="24426" xr:uid="{00000000-0005-0000-0000-0000895B0000}"/>
    <cellStyle name="40% - Accent6 7 2 3 2 2" xfId="53385" xr:uid="{00000000-0005-0000-0000-00008A5B0000}"/>
    <cellStyle name="40% - Accent6 7 2 3 3" xfId="45444" xr:uid="{00000000-0005-0000-0000-00008B5B0000}"/>
    <cellStyle name="40% - Accent6 7 2 4" xfId="9662" xr:uid="{00000000-0005-0000-0000-00008C5B0000}"/>
    <cellStyle name="40% - Accent6 7 2 4 2" xfId="38720" xr:uid="{00000000-0005-0000-0000-00008D5B0000}"/>
    <cellStyle name="40% - Accent6 7 2 5" xfId="32136" xr:uid="{00000000-0005-0000-0000-00008E5B0000}"/>
    <cellStyle name="40% - Accent6 7 3" xfId="4182" xr:uid="{00000000-0005-0000-0000-00008F5B0000}"/>
    <cellStyle name="40% - Accent6 7 3 2" xfId="17476" xr:uid="{00000000-0005-0000-0000-0000905B0000}"/>
    <cellStyle name="40% - Accent6 7 3 2 2" xfId="25430" xr:uid="{00000000-0005-0000-0000-0000915B0000}"/>
    <cellStyle name="40% - Accent6 7 3 2 2 2" xfId="54389" xr:uid="{00000000-0005-0000-0000-0000925B0000}"/>
    <cellStyle name="40% - Accent6 7 3 2 3" xfId="46448" xr:uid="{00000000-0005-0000-0000-0000935B0000}"/>
    <cellStyle name="40% - Accent6 7 3 3" xfId="10806" xr:uid="{00000000-0005-0000-0000-0000945B0000}"/>
    <cellStyle name="40% - Accent6 7 3 3 2" xfId="39864" xr:uid="{00000000-0005-0000-0000-0000955B0000}"/>
    <cellStyle name="40% - Accent6 7 3 4" xfId="33280" xr:uid="{00000000-0005-0000-0000-0000965B0000}"/>
    <cellStyle name="40% - Accent6 7 4" xfId="5338" xr:uid="{00000000-0005-0000-0000-0000975B0000}"/>
    <cellStyle name="40% - Accent6 7 4 2" xfId="18620" xr:uid="{00000000-0005-0000-0000-0000985B0000}"/>
    <cellStyle name="40% - Accent6 7 4 2 2" xfId="26574" xr:uid="{00000000-0005-0000-0000-0000995B0000}"/>
    <cellStyle name="40% - Accent6 7 4 2 2 2" xfId="55533" xr:uid="{00000000-0005-0000-0000-00009A5B0000}"/>
    <cellStyle name="40% - Accent6 7 4 2 3" xfId="47592" xr:uid="{00000000-0005-0000-0000-00009B5B0000}"/>
    <cellStyle name="40% - Accent6 7 4 3" xfId="11950" xr:uid="{00000000-0005-0000-0000-00009C5B0000}"/>
    <cellStyle name="40% - Accent6 7 4 3 2" xfId="41008" xr:uid="{00000000-0005-0000-0000-00009D5B0000}"/>
    <cellStyle name="40% - Accent6 7 4 4" xfId="34424" xr:uid="{00000000-0005-0000-0000-00009E5B0000}"/>
    <cellStyle name="40% - Accent6 7 5" xfId="7507" xr:uid="{00000000-0005-0000-0000-00009F5B0000}"/>
    <cellStyle name="40% - Accent6 7 5 2" xfId="20768" xr:uid="{00000000-0005-0000-0000-0000A05B0000}"/>
    <cellStyle name="40% - Accent6 7 5 2 2" xfId="28722" xr:uid="{00000000-0005-0000-0000-0000A15B0000}"/>
    <cellStyle name="40% - Accent6 7 5 2 2 2" xfId="57681" xr:uid="{00000000-0005-0000-0000-0000A25B0000}"/>
    <cellStyle name="40% - Accent6 7 5 2 3" xfId="49740" xr:uid="{00000000-0005-0000-0000-0000A35B0000}"/>
    <cellStyle name="40% - Accent6 7 5 3" xfId="14098" xr:uid="{00000000-0005-0000-0000-0000A45B0000}"/>
    <cellStyle name="40% - Accent6 7 5 3 2" xfId="43156" xr:uid="{00000000-0005-0000-0000-0000A55B0000}"/>
    <cellStyle name="40% - Accent6 7 5 4" xfId="36572" xr:uid="{00000000-0005-0000-0000-0000A65B0000}"/>
    <cellStyle name="40% - Accent6 7 6" xfId="15377" xr:uid="{00000000-0005-0000-0000-0000A75B0000}"/>
    <cellStyle name="40% - Accent6 7 6 2" xfId="23367" xr:uid="{00000000-0005-0000-0000-0000A85B0000}"/>
    <cellStyle name="40% - Accent6 7 6 2 2" xfId="52326" xr:uid="{00000000-0005-0000-0000-0000A95B0000}"/>
    <cellStyle name="40% - Accent6 7 6 3" xfId="44385" xr:uid="{00000000-0005-0000-0000-0000AA5B0000}"/>
    <cellStyle name="40% - Accent6 7 7" xfId="21918" xr:uid="{00000000-0005-0000-0000-0000AB5B0000}"/>
    <cellStyle name="40% - Accent6 7 7 2" xfId="29866" xr:uid="{00000000-0005-0000-0000-0000AC5B0000}"/>
    <cellStyle name="40% - Accent6 7 7 2 2" xfId="58825" xr:uid="{00000000-0005-0000-0000-0000AD5B0000}"/>
    <cellStyle name="40% - Accent6 7 7 3" xfId="50884" xr:uid="{00000000-0005-0000-0000-0000AE5B0000}"/>
    <cellStyle name="40% - Accent6 7 8" xfId="8658" xr:uid="{00000000-0005-0000-0000-0000AF5B0000}"/>
    <cellStyle name="40% - Accent6 7 8 2" xfId="37716" xr:uid="{00000000-0005-0000-0000-0000B05B0000}"/>
    <cellStyle name="40% - Accent6 7 9" xfId="31132" xr:uid="{00000000-0005-0000-0000-0000B15B0000}"/>
    <cellStyle name="40% - Accent6 8" xfId="1792" xr:uid="{00000000-0005-0000-0000-0000B25B0000}"/>
    <cellStyle name="40% - Accent6 8 2" xfId="2804" xr:uid="{00000000-0005-0000-0000-0000B35B0000}"/>
    <cellStyle name="40% - Accent6 8 2 2" xfId="6162" xr:uid="{00000000-0005-0000-0000-0000B45B0000}"/>
    <cellStyle name="40% - Accent6 8 2 2 2" xfId="19444" xr:uid="{00000000-0005-0000-0000-0000B55B0000}"/>
    <cellStyle name="40% - Accent6 8 2 2 2 2" xfId="27398" xr:uid="{00000000-0005-0000-0000-0000B65B0000}"/>
    <cellStyle name="40% - Accent6 8 2 2 2 2 2" xfId="56357" xr:uid="{00000000-0005-0000-0000-0000B75B0000}"/>
    <cellStyle name="40% - Accent6 8 2 2 2 3" xfId="48416" xr:uid="{00000000-0005-0000-0000-0000B85B0000}"/>
    <cellStyle name="40% - Accent6 8 2 2 3" xfId="12774" xr:uid="{00000000-0005-0000-0000-0000B95B0000}"/>
    <cellStyle name="40% - Accent6 8 2 2 3 2" xfId="41832" xr:uid="{00000000-0005-0000-0000-0000BA5B0000}"/>
    <cellStyle name="40% - Accent6 8 2 2 4" xfId="35248" xr:uid="{00000000-0005-0000-0000-0000BB5B0000}"/>
    <cellStyle name="40% - Accent6 8 2 3" xfId="16292" xr:uid="{00000000-0005-0000-0000-0000BC5B0000}"/>
    <cellStyle name="40% - Accent6 8 2 3 2" xfId="24246" xr:uid="{00000000-0005-0000-0000-0000BD5B0000}"/>
    <cellStyle name="40% - Accent6 8 2 3 2 2" xfId="53205" xr:uid="{00000000-0005-0000-0000-0000BE5B0000}"/>
    <cellStyle name="40% - Accent6 8 2 3 3" xfId="45264" xr:uid="{00000000-0005-0000-0000-0000BF5B0000}"/>
    <cellStyle name="40% - Accent6 8 2 4" xfId="9482" xr:uid="{00000000-0005-0000-0000-0000C05B0000}"/>
    <cellStyle name="40% - Accent6 8 2 4 2" xfId="38540" xr:uid="{00000000-0005-0000-0000-0000C15B0000}"/>
    <cellStyle name="40% - Accent6 8 2 5" xfId="31956" xr:uid="{00000000-0005-0000-0000-0000C25B0000}"/>
    <cellStyle name="40% - Accent6 8 3" xfId="4002" xr:uid="{00000000-0005-0000-0000-0000C35B0000}"/>
    <cellStyle name="40% - Accent6 8 3 2" xfId="17296" xr:uid="{00000000-0005-0000-0000-0000C45B0000}"/>
    <cellStyle name="40% - Accent6 8 3 2 2" xfId="25250" xr:uid="{00000000-0005-0000-0000-0000C55B0000}"/>
    <cellStyle name="40% - Accent6 8 3 2 2 2" xfId="54209" xr:uid="{00000000-0005-0000-0000-0000C65B0000}"/>
    <cellStyle name="40% - Accent6 8 3 2 3" xfId="46268" xr:uid="{00000000-0005-0000-0000-0000C75B0000}"/>
    <cellStyle name="40% - Accent6 8 3 3" xfId="10626" xr:uid="{00000000-0005-0000-0000-0000C85B0000}"/>
    <cellStyle name="40% - Accent6 8 3 3 2" xfId="39684" xr:uid="{00000000-0005-0000-0000-0000C95B0000}"/>
    <cellStyle name="40% - Accent6 8 3 4" xfId="33100" xr:uid="{00000000-0005-0000-0000-0000CA5B0000}"/>
    <cellStyle name="40% - Accent6 8 4" xfId="5158" xr:uid="{00000000-0005-0000-0000-0000CB5B0000}"/>
    <cellStyle name="40% - Accent6 8 4 2" xfId="18440" xr:uid="{00000000-0005-0000-0000-0000CC5B0000}"/>
    <cellStyle name="40% - Accent6 8 4 2 2" xfId="26394" xr:uid="{00000000-0005-0000-0000-0000CD5B0000}"/>
    <cellStyle name="40% - Accent6 8 4 2 2 2" xfId="55353" xr:uid="{00000000-0005-0000-0000-0000CE5B0000}"/>
    <cellStyle name="40% - Accent6 8 4 2 3" xfId="47412" xr:uid="{00000000-0005-0000-0000-0000CF5B0000}"/>
    <cellStyle name="40% - Accent6 8 4 3" xfId="11770" xr:uid="{00000000-0005-0000-0000-0000D05B0000}"/>
    <cellStyle name="40% - Accent6 8 4 3 2" xfId="40828" xr:uid="{00000000-0005-0000-0000-0000D15B0000}"/>
    <cellStyle name="40% - Accent6 8 4 4" xfId="34244" xr:uid="{00000000-0005-0000-0000-0000D25B0000}"/>
    <cellStyle name="40% - Accent6 8 5" xfId="7327" xr:uid="{00000000-0005-0000-0000-0000D35B0000}"/>
    <cellStyle name="40% - Accent6 8 5 2" xfId="20588" xr:uid="{00000000-0005-0000-0000-0000D45B0000}"/>
    <cellStyle name="40% - Accent6 8 5 2 2" xfId="28542" xr:uid="{00000000-0005-0000-0000-0000D55B0000}"/>
    <cellStyle name="40% - Accent6 8 5 2 2 2" xfId="57501" xr:uid="{00000000-0005-0000-0000-0000D65B0000}"/>
    <cellStyle name="40% - Accent6 8 5 2 3" xfId="49560" xr:uid="{00000000-0005-0000-0000-0000D75B0000}"/>
    <cellStyle name="40% - Accent6 8 5 3" xfId="13918" xr:uid="{00000000-0005-0000-0000-0000D85B0000}"/>
    <cellStyle name="40% - Accent6 8 5 3 2" xfId="42976" xr:uid="{00000000-0005-0000-0000-0000D95B0000}"/>
    <cellStyle name="40% - Accent6 8 5 4" xfId="36392" xr:uid="{00000000-0005-0000-0000-0000DA5B0000}"/>
    <cellStyle name="40% - Accent6 8 6" xfId="15197" xr:uid="{00000000-0005-0000-0000-0000DB5B0000}"/>
    <cellStyle name="40% - Accent6 8 6 2" xfId="23187" xr:uid="{00000000-0005-0000-0000-0000DC5B0000}"/>
    <cellStyle name="40% - Accent6 8 6 2 2" xfId="52146" xr:uid="{00000000-0005-0000-0000-0000DD5B0000}"/>
    <cellStyle name="40% - Accent6 8 6 3" xfId="44205" xr:uid="{00000000-0005-0000-0000-0000DE5B0000}"/>
    <cellStyle name="40% - Accent6 8 7" xfId="21738" xr:uid="{00000000-0005-0000-0000-0000DF5B0000}"/>
    <cellStyle name="40% - Accent6 8 7 2" xfId="29686" xr:uid="{00000000-0005-0000-0000-0000E05B0000}"/>
    <cellStyle name="40% - Accent6 8 7 2 2" xfId="58645" xr:uid="{00000000-0005-0000-0000-0000E15B0000}"/>
    <cellStyle name="40% - Accent6 8 7 3" xfId="50704" xr:uid="{00000000-0005-0000-0000-0000E25B0000}"/>
    <cellStyle name="40% - Accent6 8 8" xfId="8478" xr:uid="{00000000-0005-0000-0000-0000E35B0000}"/>
    <cellStyle name="40% - Accent6 8 8 2" xfId="37536" xr:uid="{00000000-0005-0000-0000-0000E45B0000}"/>
    <cellStyle name="40% - Accent6 8 9" xfId="30952" xr:uid="{00000000-0005-0000-0000-0000E55B0000}"/>
    <cellStyle name="40% - Accent6 9" xfId="2391" xr:uid="{00000000-0005-0000-0000-0000E65B0000}"/>
    <cellStyle name="40% - Accent6 9 2" xfId="5750" xr:uid="{00000000-0005-0000-0000-0000E75B0000}"/>
    <cellStyle name="40% - Accent6 9 2 2" xfId="19032" xr:uid="{00000000-0005-0000-0000-0000E85B0000}"/>
    <cellStyle name="40% - Accent6 9 2 2 2" xfId="26986" xr:uid="{00000000-0005-0000-0000-0000E95B0000}"/>
    <cellStyle name="40% - Accent6 9 2 2 2 2" xfId="55945" xr:uid="{00000000-0005-0000-0000-0000EA5B0000}"/>
    <cellStyle name="40% - Accent6 9 2 2 3" xfId="48004" xr:uid="{00000000-0005-0000-0000-0000EB5B0000}"/>
    <cellStyle name="40% - Accent6 9 2 3" xfId="12362" xr:uid="{00000000-0005-0000-0000-0000EC5B0000}"/>
    <cellStyle name="40% - Accent6 9 2 3 2" xfId="41420" xr:uid="{00000000-0005-0000-0000-0000ED5B0000}"/>
    <cellStyle name="40% - Accent6 9 2 4" xfId="34836" xr:uid="{00000000-0005-0000-0000-0000EE5B0000}"/>
    <cellStyle name="40% - Accent6 9 3" xfId="16008" xr:uid="{00000000-0005-0000-0000-0000EF5B0000}"/>
    <cellStyle name="40% - Accent6 9 3 2" xfId="23965" xr:uid="{00000000-0005-0000-0000-0000F05B0000}"/>
    <cellStyle name="40% - Accent6 9 3 2 2" xfId="52924" xr:uid="{00000000-0005-0000-0000-0000F15B0000}"/>
    <cellStyle name="40% - Accent6 9 3 3" xfId="44983" xr:uid="{00000000-0005-0000-0000-0000F25B0000}"/>
    <cellStyle name="40% - Accent6 9 4" xfId="9070" xr:uid="{00000000-0005-0000-0000-0000F35B0000}"/>
    <cellStyle name="40% - Accent6 9 4 2" xfId="38128" xr:uid="{00000000-0005-0000-0000-0000F45B0000}"/>
    <cellStyle name="40% - Accent6 9 5" xfId="31544" xr:uid="{00000000-0005-0000-0000-0000F55B0000}"/>
    <cellStyle name="60% - Accent1" xfId="43" builtinId="32" customBuiltin="1"/>
    <cellStyle name="60% - Accent1 2" xfId="853" xr:uid="{00000000-0005-0000-0000-0000F75B0000}"/>
    <cellStyle name="60% - Accent2" xfId="47" builtinId="36" customBuiltin="1"/>
    <cellStyle name="60% - Accent2 2" xfId="854" xr:uid="{00000000-0005-0000-0000-0000F95B0000}"/>
    <cellStyle name="60% - Accent3" xfId="51" builtinId="40" customBuiltin="1"/>
    <cellStyle name="60% - Accent3 2" xfId="855" xr:uid="{00000000-0005-0000-0000-0000FB5B0000}"/>
    <cellStyle name="60% - Accent4" xfId="55" builtinId="44" customBuiltin="1"/>
    <cellStyle name="60% - Accent4 2" xfId="856" xr:uid="{00000000-0005-0000-0000-0000FD5B0000}"/>
    <cellStyle name="60% - Accent5" xfId="59" builtinId="48" customBuiltin="1"/>
    <cellStyle name="60% - Accent5 2" xfId="857" xr:uid="{00000000-0005-0000-0000-0000FF5B0000}"/>
    <cellStyle name="60% - Accent6" xfId="63" builtinId="52" customBuiltin="1"/>
    <cellStyle name="60% - Accent6 2" xfId="858" xr:uid="{00000000-0005-0000-0000-0000015C0000}"/>
    <cellStyle name="6mal" xfId="859" xr:uid="{00000000-0005-0000-0000-0000025C0000}"/>
    <cellStyle name="98book" xfId="3429" xr:uid="{00000000-0005-0000-0000-0000035C0000}"/>
    <cellStyle name="ac" xfId="860" xr:uid="{00000000-0005-0000-0000-0000045C0000}"/>
    <cellStyle name="Accent1" xfId="40" builtinId="29" customBuiltin="1"/>
    <cellStyle name="Accent1 2" xfId="21" xr:uid="{00000000-0005-0000-0000-0000065C0000}"/>
    <cellStyle name="Accent1 2 2" xfId="861" xr:uid="{00000000-0005-0000-0000-0000075C0000}"/>
    <cellStyle name="Accent2" xfId="44" builtinId="33" customBuiltin="1"/>
    <cellStyle name="Accent2 2" xfId="862" xr:uid="{00000000-0005-0000-0000-0000095C0000}"/>
    <cellStyle name="Accent3" xfId="48" builtinId="37" customBuiltin="1"/>
    <cellStyle name="Accent3 2" xfId="863" xr:uid="{00000000-0005-0000-0000-00000B5C0000}"/>
    <cellStyle name="Accent4" xfId="52" builtinId="41" customBuiltin="1"/>
    <cellStyle name="Accent4 2" xfId="864" xr:uid="{00000000-0005-0000-0000-00000D5C0000}"/>
    <cellStyle name="Accent5" xfId="56" builtinId="45" customBuiltin="1"/>
    <cellStyle name="Accent5 2" xfId="865" xr:uid="{00000000-0005-0000-0000-00000F5C0000}"/>
    <cellStyle name="Accent6" xfId="60" builtinId="49" customBuiltin="1"/>
    <cellStyle name="Accent6 2" xfId="866" xr:uid="{00000000-0005-0000-0000-0000115C0000}"/>
    <cellStyle name="active" xfId="867" xr:uid="{00000000-0005-0000-0000-0000125C0000}"/>
    <cellStyle name="Actual Date" xfId="868" xr:uid="{00000000-0005-0000-0000-0000135C0000}"/>
    <cellStyle name="args.style" xfId="869" xr:uid="{00000000-0005-0000-0000-0000145C0000}"/>
    <cellStyle name="arial12" xfId="870" xr:uid="{00000000-0005-0000-0000-0000155C0000}"/>
    <cellStyle name="arial14" xfId="871" xr:uid="{00000000-0005-0000-0000-0000165C0000}"/>
    <cellStyle name="Ariel 7 pt. plain" xfId="872" xr:uid="{00000000-0005-0000-0000-0000175C0000}"/>
    <cellStyle name="AutoFormat" xfId="873" xr:uid="{00000000-0005-0000-0000-0000185C0000}"/>
    <cellStyle name="B&amp;P" xfId="874" xr:uid="{00000000-0005-0000-0000-0000195C0000}"/>
    <cellStyle name="Bad" xfId="30" builtinId="27" customBuiltin="1"/>
    <cellStyle name="Bad 2" xfId="875" xr:uid="{00000000-0005-0000-0000-00001B5C0000}"/>
    <cellStyle name="Billing" xfId="876" xr:uid="{00000000-0005-0000-0000-00001C5C0000}"/>
    <cellStyle name="Bld-Ln - Style3" xfId="877" xr:uid="{00000000-0005-0000-0000-00001D5C0000}"/>
    <cellStyle name="Body" xfId="878" xr:uid="{00000000-0005-0000-0000-00001E5C0000}"/>
    <cellStyle name="Bold 11" xfId="879" xr:uid="{00000000-0005-0000-0000-00001F5C0000}"/>
    <cellStyle name="Border" xfId="880" xr:uid="{00000000-0005-0000-0000-0000205C0000}"/>
    <cellStyle name="C:\Program Files\Microsoft Office\Office" xfId="881" xr:uid="{00000000-0005-0000-0000-0000215C0000}"/>
    <cellStyle name="Calc Currency (0)" xfId="882" xr:uid="{00000000-0005-0000-0000-0000225C0000}"/>
    <cellStyle name="Calculation" xfId="34" builtinId="22" customBuiltin="1"/>
    <cellStyle name="Calculation 2" xfId="883" xr:uid="{00000000-0005-0000-0000-0000245C0000}"/>
    <cellStyle name="category" xfId="884" xr:uid="{00000000-0005-0000-0000-0000255C0000}"/>
    <cellStyle name="CB2-LINE" xfId="885" xr:uid="{00000000-0005-0000-0000-0000265C0000}"/>
    <cellStyle name="CB2-MONY" xfId="886" xr:uid="{00000000-0005-0000-0000-0000275C0000}"/>
    <cellStyle name="CB2-PARAG" xfId="887" xr:uid="{00000000-0005-0000-0000-0000285C0000}"/>
    <cellStyle name="CB2-PARAG2" xfId="888" xr:uid="{00000000-0005-0000-0000-0000295C0000}"/>
    <cellStyle name="CB2-PCT" xfId="889" xr:uid="{00000000-0005-0000-0000-00002A5C0000}"/>
    <cellStyle name="Center" xfId="890" xr:uid="{00000000-0005-0000-0000-00002B5C0000}"/>
    <cellStyle name="Changes" xfId="891" xr:uid="{00000000-0005-0000-0000-00002C5C0000}"/>
    <cellStyle name="Check Cell" xfId="36" builtinId="23" customBuiltin="1"/>
    <cellStyle name="Check Cell 2" xfId="892" xr:uid="{00000000-0005-0000-0000-00002E5C0000}"/>
    <cellStyle name="Code 2" xfId="893" xr:uid="{00000000-0005-0000-0000-00002F5C0000}"/>
    <cellStyle name="Code 6" xfId="894" xr:uid="{00000000-0005-0000-0000-0000305C0000}"/>
    <cellStyle name="ColBlue" xfId="895" xr:uid="{00000000-0005-0000-0000-0000315C0000}"/>
    <cellStyle name="ColGreen" xfId="896" xr:uid="{00000000-0005-0000-0000-0000325C0000}"/>
    <cellStyle name="ColRed" xfId="897" xr:uid="{00000000-0005-0000-0000-0000335C0000}"/>
    <cellStyle name="COLUMNS" xfId="898" xr:uid="{00000000-0005-0000-0000-0000345C0000}"/>
    <cellStyle name="Comma  - Style1" xfId="899" xr:uid="{00000000-0005-0000-0000-0000355C0000}"/>
    <cellStyle name="Comma  - Style2" xfId="900" xr:uid="{00000000-0005-0000-0000-0000365C0000}"/>
    <cellStyle name="Comma  - Style3" xfId="901" xr:uid="{00000000-0005-0000-0000-0000375C0000}"/>
    <cellStyle name="Comma  - Style4" xfId="902" xr:uid="{00000000-0005-0000-0000-0000385C0000}"/>
    <cellStyle name="Comma  - Style5" xfId="903" xr:uid="{00000000-0005-0000-0000-0000395C0000}"/>
    <cellStyle name="Comma  - Style6" xfId="904" xr:uid="{00000000-0005-0000-0000-00003A5C0000}"/>
    <cellStyle name="Comma  - Style7" xfId="905" xr:uid="{00000000-0005-0000-0000-00003B5C0000}"/>
    <cellStyle name="Comma  - Style8" xfId="906" xr:uid="{00000000-0005-0000-0000-00003C5C0000}"/>
    <cellStyle name="Comma (1)" xfId="907" xr:uid="{00000000-0005-0000-0000-00003D5C0000}"/>
    <cellStyle name="Comma (2)" xfId="908" xr:uid="{00000000-0005-0000-0000-00003E5C0000}"/>
    <cellStyle name="Comma 0" xfId="909" xr:uid="{00000000-0005-0000-0000-00003F5C0000}"/>
    <cellStyle name="Comma 1" xfId="910" xr:uid="{00000000-0005-0000-0000-0000405C0000}"/>
    <cellStyle name="Comma 10" xfId="1607" xr:uid="{00000000-0005-0000-0000-0000415C0000}"/>
    <cellStyle name="Comma 10 10" xfId="30796" xr:uid="{00000000-0005-0000-0000-0000425C0000}"/>
    <cellStyle name="Comma 10 2" xfId="2232" xr:uid="{00000000-0005-0000-0000-0000435C0000}"/>
    <cellStyle name="Comma 10 2 2" xfId="3240" xr:uid="{00000000-0005-0000-0000-0000445C0000}"/>
    <cellStyle name="Comma 10 2 2 2" xfId="6598" xr:uid="{00000000-0005-0000-0000-0000455C0000}"/>
    <cellStyle name="Comma 10 2 2 2 2" xfId="19880" xr:uid="{00000000-0005-0000-0000-0000465C0000}"/>
    <cellStyle name="Comma 10 2 2 2 2 2" xfId="27834" xr:uid="{00000000-0005-0000-0000-0000475C0000}"/>
    <cellStyle name="Comma 10 2 2 2 2 2 2" xfId="56793" xr:uid="{00000000-0005-0000-0000-0000485C0000}"/>
    <cellStyle name="Comma 10 2 2 2 2 3" xfId="48852" xr:uid="{00000000-0005-0000-0000-0000495C0000}"/>
    <cellStyle name="Comma 10 2 2 2 3" xfId="13210" xr:uid="{00000000-0005-0000-0000-00004A5C0000}"/>
    <cellStyle name="Comma 10 2 2 2 3 2" xfId="42268" xr:uid="{00000000-0005-0000-0000-00004B5C0000}"/>
    <cellStyle name="Comma 10 2 2 2 4" xfId="35684" xr:uid="{00000000-0005-0000-0000-00004C5C0000}"/>
    <cellStyle name="Comma 10 2 2 3" xfId="16728" xr:uid="{00000000-0005-0000-0000-00004D5C0000}"/>
    <cellStyle name="Comma 10 2 2 3 2" xfId="24682" xr:uid="{00000000-0005-0000-0000-00004E5C0000}"/>
    <cellStyle name="Comma 10 2 2 3 2 2" xfId="53641" xr:uid="{00000000-0005-0000-0000-00004F5C0000}"/>
    <cellStyle name="Comma 10 2 2 3 3" xfId="45700" xr:uid="{00000000-0005-0000-0000-0000505C0000}"/>
    <cellStyle name="Comma 10 2 2 4" xfId="9918" xr:uid="{00000000-0005-0000-0000-0000515C0000}"/>
    <cellStyle name="Comma 10 2 2 4 2" xfId="38976" xr:uid="{00000000-0005-0000-0000-0000525C0000}"/>
    <cellStyle name="Comma 10 2 2 5" xfId="32392" xr:uid="{00000000-0005-0000-0000-0000535C0000}"/>
    <cellStyle name="Comma 10 2 3" xfId="4438" xr:uid="{00000000-0005-0000-0000-0000545C0000}"/>
    <cellStyle name="Comma 10 2 3 2" xfId="17732" xr:uid="{00000000-0005-0000-0000-0000555C0000}"/>
    <cellStyle name="Comma 10 2 3 2 2" xfId="25686" xr:uid="{00000000-0005-0000-0000-0000565C0000}"/>
    <cellStyle name="Comma 10 2 3 2 2 2" xfId="54645" xr:uid="{00000000-0005-0000-0000-0000575C0000}"/>
    <cellStyle name="Comma 10 2 3 2 3" xfId="46704" xr:uid="{00000000-0005-0000-0000-0000585C0000}"/>
    <cellStyle name="Comma 10 2 3 3" xfId="11062" xr:uid="{00000000-0005-0000-0000-0000595C0000}"/>
    <cellStyle name="Comma 10 2 3 3 2" xfId="40120" xr:uid="{00000000-0005-0000-0000-00005A5C0000}"/>
    <cellStyle name="Comma 10 2 3 4" xfId="33536" xr:uid="{00000000-0005-0000-0000-00005B5C0000}"/>
    <cellStyle name="Comma 10 2 4" xfId="5594" xr:uid="{00000000-0005-0000-0000-00005C5C0000}"/>
    <cellStyle name="Comma 10 2 4 2" xfId="18876" xr:uid="{00000000-0005-0000-0000-00005D5C0000}"/>
    <cellStyle name="Comma 10 2 4 2 2" xfId="26830" xr:uid="{00000000-0005-0000-0000-00005E5C0000}"/>
    <cellStyle name="Comma 10 2 4 2 2 2" xfId="55789" xr:uid="{00000000-0005-0000-0000-00005F5C0000}"/>
    <cellStyle name="Comma 10 2 4 2 3" xfId="47848" xr:uid="{00000000-0005-0000-0000-0000605C0000}"/>
    <cellStyle name="Comma 10 2 4 3" xfId="12206" xr:uid="{00000000-0005-0000-0000-0000615C0000}"/>
    <cellStyle name="Comma 10 2 4 3 2" xfId="41264" xr:uid="{00000000-0005-0000-0000-0000625C0000}"/>
    <cellStyle name="Comma 10 2 4 4" xfId="34680" xr:uid="{00000000-0005-0000-0000-0000635C0000}"/>
    <cellStyle name="Comma 10 2 5" xfId="7763" xr:uid="{00000000-0005-0000-0000-0000645C0000}"/>
    <cellStyle name="Comma 10 2 5 2" xfId="21024" xr:uid="{00000000-0005-0000-0000-0000655C0000}"/>
    <cellStyle name="Comma 10 2 5 2 2" xfId="28978" xr:uid="{00000000-0005-0000-0000-0000665C0000}"/>
    <cellStyle name="Comma 10 2 5 2 2 2" xfId="57937" xr:uid="{00000000-0005-0000-0000-0000675C0000}"/>
    <cellStyle name="Comma 10 2 5 2 3" xfId="49996" xr:uid="{00000000-0005-0000-0000-0000685C0000}"/>
    <cellStyle name="Comma 10 2 5 3" xfId="14354" xr:uid="{00000000-0005-0000-0000-0000695C0000}"/>
    <cellStyle name="Comma 10 2 5 3 2" xfId="43412" xr:uid="{00000000-0005-0000-0000-00006A5C0000}"/>
    <cellStyle name="Comma 10 2 5 4" xfId="36828" xr:uid="{00000000-0005-0000-0000-00006B5C0000}"/>
    <cellStyle name="Comma 10 2 6" xfId="15633" xr:uid="{00000000-0005-0000-0000-00006C5C0000}"/>
    <cellStyle name="Comma 10 2 6 2" xfId="23623" xr:uid="{00000000-0005-0000-0000-00006D5C0000}"/>
    <cellStyle name="Comma 10 2 6 2 2" xfId="52582" xr:uid="{00000000-0005-0000-0000-00006E5C0000}"/>
    <cellStyle name="Comma 10 2 6 3" xfId="44641" xr:uid="{00000000-0005-0000-0000-00006F5C0000}"/>
    <cellStyle name="Comma 10 2 7" xfId="22174" xr:uid="{00000000-0005-0000-0000-0000705C0000}"/>
    <cellStyle name="Comma 10 2 7 2" xfId="30122" xr:uid="{00000000-0005-0000-0000-0000715C0000}"/>
    <cellStyle name="Comma 10 2 7 2 2" xfId="59081" xr:uid="{00000000-0005-0000-0000-0000725C0000}"/>
    <cellStyle name="Comma 10 2 7 3" xfId="51140" xr:uid="{00000000-0005-0000-0000-0000735C0000}"/>
    <cellStyle name="Comma 10 2 8" xfId="8914" xr:uid="{00000000-0005-0000-0000-0000745C0000}"/>
    <cellStyle name="Comma 10 2 8 2" xfId="37972" xr:uid="{00000000-0005-0000-0000-0000755C0000}"/>
    <cellStyle name="Comma 10 2 9" xfId="31388" xr:uid="{00000000-0005-0000-0000-0000765C0000}"/>
    <cellStyle name="Comma 10 3" xfId="2648" xr:uid="{00000000-0005-0000-0000-0000775C0000}"/>
    <cellStyle name="Comma 10 3 2" xfId="6006" xr:uid="{00000000-0005-0000-0000-0000785C0000}"/>
    <cellStyle name="Comma 10 3 2 2" xfId="19288" xr:uid="{00000000-0005-0000-0000-0000795C0000}"/>
    <cellStyle name="Comma 10 3 2 2 2" xfId="27242" xr:uid="{00000000-0005-0000-0000-00007A5C0000}"/>
    <cellStyle name="Comma 10 3 2 2 2 2" xfId="56201" xr:uid="{00000000-0005-0000-0000-00007B5C0000}"/>
    <cellStyle name="Comma 10 3 2 2 3" xfId="48260" xr:uid="{00000000-0005-0000-0000-00007C5C0000}"/>
    <cellStyle name="Comma 10 3 2 3" xfId="12618" xr:uid="{00000000-0005-0000-0000-00007D5C0000}"/>
    <cellStyle name="Comma 10 3 2 3 2" xfId="41676" xr:uid="{00000000-0005-0000-0000-00007E5C0000}"/>
    <cellStyle name="Comma 10 3 2 4" xfId="35092" xr:uid="{00000000-0005-0000-0000-00007F5C0000}"/>
    <cellStyle name="Comma 10 3 3" xfId="16136" xr:uid="{00000000-0005-0000-0000-0000805C0000}"/>
    <cellStyle name="Comma 10 3 3 2" xfId="24090" xr:uid="{00000000-0005-0000-0000-0000815C0000}"/>
    <cellStyle name="Comma 10 3 3 2 2" xfId="53049" xr:uid="{00000000-0005-0000-0000-0000825C0000}"/>
    <cellStyle name="Comma 10 3 3 3" xfId="45108" xr:uid="{00000000-0005-0000-0000-0000835C0000}"/>
    <cellStyle name="Comma 10 3 4" xfId="9326" xr:uid="{00000000-0005-0000-0000-0000845C0000}"/>
    <cellStyle name="Comma 10 3 4 2" xfId="38384" xr:uid="{00000000-0005-0000-0000-0000855C0000}"/>
    <cellStyle name="Comma 10 3 5" xfId="31800" xr:uid="{00000000-0005-0000-0000-0000865C0000}"/>
    <cellStyle name="Comma 10 4" xfId="3846" xr:uid="{00000000-0005-0000-0000-0000875C0000}"/>
    <cellStyle name="Comma 10 4 2" xfId="17140" xr:uid="{00000000-0005-0000-0000-0000885C0000}"/>
    <cellStyle name="Comma 10 4 2 2" xfId="25094" xr:uid="{00000000-0005-0000-0000-0000895C0000}"/>
    <cellStyle name="Comma 10 4 2 2 2" xfId="54053" xr:uid="{00000000-0005-0000-0000-00008A5C0000}"/>
    <cellStyle name="Comma 10 4 2 3" xfId="46112" xr:uid="{00000000-0005-0000-0000-00008B5C0000}"/>
    <cellStyle name="Comma 10 4 3" xfId="10470" xr:uid="{00000000-0005-0000-0000-00008C5C0000}"/>
    <cellStyle name="Comma 10 4 3 2" xfId="39528" xr:uid="{00000000-0005-0000-0000-00008D5C0000}"/>
    <cellStyle name="Comma 10 4 4" xfId="32944" xr:uid="{00000000-0005-0000-0000-00008E5C0000}"/>
    <cellStyle name="Comma 10 5" xfId="5002" xr:uid="{00000000-0005-0000-0000-00008F5C0000}"/>
    <cellStyle name="Comma 10 5 2" xfId="18284" xr:uid="{00000000-0005-0000-0000-0000905C0000}"/>
    <cellStyle name="Comma 10 5 2 2" xfId="26238" xr:uid="{00000000-0005-0000-0000-0000915C0000}"/>
    <cellStyle name="Comma 10 5 2 2 2" xfId="55197" xr:uid="{00000000-0005-0000-0000-0000925C0000}"/>
    <cellStyle name="Comma 10 5 2 3" xfId="47256" xr:uid="{00000000-0005-0000-0000-0000935C0000}"/>
    <cellStyle name="Comma 10 5 3" xfId="11614" xr:uid="{00000000-0005-0000-0000-0000945C0000}"/>
    <cellStyle name="Comma 10 5 3 2" xfId="40672" xr:uid="{00000000-0005-0000-0000-0000955C0000}"/>
    <cellStyle name="Comma 10 5 4" xfId="34088" xr:uid="{00000000-0005-0000-0000-0000965C0000}"/>
    <cellStyle name="Comma 10 6" xfId="7171" xr:uid="{00000000-0005-0000-0000-0000975C0000}"/>
    <cellStyle name="Comma 10 6 2" xfId="20432" xr:uid="{00000000-0005-0000-0000-0000985C0000}"/>
    <cellStyle name="Comma 10 6 2 2" xfId="28386" xr:uid="{00000000-0005-0000-0000-0000995C0000}"/>
    <cellStyle name="Comma 10 6 2 2 2" xfId="57345" xr:uid="{00000000-0005-0000-0000-00009A5C0000}"/>
    <cellStyle name="Comma 10 6 2 3" xfId="49404" xr:uid="{00000000-0005-0000-0000-00009B5C0000}"/>
    <cellStyle name="Comma 10 6 3" xfId="13762" xr:uid="{00000000-0005-0000-0000-00009C5C0000}"/>
    <cellStyle name="Comma 10 6 3 2" xfId="42820" xr:uid="{00000000-0005-0000-0000-00009D5C0000}"/>
    <cellStyle name="Comma 10 6 4" xfId="36236" xr:uid="{00000000-0005-0000-0000-00009E5C0000}"/>
    <cellStyle name="Comma 10 7" xfId="15040" xr:uid="{00000000-0005-0000-0000-00009F5C0000}"/>
    <cellStyle name="Comma 10 7 2" xfId="23030" xr:uid="{00000000-0005-0000-0000-0000A05C0000}"/>
    <cellStyle name="Comma 10 7 2 2" xfId="51989" xr:uid="{00000000-0005-0000-0000-0000A15C0000}"/>
    <cellStyle name="Comma 10 7 3" xfId="44048" xr:uid="{00000000-0005-0000-0000-0000A25C0000}"/>
    <cellStyle name="Comma 10 8" xfId="21582" xr:uid="{00000000-0005-0000-0000-0000A35C0000}"/>
    <cellStyle name="Comma 10 8 2" xfId="29530" xr:uid="{00000000-0005-0000-0000-0000A45C0000}"/>
    <cellStyle name="Comma 10 8 2 2" xfId="58489" xr:uid="{00000000-0005-0000-0000-0000A55C0000}"/>
    <cellStyle name="Comma 10 8 3" xfId="50548" xr:uid="{00000000-0005-0000-0000-0000A65C0000}"/>
    <cellStyle name="Comma 10 9" xfId="8322" xr:uid="{00000000-0005-0000-0000-0000A75C0000}"/>
    <cellStyle name="Comma 10 9 2" xfId="37380" xr:uid="{00000000-0005-0000-0000-0000A85C0000}"/>
    <cellStyle name="Comma 11" xfId="1751" xr:uid="{00000000-0005-0000-0000-0000A95C0000}"/>
    <cellStyle name="Comma 11 10" xfId="30917" xr:uid="{00000000-0005-0000-0000-0000AA5C0000}"/>
    <cellStyle name="Comma 11 2" xfId="2353" xr:uid="{00000000-0005-0000-0000-0000AB5C0000}"/>
    <cellStyle name="Comma 11 2 2" xfId="3361" xr:uid="{00000000-0005-0000-0000-0000AC5C0000}"/>
    <cellStyle name="Comma 11 2 2 2" xfId="6719" xr:uid="{00000000-0005-0000-0000-0000AD5C0000}"/>
    <cellStyle name="Comma 11 2 2 2 2" xfId="20001" xr:uid="{00000000-0005-0000-0000-0000AE5C0000}"/>
    <cellStyle name="Comma 11 2 2 2 2 2" xfId="27955" xr:uid="{00000000-0005-0000-0000-0000AF5C0000}"/>
    <cellStyle name="Comma 11 2 2 2 2 2 2" xfId="56914" xr:uid="{00000000-0005-0000-0000-0000B05C0000}"/>
    <cellStyle name="Comma 11 2 2 2 2 3" xfId="48973" xr:uid="{00000000-0005-0000-0000-0000B15C0000}"/>
    <cellStyle name="Comma 11 2 2 2 3" xfId="13331" xr:uid="{00000000-0005-0000-0000-0000B25C0000}"/>
    <cellStyle name="Comma 11 2 2 2 3 2" xfId="42389" xr:uid="{00000000-0005-0000-0000-0000B35C0000}"/>
    <cellStyle name="Comma 11 2 2 2 4" xfId="35805" xr:uid="{00000000-0005-0000-0000-0000B45C0000}"/>
    <cellStyle name="Comma 11 2 2 3" xfId="16849" xr:uid="{00000000-0005-0000-0000-0000B55C0000}"/>
    <cellStyle name="Comma 11 2 2 3 2" xfId="24803" xr:uid="{00000000-0005-0000-0000-0000B65C0000}"/>
    <cellStyle name="Comma 11 2 2 3 2 2" xfId="53762" xr:uid="{00000000-0005-0000-0000-0000B75C0000}"/>
    <cellStyle name="Comma 11 2 2 3 3" xfId="45821" xr:uid="{00000000-0005-0000-0000-0000B85C0000}"/>
    <cellStyle name="Comma 11 2 2 4" xfId="10039" xr:uid="{00000000-0005-0000-0000-0000B95C0000}"/>
    <cellStyle name="Comma 11 2 2 4 2" xfId="39097" xr:uid="{00000000-0005-0000-0000-0000BA5C0000}"/>
    <cellStyle name="Comma 11 2 2 5" xfId="32513" xr:uid="{00000000-0005-0000-0000-0000BB5C0000}"/>
    <cellStyle name="Comma 11 2 3" xfId="4559" xr:uid="{00000000-0005-0000-0000-0000BC5C0000}"/>
    <cellStyle name="Comma 11 2 3 2" xfId="17853" xr:uid="{00000000-0005-0000-0000-0000BD5C0000}"/>
    <cellStyle name="Comma 11 2 3 2 2" xfId="25807" xr:uid="{00000000-0005-0000-0000-0000BE5C0000}"/>
    <cellStyle name="Comma 11 2 3 2 2 2" xfId="54766" xr:uid="{00000000-0005-0000-0000-0000BF5C0000}"/>
    <cellStyle name="Comma 11 2 3 2 3" xfId="46825" xr:uid="{00000000-0005-0000-0000-0000C05C0000}"/>
    <cellStyle name="Comma 11 2 3 3" xfId="11183" xr:uid="{00000000-0005-0000-0000-0000C15C0000}"/>
    <cellStyle name="Comma 11 2 3 3 2" xfId="40241" xr:uid="{00000000-0005-0000-0000-0000C25C0000}"/>
    <cellStyle name="Comma 11 2 3 4" xfId="33657" xr:uid="{00000000-0005-0000-0000-0000C35C0000}"/>
    <cellStyle name="Comma 11 2 4" xfId="5715" xr:uid="{00000000-0005-0000-0000-0000C45C0000}"/>
    <cellStyle name="Comma 11 2 4 2" xfId="18997" xr:uid="{00000000-0005-0000-0000-0000C55C0000}"/>
    <cellStyle name="Comma 11 2 4 2 2" xfId="26951" xr:uid="{00000000-0005-0000-0000-0000C65C0000}"/>
    <cellStyle name="Comma 11 2 4 2 2 2" xfId="55910" xr:uid="{00000000-0005-0000-0000-0000C75C0000}"/>
    <cellStyle name="Comma 11 2 4 2 3" xfId="47969" xr:uid="{00000000-0005-0000-0000-0000C85C0000}"/>
    <cellStyle name="Comma 11 2 4 3" xfId="12327" xr:uid="{00000000-0005-0000-0000-0000C95C0000}"/>
    <cellStyle name="Comma 11 2 4 3 2" xfId="41385" xr:uid="{00000000-0005-0000-0000-0000CA5C0000}"/>
    <cellStyle name="Comma 11 2 4 4" xfId="34801" xr:uid="{00000000-0005-0000-0000-0000CB5C0000}"/>
    <cellStyle name="Comma 11 2 5" xfId="7884" xr:uid="{00000000-0005-0000-0000-0000CC5C0000}"/>
    <cellStyle name="Comma 11 2 5 2" xfId="21145" xr:uid="{00000000-0005-0000-0000-0000CD5C0000}"/>
    <cellStyle name="Comma 11 2 5 2 2" xfId="29099" xr:uid="{00000000-0005-0000-0000-0000CE5C0000}"/>
    <cellStyle name="Comma 11 2 5 2 2 2" xfId="58058" xr:uid="{00000000-0005-0000-0000-0000CF5C0000}"/>
    <cellStyle name="Comma 11 2 5 2 3" xfId="50117" xr:uid="{00000000-0005-0000-0000-0000D05C0000}"/>
    <cellStyle name="Comma 11 2 5 3" xfId="14475" xr:uid="{00000000-0005-0000-0000-0000D15C0000}"/>
    <cellStyle name="Comma 11 2 5 3 2" xfId="43533" xr:uid="{00000000-0005-0000-0000-0000D25C0000}"/>
    <cellStyle name="Comma 11 2 5 4" xfId="36949" xr:uid="{00000000-0005-0000-0000-0000D35C0000}"/>
    <cellStyle name="Comma 11 2 6" xfId="15754" xr:uid="{00000000-0005-0000-0000-0000D45C0000}"/>
    <cellStyle name="Comma 11 2 6 2" xfId="23744" xr:uid="{00000000-0005-0000-0000-0000D55C0000}"/>
    <cellStyle name="Comma 11 2 6 2 2" xfId="52703" xr:uid="{00000000-0005-0000-0000-0000D65C0000}"/>
    <cellStyle name="Comma 11 2 6 3" xfId="44762" xr:uid="{00000000-0005-0000-0000-0000D75C0000}"/>
    <cellStyle name="Comma 11 2 7" xfId="22295" xr:uid="{00000000-0005-0000-0000-0000D85C0000}"/>
    <cellStyle name="Comma 11 2 7 2" xfId="30243" xr:uid="{00000000-0005-0000-0000-0000D95C0000}"/>
    <cellStyle name="Comma 11 2 7 2 2" xfId="59202" xr:uid="{00000000-0005-0000-0000-0000DA5C0000}"/>
    <cellStyle name="Comma 11 2 7 3" xfId="51261" xr:uid="{00000000-0005-0000-0000-0000DB5C0000}"/>
    <cellStyle name="Comma 11 2 8" xfId="9035" xr:uid="{00000000-0005-0000-0000-0000DC5C0000}"/>
    <cellStyle name="Comma 11 2 8 2" xfId="38093" xr:uid="{00000000-0005-0000-0000-0000DD5C0000}"/>
    <cellStyle name="Comma 11 2 9" xfId="31509" xr:uid="{00000000-0005-0000-0000-0000DE5C0000}"/>
    <cellStyle name="Comma 11 3" xfId="2769" xr:uid="{00000000-0005-0000-0000-0000DF5C0000}"/>
    <cellStyle name="Comma 11 3 2" xfId="6127" xr:uid="{00000000-0005-0000-0000-0000E05C0000}"/>
    <cellStyle name="Comma 11 3 2 2" xfId="19409" xr:uid="{00000000-0005-0000-0000-0000E15C0000}"/>
    <cellStyle name="Comma 11 3 2 2 2" xfId="27363" xr:uid="{00000000-0005-0000-0000-0000E25C0000}"/>
    <cellStyle name="Comma 11 3 2 2 2 2" xfId="56322" xr:uid="{00000000-0005-0000-0000-0000E35C0000}"/>
    <cellStyle name="Comma 11 3 2 2 3" xfId="48381" xr:uid="{00000000-0005-0000-0000-0000E45C0000}"/>
    <cellStyle name="Comma 11 3 2 3" xfId="12739" xr:uid="{00000000-0005-0000-0000-0000E55C0000}"/>
    <cellStyle name="Comma 11 3 2 3 2" xfId="41797" xr:uid="{00000000-0005-0000-0000-0000E65C0000}"/>
    <cellStyle name="Comma 11 3 2 4" xfId="35213" xr:uid="{00000000-0005-0000-0000-0000E75C0000}"/>
    <cellStyle name="Comma 11 3 3" xfId="16257" xr:uid="{00000000-0005-0000-0000-0000E85C0000}"/>
    <cellStyle name="Comma 11 3 3 2" xfId="24211" xr:uid="{00000000-0005-0000-0000-0000E95C0000}"/>
    <cellStyle name="Comma 11 3 3 2 2" xfId="53170" xr:uid="{00000000-0005-0000-0000-0000EA5C0000}"/>
    <cellStyle name="Comma 11 3 3 3" xfId="45229" xr:uid="{00000000-0005-0000-0000-0000EB5C0000}"/>
    <cellStyle name="Comma 11 3 4" xfId="9447" xr:uid="{00000000-0005-0000-0000-0000EC5C0000}"/>
    <cellStyle name="Comma 11 3 4 2" xfId="38505" xr:uid="{00000000-0005-0000-0000-0000ED5C0000}"/>
    <cellStyle name="Comma 11 3 5" xfId="31921" xr:uid="{00000000-0005-0000-0000-0000EE5C0000}"/>
    <cellStyle name="Comma 11 4" xfId="3967" xr:uid="{00000000-0005-0000-0000-0000EF5C0000}"/>
    <cellStyle name="Comma 11 4 2" xfId="17261" xr:uid="{00000000-0005-0000-0000-0000F05C0000}"/>
    <cellStyle name="Comma 11 4 2 2" xfId="25215" xr:uid="{00000000-0005-0000-0000-0000F15C0000}"/>
    <cellStyle name="Comma 11 4 2 2 2" xfId="54174" xr:uid="{00000000-0005-0000-0000-0000F25C0000}"/>
    <cellStyle name="Comma 11 4 2 3" xfId="46233" xr:uid="{00000000-0005-0000-0000-0000F35C0000}"/>
    <cellStyle name="Comma 11 4 3" xfId="10591" xr:uid="{00000000-0005-0000-0000-0000F45C0000}"/>
    <cellStyle name="Comma 11 4 3 2" xfId="39649" xr:uid="{00000000-0005-0000-0000-0000F55C0000}"/>
    <cellStyle name="Comma 11 4 4" xfId="33065" xr:uid="{00000000-0005-0000-0000-0000F65C0000}"/>
    <cellStyle name="Comma 11 5" xfId="5123" xr:uid="{00000000-0005-0000-0000-0000F75C0000}"/>
    <cellStyle name="Comma 11 5 2" xfId="18405" xr:uid="{00000000-0005-0000-0000-0000F85C0000}"/>
    <cellStyle name="Comma 11 5 2 2" xfId="26359" xr:uid="{00000000-0005-0000-0000-0000F95C0000}"/>
    <cellStyle name="Comma 11 5 2 2 2" xfId="55318" xr:uid="{00000000-0005-0000-0000-0000FA5C0000}"/>
    <cellStyle name="Comma 11 5 2 3" xfId="47377" xr:uid="{00000000-0005-0000-0000-0000FB5C0000}"/>
    <cellStyle name="Comma 11 5 3" xfId="11735" xr:uid="{00000000-0005-0000-0000-0000FC5C0000}"/>
    <cellStyle name="Comma 11 5 3 2" xfId="40793" xr:uid="{00000000-0005-0000-0000-0000FD5C0000}"/>
    <cellStyle name="Comma 11 5 4" xfId="34209" xr:uid="{00000000-0005-0000-0000-0000FE5C0000}"/>
    <cellStyle name="Comma 11 6" xfId="7292" xr:uid="{00000000-0005-0000-0000-0000FF5C0000}"/>
    <cellStyle name="Comma 11 6 2" xfId="20553" xr:uid="{00000000-0005-0000-0000-0000005D0000}"/>
    <cellStyle name="Comma 11 6 2 2" xfId="28507" xr:uid="{00000000-0005-0000-0000-0000015D0000}"/>
    <cellStyle name="Comma 11 6 2 2 2" xfId="57466" xr:uid="{00000000-0005-0000-0000-0000025D0000}"/>
    <cellStyle name="Comma 11 6 2 3" xfId="49525" xr:uid="{00000000-0005-0000-0000-0000035D0000}"/>
    <cellStyle name="Comma 11 6 3" xfId="13883" xr:uid="{00000000-0005-0000-0000-0000045D0000}"/>
    <cellStyle name="Comma 11 6 3 2" xfId="42941" xr:uid="{00000000-0005-0000-0000-0000055D0000}"/>
    <cellStyle name="Comma 11 6 4" xfId="36357" xr:uid="{00000000-0005-0000-0000-0000065D0000}"/>
    <cellStyle name="Comma 11 7" xfId="15162" xr:uid="{00000000-0005-0000-0000-0000075D0000}"/>
    <cellStyle name="Comma 11 7 2" xfId="23152" xr:uid="{00000000-0005-0000-0000-0000085D0000}"/>
    <cellStyle name="Comma 11 7 2 2" xfId="52111" xr:uid="{00000000-0005-0000-0000-0000095D0000}"/>
    <cellStyle name="Comma 11 7 3" xfId="44170" xr:uid="{00000000-0005-0000-0000-00000A5D0000}"/>
    <cellStyle name="Comma 11 8" xfId="21703" xr:uid="{00000000-0005-0000-0000-00000B5D0000}"/>
    <cellStyle name="Comma 11 8 2" xfId="29651" xr:uid="{00000000-0005-0000-0000-00000C5D0000}"/>
    <cellStyle name="Comma 11 8 2 2" xfId="58610" xr:uid="{00000000-0005-0000-0000-00000D5D0000}"/>
    <cellStyle name="Comma 11 8 3" xfId="50669" xr:uid="{00000000-0005-0000-0000-00000E5D0000}"/>
    <cellStyle name="Comma 11 9" xfId="8443" xr:uid="{00000000-0005-0000-0000-00000F5D0000}"/>
    <cellStyle name="Comma 11 9 2" xfId="37501" xr:uid="{00000000-0005-0000-0000-0000105D0000}"/>
    <cellStyle name="Comma 12" xfId="1581" xr:uid="{00000000-0005-0000-0000-0000115D0000}"/>
    <cellStyle name="Comma 12 10" xfId="30770" xr:uid="{00000000-0005-0000-0000-0000125D0000}"/>
    <cellStyle name="Comma 12 2" xfId="2206" xr:uid="{00000000-0005-0000-0000-0000135D0000}"/>
    <cellStyle name="Comma 12 2 2" xfId="3214" xr:uid="{00000000-0005-0000-0000-0000145D0000}"/>
    <cellStyle name="Comma 12 2 2 2" xfId="6572" xr:uid="{00000000-0005-0000-0000-0000155D0000}"/>
    <cellStyle name="Comma 12 2 2 2 2" xfId="19854" xr:uid="{00000000-0005-0000-0000-0000165D0000}"/>
    <cellStyle name="Comma 12 2 2 2 2 2" xfId="27808" xr:uid="{00000000-0005-0000-0000-0000175D0000}"/>
    <cellStyle name="Comma 12 2 2 2 2 2 2" xfId="56767" xr:uid="{00000000-0005-0000-0000-0000185D0000}"/>
    <cellStyle name="Comma 12 2 2 2 2 3" xfId="48826" xr:uid="{00000000-0005-0000-0000-0000195D0000}"/>
    <cellStyle name="Comma 12 2 2 2 3" xfId="13184" xr:uid="{00000000-0005-0000-0000-00001A5D0000}"/>
    <cellStyle name="Comma 12 2 2 2 3 2" xfId="42242" xr:uid="{00000000-0005-0000-0000-00001B5D0000}"/>
    <cellStyle name="Comma 12 2 2 2 4" xfId="35658" xr:uid="{00000000-0005-0000-0000-00001C5D0000}"/>
    <cellStyle name="Comma 12 2 2 3" xfId="16702" xr:uid="{00000000-0005-0000-0000-00001D5D0000}"/>
    <cellStyle name="Comma 12 2 2 3 2" xfId="24656" xr:uid="{00000000-0005-0000-0000-00001E5D0000}"/>
    <cellStyle name="Comma 12 2 2 3 2 2" xfId="53615" xr:uid="{00000000-0005-0000-0000-00001F5D0000}"/>
    <cellStyle name="Comma 12 2 2 3 3" xfId="45674" xr:uid="{00000000-0005-0000-0000-0000205D0000}"/>
    <cellStyle name="Comma 12 2 2 4" xfId="9892" xr:uid="{00000000-0005-0000-0000-0000215D0000}"/>
    <cellStyle name="Comma 12 2 2 4 2" xfId="38950" xr:uid="{00000000-0005-0000-0000-0000225D0000}"/>
    <cellStyle name="Comma 12 2 2 5" xfId="32366" xr:uid="{00000000-0005-0000-0000-0000235D0000}"/>
    <cellStyle name="Comma 12 2 3" xfId="4412" xr:uid="{00000000-0005-0000-0000-0000245D0000}"/>
    <cellStyle name="Comma 12 2 3 2" xfId="17706" xr:uid="{00000000-0005-0000-0000-0000255D0000}"/>
    <cellStyle name="Comma 12 2 3 2 2" xfId="25660" xr:uid="{00000000-0005-0000-0000-0000265D0000}"/>
    <cellStyle name="Comma 12 2 3 2 2 2" xfId="54619" xr:uid="{00000000-0005-0000-0000-0000275D0000}"/>
    <cellStyle name="Comma 12 2 3 2 3" xfId="46678" xr:uid="{00000000-0005-0000-0000-0000285D0000}"/>
    <cellStyle name="Comma 12 2 3 3" xfId="11036" xr:uid="{00000000-0005-0000-0000-0000295D0000}"/>
    <cellStyle name="Comma 12 2 3 3 2" xfId="40094" xr:uid="{00000000-0005-0000-0000-00002A5D0000}"/>
    <cellStyle name="Comma 12 2 3 4" xfId="33510" xr:uid="{00000000-0005-0000-0000-00002B5D0000}"/>
    <cellStyle name="Comma 12 2 4" xfId="5568" xr:uid="{00000000-0005-0000-0000-00002C5D0000}"/>
    <cellStyle name="Comma 12 2 4 2" xfId="18850" xr:uid="{00000000-0005-0000-0000-00002D5D0000}"/>
    <cellStyle name="Comma 12 2 4 2 2" xfId="26804" xr:uid="{00000000-0005-0000-0000-00002E5D0000}"/>
    <cellStyle name="Comma 12 2 4 2 2 2" xfId="55763" xr:uid="{00000000-0005-0000-0000-00002F5D0000}"/>
    <cellStyle name="Comma 12 2 4 2 3" xfId="47822" xr:uid="{00000000-0005-0000-0000-0000305D0000}"/>
    <cellStyle name="Comma 12 2 4 3" xfId="12180" xr:uid="{00000000-0005-0000-0000-0000315D0000}"/>
    <cellStyle name="Comma 12 2 4 3 2" xfId="41238" xr:uid="{00000000-0005-0000-0000-0000325D0000}"/>
    <cellStyle name="Comma 12 2 4 4" xfId="34654" xr:uid="{00000000-0005-0000-0000-0000335D0000}"/>
    <cellStyle name="Comma 12 2 5" xfId="7737" xr:uid="{00000000-0005-0000-0000-0000345D0000}"/>
    <cellStyle name="Comma 12 2 5 2" xfId="20998" xr:uid="{00000000-0005-0000-0000-0000355D0000}"/>
    <cellStyle name="Comma 12 2 5 2 2" xfId="28952" xr:uid="{00000000-0005-0000-0000-0000365D0000}"/>
    <cellStyle name="Comma 12 2 5 2 2 2" xfId="57911" xr:uid="{00000000-0005-0000-0000-0000375D0000}"/>
    <cellStyle name="Comma 12 2 5 2 3" xfId="49970" xr:uid="{00000000-0005-0000-0000-0000385D0000}"/>
    <cellStyle name="Comma 12 2 5 3" xfId="14328" xr:uid="{00000000-0005-0000-0000-0000395D0000}"/>
    <cellStyle name="Comma 12 2 5 3 2" xfId="43386" xr:uid="{00000000-0005-0000-0000-00003A5D0000}"/>
    <cellStyle name="Comma 12 2 5 4" xfId="36802" xr:uid="{00000000-0005-0000-0000-00003B5D0000}"/>
    <cellStyle name="Comma 12 2 6" xfId="15607" xr:uid="{00000000-0005-0000-0000-00003C5D0000}"/>
    <cellStyle name="Comma 12 2 6 2" xfId="23597" xr:uid="{00000000-0005-0000-0000-00003D5D0000}"/>
    <cellStyle name="Comma 12 2 6 2 2" xfId="52556" xr:uid="{00000000-0005-0000-0000-00003E5D0000}"/>
    <cellStyle name="Comma 12 2 6 3" xfId="44615" xr:uid="{00000000-0005-0000-0000-00003F5D0000}"/>
    <cellStyle name="Comma 12 2 7" xfId="22148" xr:uid="{00000000-0005-0000-0000-0000405D0000}"/>
    <cellStyle name="Comma 12 2 7 2" xfId="30096" xr:uid="{00000000-0005-0000-0000-0000415D0000}"/>
    <cellStyle name="Comma 12 2 7 2 2" xfId="59055" xr:uid="{00000000-0005-0000-0000-0000425D0000}"/>
    <cellStyle name="Comma 12 2 7 3" xfId="51114" xr:uid="{00000000-0005-0000-0000-0000435D0000}"/>
    <cellStyle name="Comma 12 2 8" xfId="8888" xr:uid="{00000000-0005-0000-0000-0000445D0000}"/>
    <cellStyle name="Comma 12 2 8 2" xfId="37946" xr:uid="{00000000-0005-0000-0000-0000455D0000}"/>
    <cellStyle name="Comma 12 2 9" xfId="31362" xr:uid="{00000000-0005-0000-0000-0000465D0000}"/>
    <cellStyle name="Comma 12 3" xfId="2622" xr:uid="{00000000-0005-0000-0000-0000475D0000}"/>
    <cellStyle name="Comma 12 3 2" xfId="5980" xr:uid="{00000000-0005-0000-0000-0000485D0000}"/>
    <cellStyle name="Comma 12 3 2 2" xfId="19262" xr:uid="{00000000-0005-0000-0000-0000495D0000}"/>
    <cellStyle name="Comma 12 3 2 2 2" xfId="27216" xr:uid="{00000000-0005-0000-0000-00004A5D0000}"/>
    <cellStyle name="Comma 12 3 2 2 2 2" xfId="56175" xr:uid="{00000000-0005-0000-0000-00004B5D0000}"/>
    <cellStyle name="Comma 12 3 2 2 3" xfId="48234" xr:uid="{00000000-0005-0000-0000-00004C5D0000}"/>
    <cellStyle name="Comma 12 3 2 3" xfId="12592" xr:uid="{00000000-0005-0000-0000-00004D5D0000}"/>
    <cellStyle name="Comma 12 3 2 3 2" xfId="41650" xr:uid="{00000000-0005-0000-0000-00004E5D0000}"/>
    <cellStyle name="Comma 12 3 2 4" xfId="35066" xr:uid="{00000000-0005-0000-0000-00004F5D0000}"/>
    <cellStyle name="Comma 12 3 3" xfId="16110" xr:uid="{00000000-0005-0000-0000-0000505D0000}"/>
    <cellStyle name="Comma 12 3 3 2" xfId="24064" xr:uid="{00000000-0005-0000-0000-0000515D0000}"/>
    <cellStyle name="Comma 12 3 3 2 2" xfId="53023" xr:uid="{00000000-0005-0000-0000-0000525D0000}"/>
    <cellStyle name="Comma 12 3 3 3" xfId="45082" xr:uid="{00000000-0005-0000-0000-0000535D0000}"/>
    <cellStyle name="Comma 12 3 4" xfId="9300" xr:uid="{00000000-0005-0000-0000-0000545D0000}"/>
    <cellStyle name="Comma 12 3 4 2" xfId="38358" xr:uid="{00000000-0005-0000-0000-0000555D0000}"/>
    <cellStyle name="Comma 12 3 5" xfId="31774" xr:uid="{00000000-0005-0000-0000-0000565D0000}"/>
    <cellStyle name="Comma 12 4" xfId="3820" xr:uid="{00000000-0005-0000-0000-0000575D0000}"/>
    <cellStyle name="Comma 12 4 2" xfId="17114" xr:uid="{00000000-0005-0000-0000-0000585D0000}"/>
    <cellStyle name="Comma 12 4 2 2" xfId="25068" xr:uid="{00000000-0005-0000-0000-0000595D0000}"/>
    <cellStyle name="Comma 12 4 2 2 2" xfId="54027" xr:uid="{00000000-0005-0000-0000-00005A5D0000}"/>
    <cellStyle name="Comma 12 4 2 3" xfId="46086" xr:uid="{00000000-0005-0000-0000-00005B5D0000}"/>
    <cellStyle name="Comma 12 4 3" xfId="10444" xr:uid="{00000000-0005-0000-0000-00005C5D0000}"/>
    <cellStyle name="Comma 12 4 3 2" xfId="39502" xr:uid="{00000000-0005-0000-0000-00005D5D0000}"/>
    <cellStyle name="Comma 12 4 4" xfId="32918" xr:uid="{00000000-0005-0000-0000-00005E5D0000}"/>
    <cellStyle name="Comma 12 5" xfId="4976" xr:uid="{00000000-0005-0000-0000-00005F5D0000}"/>
    <cellStyle name="Comma 12 5 2" xfId="18258" xr:uid="{00000000-0005-0000-0000-0000605D0000}"/>
    <cellStyle name="Comma 12 5 2 2" xfId="26212" xr:uid="{00000000-0005-0000-0000-0000615D0000}"/>
    <cellStyle name="Comma 12 5 2 2 2" xfId="55171" xr:uid="{00000000-0005-0000-0000-0000625D0000}"/>
    <cellStyle name="Comma 12 5 2 3" xfId="47230" xr:uid="{00000000-0005-0000-0000-0000635D0000}"/>
    <cellStyle name="Comma 12 5 3" xfId="11588" xr:uid="{00000000-0005-0000-0000-0000645D0000}"/>
    <cellStyle name="Comma 12 5 3 2" xfId="40646" xr:uid="{00000000-0005-0000-0000-0000655D0000}"/>
    <cellStyle name="Comma 12 5 4" xfId="34062" xr:uid="{00000000-0005-0000-0000-0000665D0000}"/>
    <cellStyle name="Comma 12 6" xfId="7145" xr:uid="{00000000-0005-0000-0000-0000675D0000}"/>
    <cellStyle name="Comma 12 6 2" xfId="20406" xr:uid="{00000000-0005-0000-0000-0000685D0000}"/>
    <cellStyle name="Comma 12 6 2 2" xfId="28360" xr:uid="{00000000-0005-0000-0000-0000695D0000}"/>
    <cellStyle name="Comma 12 6 2 2 2" xfId="57319" xr:uid="{00000000-0005-0000-0000-00006A5D0000}"/>
    <cellStyle name="Comma 12 6 2 3" xfId="49378" xr:uid="{00000000-0005-0000-0000-00006B5D0000}"/>
    <cellStyle name="Comma 12 6 3" xfId="13736" xr:uid="{00000000-0005-0000-0000-00006C5D0000}"/>
    <cellStyle name="Comma 12 6 3 2" xfId="42794" xr:uid="{00000000-0005-0000-0000-00006D5D0000}"/>
    <cellStyle name="Comma 12 6 4" xfId="36210" xr:uid="{00000000-0005-0000-0000-00006E5D0000}"/>
    <cellStyle name="Comma 12 7" xfId="15014" xr:uid="{00000000-0005-0000-0000-00006F5D0000}"/>
    <cellStyle name="Comma 12 7 2" xfId="23004" xr:uid="{00000000-0005-0000-0000-0000705D0000}"/>
    <cellStyle name="Comma 12 7 2 2" xfId="51963" xr:uid="{00000000-0005-0000-0000-0000715D0000}"/>
    <cellStyle name="Comma 12 7 3" xfId="44022" xr:uid="{00000000-0005-0000-0000-0000725D0000}"/>
    <cellStyle name="Comma 12 8" xfId="21556" xr:uid="{00000000-0005-0000-0000-0000735D0000}"/>
    <cellStyle name="Comma 12 8 2" xfId="29504" xr:uid="{00000000-0005-0000-0000-0000745D0000}"/>
    <cellStyle name="Comma 12 8 2 2" xfId="58463" xr:uid="{00000000-0005-0000-0000-0000755D0000}"/>
    <cellStyle name="Comma 12 8 3" xfId="50522" xr:uid="{00000000-0005-0000-0000-0000765D0000}"/>
    <cellStyle name="Comma 12 9" xfId="8296" xr:uid="{00000000-0005-0000-0000-0000775D0000}"/>
    <cellStyle name="Comma 12 9 2" xfId="37354" xr:uid="{00000000-0005-0000-0000-0000785D0000}"/>
    <cellStyle name="Comma 13" xfId="1584" xr:uid="{00000000-0005-0000-0000-0000795D0000}"/>
    <cellStyle name="Comma 13 10" xfId="30773" xr:uid="{00000000-0005-0000-0000-00007A5D0000}"/>
    <cellStyle name="Comma 13 2" xfId="2209" xr:uid="{00000000-0005-0000-0000-00007B5D0000}"/>
    <cellStyle name="Comma 13 2 2" xfId="3217" xr:uid="{00000000-0005-0000-0000-00007C5D0000}"/>
    <cellStyle name="Comma 13 2 2 2" xfId="6575" xr:uid="{00000000-0005-0000-0000-00007D5D0000}"/>
    <cellStyle name="Comma 13 2 2 2 2" xfId="19857" xr:uid="{00000000-0005-0000-0000-00007E5D0000}"/>
    <cellStyle name="Comma 13 2 2 2 2 2" xfId="27811" xr:uid="{00000000-0005-0000-0000-00007F5D0000}"/>
    <cellStyle name="Comma 13 2 2 2 2 2 2" xfId="56770" xr:uid="{00000000-0005-0000-0000-0000805D0000}"/>
    <cellStyle name="Comma 13 2 2 2 2 3" xfId="48829" xr:uid="{00000000-0005-0000-0000-0000815D0000}"/>
    <cellStyle name="Comma 13 2 2 2 3" xfId="13187" xr:uid="{00000000-0005-0000-0000-0000825D0000}"/>
    <cellStyle name="Comma 13 2 2 2 3 2" xfId="42245" xr:uid="{00000000-0005-0000-0000-0000835D0000}"/>
    <cellStyle name="Comma 13 2 2 2 4" xfId="35661" xr:uid="{00000000-0005-0000-0000-0000845D0000}"/>
    <cellStyle name="Comma 13 2 2 3" xfId="16705" xr:uid="{00000000-0005-0000-0000-0000855D0000}"/>
    <cellStyle name="Comma 13 2 2 3 2" xfId="24659" xr:uid="{00000000-0005-0000-0000-0000865D0000}"/>
    <cellStyle name="Comma 13 2 2 3 2 2" xfId="53618" xr:uid="{00000000-0005-0000-0000-0000875D0000}"/>
    <cellStyle name="Comma 13 2 2 3 3" xfId="45677" xr:uid="{00000000-0005-0000-0000-0000885D0000}"/>
    <cellStyle name="Comma 13 2 2 4" xfId="9895" xr:uid="{00000000-0005-0000-0000-0000895D0000}"/>
    <cellStyle name="Comma 13 2 2 4 2" xfId="38953" xr:uid="{00000000-0005-0000-0000-00008A5D0000}"/>
    <cellStyle name="Comma 13 2 2 5" xfId="32369" xr:uid="{00000000-0005-0000-0000-00008B5D0000}"/>
    <cellStyle name="Comma 13 2 3" xfId="4415" xr:uid="{00000000-0005-0000-0000-00008C5D0000}"/>
    <cellStyle name="Comma 13 2 3 2" xfId="17709" xr:uid="{00000000-0005-0000-0000-00008D5D0000}"/>
    <cellStyle name="Comma 13 2 3 2 2" xfId="25663" xr:uid="{00000000-0005-0000-0000-00008E5D0000}"/>
    <cellStyle name="Comma 13 2 3 2 2 2" xfId="54622" xr:uid="{00000000-0005-0000-0000-00008F5D0000}"/>
    <cellStyle name="Comma 13 2 3 2 3" xfId="46681" xr:uid="{00000000-0005-0000-0000-0000905D0000}"/>
    <cellStyle name="Comma 13 2 3 3" xfId="11039" xr:uid="{00000000-0005-0000-0000-0000915D0000}"/>
    <cellStyle name="Comma 13 2 3 3 2" xfId="40097" xr:uid="{00000000-0005-0000-0000-0000925D0000}"/>
    <cellStyle name="Comma 13 2 3 4" xfId="33513" xr:uid="{00000000-0005-0000-0000-0000935D0000}"/>
    <cellStyle name="Comma 13 2 4" xfId="5571" xr:uid="{00000000-0005-0000-0000-0000945D0000}"/>
    <cellStyle name="Comma 13 2 4 2" xfId="18853" xr:uid="{00000000-0005-0000-0000-0000955D0000}"/>
    <cellStyle name="Comma 13 2 4 2 2" xfId="26807" xr:uid="{00000000-0005-0000-0000-0000965D0000}"/>
    <cellStyle name="Comma 13 2 4 2 2 2" xfId="55766" xr:uid="{00000000-0005-0000-0000-0000975D0000}"/>
    <cellStyle name="Comma 13 2 4 2 3" xfId="47825" xr:uid="{00000000-0005-0000-0000-0000985D0000}"/>
    <cellStyle name="Comma 13 2 4 3" xfId="12183" xr:uid="{00000000-0005-0000-0000-0000995D0000}"/>
    <cellStyle name="Comma 13 2 4 3 2" xfId="41241" xr:uid="{00000000-0005-0000-0000-00009A5D0000}"/>
    <cellStyle name="Comma 13 2 4 4" xfId="34657" xr:uid="{00000000-0005-0000-0000-00009B5D0000}"/>
    <cellStyle name="Comma 13 2 5" xfId="7740" xr:uid="{00000000-0005-0000-0000-00009C5D0000}"/>
    <cellStyle name="Comma 13 2 5 2" xfId="21001" xr:uid="{00000000-0005-0000-0000-00009D5D0000}"/>
    <cellStyle name="Comma 13 2 5 2 2" xfId="28955" xr:uid="{00000000-0005-0000-0000-00009E5D0000}"/>
    <cellStyle name="Comma 13 2 5 2 2 2" xfId="57914" xr:uid="{00000000-0005-0000-0000-00009F5D0000}"/>
    <cellStyle name="Comma 13 2 5 2 3" xfId="49973" xr:uid="{00000000-0005-0000-0000-0000A05D0000}"/>
    <cellStyle name="Comma 13 2 5 3" xfId="14331" xr:uid="{00000000-0005-0000-0000-0000A15D0000}"/>
    <cellStyle name="Comma 13 2 5 3 2" xfId="43389" xr:uid="{00000000-0005-0000-0000-0000A25D0000}"/>
    <cellStyle name="Comma 13 2 5 4" xfId="36805" xr:uid="{00000000-0005-0000-0000-0000A35D0000}"/>
    <cellStyle name="Comma 13 2 6" xfId="15610" xr:uid="{00000000-0005-0000-0000-0000A45D0000}"/>
    <cellStyle name="Comma 13 2 6 2" xfId="23600" xr:uid="{00000000-0005-0000-0000-0000A55D0000}"/>
    <cellStyle name="Comma 13 2 6 2 2" xfId="52559" xr:uid="{00000000-0005-0000-0000-0000A65D0000}"/>
    <cellStyle name="Comma 13 2 6 3" xfId="44618" xr:uid="{00000000-0005-0000-0000-0000A75D0000}"/>
    <cellStyle name="Comma 13 2 7" xfId="22151" xr:uid="{00000000-0005-0000-0000-0000A85D0000}"/>
    <cellStyle name="Comma 13 2 7 2" xfId="30099" xr:uid="{00000000-0005-0000-0000-0000A95D0000}"/>
    <cellStyle name="Comma 13 2 7 2 2" xfId="59058" xr:uid="{00000000-0005-0000-0000-0000AA5D0000}"/>
    <cellStyle name="Comma 13 2 7 3" xfId="51117" xr:uid="{00000000-0005-0000-0000-0000AB5D0000}"/>
    <cellStyle name="Comma 13 2 8" xfId="8891" xr:uid="{00000000-0005-0000-0000-0000AC5D0000}"/>
    <cellStyle name="Comma 13 2 8 2" xfId="37949" xr:uid="{00000000-0005-0000-0000-0000AD5D0000}"/>
    <cellStyle name="Comma 13 2 9" xfId="31365" xr:uid="{00000000-0005-0000-0000-0000AE5D0000}"/>
    <cellStyle name="Comma 13 3" xfId="2625" xr:uid="{00000000-0005-0000-0000-0000AF5D0000}"/>
    <cellStyle name="Comma 13 3 2" xfId="5983" xr:uid="{00000000-0005-0000-0000-0000B05D0000}"/>
    <cellStyle name="Comma 13 3 2 2" xfId="19265" xr:uid="{00000000-0005-0000-0000-0000B15D0000}"/>
    <cellStyle name="Comma 13 3 2 2 2" xfId="27219" xr:uid="{00000000-0005-0000-0000-0000B25D0000}"/>
    <cellStyle name="Comma 13 3 2 2 2 2" xfId="56178" xr:uid="{00000000-0005-0000-0000-0000B35D0000}"/>
    <cellStyle name="Comma 13 3 2 2 3" xfId="48237" xr:uid="{00000000-0005-0000-0000-0000B45D0000}"/>
    <cellStyle name="Comma 13 3 2 3" xfId="12595" xr:uid="{00000000-0005-0000-0000-0000B55D0000}"/>
    <cellStyle name="Comma 13 3 2 3 2" xfId="41653" xr:uid="{00000000-0005-0000-0000-0000B65D0000}"/>
    <cellStyle name="Comma 13 3 2 4" xfId="35069" xr:uid="{00000000-0005-0000-0000-0000B75D0000}"/>
    <cellStyle name="Comma 13 3 3" xfId="16113" xr:uid="{00000000-0005-0000-0000-0000B85D0000}"/>
    <cellStyle name="Comma 13 3 3 2" xfId="24067" xr:uid="{00000000-0005-0000-0000-0000B95D0000}"/>
    <cellStyle name="Comma 13 3 3 2 2" xfId="53026" xr:uid="{00000000-0005-0000-0000-0000BA5D0000}"/>
    <cellStyle name="Comma 13 3 3 3" xfId="45085" xr:uid="{00000000-0005-0000-0000-0000BB5D0000}"/>
    <cellStyle name="Comma 13 3 4" xfId="9303" xr:uid="{00000000-0005-0000-0000-0000BC5D0000}"/>
    <cellStyle name="Comma 13 3 4 2" xfId="38361" xr:uid="{00000000-0005-0000-0000-0000BD5D0000}"/>
    <cellStyle name="Comma 13 3 5" xfId="31777" xr:uid="{00000000-0005-0000-0000-0000BE5D0000}"/>
    <cellStyle name="Comma 13 4" xfId="3823" xr:uid="{00000000-0005-0000-0000-0000BF5D0000}"/>
    <cellStyle name="Comma 13 4 2" xfId="17117" xr:uid="{00000000-0005-0000-0000-0000C05D0000}"/>
    <cellStyle name="Comma 13 4 2 2" xfId="25071" xr:uid="{00000000-0005-0000-0000-0000C15D0000}"/>
    <cellStyle name="Comma 13 4 2 2 2" xfId="54030" xr:uid="{00000000-0005-0000-0000-0000C25D0000}"/>
    <cellStyle name="Comma 13 4 2 3" xfId="46089" xr:uid="{00000000-0005-0000-0000-0000C35D0000}"/>
    <cellStyle name="Comma 13 4 3" xfId="10447" xr:uid="{00000000-0005-0000-0000-0000C45D0000}"/>
    <cellStyle name="Comma 13 4 3 2" xfId="39505" xr:uid="{00000000-0005-0000-0000-0000C55D0000}"/>
    <cellStyle name="Comma 13 4 4" xfId="32921" xr:uid="{00000000-0005-0000-0000-0000C65D0000}"/>
    <cellStyle name="Comma 13 5" xfId="4979" xr:uid="{00000000-0005-0000-0000-0000C75D0000}"/>
    <cellStyle name="Comma 13 5 2" xfId="18261" xr:uid="{00000000-0005-0000-0000-0000C85D0000}"/>
    <cellStyle name="Comma 13 5 2 2" xfId="26215" xr:uid="{00000000-0005-0000-0000-0000C95D0000}"/>
    <cellStyle name="Comma 13 5 2 2 2" xfId="55174" xr:uid="{00000000-0005-0000-0000-0000CA5D0000}"/>
    <cellStyle name="Comma 13 5 2 3" xfId="47233" xr:uid="{00000000-0005-0000-0000-0000CB5D0000}"/>
    <cellStyle name="Comma 13 5 3" xfId="11591" xr:uid="{00000000-0005-0000-0000-0000CC5D0000}"/>
    <cellStyle name="Comma 13 5 3 2" xfId="40649" xr:uid="{00000000-0005-0000-0000-0000CD5D0000}"/>
    <cellStyle name="Comma 13 5 4" xfId="34065" xr:uid="{00000000-0005-0000-0000-0000CE5D0000}"/>
    <cellStyle name="Comma 13 6" xfId="7148" xr:uid="{00000000-0005-0000-0000-0000CF5D0000}"/>
    <cellStyle name="Comma 13 6 2" xfId="20409" xr:uid="{00000000-0005-0000-0000-0000D05D0000}"/>
    <cellStyle name="Comma 13 6 2 2" xfId="28363" xr:uid="{00000000-0005-0000-0000-0000D15D0000}"/>
    <cellStyle name="Comma 13 6 2 2 2" xfId="57322" xr:uid="{00000000-0005-0000-0000-0000D25D0000}"/>
    <cellStyle name="Comma 13 6 2 3" xfId="49381" xr:uid="{00000000-0005-0000-0000-0000D35D0000}"/>
    <cellStyle name="Comma 13 6 3" xfId="13739" xr:uid="{00000000-0005-0000-0000-0000D45D0000}"/>
    <cellStyle name="Comma 13 6 3 2" xfId="42797" xr:uid="{00000000-0005-0000-0000-0000D55D0000}"/>
    <cellStyle name="Comma 13 6 4" xfId="36213" xr:uid="{00000000-0005-0000-0000-0000D65D0000}"/>
    <cellStyle name="Comma 13 7" xfId="15017" xr:uid="{00000000-0005-0000-0000-0000D75D0000}"/>
    <cellStyle name="Comma 13 7 2" xfId="23007" xr:uid="{00000000-0005-0000-0000-0000D85D0000}"/>
    <cellStyle name="Comma 13 7 2 2" xfId="51966" xr:uid="{00000000-0005-0000-0000-0000D95D0000}"/>
    <cellStyle name="Comma 13 7 3" xfId="44025" xr:uid="{00000000-0005-0000-0000-0000DA5D0000}"/>
    <cellStyle name="Comma 13 8" xfId="21559" xr:uid="{00000000-0005-0000-0000-0000DB5D0000}"/>
    <cellStyle name="Comma 13 8 2" xfId="29507" xr:uid="{00000000-0005-0000-0000-0000DC5D0000}"/>
    <cellStyle name="Comma 13 8 2 2" xfId="58466" xr:uid="{00000000-0005-0000-0000-0000DD5D0000}"/>
    <cellStyle name="Comma 13 8 3" xfId="50525" xr:uid="{00000000-0005-0000-0000-0000DE5D0000}"/>
    <cellStyle name="Comma 13 9" xfId="8299" xr:uid="{00000000-0005-0000-0000-0000DF5D0000}"/>
    <cellStyle name="Comma 13 9 2" xfId="37357" xr:uid="{00000000-0005-0000-0000-0000E05D0000}"/>
    <cellStyle name="Comma 14" xfId="1600" xr:uid="{00000000-0005-0000-0000-0000E15D0000}"/>
    <cellStyle name="Comma 14 10" xfId="30789" xr:uid="{00000000-0005-0000-0000-0000E25D0000}"/>
    <cellStyle name="Comma 14 2" xfId="2225" xr:uid="{00000000-0005-0000-0000-0000E35D0000}"/>
    <cellStyle name="Comma 14 2 2" xfId="3233" xr:uid="{00000000-0005-0000-0000-0000E45D0000}"/>
    <cellStyle name="Comma 14 2 2 2" xfId="6591" xr:uid="{00000000-0005-0000-0000-0000E55D0000}"/>
    <cellStyle name="Comma 14 2 2 2 2" xfId="19873" xr:uid="{00000000-0005-0000-0000-0000E65D0000}"/>
    <cellStyle name="Comma 14 2 2 2 2 2" xfId="27827" xr:uid="{00000000-0005-0000-0000-0000E75D0000}"/>
    <cellStyle name="Comma 14 2 2 2 2 2 2" xfId="56786" xr:uid="{00000000-0005-0000-0000-0000E85D0000}"/>
    <cellStyle name="Comma 14 2 2 2 2 3" xfId="48845" xr:uid="{00000000-0005-0000-0000-0000E95D0000}"/>
    <cellStyle name="Comma 14 2 2 2 3" xfId="13203" xr:uid="{00000000-0005-0000-0000-0000EA5D0000}"/>
    <cellStyle name="Comma 14 2 2 2 3 2" xfId="42261" xr:uid="{00000000-0005-0000-0000-0000EB5D0000}"/>
    <cellStyle name="Comma 14 2 2 2 4" xfId="35677" xr:uid="{00000000-0005-0000-0000-0000EC5D0000}"/>
    <cellStyle name="Comma 14 2 2 3" xfId="16721" xr:uid="{00000000-0005-0000-0000-0000ED5D0000}"/>
    <cellStyle name="Comma 14 2 2 3 2" xfId="24675" xr:uid="{00000000-0005-0000-0000-0000EE5D0000}"/>
    <cellStyle name="Comma 14 2 2 3 2 2" xfId="53634" xr:uid="{00000000-0005-0000-0000-0000EF5D0000}"/>
    <cellStyle name="Comma 14 2 2 3 3" xfId="45693" xr:uid="{00000000-0005-0000-0000-0000F05D0000}"/>
    <cellStyle name="Comma 14 2 2 4" xfId="9911" xr:uid="{00000000-0005-0000-0000-0000F15D0000}"/>
    <cellStyle name="Comma 14 2 2 4 2" xfId="38969" xr:uid="{00000000-0005-0000-0000-0000F25D0000}"/>
    <cellStyle name="Comma 14 2 2 5" xfId="32385" xr:uid="{00000000-0005-0000-0000-0000F35D0000}"/>
    <cellStyle name="Comma 14 2 3" xfId="4431" xr:uid="{00000000-0005-0000-0000-0000F45D0000}"/>
    <cellStyle name="Comma 14 2 3 2" xfId="17725" xr:uid="{00000000-0005-0000-0000-0000F55D0000}"/>
    <cellStyle name="Comma 14 2 3 2 2" xfId="25679" xr:uid="{00000000-0005-0000-0000-0000F65D0000}"/>
    <cellStyle name="Comma 14 2 3 2 2 2" xfId="54638" xr:uid="{00000000-0005-0000-0000-0000F75D0000}"/>
    <cellStyle name="Comma 14 2 3 2 3" xfId="46697" xr:uid="{00000000-0005-0000-0000-0000F85D0000}"/>
    <cellStyle name="Comma 14 2 3 3" xfId="11055" xr:uid="{00000000-0005-0000-0000-0000F95D0000}"/>
    <cellStyle name="Comma 14 2 3 3 2" xfId="40113" xr:uid="{00000000-0005-0000-0000-0000FA5D0000}"/>
    <cellStyle name="Comma 14 2 3 4" xfId="33529" xr:uid="{00000000-0005-0000-0000-0000FB5D0000}"/>
    <cellStyle name="Comma 14 2 4" xfId="5587" xr:uid="{00000000-0005-0000-0000-0000FC5D0000}"/>
    <cellStyle name="Comma 14 2 4 2" xfId="18869" xr:uid="{00000000-0005-0000-0000-0000FD5D0000}"/>
    <cellStyle name="Comma 14 2 4 2 2" xfId="26823" xr:uid="{00000000-0005-0000-0000-0000FE5D0000}"/>
    <cellStyle name="Comma 14 2 4 2 2 2" xfId="55782" xr:uid="{00000000-0005-0000-0000-0000FF5D0000}"/>
    <cellStyle name="Comma 14 2 4 2 3" xfId="47841" xr:uid="{00000000-0005-0000-0000-0000005E0000}"/>
    <cellStyle name="Comma 14 2 4 3" xfId="12199" xr:uid="{00000000-0005-0000-0000-0000015E0000}"/>
    <cellStyle name="Comma 14 2 4 3 2" xfId="41257" xr:uid="{00000000-0005-0000-0000-0000025E0000}"/>
    <cellStyle name="Comma 14 2 4 4" xfId="34673" xr:uid="{00000000-0005-0000-0000-0000035E0000}"/>
    <cellStyle name="Comma 14 2 5" xfId="7756" xr:uid="{00000000-0005-0000-0000-0000045E0000}"/>
    <cellStyle name="Comma 14 2 5 2" xfId="21017" xr:uid="{00000000-0005-0000-0000-0000055E0000}"/>
    <cellStyle name="Comma 14 2 5 2 2" xfId="28971" xr:uid="{00000000-0005-0000-0000-0000065E0000}"/>
    <cellStyle name="Comma 14 2 5 2 2 2" xfId="57930" xr:uid="{00000000-0005-0000-0000-0000075E0000}"/>
    <cellStyle name="Comma 14 2 5 2 3" xfId="49989" xr:uid="{00000000-0005-0000-0000-0000085E0000}"/>
    <cellStyle name="Comma 14 2 5 3" xfId="14347" xr:uid="{00000000-0005-0000-0000-0000095E0000}"/>
    <cellStyle name="Comma 14 2 5 3 2" xfId="43405" xr:uid="{00000000-0005-0000-0000-00000A5E0000}"/>
    <cellStyle name="Comma 14 2 5 4" xfId="36821" xr:uid="{00000000-0005-0000-0000-00000B5E0000}"/>
    <cellStyle name="Comma 14 2 6" xfId="15626" xr:uid="{00000000-0005-0000-0000-00000C5E0000}"/>
    <cellStyle name="Comma 14 2 6 2" xfId="23616" xr:uid="{00000000-0005-0000-0000-00000D5E0000}"/>
    <cellStyle name="Comma 14 2 6 2 2" xfId="52575" xr:uid="{00000000-0005-0000-0000-00000E5E0000}"/>
    <cellStyle name="Comma 14 2 6 3" xfId="44634" xr:uid="{00000000-0005-0000-0000-00000F5E0000}"/>
    <cellStyle name="Comma 14 2 7" xfId="22167" xr:uid="{00000000-0005-0000-0000-0000105E0000}"/>
    <cellStyle name="Comma 14 2 7 2" xfId="30115" xr:uid="{00000000-0005-0000-0000-0000115E0000}"/>
    <cellStyle name="Comma 14 2 7 2 2" xfId="59074" xr:uid="{00000000-0005-0000-0000-0000125E0000}"/>
    <cellStyle name="Comma 14 2 7 3" xfId="51133" xr:uid="{00000000-0005-0000-0000-0000135E0000}"/>
    <cellStyle name="Comma 14 2 8" xfId="8907" xr:uid="{00000000-0005-0000-0000-0000145E0000}"/>
    <cellStyle name="Comma 14 2 8 2" xfId="37965" xr:uid="{00000000-0005-0000-0000-0000155E0000}"/>
    <cellStyle name="Comma 14 2 9" xfId="31381" xr:uid="{00000000-0005-0000-0000-0000165E0000}"/>
    <cellStyle name="Comma 14 3" xfId="2641" xr:uid="{00000000-0005-0000-0000-0000175E0000}"/>
    <cellStyle name="Comma 14 3 2" xfId="5999" xr:uid="{00000000-0005-0000-0000-0000185E0000}"/>
    <cellStyle name="Comma 14 3 2 2" xfId="19281" xr:uid="{00000000-0005-0000-0000-0000195E0000}"/>
    <cellStyle name="Comma 14 3 2 2 2" xfId="27235" xr:uid="{00000000-0005-0000-0000-00001A5E0000}"/>
    <cellStyle name="Comma 14 3 2 2 2 2" xfId="56194" xr:uid="{00000000-0005-0000-0000-00001B5E0000}"/>
    <cellStyle name="Comma 14 3 2 2 3" xfId="48253" xr:uid="{00000000-0005-0000-0000-00001C5E0000}"/>
    <cellStyle name="Comma 14 3 2 3" xfId="12611" xr:uid="{00000000-0005-0000-0000-00001D5E0000}"/>
    <cellStyle name="Comma 14 3 2 3 2" xfId="41669" xr:uid="{00000000-0005-0000-0000-00001E5E0000}"/>
    <cellStyle name="Comma 14 3 2 4" xfId="35085" xr:uid="{00000000-0005-0000-0000-00001F5E0000}"/>
    <cellStyle name="Comma 14 3 3" xfId="16129" xr:uid="{00000000-0005-0000-0000-0000205E0000}"/>
    <cellStyle name="Comma 14 3 3 2" xfId="24083" xr:uid="{00000000-0005-0000-0000-0000215E0000}"/>
    <cellStyle name="Comma 14 3 3 2 2" xfId="53042" xr:uid="{00000000-0005-0000-0000-0000225E0000}"/>
    <cellStyle name="Comma 14 3 3 3" xfId="45101" xr:uid="{00000000-0005-0000-0000-0000235E0000}"/>
    <cellStyle name="Comma 14 3 4" xfId="9319" xr:uid="{00000000-0005-0000-0000-0000245E0000}"/>
    <cellStyle name="Comma 14 3 4 2" xfId="38377" xr:uid="{00000000-0005-0000-0000-0000255E0000}"/>
    <cellStyle name="Comma 14 3 5" xfId="31793" xr:uid="{00000000-0005-0000-0000-0000265E0000}"/>
    <cellStyle name="Comma 14 4" xfId="3839" xr:uid="{00000000-0005-0000-0000-0000275E0000}"/>
    <cellStyle name="Comma 14 4 2" xfId="17133" xr:uid="{00000000-0005-0000-0000-0000285E0000}"/>
    <cellStyle name="Comma 14 4 2 2" xfId="25087" xr:uid="{00000000-0005-0000-0000-0000295E0000}"/>
    <cellStyle name="Comma 14 4 2 2 2" xfId="54046" xr:uid="{00000000-0005-0000-0000-00002A5E0000}"/>
    <cellStyle name="Comma 14 4 2 3" xfId="46105" xr:uid="{00000000-0005-0000-0000-00002B5E0000}"/>
    <cellStyle name="Comma 14 4 3" xfId="10463" xr:uid="{00000000-0005-0000-0000-00002C5E0000}"/>
    <cellStyle name="Comma 14 4 3 2" xfId="39521" xr:uid="{00000000-0005-0000-0000-00002D5E0000}"/>
    <cellStyle name="Comma 14 4 4" xfId="32937" xr:uid="{00000000-0005-0000-0000-00002E5E0000}"/>
    <cellStyle name="Comma 14 5" xfId="4995" xr:uid="{00000000-0005-0000-0000-00002F5E0000}"/>
    <cellStyle name="Comma 14 5 2" xfId="18277" xr:uid="{00000000-0005-0000-0000-0000305E0000}"/>
    <cellStyle name="Comma 14 5 2 2" xfId="26231" xr:uid="{00000000-0005-0000-0000-0000315E0000}"/>
    <cellStyle name="Comma 14 5 2 2 2" xfId="55190" xr:uid="{00000000-0005-0000-0000-0000325E0000}"/>
    <cellStyle name="Comma 14 5 2 3" xfId="47249" xr:uid="{00000000-0005-0000-0000-0000335E0000}"/>
    <cellStyle name="Comma 14 5 3" xfId="11607" xr:uid="{00000000-0005-0000-0000-0000345E0000}"/>
    <cellStyle name="Comma 14 5 3 2" xfId="40665" xr:uid="{00000000-0005-0000-0000-0000355E0000}"/>
    <cellStyle name="Comma 14 5 4" xfId="34081" xr:uid="{00000000-0005-0000-0000-0000365E0000}"/>
    <cellStyle name="Comma 14 6" xfId="7164" xr:uid="{00000000-0005-0000-0000-0000375E0000}"/>
    <cellStyle name="Comma 14 6 2" xfId="20425" xr:uid="{00000000-0005-0000-0000-0000385E0000}"/>
    <cellStyle name="Comma 14 6 2 2" xfId="28379" xr:uid="{00000000-0005-0000-0000-0000395E0000}"/>
    <cellStyle name="Comma 14 6 2 2 2" xfId="57338" xr:uid="{00000000-0005-0000-0000-00003A5E0000}"/>
    <cellStyle name="Comma 14 6 2 3" xfId="49397" xr:uid="{00000000-0005-0000-0000-00003B5E0000}"/>
    <cellStyle name="Comma 14 6 3" xfId="13755" xr:uid="{00000000-0005-0000-0000-00003C5E0000}"/>
    <cellStyle name="Comma 14 6 3 2" xfId="42813" xr:uid="{00000000-0005-0000-0000-00003D5E0000}"/>
    <cellStyle name="Comma 14 6 4" xfId="36229" xr:uid="{00000000-0005-0000-0000-00003E5E0000}"/>
    <cellStyle name="Comma 14 7" xfId="15033" xr:uid="{00000000-0005-0000-0000-00003F5E0000}"/>
    <cellStyle name="Comma 14 7 2" xfId="23023" xr:uid="{00000000-0005-0000-0000-0000405E0000}"/>
    <cellStyle name="Comma 14 7 2 2" xfId="51982" xr:uid="{00000000-0005-0000-0000-0000415E0000}"/>
    <cellStyle name="Comma 14 7 3" xfId="44041" xr:uid="{00000000-0005-0000-0000-0000425E0000}"/>
    <cellStyle name="Comma 14 8" xfId="21575" xr:uid="{00000000-0005-0000-0000-0000435E0000}"/>
    <cellStyle name="Comma 14 8 2" xfId="29523" xr:uid="{00000000-0005-0000-0000-0000445E0000}"/>
    <cellStyle name="Comma 14 8 2 2" xfId="58482" xr:uid="{00000000-0005-0000-0000-0000455E0000}"/>
    <cellStyle name="Comma 14 8 3" xfId="50541" xr:uid="{00000000-0005-0000-0000-0000465E0000}"/>
    <cellStyle name="Comma 14 9" xfId="8315" xr:uid="{00000000-0005-0000-0000-0000475E0000}"/>
    <cellStyle name="Comma 14 9 2" xfId="37373" xr:uid="{00000000-0005-0000-0000-0000485E0000}"/>
    <cellStyle name="Comma 15" xfId="1587" xr:uid="{00000000-0005-0000-0000-0000495E0000}"/>
    <cellStyle name="Comma 15 10" xfId="30776" xr:uid="{00000000-0005-0000-0000-00004A5E0000}"/>
    <cellStyle name="Comma 15 2" xfId="2212" xr:uid="{00000000-0005-0000-0000-00004B5E0000}"/>
    <cellStyle name="Comma 15 2 2" xfId="3220" xr:uid="{00000000-0005-0000-0000-00004C5E0000}"/>
    <cellStyle name="Comma 15 2 2 2" xfId="6578" xr:uid="{00000000-0005-0000-0000-00004D5E0000}"/>
    <cellStyle name="Comma 15 2 2 2 2" xfId="19860" xr:uid="{00000000-0005-0000-0000-00004E5E0000}"/>
    <cellStyle name="Comma 15 2 2 2 2 2" xfId="27814" xr:uid="{00000000-0005-0000-0000-00004F5E0000}"/>
    <cellStyle name="Comma 15 2 2 2 2 2 2" xfId="56773" xr:uid="{00000000-0005-0000-0000-0000505E0000}"/>
    <cellStyle name="Comma 15 2 2 2 2 3" xfId="48832" xr:uid="{00000000-0005-0000-0000-0000515E0000}"/>
    <cellStyle name="Comma 15 2 2 2 3" xfId="13190" xr:uid="{00000000-0005-0000-0000-0000525E0000}"/>
    <cellStyle name="Comma 15 2 2 2 3 2" xfId="42248" xr:uid="{00000000-0005-0000-0000-0000535E0000}"/>
    <cellStyle name="Comma 15 2 2 2 4" xfId="35664" xr:uid="{00000000-0005-0000-0000-0000545E0000}"/>
    <cellStyle name="Comma 15 2 2 3" xfId="16708" xr:uid="{00000000-0005-0000-0000-0000555E0000}"/>
    <cellStyle name="Comma 15 2 2 3 2" xfId="24662" xr:uid="{00000000-0005-0000-0000-0000565E0000}"/>
    <cellStyle name="Comma 15 2 2 3 2 2" xfId="53621" xr:uid="{00000000-0005-0000-0000-0000575E0000}"/>
    <cellStyle name="Comma 15 2 2 3 3" xfId="45680" xr:uid="{00000000-0005-0000-0000-0000585E0000}"/>
    <cellStyle name="Comma 15 2 2 4" xfId="9898" xr:uid="{00000000-0005-0000-0000-0000595E0000}"/>
    <cellStyle name="Comma 15 2 2 4 2" xfId="38956" xr:uid="{00000000-0005-0000-0000-00005A5E0000}"/>
    <cellStyle name="Comma 15 2 2 5" xfId="32372" xr:uid="{00000000-0005-0000-0000-00005B5E0000}"/>
    <cellStyle name="Comma 15 2 3" xfId="4418" xr:uid="{00000000-0005-0000-0000-00005C5E0000}"/>
    <cellStyle name="Comma 15 2 3 2" xfId="17712" xr:uid="{00000000-0005-0000-0000-00005D5E0000}"/>
    <cellStyle name="Comma 15 2 3 2 2" xfId="25666" xr:uid="{00000000-0005-0000-0000-00005E5E0000}"/>
    <cellStyle name="Comma 15 2 3 2 2 2" xfId="54625" xr:uid="{00000000-0005-0000-0000-00005F5E0000}"/>
    <cellStyle name="Comma 15 2 3 2 3" xfId="46684" xr:uid="{00000000-0005-0000-0000-0000605E0000}"/>
    <cellStyle name="Comma 15 2 3 3" xfId="11042" xr:uid="{00000000-0005-0000-0000-0000615E0000}"/>
    <cellStyle name="Comma 15 2 3 3 2" xfId="40100" xr:uid="{00000000-0005-0000-0000-0000625E0000}"/>
    <cellStyle name="Comma 15 2 3 4" xfId="33516" xr:uid="{00000000-0005-0000-0000-0000635E0000}"/>
    <cellStyle name="Comma 15 2 4" xfId="5574" xr:uid="{00000000-0005-0000-0000-0000645E0000}"/>
    <cellStyle name="Comma 15 2 4 2" xfId="18856" xr:uid="{00000000-0005-0000-0000-0000655E0000}"/>
    <cellStyle name="Comma 15 2 4 2 2" xfId="26810" xr:uid="{00000000-0005-0000-0000-0000665E0000}"/>
    <cellStyle name="Comma 15 2 4 2 2 2" xfId="55769" xr:uid="{00000000-0005-0000-0000-0000675E0000}"/>
    <cellStyle name="Comma 15 2 4 2 3" xfId="47828" xr:uid="{00000000-0005-0000-0000-0000685E0000}"/>
    <cellStyle name="Comma 15 2 4 3" xfId="12186" xr:uid="{00000000-0005-0000-0000-0000695E0000}"/>
    <cellStyle name="Comma 15 2 4 3 2" xfId="41244" xr:uid="{00000000-0005-0000-0000-00006A5E0000}"/>
    <cellStyle name="Comma 15 2 4 4" xfId="34660" xr:uid="{00000000-0005-0000-0000-00006B5E0000}"/>
    <cellStyle name="Comma 15 2 5" xfId="7743" xr:uid="{00000000-0005-0000-0000-00006C5E0000}"/>
    <cellStyle name="Comma 15 2 5 2" xfId="21004" xr:uid="{00000000-0005-0000-0000-00006D5E0000}"/>
    <cellStyle name="Comma 15 2 5 2 2" xfId="28958" xr:uid="{00000000-0005-0000-0000-00006E5E0000}"/>
    <cellStyle name="Comma 15 2 5 2 2 2" xfId="57917" xr:uid="{00000000-0005-0000-0000-00006F5E0000}"/>
    <cellStyle name="Comma 15 2 5 2 3" xfId="49976" xr:uid="{00000000-0005-0000-0000-0000705E0000}"/>
    <cellStyle name="Comma 15 2 5 3" xfId="14334" xr:uid="{00000000-0005-0000-0000-0000715E0000}"/>
    <cellStyle name="Comma 15 2 5 3 2" xfId="43392" xr:uid="{00000000-0005-0000-0000-0000725E0000}"/>
    <cellStyle name="Comma 15 2 5 4" xfId="36808" xr:uid="{00000000-0005-0000-0000-0000735E0000}"/>
    <cellStyle name="Comma 15 2 6" xfId="15613" xr:uid="{00000000-0005-0000-0000-0000745E0000}"/>
    <cellStyle name="Comma 15 2 6 2" xfId="23603" xr:uid="{00000000-0005-0000-0000-0000755E0000}"/>
    <cellStyle name="Comma 15 2 6 2 2" xfId="52562" xr:uid="{00000000-0005-0000-0000-0000765E0000}"/>
    <cellStyle name="Comma 15 2 6 3" xfId="44621" xr:uid="{00000000-0005-0000-0000-0000775E0000}"/>
    <cellStyle name="Comma 15 2 7" xfId="22154" xr:uid="{00000000-0005-0000-0000-0000785E0000}"/>
    <cellStyle name="Comma 15 2 7 2" xfId="30102" xr:uid="{00000000-0005-0000-0000-0000795E0000}"/>
    <cellStyle name="Comma 15 2 7 2 2" xfId="59061" xr:uid="{00000000-0005-0000-0000-00007A5E0000}"/>
    <cellStyle name="Comma 15 2 7 3" xfId="51120" xr:uid="{00000000-0005-0000-0000-00007B5E0000}"/>
    <cellStyle name="Comma 15 2 8" xfId="8894" xr:uid="{00000000-0005-0000-0000-00007C5E0000}"/>
    <cellStyle name="Comma 15 2 8 2" xfId="37952" xr:uid="{00000000-0005-0000-0000-00007D5E0000}"/>
    <cellStyle name="Comma 15 2 9" xfId="31368" xr:uid="{00000000-0005-0000-0000-00007E5E0000}"/>
    <cellStyle name="Comma 15 3" xfId="2628" xr:uid="{00000000-0005-0000-0000-00007F5E0000}"/>
    <cellStyle name="Comma 15 3 2" xfId="5986" xr:uid="{00000000-0005-0000-0000-0000805E0000}"/>
    <cellStyle name="Comma 15 3 2 2" xfId="19268" xr:uid="{00000000-0005-0000-0000-0000815E0000}"/>
    <cellStyle name="Comma 15 3 2 2 2" xfId="27222" xr:uid="{00000000-0005-0000-0000-0000825E0000}"/>
    <cellStyle name="Comma 15 3 2 2 2 2" xfId="56181" xr:uid="{00000000-0005-0000-0000-0000835E0000}"/>
    <cellStyle name="Comma 15 3 2 2 3" xfId="48240" xr:uid="{00000000-0005-0000-0000-0000845E0000}"/>
    <cellStyle name="Comma 15 3 2 3" xfId="12598" xr:uid="{00000000-0005-0000-0000-0000855E0000}"/>
    <cellStyle name="Comma 15 3 2 3 2" xfId="41656" xr:uid="{00000000-0005-0000-0000-0000865E0000}"/>
    <cellStyle name="Comma 15 3 2 4" xfId="35072" xr:uid="{00000000-0005-0000-0000-0000875E0000}"/>
    <cellStyle name="Comma 15 3 3" xfId="16116" xr:uid="{00000000-0005-0000-0000-0000885E0000}"/>
    <cellStyle name="Comma 15 3 3 2" xfId="24070" xr:uid="{00000000-0005-0000-0000-0000895E0000}"/>
    <cellStyle name="Comma 15 3 3 2 2" xfId="53029" xr:uid="{00000000-0005-0000-0000-00008A5E0000}"/>
    <cellStyle name="Comma 15 3 3 3" xfId="45088" xr:uid="{00000000-0005-0000-0000-00008B5E0000}"/>
    <cellStyle name="Comma 15 3 4" xfId="9306" xr:uid="{00000000-0005-0000-0000-00008C5E0000}"/>
    <cellStyle name="Comma 15 3 4 2" xfId="38364" xr:uid="{00000000-0005-0000-0000-00008D5E0000}"/>
    <cellStyle name="Comma 15 3 5" xfId="31780" xr:uid="{00000000-0005-0000-0000-00008E5E0000}"/>
    <cellStyle name="Comma 15 4" xfId="3826" xr:uid="{00000000-0005-0000-0000-00008F5E0000}"/>
    <cellStyle name="Comma 15 4 2" xfId="17120" xr:uid="{00000000-0005-0000-0000-0000905E0000}"/>
    <cellStyle name="Comma 15 4 2 2" xfId="25074" xr:uid="{00000000-0005-0000-0000-0000915E0000}"/>
    <cellStyle name="Comma 15 4 2 2 2" xfId="54033" xr:uid="{00000000-0005-0000-0000-0000925E0000}"/>
    <cellStyle name="Comma 15 4 2 3" xfId="46092" xr:uid="{00000000-0005-0000-0000-0000935E0000}"/>
    <cellStyle name="Comma 15 4 3" xfId="10450" xr:uid="{00000000-0005-0000-0000-0000945E0000}"/>
    <cellStyle name="Comma 15 4 3 2" xfId="39508" xr:uid="{00000000-0005-0000-0000-0000955E0000}"/>
    <cellStyle name="Comma 15 4 4" xfId="32924" xr:uid="{00000000-0005-0000-0000-0000965E0000}"/>
    <cellStyle name="Comma 15 5" xfId="4982" xr:uid="{00000000-0005-0000-0000-0000975E0000}"/>
    <cellStyle name="Comma 15 5 2" xfId="18264" xr:uid="{00000000-0005-0000-0000-0000985E0000}"/>
    <cellStyle name="Comma 15 5 2 2" xfId="26218" xr:uid="{00000000-0005-0000-0000-0000995E0000}"/>
    <cellStyle name="Comma 15 5 2 2 2" xfId="55177" xr:uid="{00000000-0005-0000-0000-00009A5E0000}"/>
    <cellStyle name="Comma 15 5 2 3" xfId="47236" xr:uid="{00000000-0005-0000-0000-00009B5E0000}"/>
    <cellStyle name="Comma 15 5 3" xfId="11594" xr:uid="{00000000-0005-0000-0000-00009C5E0000}"/>
    <cellStyle name="Comma 15 5 3 2" xfId="40652" xr:uid="{00000000-0005-0000-0000-00009D5E0000}"/>
    <cellStyle name="Comma 15 5 4" xfId="34068" xr:uid="{00000000-0005-0000-0000-00009E5E0000}"/>
    <cellStyle name="Comma 15 6" xfId="7151" xr:uid="{00000000-0005-0000-0000-00009F5E0000}"/>
    <cellStyle name="Comma 15 6 2" xfId="20412" xr:uid="{00000000-0005-0000-0000-0000A05E0000}"/>
    <cellStyle name="Comma 15 6 2 2" xfId="28366" xr:uid="{00000000-0005-0000-0000-0000A15E0000}"/>
    <cellStyle name="Comma 15 6 2 2 2" xfId="57325" xr:uid="{00000000-0005-0000-0000-0000A25E0000}"/>
    <cellStyle name="Comma 15 6 2 3" xfId="49384" xr:uid="{00000000-0005-0000-0000-0000A35E0000}"/>
    <cellStyle name="Comma 15 6 3" xfId="13742" xr:uid="{00000000-0005-0000-0000-0000A45E0000}"/>
    <cellStyle name="Comma 15 6 3 2" xfId="42800" xr:uid="{00000000-0005-0000-0000-0000A55E0000}"/>
    <cellStyle name="Comma 15 6 4" xfId="36216" xr:uid="{00000000-0005-0000-0000-0000A65E0000}"/>
    <cellStyle name="Comma 15 7" xfId="15020" xr:uid="{00000000-0005-0000-0000-0000A75E0000}"/>
    <cellStyle name="Comma 15 7 2" xfId="23010" xr:uid="{00000000-0005-0000-0000-0000A85E0000}"/>
    <cellStyle name="Comma 15 7 2 2" xfId="51969" xr:uid="{00000000-0005-0000-0000-0000A95E0000}"/>
    <cellStyle name="Comma 15 7 3" xfId="44028" xr:uid="{00000000-0005-0000-0000-0000AA5E0000}"/>
    <cellStyle name="Comma 15 8" xfId="21562" xr:uid="{00000000-0005-0000-0000-0000AB5E0000}"/>
    <cellStyle name="Comma 15 8 2" xfId="29510" xr:uid="{00000000-0005-0000-0000-0000AC5E0000}"/>
    <cellStyle name="Comma 15 8 2 2" xfId="58469" xr:uid="{00000000-0005-0000-0000-0000AD5E0000}"/>
    <cellStyle name="Comma 15 8 3" xfId="50528" xr:uid="{00000000-0005-0000-0000-0000AE5E0000}"/>
    <cellStyle name="Comma 15 9" xfId="8302" xr:uid="{00000000-0005-0000-0000-0000AF5E0000}"/>
    <cellStyle name="Comma 15 9 2" xfId="37360" xr:uid="{00000000-0005-0000-0000-0000B05E0000}"/>
    <cellStyle name="Comma 16" xfId="1596" xr:uid="{00000000-0005-0000-0000-0000B15E0000}"/>
    <cellStyle name="Comma 16 10" xfId="30785" xr:uid="{00000000-0005-0000-0000-0000B25E0000}"/>
    <cellStyle name="Comma 16 2" xfId="2221" xr:uid="{00000000-0005-0000-0000-0000B35E0000}"/>
    <cellStyle name="Comma 16 2 2" xfId="3229" xr:uid="{00000000-0005-0000-0000-0000B45E0000}"/>
    <cellStyle name="Comma 16 2 2 2" xfId="6587" xr:uid="{00000000-0005-0000-0000-0000B55E0000}"/>
    <cellStyle name="Comma 16 2 2 2 2" xfId="19869" xr:uid="{00000000-0005-0000-0000-0000B65E0000}"/>
    <cellStyle name="Comma 16 2 2 2 2 2" xfId="27823" xr:uid="{00000000-0005-0000-0000-0000B75E0000}"/>
    <cellStyle name="Comma 16 2 2 2 2 2 2" xfId="56782" xr:uid="{00000000-0005-0000-0000-0000B85E0000}"/>
    <cellStyle name="Comma 16 2 2 2 2 3" xfId="48841" xr:uid="{00000000-0005-0000-0000-0000B95E0000}"/>
    <cellStyle name="Comma 16 2 2 2 3" xfId="13199" xr:uid="{00000000-0005-0000-0000-0000BA5E0000}"/>
    <cellStyle name="Comma 16 2 2 2 3 2" xfId="42257" xr:uid="{00000000-0005-0000-0000-0000BB5E0000}"/>
    <cellStyle name="Comma 16 2 2 2 4" xfId="35673" xr:uid="{00000000-0005-0000-0000-0000BC5E0000}"/>
    <cellStyle name="Comma 16 2 2 3" xfId="16717" xr:uid="{00000000-0005-0000-0000-0000BD5E0000}"/>
    <cellStyle name="Comma 16 2 2 3 2" xfId="24671" xr:uid="{00000000-0005-0000-0000-0000BE5E0000}"/>
    <cellStyle name="Comma 16 2 2 3 2 2" xfId="53630" xr:uid="{00000000-0005-0000-0000-0000BF5E0000}"/>
    <cellStyle name="Comma 16 2 2 3 3" xfId="45689" xr:uid="{00000000-0005-0000-0000-0000C05E0000}"/>
    <cellStyle name="Comma 16 2 2 4" xfId="9907" xr:uid="{00000000-0005-0000-0000-0000C15E0000}"/>
    <cellStyle name="Comma 16 2 2 4 2" xfId="38965" xr:uid="{00000000-0005-0000-0000-0000C25E0000}"/>
    <cellStyle name="Comma 16 2 2 5" xfId="32381" xr:uid="{00000000-0005-0000-0000-0000C35E0000}"/>
    <cellStyle name="Comma 16 2 3" xfId="4427" xr:uid="{00000000-0005-0000-0000-0000C45E0000}"/>
    <cellStyle name="Comma 16 2 3 2" xfId="17721" xr:uid="{00000000-0005-0000-0000-0000C55E0000}"/>
    <cellStyle name="Comma 16 2 3 2 2" xfId="25675" xr:uid="{00000000-0005-0000-0000-0000C65E0000}"/>
    <cellStyle name="Comma 16 2 3 2 2 2" xfId="54634" xr:uid="{00000000-0005-0000-0000-0000C75E0000}"/>
    <cellStyle name="Comma 16 2 3 2 3" xfId="46693" xr:uid="{00000000-0005-0000-0000-0000C85E0000}"/>
    <cellStyle name="Comma 16 2 3 3" xfId="11051" xr:uid="{00000000-0005-0000-0000-0000C95E0000}"/>
    <cellStyle name="Comma 16 2 3 3 2" xfId="40109" xr:uid="{00000000-0005-0000-0000-0000CA5E0000}"/>
    <cellStyle name="Comma 16 2 3 4" xfId="33525" xr:uid="{00000000-0005-0000-0000-0000CB5E0000}"/>
    <cellStyle name="Comma 16 2 4" xfId="5583" xr:uid="{00000000-0005-0000-0000-0000CC5E0000}"/>
    <cellStyle name="Comma 16 2 4 2" xfId="18865" xr:uid="{00000000-0005-0000-0000-0000CD5E0000}"/>
    <cellStyle name="Comma 16 2 4 2 2" xfId="26819" xr:uid="{00000000-0005-0000-0000-0000CE5E0000}"/>
    <cellStyle name="Comma 16 2 4 2 2 2" xfId="55778" xr:uid="{00000000-0005-0000-0000-0000CF5E0000}"/>
    <cellStyle name="Comma 16 2 4 2 3" xfId="47837" xr:uid="{00000000-0005-0000-0000-0000D05E0000}"/>
    <cellStyle name="Comma 16 2 4 3" xfId="12195" xr:uid="{00000000-0005-0000-0000-0000D15E0000}"/>
    <cellStyle name="Comma 16 2 4 3 2" xfId="41253" xr:uid="{00000000-0005-0000-0000-0000D25E0000}"/>
    <cellStyle name="Comma 16 2 4 4" xfId="34669" xr:uid="{00000000-0005-0000-0000-0000D35E0000}"/>
    <cellStyle name="Comma 16 2 5" xfId="7752" xr:uid="{00000000-0005-0000-0000-0000D45E0000}"/>
    <cellStyle name="Comma 16 2 5 2" xfId="21013" xr:uid="{00000000-0005-0000-0000-0000D55E0000}"/>
    <cellStyle name="Comma 16 2 5 2 2" xfId="28967" xr:uid="{00000000-0005-0000-0000-0000D65E0000}"/>
    <cellStyle name="Comma 16 2 5 2 2 2" xfId="57926" xr:uid="{00000000-0005-0000-0000-0000D75E0000}"/>
    <cellStyle name="Comma 16 2 5 2 3" xfId="49985" xr:uid="{00000000-0005-0000-0000-0000D85E0000}"/>
    <cellStyle name="Comma 16 2 5 3" xfId="14343" xr:uid="{00000000-0005-0000-0000-0000D95E0000}"/>
    <cellStyle name="Comma 16 2 5 3 2" xfId="43401" xr:uid="{00000000-0005-0000-0000-0000DA5E0000}"/>
    <cellStyle name="Comma 16 2 5 4" xfId="36817" xr:uid="{00000000-0005-0000-0000-0000DB5E0000}"/>
    <cellStyle name="Comma 16 2 6" xfId="15622" xr:uid="{00000000-0005-0000-0000-0000DC5E0000}"/>
    <cellStyle name="Comma 16 2 6 2" xfId="23612" xr:uid="{00000000-0005-0000-0000-0000DD5E0000}"/>
    <cellStyle name="Comma 16 2 6 2 2" xfId="52571" xr:uid="{00000000-0005-0000-0000-0000DE5E0000}"/>
    <cellStyle name="Comma 16 2 6 3" xfId="44630" xr:uid="{00000000-0005-0000-0000-0000DF5E0000}"/>
    <cellStyle name="Comma 16 2 7" xfId="22163" xr:uid="{00000000-0005-0000-0000-0000E05E0000}"/>
    <cellStyle name="Comma 16 2 7 2" xfId="30111" xr:uid="{00000000-0005-0000-0000-0000E15E0000}"/>
    <cellStyle name="Comma 16 2 7 2 2" xfId="59070" xr:uid="{00000000-0005-0000-0000-0000E25E0000}"/>
    <cellStyle name="Comma 16 2 7 3" xfId="51129" xr:uid="{00000000-0005-0000-0000-0000E35E0000}"/>
    <cellStyle name="Comma 16 2 8" xfId="8903" xr:uid="{00000000-0005-0000-0000-0000E45E0000}"/>
    <cellStyle name="Comma 16 2 8 2" xfId="37961" xr:uid="{00000000-0005-0000-0000-0000E55E0000}"/>
    <cellStyle name="Comma 16 2 9" xfId="31377" xr:uid="{00000000-0005-0000-0000-0000E65E0000}"/>
    <cellStyle name="Comma 16 3" xfId="2637" xr:uid="{00000000-0005-0000-0000-0000E75E0000}"/>
    <cellStyle name="Comma 16 3 2" xfId="5995" xr:uid="{00000000-0005-0000-0000-0000E85E0000}"/>
    <cellStyle name="Comma 16 3 2 2" xfId="19277" xr:uid="{00000000-0005-0000-0000-0000E95E0000}"/>
    <cellStyle name="Comma 16 3 2 2 2" xfId="27231" xr:uid="{00000000-0005-0000-0000-0000EA5E0000}"/>
    <cellStyle name="Comma 16 3 2 2 2 2" xfId="56190" xr:uid="{00000000-0005-0000-0000-0000EB5E0000}"/>
    <cellStyle name="Comma 16 3 2 2 3" xfId="48249" xr:uid="{00000000-0005-0000-0000-0000EC5E0000}"/>
    <cellStyle name="Comma 16 3 2 3" xfId="12607" xr:uid="{00000000-0005-0000-0000-0000ED5E0000}"/>
    <cellStyle name="Comma 16 3 2 3 2" xfId="41665" xr:uid="{00000000-0005-0000-0000-0000EE5E0000}"/>
    <cellStyle name="Comma 16 3 2 4" xfId="35081" xr:uid="{00000000-0005-0000-0000-0000EF5E0000}"/>
    <cellStyle name="Comma 16 3 3" xfId="16125" xr:uid="{00000000-0005-0000-0000-0000F05E0000}"/>
    <cellStyle name="Comma 16 3 3 2" xfId="24079" xr:uid="{00000000-0005-0000-0000-0000F15E0000}"/>
    <cellStyle name="Comma 16 3 3 2 2" xfId="53038" xr:uid="{00000000-0005-0000-0000-0000F25E0000}"/>
    <cellStyle name="Comma 16 3 3 3" xfId="45097" xr:uid="{00000000-0005-0000-0000-0000F35E0000}"/>
    <cellStyle name="Comma 16 3 4" xfId="9315" xr:uid="{00000000-0005-0000-0000-0000F45E0000}"/>
    <cellStyle name="Comma 16 3 4 2" xfId="38373" xr:uid="{00000000-0005-0000-0000-0000F55E0000}"/>
    <cellStyle name="Comma 16 3 5" xfId="31789" xr:uid="{00000000-0005-0000-0000-0000F65E0000}"/>
    <cellStyle name="Comma 16 4" xfId="3835" xr:uid="{00000000-0005-0000-0000-0000F75E0000}"/>
    <cellStyle name="Comma 16 4 2" xfId="17129" xr:uid="{00000000-0005-0000-0000-0000F85E0000}"/>
    <cellStyle name="Comma 16 4 2 2" xfId="25083" xr:uid="{00000000-0005-0000-0000-0000F95E0000}"/>
    <cellStyle name="Comma 16 4 2 2 2" xfId="54042" xr:uid="{00000000-0005-0000-0000-0000FA5E0000}"/>
    <cellStyle name="Comma 16 4 2 3" xfId="46101" xr:uid="{00000000-0005-0000-0000-0000FB5E0000}"/>
    <cellStyle name="Comma 16 4 3" xfId="10459" xr:uid="{00000000-0005-0000-0000-0000FC5E0000}"/>
    <cellStyle name="Comma 16 4 3 2" xfId="39517" xr:uid="{00000000-0005-0000-0000-0000FD5E0000}"/>
    <cellStyle name="Comma 16 4 4" xfId="32933" xr:uid="{00000000-0005-0000-0000-0000FE5E0000}"/>
    <cellStyle name="Comma 16 5" xfId="4991" xr:uid="{00000000-0005-0000-0000-0000FF5E0000}"/>
    <cellStyle name="Comma 16 5 2" xfId="18273" xr:uid="{00000000-0005-0000-0000-0000005F0000}"/>
    <cellStyle name="Comma 16 5 2 2" xfId="26227" xr:uid="{00000000-0005-0000-0000-0000015F0000}"/>
    <cellStyle name="Comma 16 5 2 2 2" xfId="55186" xr:uid="{00000000-0005-0000-0000-0000025F0000}"/>
    <cellStyle name="Comma 16 5 2 3" xfId="47245" xr:uid="{00000000-0005-0000-0000-0000035F0000}"/>
    <cellStyle name="Comma 16 5 3" xfId="11603" xr:uid="{00000000-0005-0000-0000-0000045F0000}"/>
    <cellStyle name="Comma 16 5 3 2" xfId="40661" xr:uid="{00000000-0005-0000-0000-0000055F0000}"/>
    <cellStyle name="Comma 16 5 4" xfId="34077" xr:uid="{00000000-0005-0000-0000-0000065F0000}"/>
    <cellStyle name="Comma 16 6" xfId="7160" xr:uid="{00000000-0005-0000-0000-0000075F0000}"/>
    <cellStyle name="Comma 16 6 2" xfId="20421" xr:uid="{00000000-0005-0000-0000-0000085F0000}"/>
    <cellStyle name="Comma 16 6 2 2" xfId="28375" xr:uid="{00000000-0005-0000-0000-0000095F0000}"/>
    <cellStyle name="Comma 16 6 2 2 2" xfId="57334" xr:uid="{00000000-0005-0000-0000-00000A5F0000}"/>
    <cellStyle name="Comma 16 6 2 3" xfId="49393" xr:uid="{00000000-0005-0000-0000-00000B5F0000}"/>
    <cellStyle name="Comma 16 6 3" xfId="13751" xr:uid="{00000000-0005-0000-0000-00000C5F0000}"/>
    <cellStyle name="Comma 16 6 3 2" xfId="42809" xr:uid="{00000000-0005-0000-0000-00000D5F0000}"/>
    <cellStyle name="Comma 16 6 4" xfId="36225" xr:uid="{00000000-0005-0000-0000-00000E5F0000}"/>
    <cellStyle name="Comma 16 7" xfId="15029" xr:uid="{00000000-0005-0000-0000-00000F5F0000}"/>
    <cellStyle name="Comma 16 7 2" xfId="23019" xr:uid="{00000000-0005-0000-0000-0000105F0000}"/>
    <cellStyle name="Comma 16 7 2 2" xfId="51978" xr:uid="{00000000-0005-0000-0000-0000115F0000}"/>
    <cellStyle name="Comma 16 7 3" xfId="44037" xr:uid="{00000000-0005-0000-0000-0000125F0000}"/>
    <cellStyle name="Comma 16 8" xfId="21571" xr:uid="{00000000-0005-0000-0000-0000135F0000}"/>
    <cellStyle name="Comma 16 8 2" xfId="29519" xr:uid="{00000000-0005-0000-0000-0000145F0000}"/>
    <cellStyle name="Comma 16 8 2 2" xfId="58478" xr:uid="{00000000-0005-0000-0000-0000155F0000}"/>
    <cellStyle name="Comma 16 8 3" xfId="50537" xr:uid="{00000000-0005-0000-0000-0000165F0000}"/>
    <cellStyle name="Comma 16 9" xfId="8311" xr:uid="{00000000-0005-0000-0000-0000175F0000}"/>
    <cellStyle name="Comma 16 9 2" xfId="37369" xr:uid="{00000000-0005-0000-0000-0000185F0000}"/>
    <cellStyle name="Comma 17" xfId="1590" xr:uid="{00000000-0005-0000-0000-0000195F0000}"/>
    <cellStyle name="Comma 17 10" xfId="30779" xr:uid="{00000000-0005-0000-0000-00001A5F0000}"/>
    <cellStyle name="Comma 17 2" xfId="2215" xr:uid="{00000000-0005-0000-0000-00001B5F0000}"/>
    <cellStyle name="Comma 17 2 2" xfId="3223" xr:uid="{00000000-0005-0000-0000-00001C5F0000}"/>
    <cellStyle name="Comma 17 2 2 2" xfId="6581" xr:uid="{00000000-0005-0000-0000-00001D5F0000}"/>
    <cellStyle name="Comma 17 2 2 2 2" xfId="19863" xr:uid="{00000000-0005-0000-0000-00001E5F0000}"/>
    <cellStyle name="Comma 17 2 2 2 2 2" xfId="27817" xr:uid="{00000000-0005-0000-0000-00001F5F0000}"/>
    <cellStyle name="Comma 17 2 2 2 2 2 2" xfId="56776" xr:uid="{00000000-0005-0000-0000-0000205F0000}"/>
    <cellStyle name="Comma 17 2 2 2 2 3" xfId="48835" xr:uid="{00000000-0005-0000-0000-0000215F0000}"/>
    <cellStyle name="Comma 17 2 2 2 3" xfId="13193" xr:uid="{00000000-0005-0000-0000-0000225F0000}"/>
    <cellStyle name="Comma 17 2 2 2 3 2" xfId="42251" xr:uid="{00000000-0005-0000-0000-0000235F0000}"/>
    <cellStyle name="Comma 17 2 2 2 4" xfId="35667" xr:uid="{00000000-0005-0000-0000-0000245F0000}"/>
    <cellStyle name="Comma 17 2 2 3" xfId="16711" xr:uid="{00000000-0005-0000-0000-0000255F0000}"/>
    <cellStyle name="Comma 17 2 2 3 2" xfId="24665" xr:uid="{00000000-0005-0000-0000-0000265F0000}"/>
    <cellStyle name="Comma 17 2 2 3 2 2" xfId="53624" xr:uid="{00000000-0005-0000-0000-0000275F0000}"/>
    <cellStyle name="Comma 17 2 2 3 3" xfId="45683" xr:uid="{00000000-0005-0000-0000-0000285F0000}"/>
    <cellStyle name="Comma 17 2 2 4" xfId="9901" xr:uid="{00000000-0005-0000-0000-0000295F0000}"/>
    <cellStyle name="Comma 17 2 2 4 2" xfId="38959" xr:uid="{00000000-0005-0000-0000-00002A5F0000}"/>
    <cellStyle name="Comma 17 2 2 5" xfId="32375" xr:uid="{00000000-0005-0000-0000-00002B5F0000}"/>
    <cellStyle name="Comma 17 2 3" xfId="4421" xr:uid="{00000000-0005-0000-0000-00002C5F0000}"/>
    <cellStyle name="Comma 17 2 3 2" xfId="17715" xr:uid="{00000000-0005-0000-0000-00002D5F0000}"/>
    <cellStyle name="Comma 17 2 3 2 2" xfId="25669" xr:uid="{00000000-0005-0000-0000-00002E5F0000}"/>
    <cellStyle name="Comma 17 2 3 2 2 2" xfId="54628" xr:uid="{00000000-0005-0000-0000-00002F5F0000}"/>
    <cellStyle name="Comma 17 2 3 2 3" xfId="46687" xr:uid="{00000000-0005-0000-0000-0000305F0000}"/>
    <cellStyle name="Comma 17 2 3 3" xfId="11045" xr:uid="{00000000-0005-0000-0000-0000315F0000}"/>
    <cellStyle name="Comma 17 2 3 3 2" xfId="40103" xr:uid="{00000000-0005-0000-0000-0000325F0000}"/>
    <cellStyle name="Comma 17 2 3 4" xfId="33519" xr:uid="{00000000-0005-0000-0000-0000335F0000}"/>
    <cellStyle name="Comma 17 2 4" xfId="5577" xr:uid="{00000000-0005-0000-0000-0000345F0000}"/>
    <cellStyle name="Comma 17 2 4 2" xfId="18859" xr:uid="{00000000-0005-0000-0000-0000355F0000}"/>
    <cellStyle name="Comma 17 2 4 2 2" xfId="26813" xr:uid="{00000000-0005-0000-0000-0000365F0000}"/>
    <cellStyle name="Comma 17 2 4 2 2 2" xfId="55772" xr:uid="{00000000-0005-0000-0000-0000375F0000}"/>
    <cellStyle name="Comma 17 2 4 2 3" xfId="47831" xr:uid="{00000000-0005-0000-0000-0000385F0000}"/>
    <cellStyle name="Comma 17 2 4 3" xfId="12189" xr:uid="{00000000-0005-0000-0000-0000395F0000}"/>
    <cellStyle name="Comma 17 2 4 3 2" xfId="41247" xr:uid="{00000000-0005-0000-0000-00003A5F0000}"/>
    <cellStyle name="Comma 17 2 4 4" xfId="34663" xr:uid="{00000000-0005-0000-0000-00003B5F0000}"/>
    <cellStyle name="Comma 17 2 5" xfId="7746" xr:uid="{00000000-0005-0000-0000-00003C5F0000}"/>
    <cellStyle name="Comma 17 2 5 2" xfId="21007" xr:uid="{00000000-0005-0000-0000-00003D5F0000}"/>
    <cellStyle name="Comma 17 2 5 2 2" xfId="28961" xr:uid="{00000000-0005-0000-0000-00003E5F0000}"/>
    <cellStyle name="Comma 17 2 5 2 2 2" xfId="57920" xr:uid="{00000000-0005-0000-0000-00003F5F0000}"/>
    <cellStyle name="Comma 17 2 5 2 3" xfId="49979" xr:uid="{00000000-0005-0000-0000-0000405F0000}"/>
    <cellStyle name="Comma 17 2 5 3" xfId="14337" xr:uid="{00000000-0005-0000-0000-0000415F0000}"/>
    <cellStyle name="Comma 17 2 5 3 2" xfId="43395" xr:uid="{00000000-0005-0000-0000-0000425F0000}"/>
    <cellStyle name="Comma 17 2 5 4" xfId="36811" xr:uid="{00000000-0005-0000-0000-0000435F0000}"/>
    <cellStyle name="Comma 17 2 6" xfId="15616" xr:uid="{00000000-0005-0000-0000-0000445F0000}"/>
    <cellStyle name="Comma 17 2 6 2" xfId="23606" xr:uid="{00000000-0005-0000-0000-0000455F0000}"/>
    <cellStyle name="Comma 17 2 6 2 2" xfId="52565" xr:uid="{00000000-0005-0000-0000-0000465F0000}"/>
    <cellStyle name="Comma 17 2 6 3" xfId="44624" xr:uid="{00000000-0005-0000-0000-0000475F0000}"/>
    <cellStyle name="Comma 17 2 7" xfId="22157" xr:uid="{00000000-0005-0000-0000-0000485F0000}"/>
    <cellStyle name="Comma 17 2 7 2" xfId="30105" xr:uid="{00000000-0005-0000-0000-0000495F0000}"/>
    <cellStyle name="Comma 17 2 7 2 2" xfId="59064" xr:uid="{00000000-0005-0000-0000-00004A5F0000}"/>
    <cellStyle name="Comma 17 2 7 3" xfId="51123" xr:uid="{00000000-0005-0000-0000-00004B5F0000}"/>
    <cellStyle name="Comma 17 2 8" xfId="8897" xr:uid="{00000000-0005-0000-0000-00004C5F0000}"/>
    <cellStyle name="Comma 17 2 8 2" xfId="37955" xr:uid="{00000000-0005-0000-0000-00004D5F0000}"/>
    <cellStyle name="Comma 17 2 9" xfId="31371" xr:uid="{00000000-0005-0000-0000-00004E5F0000}"/>
    <cellStyle name="Comma 17 3" xfId="2631" xr:uid="{00000000-0005-0000-0000-00004F5F0000}"/>
    <cellStyle name="Comma 17 3 2" xfId="5989" xr:uid="{00000000-0005-0000-0000-0000505F0000}"/>
    <cellStyle name="Comma 17 3 2 2" xfId="19271" xr:uid="{00000000-0005-0000-0000-0000515F0000}"/>
    <cellStyle name="Comma 17 3 2 2 2" xfId="27225" xr:uid="{00000000-0005-0000-0000-0000525F0000}"/>
    <cellStyle name="Comma 17 3 2 2 2 2" xfId="56184" xr:uid="{00000000-0005-0000-0000-0000535F0000}"/>
    <cellStyle name="Comma 17 3 2 2 3" xfId="48243" xr:uid="{00000000-0005-0000-0000-0000545F0000}"/>
    <cellStyle name="Comma 17 3 2 3" xfId="12601" xr:uid="{00000000-0005-0000-0000-0000555F0000}"/>
    <cellStyle name="Comma 17 3 2 3 2" xfId="41659" xr:uid="{00000000-0005-0000-0000-0000565F0000}"/>
    <cellStyle name="Comma 17 3 2 4" xfId="35075" xr:uid="{00000000-0005-0000-0000-0000575F0000}"/>
    <cellStyle name="Comma 17 3 3" xfId="16119" xr:uid="{00000000-0005-0000-0000-0000585F0000}"/>
    <cellStyle name="Comma 17 3 3 2" xfId="24073" xr:uid="{00000000-0005-0000-0000-0000595F0000}"/>
    <cellStyle name="Comma 17 3 3 2 2" xfId="53032" xr:uid="{00000000-0005-0000-0000-00005A5F0000}"/>
    <cellStyle name="Comma 17 3 3 3" xfId="45091" xr:uid="{00000000-0005-0000-0000-00005B5F0000}"/>
    <cellStyle name="Comma 17 3 4" xfId="9309" xr:uid="{00000000-0005-0000-0000-00005C5F0000}"/>
    <cellStyle name="Comma 17 3 4 2" xfId="38367" xr:uid="{00000000-0005-0000-0000-00005D5F0000}"/>
    <cellStyle name="Comma 17 3 5" xfId="31783" xr:uid="{00000000-0005-0000-0000-00005E5F0000}"/>
    <cellStyle name="Comma 17 4" xfId="3829" xr:uid="{00000000-0005-0000-0000-00005F5F0000}"/>
    <cellStyle name="Comma 17 4 2" xfId="17123" xr:uid="{00000000-0005-0000-0000-0000605F0000}"/>
    <cellStyle name="Comma 17 4 2 2" xfId="25077" xr:uid="{00000000-0005-0000-0000-0000615F0000}"/>
    <cellStyle name="Comma 17 4 2 2 2" xfId="54036" xr:uid="{00000000-0005-0000-0000-0000625F0000}"/>
    <cellStyle name="Comma 17 4 2 3" xfId="46095" xr:uid="{00000000-0005-0000-0000-0000635F0000}"/>
    <cellStyle name="Comma 17 4 3" xfId="10453" xr:uid="{00000000-0005-0000-0000-0000645F0000}"/>
    <cellStyle name="Comma 17 4 3 2" xfId="39511" xr:uid="{00000000-0005-0000-0000-0000655F0000}"/>
    <cellStyle name="Comma 17 4 4" xfId="32927" xr:uid="{00000000-0005-0000-0000-0000665F0000}"/>
    <cellStyle name="Comma 17 5" xfId="4985" xr:uid="{00000000-0005-0000-0000-0000675F0000}"/>
    <cellStyle name="Comma 17 5 2" xfId="18267" xr:uid="{00000000-0005-0000-0000-0000685F0000}"/>
    <cellStyle name="Comma 17 5 2 2" xfId="26221" xr:uid="{00000000-0005-0000-0000-0000695F0000}"/>
    <cellStyle name="Comma 17 5 2 2 2" xfId="55180" xr:uid="{00000000-0005-0000-0000-00006A5F0000}"/>
    <cellStyle name="Comma 17 5 2 3" xfId="47239" xr:uid="{00000000-0005-0000-0000-00006B5F0000}"/>
    <cellStyle name="Comma 17 5 3" xfId="11597" xr:uid="{00000000-0005-0000-0000-00006C5F0000}"/>
    <cellStyle name="Comma 17 5 3 2" xfId="40655" xr:uid="{00000000-0005-0000-0000-00006D5F0000}"/>
    <cellStyle name="Comma 17 5 4" xfId="34071" xr:uid="{00000000-0005-0000-0000-00006E5F0000}"/>
    <cellStyle name="Comma 17 6" xfId="7154" xr:uid="{00000000-0005-0000-0000-00006F5F0000}"/>
    <cellStyle name="Comma 17 6 2" xfId="20415" xr:uid="{00000000-0005-0000-0000-0000705F0000}"/>
    <cellStyle name="Comma 17 6 2 2" xfId="28369" xr:uid="{00000000-0005-0000-0000-0000715F0000}"/>
    <cellStyle name="Comma 17 6 2 2 2" xfId="57328" xr:uid="{00000000-0005-0000-0000-0000725F0000}"/>
    <cellStyle name="Comma 17 6 2 3" xfId="49387" xr:uid="{00000000-0005-0000-0000-0000735F0000}"/>
    <cellStyle name="Comma 17 6 3" xfId="13745" xr:uid="{00000000-0005-0000-0000-0000745F0000}"/>
    <cellStyle name="Comma 17 6 3 2" xfId="42803" xr:uid="{00000000-0005-0000-0000-0000755F0000}"/>
    <cellStyle name="Comma 17 6 4" xfId="36219" xr:uid="{00000000-0005-0000-0000-0000765F0000}"/>
    <cellStyle name="Comma 17 7" xfId="15023" xr:uid="{00000000-0005-0000-0000-0000775F0000}"/>
    <cellStyle name="Comma 17 7 2" xfId="23013" xr:uid="{00000000-0005-0000-0000-0000785F0000}"/>
    <cellStyle name="Comma 17 7 2 2" xfId="51972" xr:uid="{00000000-0005-0000-0000-0000795F0000}"/>
    <cellStyle name="Comma 17 7 3" xfId="44031" xr:uid="{00000000-0005-0000-0000-00007A5F0000}"/>
    <cellStyle name="Comma 17 8" xfId="21565" xr:uid="{00000000-0005-0000-0000-00007B5F0000}"/>
    <cellStyle name="Comma 17 8 2" xfId="29513" xr:uid="{00000000-0005-0000-0000-00007C5F0000}"/>
    <cellStyle name="Comma 17 8 2 2" xfId="58472" xr:uid="{00000000-0005-0000-0000-00007D5F0000}"/>
    <cellStyle name="Comma 17 8 3" xfId="50531" xr:uid="{00000000-0005-0000-0000-00007E5F0000}"/>
    <cellStyle name="Comma 17 9" xfId="8305" xr:uid="{00000000-0005-0000-0000-00007F5F0000}"/>
    <cellStyle name="Comma 17 9 2" xfId="37363" xr:uid="{00000000-0005-0000-0000-0000805F0000}"/>
    <cellStyle name="Comma 18" xfId="1591" xr:uid="{00000000-0005-0000-0000-0000815F0000}"/>
    <cellStyle name="Comma 18 10" xfId="30780" xr:uid="{00000000-0005-0000-0000-0000825F0000}"/>
    <cellStyle name="Comma 18 2" xfId="2216" xr:uid="{00000000-0005-0000-0000-0000835F0000}"/>
    <cellStyle name="Comma 18 2 2" xfId="3224" xr:uid="{00000000-0005-0000-0000-0000845F0000}"/>
    <cellStyle name="Comma 18 2 2 2" xfId="6582" xr:uid="{00000000-0005-0000-0000-0000855F0000}"/>
    <cellStyle name="Comma 18 2 2 2 2" xfId="19864" xr:uid="{00000000-0005-0000-0000-0000865F0000}"/>
    <cellStyle name="Comma 18 2 2 2 2 2" xfId="27818" xr:uid="{00000000-0005-0000-0000-0000875F0000}"/>
    <cellStyle name="Comma 18 2 2 2 2 2 2" xfId="56777" xr:uid="{00000000-0005-0000-0000-0000885F0000}"/>
    <cellStyle name="Comma 18 2 2 2 2 3" xfId="48836" xr:uid="{00000000-0005-0000-0000-0000895F0000}"/>
    <cellStyle name="Comma 18 2 2 2 3" xfId="13194" xr:uid="{00000000-0005-0000-0000-00008A5F0000}"/>
    <cellStyle name="Comma 18 2 2 2 3 2" xfId="42252" xr:uid="{00000000-0005-0000-0000-00008B5F0000}"/>
    <cellStyle name="Comma 18 2 2 2 4" xfId="35668" xr:uid="{00000000-0005-0000-0000-00008C5F0000}"/>
    <cellStyle name="Comma 18 2 2 3" xfId="16712" xr:uid="{00000000-0005-0000-0000-00008D5F0000}"/>
    <cellStyle name="Comma 18 2 2 3 2" xfId="24666" xr:uid="{00000000-0005-0000-0000-00008E5F0000}"/>
    <cellStyle name="Comma 18 2 2 3 2 2" xfId="53625" xr:uid="{00000000-0005-0000-0000-00008F5F0000}"/>
    <cellStyle name="Comma 18 2 2 3 3" xfId="45684" xr:uid="{00000000-0005-0000-0000-0000905F0000}"/>
    <cellStyle name="Comma 18 2 2 4" xfId="9902" xr:uid="{00000000-0005-0000-0000-0000915F0000}"/>
    <cellStyle name="Comma 18 2 2 4 2" xfId="38960" xr:uid="{00000000-0005-0000-0000-0000925F0000}"/>
    <cellStyle name="Comma 18 2 2 5" xfId="32376" xr:uid="{00000000-0005-0000-0000-0000935F0000}"/>
    <cellStyle name="Comma 18 2 3" xfId="4422" xr:uid="{00000000-0005-0000-0000-0000945F0000}"/>
    <cellStyle name="Comma 18 2 3 2" xfId="17716" xr:uid="{00000000-0005-0000-0000-0000955F0000}"/>
    <cellStyle name="Comma 18 2 3 2 2" xfId="25670" xr:uid="{00000000-0005-0000-0000-0000965F0000}"/>
    <cellStyle name="Comma 18 2 3 2 2 2" xfId="54629" xr:uid="{00000000-0005-0000-0000-0000975F0000}"/>
    <cellStyle name="Comma 18 2 3 2 3" xfId="46688" xr:uid="{00000000-0005-0000-0000-0000985F0000}"/>
    <cellStyle name="Comma 18 2 3 3" xfId="11046" xr:uid="{00000000-0005-0000-0000-0000995F0000}"/>
    <cellStyle name="Comma 18 2 3 3 2" xfId="40104" xr:uid="{00000000-0005-0000-0000-00009A5F0000}"/>
    <cellStyle name="Comma 18 2 3 4" xfId="33520" xr:uid="{00000000-0005-0000-0000-00009B5F0000}"/>
    <cellStyle name="Comma 18 2 4" xfId="5578" xr:uid="{00000000-0005-0000-0000-00009C5F0000}"/>
    <cellStyle name="Comma 18 2 4 2" xfId="18860" xr:uid="{00000000-0005-0000-0000-00009D5F0000}"/>
    <cellStyle name="Comma 18 2 4 2 2" xfId="26814" xr:uid="{00000000-0005-0000-0000-00009E5F0000}"/>
    <cellStyle name="Comma 18 2 4 2 2 2" xfId="55773" xr:uid="{00000000-0005-0000-0000-00009F5F0000}"/>
    <cellStyle name="Comma 18 2 4 2 3" xfId="47832" xr:uid="{00000000-0005-0000-0000-0000A05F0000}"/>
    <cellStyle name="Comma 18 2 4 3" xfId="12190" xr:uid="{00000000-0005-0000-0000-0000A15F0000}"/>
    <cellStyle name="Comma 18 2 4 3 2" xfId="41248" xr:uid="{00000000-0005-0000-0000-0000A25F0000}"/>
    <cellStyle name="Comma 18 2 4 4" xfId="34664" xr:uid="{00000000-0005-0000-0000-0000A35F0000}"/>
    <cellStyle name="Comma 18 2 5" xfId="7747" xr:uid="{00000000-0005-0000-0000-0000A45F0000}"/>
    <cellStyle name="Comma 18 2 5 2" xfId="21008" xr:uid="{00000000-0005-0000-0000-0000A55F0000}"/>
    <cellStyle name="Comma 18 2 5 2 2" xfId="28962" xr:uid="{00000000-0005-0000-0000-0000A65F0000}"/>
    <cellStyle name="Comma 18 2 5 2 2 2" xfId="57921" xr:uid="{00000000-0005-0000-0000-0000A75F0000}"/>
    <cellStyle name="Comma 18 2 5 2 3" xfId="49980" xr:uid="{00000000-0005-0000-0000-0000A85F0000}"/>
    <cellStyle name="Comma 18 2 5 3" xfId="14338" xr:uid="{00000000-0005-0000-0000-0000A95F0000}"/>
    <cellStyle name="Comma 18 2 5 3 2" xfId="43396" xr:uid="{00000000-0005-0000-0000-0000AA5F0000}"/>
    <cellStyle name="Comma 18 2 5 4" xfId="36812" xr:uid="{00000000-0005-0000-0000-0000AB5F0000}"/>
    <cellStyle name="Comma 18 2 6" xfId="15617" xr:uid="{00000000-0005-0000-0000-0000AC5F0000}"/>
    <cellStyle name="Comma 18 2 6 2" xfId="23607" xr:uid="{00000000-0005-0000-0000-0000AD5F0000}"/>
    <cellStyle name="Comma 18 2 6 2 2" xfId="52566" xr:uid="{00000000-0005-0000-0000-0000AE5F0000}"/>
    <cellStyle name="Comma 18 2 6 3" xfId="44625" xr:uid="{00000000-0005-0000-0000-0000AF5F0000}"/>
    <cellStyle name="Comma 18 2 7" xfId="22158" xr:uid="{00000000-0005-0000-0000-0000B05F0000}"/>
    <cellStyle name="Comma 18 2 7 2" xfId="30106" xr:uid="{00000000-0005-0000-0000-0000B15F0000}"/>
    <cellStyle name="Comma 18 2 7 2 2" xfId="59065" xr:uid="{00000000-0005-0000-0000-0000B25F0000}"/>
    <cellStyle name="Comma 18 2 7 3" xfId="51124" xr:uid="{00000000-0005-0000-0000-0000B35F0000}"/>
    <cellStyle name="Comma 18 2 8" xfId="8898" xr:uid="{00000000-0005-0000-0000-0000B45F0000}"/>
    <cellStyle name="Comma 18 2 8 2" xfId="37956" xr:uid="{00000000-0005-0000-0000-0000B55F0000}"/>
    <cellStyle name="Comma 18 2 9" xfId="31372" xr:uid="{00000000-0005-0000-0000-0000B65F0000}"/>
    <cellStyle name="Comma 18 3" xfId="2632" xr:uid="{00000000-0005-0000-0000-0000B75F0000}"/>
    <cellStyle name="Comma 18 3 2" xfId="5990" xr:uid="{00000000-0005-0000-0000-0000B85F0000}"/>
    <cellStyle name="Comma 18 3 2 2" xfId="19272" xr:uid="{00000000-0005-0000-0000-0000B95F0000}"/>
    <cellStyle name="Comma 18 3 2 2 2" xfId="27226" xr:uid="{00000000-0005-0000-0000-0000BA5F0000}"/>
    <cellStyle name="Comma 18 3 2 2 2 2" xfId="56185" xr:uid="{00000000-0005-0000-0000-0000BB5F0000}"/>
    <cellStyle name="Comma 18 3 2 2 3" xfId="48244" xr:uid="{00000000-0005-0000-0000-0000BC5F0000}"/>
    <cellStyle name="Comma 18 3 2 3" xfId="12602" xr:uid="{00000000-0005-0000-0000-0000BD5F0000}"/>
    <cellStyle name="Comma 18 3 2 3 2" xfId="41660" xr:uid="{00000000-0005-0000-0000-0000BE5F0000}"/>
    <cellStyle name="Comma 18 3 2 4" xfId="35076" xr:uid="{00000000-0005-0000-0000-0000BF5F0000}"/>
    <cellStyle name="Comma 18 3 3" xfId="16120" xr:uid="{00000000-0005-0000-0000-0000C05F0000}"/>
    <cellStyle name="Comma 18 3 3 2" xfId="24074" xr:uid="{00000000-0005-0000-0000-0000C15F0000}"/>
    <cellStyle name="Comma 18 3 3 2 2" xfId="53033" xr:uid="{00000000-0005-0000-0000-0000C25F0000}"/>
    <cellStyle name="Comma 18 3 3 3" xfId="45092" xr:uid="{00000000-0005-0000-0000-0000C35F0000}"/>
    <cellStyle name="Comma 18 3 4" xfId="9310" xr:uid="{00000000-0005-0000-0000-0000C45F0000}"/>
    <cellStyle name="Comma 18 3 4 2" xfId="38368" xr:uid="{00000000-0005-0000-0000-0000C55F0000}"/>
    <cellStyle name="Comma 18 3 5" xfId="31784" xr:uid="{00000000-0005-0000-0000-0000C65F0000}"/>
    <cellStyle name="Comma 18 4" xfId="3830" xr:uid="{00000000-0005-0000-0000-0000C75F0000}"/>
    <cellStyle name="Comma 18 4 2" xfId="17124" xr:uid="{00000000-0005-0000-0000-0000C85F0000}"/>
    <cellStyle name="Comma 18 4 2 2" xfId="25078" xr:uid="{00000000-0005-0000-0000-0000C95F0000}"/>
    <cellStyle name="Comma 18 4 2 2 2" xfId="54037" xr:uid="{00000000-0005-0000-0000-0000CA5F0000}"/>
    <cellStyle name="Comma 18 4 2 3" xfId="46096" xr:uid="{00000000-0005-0000-0000-0000CB5F0000}"/>
    <cellStyle name="Comma 18 4 3" xfId="10454" xr:uid="{00000000-0005-0000-0000-0000CC5F0000}"/>
    <cellStyle name="Comma 18 4 3 2" xfId="39512" xr:uid="{00000000-0005-0000-0000-0000CD5F0000}"/>
    <cellStyle name="Comma 18 4 4" xfId="32928" xr:uid="{00000000-0005-0000-0000-0000CE5F0000}"/>
    <cellStyle name="Comma 18 5" xfId="4986" xr:uid="{00000000-0005-0000-0000-0000CF5F0000}"/>
    <cellStyle name="Comma 18 5 2" xfId="18268" xr:uid="{00000000-0005-0000-0000-0000D05F0000}"/>
    <cellStyle name="Comma 18 5 2 2" xfId="26222" xr:uid="{00000000-0005-0000-0000-0000D15F0000}"/>
    <cellStyle name="Comma 18 5 2 2 2" xfId="55181" xr:uid="{00000000-0005-0000-0000-0000D25F0000}"/>
    <cellStyle name="Comma 18 5 2 3" xfId="47240" xr:uid="{00000000-0005-0000-0000-0000D35F0000}"/>
    <cellStyle name="Comma 18 5 3" xfId="11598" xr:uid="{00000000-0005-0000-0000-0000D45F0000}"/>
    <cellStyle name="Comma 18 5 3 2" xfId="40656" xr:uid="{00000000-0005-0000-0000-0000D55F0000}"/>
    <cellStyle name="Comma 18 5 4" xfId="34072" xr:uid="{00000000-0005-0000-0000-0000D65F0000}"/>
    <cellStyle name="Comma 18 6" xfId="7155" xr:uid="{00000000-0005-0000-0000-0000D75F0000}"/>
    <cellStyle name="Comma 18 6 2" xfId="20416" xr:uid="{00000000-0005-0000-0000-0000D85F0000}"/>
    <cellStyle name="Comma 18 6 2 2" xfId="28370" xr:uid="{00000000-0005-0000-0000-0000D95F0000}"/>
    <cellStyle name="Comma 18 6 2 2 2" xfId="57329" xr:uid="{00000000-0005-0000-0000-0000DA5F0000}"/>
    <cellStyle name="Comma 18 6 2 3" xfId="49388" xr:uid="{00000000-0005-0000-0000-0000DB5F0000}"/>
    <cellStyle name="Comma 18 6 3" xfId="13746" xr:uid="{00000000-0005-0000-0000-0000DC5F0000}"/>
    <cellStyle name="Comma 18 6 3 2" xfId="42804" xr:uid="{00000000-0005-0000-0000-0000DD5F0000}"/>
    <cellStyle name="Comma 18 6 4" xfId="36220" xr:uid="{00000000-0005-0000-0000-0000DE5F0000}"/>
    <cellStyle name="Comma 18 7" xfId="15024" xr:uid="{00000000-0005-0000-0000-0000DF5F0000}"/>
    <cellStyle name="Comma 18 7 2" xfId="23014" xr:uid="{00000000-0005-0000-0000-0000E05F0000}"/>
    <cellStyle name="Comma 18 7 2 2" xfId="51973" xr:uid="{00000000-0005-0000-0000-0000E15F0000}"/>
    <cellStyle name="Comma 18 7 3" xfId="44032" xr:uid="{00000000-0005-0000-0000-0000E25F0000}"/>
    <cellStyle name="Comma 18 8" xfId="21566" xr:uid="{00000000-0005-0000-0000-0000E35F0000}"/>
    <cellStyle name="Comma 18 8 2" xfId="29514" xr:uid="{00000000-0005-0000-0000-0000E45F0000}"/>
    <cellStyle name="Comma 18 8 2 2" xfId="58473" xr:uid="{00000000-0005-0000-0000-0000E55F0000}"/>
    <cellStyle name="Comma 18 8 3" xfId="50532" xr:uid="{00000000-0005-0000-0000-0000E65F0000}"/>
    <cellStyle name="Comma 18 9" xfId="8306" xr:uid="{00000000-0005-0000-0000-0000E75F0000}"/>
    <cellStyle name="Comma 18 9 2" xfId="37364" xr:uid="{00000000-0005-0000-0000-0000E85F0000}"/>
    <cellStyle name="Comma 19" xfId="1599" xr:uid="{00000000-0005-0000-0000-0000E95F0000}"/>
    <cellStyle name="Comma 19 10" xfId="30788" xr:uid="{00000000-0005-0000-0000-0000EA5F0000}"/>
    <cellStyle name="Comma 19 2" xfId="2224" xr:uid="{00000000-0005-0000-0000-0000EB5F0000}"/>
    <cellStyle name="Comma 19 2 2" xfId="3232" xr:uid="{00000000-0005-0000-0000-0000EC5F0000}"/>
    <cellStyle name="Comma 19 2 2 2" xfId="6590" xr:uid="{00000000-0005-0000-0000-0000ED5F0000}"/>
    <cellStyle name="Comma 19 2 2 2 2" xfId="19872" xr:uid="{00000000-0005-0000-0000-0000EE5F0000}"/>
    <cellStyle name="Comma 19 2 2 2 2 2" xfId="27826" xr:uid="{00000000-0005-0000-0000-0000EF5F0000}"/>
    <cellStyle name="Comma 19 2 2 2 2 2 2" xfId="56785" xr:uid="{00000000-0005-0000-0000-0000F05F0000}"/>
    <cellStyle name="Comma 19 2 2 2 2 3" xfId="48844" xr:uid="{00000000-0005-0000-0000-0000F15F0000}"/>
    <cellStyle name="Comma 19 2 2 2 3" xfId="13202" xr:uid="{00000000-0005-0000-0000-0000F25F0000}"/>
    <cellStyle name="Comma 19 2 2 2 3 2" xfId="42260" xr:uid="{00000000-0005-0000-0000-0000F35F0000}"/>
    <cellStyle name="Comma 19 2 2 2 4" xfId="35676" xr:uid="{00000000-0005-0000-0000-0000F45F0000}"/>
    <cellStyle name="Comma 19 2 2 3" xfId="16720" xr:uid="{00000000-0005-0000-0000-0000F55F0000}"/>
    <cellStyle name="Comma 19 2 2 3 2" xfId="24674" xr:uid="{00000000-0005-0000-0000-0000F65F0000}"/>
    <cellStyle name="Comma 19 2 2 3 2 2" xfId="53633" xr:uid="{00000000-0005-0000-0000-0000F75F0000}"/>
    <cellStyle name="Comma 19 2 2 3 3" xfId="45692" xr:uid="{00000000-0005-0000-0000-0000F85F0000}"/>
    <cellStyle name="Comma 19 2 2 4" xfId="9910" xr:uid="{00000000-0005-0000-0000-0000F95F0000}"/>
    <cellStyle name="Comma 19 2 2 4 2" xfId="38968" xr:uid="{00000000-0005-0000-0000-0000FA5F0000}"/>
    <cellStyle name="Comma 19 2 2 5" xfId="32384" xr:uid="{00000000-0005-0000-0000-0000FB5F0000}"/>
    <cellStyle name="Comma 19 2 3" xfId="4430" xr:uid="{00000000-0005-0000-0000-0000FC5F0000}"/>
    <cellStyle name="Comma 19 2 3 2" xfId="17724" xr:uid="{00000000-0005-0000-0000-0000FD5F0000}"/>
    <cellStyle name="Comma 19 2 3 2 2" xfId="25678" xr:uid="{00000000-0005-0000-0000-0000FE5F0000}"/>
    <cellStyle name="Comma 19 2 3 2 2 2" xfId="54637" xr:uid="{00000000-0005-0000-0000-0000FF5F0000}"/>
    <cellStyle name="Comma 19 2 3 2 3" xfId="46696" xr:uid="{00000000-0005-0000-0000-000000600000}"/>
    <cellStyle name="Comma 19 2 3 3" xfId="11054" xr:uid="{00000000-0005-0000-0000-000001600000}"/>
    <cellStyle name="Comma 19 2 3 3 2" xfId="40112" xr:uid="{00000000-0005-0000-0000-000002600000}"/>
    <cellStyle name="Comma 19 2 3 4" xfId="33528" xr:uid="{00000000-0005-0000-0000-000003600000}"/>
    <cellStyle name="Comma 19 2 4" xfId="5586" xr:uid="{00000000-0005-0000-0000-000004600000}"/>
    <cellStyle name="Comma 19 2 4 2" xfId="18868" xr:uid="{00000000-0005-0000-0000-000005600000}"/>
    <cellStyle name="Comma 19 2 4 2 2" xfId="26822" xr:uid="{00000000-0005-0000-0000-000006600000}"/>
    <cellStyle name="Comma 19 2 4 2 2 2" xfId="55781" xr:uid="{00000000-0005-0000-0000-000007600000}"/>
    <cellStyle name="Comma 19 2 4 2 3" xfId="47840" xr:uid="{00000000-0005-0000-0000-000008600000}"/>
    <cellStyle name="Comma 19 2 4 3" xfId="12198" xr:uid="{00000000-0005-0000-0000-000009600000}"/>
    <cellStyle name="Comma 19 2 4 3 2" xfId="41256" xr:uid="{00000000-0005-0000-0000-00000A600000}"/>
    <cellStyle name="Comma 19 2 4 4" xfId="34672" xr:uid="{00000000-0005-0000-0000-00000B600000}"/>
    <cellStyle name="Comma 19 2 5" xfId="7755" xr:uid="{00000000-0005-0000-0000-00000C600000}"/>
    <cellStyle name="Comma 19 2 5 2" xfId="21016" xr:uid="{00000000-0005-0000-0000-00000D600000}"/>
    <cellStyle name="Comma 19 2 5 2 2" xfId="28970" xr:uid="{00000000-0005-0000-0000-00000E600000}"/>
    <cellStyle name="Comma 19 2 5 2 2 2" xfId="57929" xr:uid="{00000000-0005-0000-0000-00000F600000}"/>
    <cellStyle name="Comma 19 2 5 2 3" xfId="49988" xr:uid="{00000000-0005-0000-0000-000010600000}"/>
    <cellStyle name="Comma 19 2 5 3" xfId="14346" xr:uid="{00000000-0005-0000-0000-000011600000}"/>
    <cellStyle name="Comma 19 2 5 3 2" xfId="43404" xr:uid="{00000000-0005-0000-0000-000012600000}"/>
    <cellStyle name="Comma 19 2 5 4" xfId="36820" xr:uid="{00000000-0005-0000-0000-000013600000}"/>
    <cellStyle name="Comma 19 2 6" xfId="15625" xr:uid="{00000000-0005-0000-0000-000014600000}"/>
    <cellStyle name="Comma 19 2 6 2" xfId="23615" xr:uid="{00000000-0005-0000-0000-000015600000}"/>
    <cellStyle name="Comma 19 2 6 2 2" xfId="52574" xr:uid="{00000000-0005-0000-0000-000016600000}"/>
    <cellStyle name="Comma 19 2 6 3" xfId="44633" xr:uid="{00000000-0005-0000-0000-000017600000}"/>
    <cellStyle name="Comma 19 2 7" xfId="22166" xr:uid="{00000000-0005-0000-0000-000018600000}"/>
    <cellStyle name="Comma 19 2 7 2" xfId="30114" xr:uid="{00000000-0005-0000-0000-000019600000}"/>
    <cellStyle name="Comma 19 2 7 2 2" xfId="59073" xr:uid="{00000000-0005-0000-0000-00001A600000}"/>
    <cellStyle name="Comma 19 2 7 3" xfId="51132" xr:uid="{00000000-0005-0000-0000-00001B600000}"/>
    <cellStyle name="Comma 19 2 8" xfId="8906" xr:uid="{00000000-0005-0000-0000-00001C600000}"/>
    <cellStyle name="Comma 19 2 8 2" xfId="37964" xr:uid="{00000000-0005-0000-0000-00001D600000}"/>
    <cellStyle name="Comma 19 2 9" xfId="31380" xr:uid="{00000000-0005-0000-0000-00001E600000}"/>
    <cellStyle name="Comma 19 3" xfId="2640" xr:uid="{00000000-0005-0000-0000-00001F600000}"/>
    <cellStyle name="Comma 19 3 2" xfId="5998" xr:uid="{00000000-0005-0000-0000-000020600000}"/>
    <cellStyle name="Comma 19 3 2 2" xfId="19280" xr:uid="{00000000-0005-0000-0000-000021600000}"/>
    <cellStyle name="Comma 19 3 2 2 2" xfId="27234" xr:uid="{00000000-0005-0000-0000-000022600000}"/>
    <cellStyle name="Comma 19 3 2 2 2 2" xfId="56193" xr:uid="{00000000-0005-0000-0000-000023600000}"/>
    <cellStyle name="Comma 19 3 2 2 3" xfId="48252" xr:uid="{00000000-0005-0000-0000-000024600000}"/>
    <cellStyle name="Comma 19 3 2 3" xfId="12610" xr:uid="{00000000-0005-0000-0000-000025600000}"/>
    <cellStyle name="Comma 19 3 2 3 2" xfId="41668" xr:uid="{00000000-0005-0000-0000-000026600000}"/>
    <cellStyle name="Comma 19 3 2 4" xfId="35084" xr:uid="{00000000-0005-0000-0000-000027600000}"/>
    <cellStyle name="Comma 19 3 3" xfId="16128" xr:uid="{00000000-0005-0000-0000-000028600000}"/>
    <cellStyle name="Comma 19 3 3 2" xfId="24082" xr:uid="{00000000-0005-0000-0000-000029600000}"/>
    <cellStyle name="Comma 19 3 3 2 2" xfId="53041" xr:uid="{00000000-0005-0000-0000-00002A600000}"/>
    <cellStyle name="Comma 19 3 3 3" xfId="45100" xr:uid="{00000000-0005-0000-0000-00002B600000}"/>
    <cellStyle name="Comma 19 3 4" xfId="9318" xr:uid="{00000000-0005-0000-0000-00002C600000}"/>
    <cellStyle name="Comma 19 3 4 2" xfId="38376" xr:uid="{00000000-0005-0000-0000-00002D600000}"/>
    <cellStyle name="Comma 19 3 5" xfId="31792" xr:uid="{00000000-0005-0000-0000-00002E600000}"/>
    <cellStyle name="Comma 19 4" xfId="3838" xr:uid="{00000000-0005-0000-0000-00002F600000}"/>
    <cellStyle name="Comma 19 4 2" xfId="17132" xr:uid="{00000000-0005-0000-0000-000030600000}"/>
    <cellStyle name="Comma 19 4 2 2" xfId="25086" xr:uid="{00000000-0005-0000-0000-000031600000}"/>
    <cellStyle name="Comma 19 4 2 2 2" xfId="54045" xr:uid="{00000000-0005-0000-0000-000032600000}"/>
    <cellStyle name="Comma 19 4 2 3" xfId="46104" xr:uid="{00000000-0005-0000-0000-000033600000}"/>
    <cellStyle name="Comma 19 4 3" xfId="10462" xr:uid="{00000000-0005-0000-0000-000034600000}"/>
    <cellStyle name="Comma 19 4 3 2" xfId="39520" xr:uid="{00000000-0005-0000-0000-000035600000}"/>
    <cellStyle name="Comma 19 4 4" xfId="32936" xr:uid="{00000000-0005-0000-0000-000036600000}"/>
    <cellStyle name="Comma 19 5" xfId="4994" xr:uid="{00000000-0005-0000-0000-000037600000}"/>
    <cellStyle name="Comma 19 5 2" xfId="18276" xr:uid="{00000000-0005-0000-0000-000038600000}"/>
    <cellStyle name="Comma 19 5 2 2" xfId="26230" xr:uid="{00000000-0005-0000-0000-000039600000}"/>
    <cellStyle name="Comma 19 5 2 2 2" xfId="55189" xr:uid="{00000000-0005-0000-0000-00003A600000}"/>
    <cellStyle name="Comma 19 5 2 3" xfId="47248" xr:uid="{00000000-0005-0000-0000-00003B600000}"/>
    <cellStyle name="Comma 19 5 3" xfId="11606" xr:uid="{00000000-0005-0000-0000-00003C600000}"/>
    <cellStyle name="Comma 19 5 3 2" xfId="40664" xr:uid="{00000000-0005-0000-0000-00003D600000}"/>
    <cellStyle name="Comma 19 5 4" xfId="34080" xr:uid="{00000000-0005-0000-0000-00003E600000}"/>
    <cellStyle name="Comma 19 6" xfId="7163" xr:uid="{00000000-0005-0000-0000-00003F600000}"/>
    <cellStyle name="Comma 19 6 2" xfId="20424" xr:uid="{00000000-0005-0000-0000-000040600000}"/>
    <cellStyle name="Comma 19 6 2 2" xfId="28378" xr:uid="{00000000-0005-0000-0000-000041600000}"/>
    <cellStyle name="Comma 19 6 2 2 2" xfId="57337" xr:uid="{00000000-0005-0000-0000-000042600000}"/>
    <cellStyle name="Comma 19 6 2 3" xfId="49396" xr:uid="{00000000-0005-0000-0000-000043600000}"/>
    <cellStyle name="Comma 19 6 3" xfId="13754" xr:uid="{00000000-0005-0000-0000-000044600000}"/>
    <cellStyle name="Comma 19 6 3 2" xfId="42812" xr:uid="{00000000-0005-0000-0000-000045600000}"/>
    <cellStyle name="Comma 19 6 4" xfId="36228" xr:uid="{00000000-0005-0000-0000-000046600000}"/>
    <cellStyle name="Comma 19 7" xfId="15032" xr:uid="{00000000-0005-0000-0000-000047600000}"/>
    <cellStyle name="Comma 19 7 2" xfId="23022" xr:uid="{00000000-0005-0000-0000-000048600000}"/>
    <cellStyle name="Comma 19 7 2 2" xfId="51981" xr:uid="{00000000-0005-0000-0000-000049600000}"/>
    <cellStyle name="Comma 19 7 3" xfId="44040" xr:uid="{00000000-0005-0000-0000-00004A600000}"/>
    <cellStyle name="Comma 19 8" xfId="21574" xr:uid="{00000000-0005-0000-0000-00004B600000}"/>
    <cellStyle name="Comma 19 8 2" xfId="29522" xr:uid="{00000000-0005-0000-0000-00004C600000}"/>
    <cellStyle name="Comma 19 8 2 2" xfId="58481" xr:uid="{00000000-0005-0000-0000-00004D600000}"/>
    <cellStyle name="Comma 19 8 3" xfId="50540" xr:uid="{00000000-0005-0000-0000-00004E600000}"/>
    <cellStyle name="Comma 19 9" xfId="8314" xr:uid="{00000000-0005-0000-0000-00004F600000}"/>
    <cellStyle name="Comma 19 9 2" xfId="37372" xr:uid="{00000000-0005-0000-0000-000050600000}"/>
    <cellStyle name="Comma 2" xfId="3" xr:uid="{00000000-0005-0000-0000-000051600000}"/>
    <cellStyle name="Comma 2 2" xfId="18" xr:uid="{00000000-0005-0000-0000-000052600000}"/>
    <cellStyle name="Comma 2 2 2" xfId="3430" xr:uid="{00000000-0005-0000-0000-000053600000}"/>
    <cellStyle name="Comma 2 3" xfId="911" xr:uid="{00000000-0005-0000-0000-000054600000}"/>
    <cellStyle name="Comma 2 3 2" xfId="3431" xr:uid="{00000000-0005-0000-0000-000055600000}"/>
    <cellStyle name="Comma 2 4" xfId="3432" xr:uid="{00000000-0005-0000-0000-000056600000}"/>
    <cellStyle name="Comma 2_IDB ABL costing_V2_2-11-13" xfId="912" xr:uid="{00000000-0005-0000-0000-000057600000}"/>
    <cellStyle name="Comma 20" xfId="1606" xr:uid="{00000000-0005-0000-0000-000058600000}"/>
    <cellStyle name="Comma 20 10" xfId="30795" xr:uid="{00000000-0005-0000-0000-000059600000}"/>
    <cellStyle name="Comma 20 2" xfId="2231" xr:uid="{00000000-0005-0000-0000-00005A600000}"/>
    <cellStyle name="Comma 20 2 2" xfId="3239" xr:uid="{00000000-0005-0000-0000-00005B600000}"/>
    <cellStyle name="Comma 20 2 2 2" xfId="6597" xr:uid="{00000000-0005-0000-0000-00005C600000}"/>
    <cellStyle name="Comma 20 2 2 2 2" xfId="19879" xr:uid="{00000000-0005-0000-0000-00005D600000}"/>
    <cellStyle name="Comma 20 2 2 2 2 2" xfId="27833" xr:uid="{00000000-0005-0000-0000-00005E600000}"/>
    <cellStyle name="Comma 20 2 2 2 2 2 2" xfId="56792" xr:uid="{00000000-0005-0000-0000-00005F600000}"/>
    <cellStyle name="Comma 20 2 2 2 2 3" xfId="48851" xr:uid="{00000000-0005-0000-0000-000060600000}"/>
    <cellStyle name="Comma 20 2 2 2 3" xfId="13209" xr:uid="{00000000-0005-0000-0000-000061600000}"/>
    <cellStyle name="Comma 20 2 2 2 3 2" xfId="42267" xr:uid="{00000000-0005-0000-0000-000062600000}"/>
    <cellStyle name="Comma 20 2 2 2 4" xfId="35683" xr:uid="{00000000-0005-0000-0000-000063600000}"/>
    <cellStyle name="Comma 20 2 2 3" xfId="16727" xr:uid="{00000000-0005-0000-0000-000064600000}"/>
    <cellStyle name="Comma 20 2 2 3 2" xfId="24681" xr:uid="{00000000-0005-0000-0000-000065600000}"/>
    <cellStyle name="Comma 20 2 2 3 2 2" xfId="53640" xr:uid="{00000000-0005-0000-0000-000066600000}"/>
    <cellStyle name="Comma 20 2 2 3 3" xfId="45699" xr:uid="{00000000-0005-0000-0000-000067600000}"/>
    <cellStyle name="Comma 20 2 2 4" xfId="9917" xr:uid="{00000000-0005-0000-0000-000068600000}"/>
    <cellStyle name="Comma 20 2 2 4 2" xfId="38975" xr:uid="{00000000-0005-0000-0000-000069600000}"/>
    <cellStyle name="Comma 20 2 2 5" xfId="32391" xr:uid="{00000000-0005-0000-0000-00006A600000}"/>
    <cellStyle name="Comma 20 2 3" xfId="4437" xr:uid="{00000000-0005-0000-0000-00006B600000}"/>
    <cellStyle name="Comma 20 2 3 2" xfId="17731" xr:uid="{00000000-0005-0000-0000-00006C600000}"/>
    <cellStyle name="Comma 20 2 3 2 2" xfId="25685" xr:uid="{00000000-0005-0000-0000-00006D600000}"/>
    <cellStyle name="Comma 20 2 3 2 2 2" xfId="54644" xr:uid="{00000000-0005-0000-0000-00006E600000}"/>
    <cellStyle name="Comma 20 2 3 2 3" xfId="46703" xr:uid="{00000000-0005-0000-0000-00006F600000}"/>
    <cellStyle name="Comma 20 2 3 3" xfId="11061" xr:uid="{00000000-0005-0000-0000-000070600000}"/>
    <cellStyle name="Comma 20 2 3 3 2" xfId="40119" xr:uid="{00000000-0005-0000-0000-000071600000}"/>
    <cellStyle name="Comma 20 2 3 4" xfId="33535" xr:uid="{00000000-0005-0000-0000-000072600000}"/>
    <cellStyle name="Comma 20 2 4" xfId="5593" xr:uid="{00000000-0005-0000-0000-000073600000}"/>
    <cellStyle name="Comma 20 2 4 2" xfId="18875" xr:uid="{00000000-0005-0000-0000-000074600000}"/>
    <cellStyle name="Comma 20 2 4 2 2" xfId="26829" xr:uid="{00000000-0005-0000-0000-000075600000}"/>
    <cellStyle name="Comma 20 2 4 2 2 2" xfId="55788" xr:uid="{00000000-0005-0000-0000-000076600000}"/>
    <cellStyle name="Comma 20 2 4 2 3" xfId="47847" xr:uid="{00000000-0005-0000-0000-000077600000}"/>
    <cellStyle name="Comma 20 2 4 3" xfId="12205" xr:uid="{00000000-0005-0000-0000-000078600000}"/>
    <cellStyle name="Comma 20 2 4 3 2" xfId="41263" xr:uid="{00000000-0005-0000-0000-000079600000}"/>
    <cellStyle name="Comma 20 2 4 4" xfId="34679" xr:uid="{00000000-0005-0000-0000-00007A600000}"/>
    <cellStyle name="Comma 20 2 5" xfId="7762" xr:uid="{00000000-0005-0000-0000-00007B600000}"/>
    <cellStyle name="Comma 20 2 5 2" xfId="21023" xr:uid="{00000000-0005-0000-0000-00007C600000}"/>
    <cellStyle name="Comma 20 2 5 2 2" xfId="28977" xr:uid="{00000000-0005-0000-0000-00007D600000}"/>
    <cellStyle name="Comma 20 2 5 2 2 2" xfId="57936" xr:uid="{00000000-0005-0000-0000-00007E600000}"/>
    <cellStyle name="Comma 20 2 5 2 3" xfId="49995" xr:uid="{00000000-0005-0000-0000-00007F600000}"/>
    <cellStyle name="Comma 20 2 5 3" xfId="14353" xr:uid="{00000000-0005-0000-0000-000080600000}"/>
    <cellStyle name="Comma 20 2 5 3 2" xfId="43411" xr:uid="{00000000-0005-0000-0000-000081600000}"/>
    <cellStyle name="Comma 20 2 5 4" xfId="36827" xr:uid="{00000000-0005-0000-0000-000082600000}"/>
    <cellStyle name="Comma 20 2 6" xfId="15632" xr:uid="{00000000-0005-0000-0000-000083600000}"/>
    <cellStyle name="Comma 20 2 6 2" xfId="23622" xr:uid="{00000000-0005-0000-0000-000084600000}"/>
    <cellStyle name="Comma 20 2 6 2 2" xfId="52581" xr:uid="{00000000-0005-0000-0000-000085600000}"/>
    <cellStyle name="Comma 20 2 6 3" xfId="44640" xr:uid="{00000000-0005-0000-0000-000086600000}"/>
    <cellStyle name="Comma 20 2 7" xfId="22173" xr:uid="{00000000-0005-0000-0000-000087600000}"/>
    <cellStyle name="Comma 20 2 7 2" xfId="30121" xr:uid="{00000000-0005-0000-0000-000088600000}"/>
    <cellStyle name="Comma 20 2 7 2 2" xfId="59080" xr:uid="{00000000-0005-0000-0000-000089600000}"/>
    <cellStyle name="Comma 20 2 7 3" xfId="51139" xr:uid="{00000000-0005-0000-0000-00008A600000}"/>
    <cellStyle name="Comma 20 2 8" xfId="8913" xr:uid="{00000000-0005-0000-0000-00008B600000}"/>
    <cellStyle name="Comma 20 2 8 2" xfId="37971" xr:uid="{00000000-0005-0000-0000-00008C600000}"/>
    <cellStyle name="Comma 20 2 9" xfId="31387" xr:uid="{00000000-0005-0000-0000-00008D600000}"/>
    <cellStyle name="Comma 20 3" xfId="2647" xr:uid="{00000000-0005-0000-0000-00008E600000}"/>
    <cellStyle name="Comma 20 3 2" xfId="6005" xr:uid="{00000000-0005-0000-0000-00008F600000}"/>
    <cellStyle name="Comma 20 3 2 2" xfId="19287" xr:uid="{00000000-0005-0000-0000-000090600000}"/>
    <cellStyle name="Comma 20 3 2 2 2" xfId="27241" xr:uid="{00000000-0005-0000-0000-000091600000}"/>
    <cellStyle name="Comma 20 3 2 2 2 2" xfId="56200" xr:uid="{00000000-0005-0000-0000-000092600000}"/>
    <cellStyle name="Comma 20 3 2 2 3" xfId="48259" xr:uid="{00000000-0005-0000-0000-000093600000}"/>
    <cellStyle name="Comma 20 3 2 3" xfId="12617" xr:uid="{00000000-0005-0000-0000-000094600000}"/>
    <cellStyle name="Comma 20 3 2 3 2" xfId="41675" xr:uid="{00000000-0005-0000-0000-000095600000}"/>
    <cellStyle name="Comma 20 3 2 4" xfId="35091" xr:uid="{00000000-0005-0000-0000-000096600000}"/>
    <cellStyle name="Comma 20 3 3" xfId="16135" xr:uid="{00000000-0005-0000-0000-000097600000}"/>
    <cellStyle name="Comma 20 3 3 2" xfId="24089" xr:uid="{00000000-0005-0000-0000-000098600000}"/>
    <cellStyle name="Comma 20 3 3 2 2" xfId="53048" xr:uid="{00000000-0005-0000-0000-000099600000}"/>
    <cellStyle name="Comma 20 3 3 3" xfId="45107" xr:uid="{00000000-0005-0000-0000-00009A600000}"/>
    <cellStyle name="Comma 20 3 4" xfId="9325" xr:uid="{00000000-0005-0000-0000-00009B600000}"/>
    <cellStyle name="Comma 20 3 4 2" xfId="38383" xr:uid="{00000000-0005-0000-0000-00009C600000}"/>
    <cellStyle name="Comma 20 3 5" xfId="31799" xr:uid="{00000000-0005-0000-0000-00009D600000}"/>
    <cellStyle name="Comma 20 4" xfId="3845" xr:uid="{00000000-0005-0000-0000-00009E600000}"/>
    <cellStyle name="Comma 20 4 2" xfId="17139" xr:uid="{00000000-0005-0000-0000-00009F600000}"/>
    <cellStyle name="Comma 20 4 2 2" xfId="25093" xr:uid="{00000000-0005-0000-0000-0000A0600000}"/>
    <cellStyle name="Comma 20 4 2 2 2" xfId="54052" xr:uid="{00000000-0005-0000-0000-0000A1600000}"/>
    <cellStyle name="Comma 20 4 2 3" xfId="46111" xr:uid="{00000000-0005-0000-0000-0000A2600000}"/>
    <cellStyle name="Comma 20 4 3" xfId="10469" xr:uid="{00000000-0005-0000-0000-0000A3600000}"/>
    <cellStyle name="Comma 20 4 3 2" xfId="39527" xr:uid="{00000000-0005-0000-0000-0000A4600000}"/>
    <cellStyle name="Comma 20 4 4" xfId="32943" xr:uid="{00000000-0005-0000-0000-0000A5600000}"/>
    <cellStyle name="Comma 20 5" xfId="5001" xr:uid="{00000000-0005-0000-0000-0000A6600000}"/>
    <cellStyle name="Comma 20 5 2" xfId="18283" xr:uid="{00000000-0005-0000-0000-0000A7600000}"/>
    <cellStyle name="Comma 20 5 2 2" xfId="26237" xr:uid="{00000000-0005-0000-0000-0000A8600000}"/>
    <cellStyle name="Comma 20 5 2 2 2" xfId="55196" xr:uid="{00000000-0005-0000-0000-0000A9600000}"/>
    <cellStyle name="Comma 20 5 2 3" xfId="47255" xr:uid="{00000000-0005-0000-0000-0000AA600000}"/>
    <cellStyle name="Comma 20 5 3" xfId="11613" xr:uid="{00000000-0005-0000-0000-0000AB600000}"/>
    <cellStyle name="Comma 20 5 3 2" xfId="40671" xr:uid="{00000000-0005-0000-0000-0000AC600000}"/>
    <cellStyle name="Comma 20 5 4" xfId="34087" xr:uid="{00000000-0005-0000-0000-0000AD600000}"/>
    <cellStyle name="Comma 20 6" xfId="7170" xr:uid="{00000000-0005-0000-0000-0000AE600000}"/>
    <cellStyle name="Comma 20 6 2" xfId="20431" xr:uid="{00000000-0005-0000-0000-0000AF600000}"/>
    <cellStyle name="Comma 20 6 2 2" xfId="28385" xr:uid="{00000000-0005-0000-0000-0000B0600000}"/>
    <cellStyle name="Comma 20 6 2 2 2" xfId="57344" xr:uid="{00000000-0005-0000-0000-0000B1600000}"/>
    <cellStyle name="Comma 20 6 2 3" xfId="49403" xr:uid="{00000000-0005-0000-0000-0000B2600000}"/>
    <cellStyle name="Comma 20 6 3" xfId="13761" xr:uid="{00000000-0005-0000-0000-0000B3600000}"/>
    <cellStyle name="Comma 20 6 3 2" xfId="42819" xr:uid="{00000000-0005-0000-0000-0000B4600000}"/>
    <cellStyle name="Comma 20 6 4" xfId="36235" xr:uid="{00000000-0005-0000-0000-0000B5600000}"/>
    <cellStyle name="Comma 20 7" xfId="15039" xr:uid="{00000000-0005-0000-0000-0000B6600000}"/>
    <cellStyle name="Comma 20 7 2" xfId="23029" xr:uid="{00000000-0005-0000-0000-0000B7600000}"/>
    <cellStyle name="Comma 20 7 2 2" xfId="51988" xr:uid="{00000000-0005-0000-0000-0000B8600000}"/>
    <cellStyle name="Comma 20 7 3" xfId="44047" xr:uid="{00000000-0005-0000-0000-0000B9600000}"/>
    <cellStyle name="Comma 20 8" xfId="21581" xr:uid="{00000000-0005-0000-0000-0000BA600000}"/>
    <cellStyle name="Comma 20 8 2" xfId="29529" xr:uid="{00000000-0005-0000-0000-0000BB600000}"/>
    <cellStyle name="Comma 20 8 2 2" xfId="58488" xr:uid="{00000000-0005-0000-0000-0000BC600000}"/>
    <cellStyle name="Comma 20 8 3" xfId="50547" xr:uid="{00000000-0005-0000-0000-0000BD600000}"/>
    <cellStyle name="Comma 20 9" xfId="8321" xr:uid="{00000000-0005-0000-0000-0000BE600000}"/>
    <cellStyle name="Comma 20 9 2" xfId="37379" xr:uid="{00000000-0005-0000-0000-0000BF600000}"/>
    <cellStyle name="Comma 21" xfId="1603" xr:uid="{00000000-0005-0000-0000-0000C0600000}"/>
    <cellStyle name="Comma 21 10" xfId="30792" xr:uid="{00000000-0005-0000-0000-0000C1600000}"/>
    <cellStyle name="Comma 21 2" xfId="2228" xr:uid="{00000000-0005-0000-0000-0000C2600000}"/>
    <cellStyle name="Comma 21 2 2" xfId="3236" xr:uid="{00000000-0005-0000-0000-0000C3600000}"/>
    <cellStyle name="Comma 21 2 2 2" xfId="6594" xr:uid="{00000000-0005-0000-0000-0000C4600000}"/>
    <cellStyle name="Comma 21 2 2 2 2" xfId="19876" xr:uid="{00000000-0005-0000-0000-0000C5600000}"/>
    <cellStyle name="Comma 21 2 2 2 2 2" xfId="27830" xr:uid="{00000000-0005-0000-0000-0000C6600000}"/>
    <cellStyle name="Comma 21 2 2 2 2 2 2" xfId="56789" xr:uid="{00000000-0005-0000-0000-0000C7600000}"/>
    <cellStyle name="Comma 21 2 2 2 2 3" xfId="48848" xr:uid="{00000000-0005-0000-0000-0000C8600000}"/>
    <cellStyle name="Comma 21 2 2 2 3" xfId="13206" xr:uid="{00000000-0005-0000-0000-0000C9600000}"/>
    <cellStyle name="Comma 21 2 2 2 3 2" xfId="42264" xr:uid="{00000000-0005-0000-0000-0000CA600000}"/>
    <cellStyle name="Comma 21 2 2 2 4" xfId="35680" xr:uid="{00000000-0005-0000-0000-0000CB600000}"/>
    <cellStyle name="Comma 21 2 2 3" xfId="16724" xr:uid="{00000000-0005-0000-0000-0000CC600000}"/>
    <cellStyle name="Comma 21 2 2 3 2" xfId="24678" xr:uid="{00000000-0005-0000-0000-0000CD600000}"/>
    <cellStyle name="Comma 21 2 2 3 2 2" xfId="53637" xr:uid="{00000000-0005-0000-0000-0000CE600000}"/>
    <cellStyle name="Comma 21 2 2 3 3" xfId="45696" xr:uid="{00000000-0005-0000-0000-0000CF600000}"/>
    <cellStyle name="Comma 21 2 2 4" xfId="9914" xr:uid="{00000000-0005-0000-0000-0000D0600000}"/>
    <cellStyle name="Comma 21 2 2 4 2" xfId="38972" xr:uid="{00000000-0005-0000-0000-0000D1600000}"/>
    <cellStyle name="Comma 21 2 2 5" xfId="32388" xr:uid="{00000000-0005-0000-0000-0000D2600000}"/>
    <cellStyle name="Comma 21 2 3" xfId="4434" xr:uid="{00000000-0005-0000-0000-0000D3600000}"/>
    <cellStyle name="Comma 21 2 3 2" xfId="17728" xr:uid="{00000000-0005-0000-0000-0000D4600000}"/>
    <cellStyle name="Comma 21 2 3 2 2" xfId="25682" xr:uid="{00000000-0005-0000-0000-0000D5600000}"/>
    <cellStyle name="Comma 21 2 3 2 2 2" xfId="54641" xr:uid="{00000000-0005-0000-0000-0000D6600000}"/>
    <cellStyle name="Comma 21 2 3 2 3" xfId="46700" xr:uid="{00000000-0005-0000-0000-0000D7600000}"/>
    <cellStyle name="Comma 21 2 3 3" xfId="11058" xr:uid="{00000000-0005-0000-0000-0000D8600000}"/>
    <cellStyle name="Comma 21 2 3 3 2" xfId="40116" xr:uid="{00000000-0005-0000-0000-0000D9600000}"/>
    <cellStyle name="Comma 21 2 3 4" xfId="33532" xr:uid="{00000000-0005-0000-0000-0000DA600000}"/>
    <cellStyle name="Comma 21 2 4" xfId="5590" xr:uid="{00000000-0005-0000-0000-0000DB600000}"/>
    <cellStyle name="Comma 21 2 4 2" xfId="18872" xr:uid="{00000000-0005-0000-0000-0000DC600000}"/>
    <cellStyle name="Comma 21 2 4 2 2" xfId="26826" xr:uid="{00000000-0005-0000-0000-0000DD600000}"/>
    <cellStyle name="Comma 21 2 4 2 2 2" xfId="55785" xr:uid="{00000000-0005-0000-0000-0000DE600000}"/>
    <cellStyle name="Comma 21 2 4 2 3" xfId="47844" xr:uid="{00000000-0005-0000-0000-0000DF600000}"/>
    <cellStyle name="Comma 21 2 4 3" xfId="12202" xr:uid="{00000000-0005-0000-0000-0000E0600000}"/>
    <cellStyle name="Comma 21 2 4 3 2" xfId="41260" xr:uid="{00000000-0005-0000-0000-0000E1600000}"/>
    <cellStyle name="Comma 21 2 4 4" xfId="34676" xr:uid="{00000000-0005-0000-0000-0000E2600000}"/>
    <cellStyle name="Comma 21 2 5" xfId="7759" xr:uid="{00000000-0005-0000-0000-0000E3600000}"/>
    <cellStyle name="Comma 21 2 5 2" xfId="21020" xr:uid="{00000000-0005-0000-0000-0000E4600000}"/>
    <cellStyle name="Comma 21 2 5 2 2" xfId="28974" xr:uid="{00000000-0005-0000-0000-0000E5600000}"/>
    <cellStyle name="Comma 21 2 5 2 2 2" xfId="57933" xr:uid="{00000000-0005-0000-0000-0000E6600000}"/>
    <cellStyle name="Comma 21 2 5 2 3" xfId="49992" xr:uid="{00000000-0005-0000-0000-0000E7600000}"/>
    <cellStyle name="Comma 21 2 5 3" xfId="14350" xr:uid="{00000000-0005-0000-0000-0000E8600000}"/>
    <cellStyle name="Comma 21 2 5 3 2" xfId="43408" xr:uid="{00000000-0005-0000-0000-0000E9600000}"/>
    <cellStyle name="Comma 21 2 5 4" xfId="36824" xr:uid="{00000000-0005-0000-0000-0000EA600000}"/>
    <cellStyle name="Comma 21 2 6" xfId="15629" xr:uid="{00000000-0005-0000-0000-0000EB600000}"/>
    <cellStyle name="Comma 21 2 6 2" xfId="23619" xr:uid="{00000000-0005-0000-0000-0000EC600000}"/>
    <cellStyle name="Comma 21 2 6 2 2" xfId="52578" xr:uid="{00000000-0005-0000-0000-0000ED600000}"/>
    <cellStyle name="Comma 21 2 6 3" xfId="44637" xr:uid="{00000000-0005-0000-0000-0000EE600000}"/>
    <cellStyle name="Comma 21 2 7" xfId="22170" xr:uid="{00000000-0005-0000-0000-0000EF600000}"/>
    <cellStyle name="Comma 21 2 7 2" xfId="30118" xr:uid="{00000000-0005-0000-0000-0000F0600000}"/>
    <cellStyle name="Comma 21 2 7 2 2" xfId="59077" xr:uid="{00000000-0005-0000-0000-0000F1600000}"/>
    <cellStyle name="Comma 21 2 7 3" xfId="51136" xr:uid="{00000000-0005-0000-0000-0000F2600000}"/>
    <cellStyle name="Comma 21 2 8" xfId="8910" xr:uid="{00000000-0005-0000-0000-0000F3600000}"/>
    <cellStyle name="Comma 21 2 8 2" xfId="37968" xr:uid="{00000000-0005-0000-0000-0000F4600000}"/>
    <cellStyle name="Comma 21 2 9" xfId="31384" xr:uid="{00000000-0005-0000-0000-0000F5600000}"/>
    <cellStyle name="Comma 21 3" xfId="2644" xr:uid="{00000000-0005-0000-0000-0000F6600000}"/>
    <cellStyle name="Comma 21 3 2" xfId="6002" xr:uid="{00000000-0005-0000-0000-0000F7600000}"/>
    <cellStyle name="Comma 21 3 2 2" xfId="19284" xr:uid="{00000000-0005-0000-0000-0000F8600000}"/>
    <cellStyle name="Comma 21 3 2 2 2" xfId="27238" xr:uid="{00000000-0005-0000-0000-0000F9600000}"/>
    <cellStyle name="Comma 21 3 2 2 2 2" xfId="56197" xr:uid="{00000000-0005-0000-0000-0000FA600000}"/>
    <cellStyle name="Comma 21 3 2 2 3" xfId="48256" xr:uid="{00000000-0005-0000-0000-0000FB600000}"/>
    <cellStyle name="Comma 21 3 2 3" xfId="12614" xr:uid="{00000000-0005-0000-0000-0000FC600000}"/>
    <cellStyle name="Comma 21 3 2 3 2" xfId="41672" xr:uid="{00000000-0005-0000-0000-0000FD600000}"/>
    <cellStyle name="Comma 21 3 2 4" xfId="35088" xr:uid="{00000000-0005-0000-0000-0000FE600000}"/>
    <cellStyle name="Comma 21 3 3" xfId="16132" xr:uid="{00000000-0005-0000-0000-0000FF600000}"/>
    <cellStyle name="Comma 21 3 3 2" xfId="24086" xr:uid="{00000000-0005-0000-0000-000000610000}"/>
    <cellStyle name="Comma 21 3 3 2 2" xfId="53045" xr:uid="{00000000-0005-0000-0000-000001610000}"/>
    <cellStyle name="Comma 21 3 3 3" xfId="45104" xr:uid="{00000000-0005-0000-0000-000002610000}"/>
    <cellStyle name="Comma 21 3 4" xfId="9322" xr:uid="{00000000-0005-0000-0000-000003610000}"/>
    <cellStyle name="Comma 21 3 4 2" xfId="38380" xr:uid="{00000000-0005-0000-0000-000004610000}"/>
    <cellStyle name="Comma 21 3 5" xfId="31796" xr:uid="{00000000-0005-0000-0000-000005610000}"/>
    <cellStyle name="Comma 21 4" xfId="3842" xr:uid="{00000000-0005-0000-0000-000006610000}"/>
    <cellStyle name="Comma 21 4 2" xfId="17136" xr:uid="{00000000-0005-0000-0000-000007610000}"/>
    <cellStyle name="Comma 21 4 2 2" xfId="25090" xr:uid="{00000000-0005-0000-0000-000008610000}"/>
    <cellStyle name="Comma 21 4 2 2 2" xfId="54049" xr:uid="{00000000-0005-0000-0000-000009610000}"/>
    <cellStyle name="Comma 21 4 2 3" xfId="46108" xr:uid="{00000000-0005-0000-0000-00000A610000}"/>
    <cellStyle name="Comma 21 4 3" xfId="10466" xr:uid="{00000000-0005-0000-0000-00000B610000}"/>
    <cellStyle name="Comma 21 4 3 2" xfId="39524" xr:uid="{00000000-0005-0000-0000-00000C610000}"/>
    <cellStyle name="Comma 21 4 4" xfId="32940" xr:uid="{00000000-0005-0000-0000-00000D610000}"/>
    <cellStyle name="Comma 21 5" xfId="4998" xr:uid="{00000000-0005-0000-0000-00000E610000}"/>
    <cellStyle name="Comma 21 5 2" xfId="18280" xr:uid="{00000000-0005-0000-0000-00000F610000}"/>
    <cellStyle name="Comma 21 5 2 2" xfId="26234" xr:uid="{00000000-0005-0000-0000-000010610000}"/>
    <cellStyle name="Comma 21 5 2 2 2" xfId="55193" xr:uid="{00000000-0005-0000-0000-000011610000}"/>
    <cellStyle name="Comma 21 5 2 3" xfId="47252" xr:uid="{00000000-0005-0000-0000-000012610000}"/>
    <cellStyle name="Comma 21 5 3" xfId="11610" xr:uid="{00000000-0005-0000-0000-000013610000}"/>
    <cellStyle name="Comma 21 5 3 2" xfId="40668" xr:uid="{00000000-0005-0000-0000-000014610000}"/>
    <cellStyle name="Comma 21 5 4" xfId="34084" xr:uid="{00000000-0005-0000-0000-000015610000}"/>
    <cellStyle name="Comma 21 6" xfId="7167" xr:uid="{00000000-0005-0000-0000-000016610000}"/>
    <cellStyle name="Comma 21 6 2" xfId="20428" xr:uid="{00000000-0005-0000-0000-000017610000}"/>
    <cellStyle name="Comma 21 6 2 2" xfId="28382" xr:uid="{00000000-0005-0000-0000-000018610000}"/>
    <cellStyle name="Comma 21 6 2 2 2" xfId="57341" xr:uid="{00000000-0005-0000-0000-000019610000}"/>
    <cellStyle name="Comma 21 6 2 3" xfId="49400" xr:uid="{00000000-0005-0000-0000-00001A610000}"/>
    <cellStyle name="Comma 21 6 3" xfId="13758" xr:uid="{00000000-0005-0000-0000-00001B610000}"/>
    <cellStyle name="Comma 21 6 3 2" xfId="42816" xr:uid="{00000000-0005-0000-0000-00001C610000}"/>
    <cellStyle name="Comma 21 6 4" xfId="36232" xr:uid="{00000000-0005-0000-0000-00001D610000}"/>
    <cellStyle name="Comma 21 7" xfId="15036" xr:uid="{00000000-0005-0000-0000-00001E610000}"/>
    <cellStyle name="Comma 21 7 2" xfId="23026" xr:uid="{00000000-0005-0000-0000-00001F610000}"/>
    <cellStyle name="Comma 21 7 2 2" xfId="51985" xr:uid="{00000000-0005-0000-0000-000020610000}"/>
    <cellStyle name="Comma 21 7 3" xfId="44044" xr:uid="{00000000-0005-0000-0000-000021610000}"/>
    <cellStyle name="Comma 21 8" xfId="21578" xr:uid="{00000000-0005-0000-0000-000022610000}"/>
    <cellStyle name="Comma 21 8 2" xfId="29526" xr:uid="{00000000-0005-0000-0000-000023610000}"/>
    <cellStyle name="Comma 21 8 2 2" xfId="58485" xr:uid="{00000000-0005-0000-0000-000024610000}"/>
    <cellStyle name="Comma 21 8 3" xfId="50544" xr:uid="{00000000-0005-0000-0000-000025610000}"/>
    <cellStyle name="Comma 21 9" xfId="8318" xr:uid="{00000000-0005-0000-0000-000026610000}"/>
    <cellStyle name="Comma 21 9 2" xfId="37376" xr:uid="{00000000-0005-0000-0000-000027610000}"/>
    <cellStyle name="Comma 22" xfId="59475" xr:uid="{00000000-0005-0000-0000-000028610000}"/>
    <cellStyle name="Comma 3" xfId="14" xr:uid="{00000000-0005-0000-0000-000029610000}"/>
    <cellStyle name="Comma 3 10" xfId="3433" xr:uid="{00000000-0005-0000-0000-00002A610000}"/>
    <cellStyle name="Comma 3 10 2" xfId="4627" xr:uid="{00000000-0005-0000-0000-00002B610000}"/>
    <cellStyle name="Comma 3 10 2 2" xfId="17921" xr:uid="{00000000-0005-0000-0000-00002C610000}"/>
    <cellStyle name="Comma 3 10 2 2 2" xfId="25875" xr:uid="{00000000-0005-0000-0000-00002D610000}"/>
    <cellStyle name="Comma 3 10 2 2 2 2" xfId="54834" xr:uid="{00000000-0005-0000-0000-00002E610000}"/>
    <cellStyle name="Comma 3 10 2 2 3" xfId="46893" xr:uid="{00000000-0005-0000-0000-00002F610000}"/>
    <cellStyle name="Comma 3 10 2 3" xfId="11251" xr:uid="{00000000-0005-0000-0000-000030610000}"/>
    <cellStyle name="Comma 3 10 2 3 2" xfId="40309" xr:uid="{00000000-0005-0000-0000-000031610000}"/>
    <cellStyle name="Comma 3 10 2 4" xfId="33725" xr:uid="{00000000-0005-0000-0000-000032610000}"/>
    <cellStyle name="Comma 3 10 3" xfId="6787" xr:uid="{00000000-0005-0000-0000-000033610000}"/>
    <cellStyle name="Comma 3 10 3 2" xfId="20069" xr:uid="{00000000-0005-0000-0000-000034610000}"/>
    <cellStyle name="Comma 3 10 3 2 2" xfId="28023" xr:uid="{00000000-0005-0000-0000-000035610000}"/>
    <cellStyle name="Comma 3 10 3 2 2 2" xfId="56982" xr:uid="{00000000-0005-0000-0000-000036610000}"/>
    <cellStyle name="Comma 3 10 3 2 3" xfId="49041" xr:uid="{00000000-0005-0000-0000-000037610000}"/>
    <cellStyle name="Comma 3 10 3 3" xfId="13399" xr:uid="{00000000-0005-0000-0000-000038610000}"/>
    <cellStyle name="Comma 3 10 3 3 2" xfId="42457" xr:uid="{00000000-0005-0000-0000-000039610000}"/>
    <cellStyle name="Comma 3 10 3 4" xfId="35873" xr:uid="{00000000-0005-0000-0000-00003A610000}"/>
    <cellStyle name="Comma 3 10 4" xfId="7952" xr:uid="{00000000-0005-0000-0000-00003B610000}"/>
    <cellStyle name="Comma 3 10 4 2" xfId="21213" xr:uid="{00000000-0005-0000-0000-00003C610000}"/>
    <cellStyle name="Comma 3 10 4 2 2" xfId="29167" xr:uid="{00000000-0005-0000-0000-00003D610000}"/>
    <cellStyle name="Comma 3 10 4 2 2 2" xfId="58126" xr:uid="{00000000-0005-0000-0000-00003E610000}"/>
    <cellStyle name="Comma 3 10 4 2 3" xfId="50185" xr:uid="{00000000-0005-0000-0000-00003F610000}"/>
    <cellStyle name="Comma 3 10 4 3" xfId="14543" xr:uid="{00000000-0005-0000-0000-000040610000}"/>
    <cellStyle name="Comma 3 10 4 3 2" xfId="43601" xr:uid="{00000000-0005-0000-0000-000041610000}"/>
    <cellStyle name="Comma 3 10 4 4" xfId="37017" xr:uid="{00000000-0005-0000-0000-000042610000}"/>
    <cellStyle name="Comma 3 10 5" xfId="15822" xr:uid="{00000000-0005-0000-0000-000043610000}"/>
    <cellStyle name="Comma 3 10 5 2" xfId="23812" xr:uid="{00000000-0005-0000-0000-000044610000}"/>
    <cellStyle name="Comma 3 10 5 2 2" xfId="52771" xr:uid="{00000000-0005-0000-0000-000045610000}"/>
    <cellStyle name="Comma 3 10 5 3" xfId="44830" xr:uid="{00000000-0005-0000-0000-000046610000}"/>
    <cellStyle name="Comma 3 10 6" xfId="22363" xr:uid="{00000000-0005-0000-0000-000047610000}"/>
    <cellStyle name="Comma 3 10 6 2" xfId="30311" xr:uid="{00000000-0005-0000-0000-000048610000}"/>
    <cellStyle name="Comma 3 10 6 2 2" xfId="59270" xr:uid="{00000000-0005-0000-0000-000049610000}"/>
    <cellStyle name="Comma 3 10 6 3" xfId="51329" xr:uid="{00000000-0005-0000-0000-00004A610000}"/>
    <cellStyle name="Comma 3 10 7" xfId="10107" xr:uid="{00000000-0005-0000-0000-00004B610000}"/>
    <cellStyle name="Comma 3 10 7 2" xfId="39165" xr:uid="{00000000-0005-0000-0000-00004C610000}"/>
    <cellStyle name="Comma 3 10 8" xfId="32581" xr:uid="{00000000-0005-0000-0000-00004D610000}"/>
    <cellStyle name="Comma 3 11" xfId="2374" xr:uid="{00000000-0005-0000-0000-00004E610000}"/>
    <cellStyle name="Comma 3 11 2" xfId="5734" xr:uid="{00000000-0005-0000-0000-00004F610000}"/>
    <cellStyle name="Comma 3 11 2 2" xfId="19016" xr:uid="{00000000-0005-0000-0000-000050610000}"/>
    <cellStyle name="Comma 3 11 2 2 2" xfId="26970" xr:uid="{00000000-0005-0000-0000-000051610000}"/>
    <cellStyle name="Comma 3 11 2 2 2 2" xfId="55929" xr:uid="{00000000-0005-0000-0000-000052610000}"/>
    <cellStyle name="Comma 3 11 2 2 3" xfId="47988" xr:uid="{00000000-0005-0000-0000-000053610000}"/>
    <cellStyle name="Comma 3 11 2 3" xfId="12346" xr:uid="{00000000-0005-0000-0000-000054610000}"/>
    <cellStyle name="Comma 3 11 2 3 2" xfId="41404" xr:uid="{00000000-0005-0000-0000-000055610000}"/>
    <cellStyle name="Comma 3 11 2 4" xfId="34820" xr:uid="{00000000-0005-0000-0000-000056610000}"/>
    <cellStyle name="Comma 3 11 3" xfId="15986" xr:uid="{00000000-0005-0000-0000-000057610000}"/>
    <cellStyle name="Comma 3 11 3 2" xfId="23950" xr:uid="{00000000-0005-0000-0000-000058610000}"/>
    <cellStyle name="Comma 3 11 3 2 2" xfId="52909" xr:uid="{00000000-0005-0000-0000-000059610000}"/>
    <cellStyle name="Comma 3 11 3 3" xfId="44968" xr:uid="{00000000-0005-0000-0000-00005A610000}"/>
    <cellStyle name="Comma 3 11 4" xfId="9054" xr:uid="{00000000-0005-0000-0000-00005B610000}"/>
    <cellStyle name="Comma 3 11 4 2" xfId="38112" xr:uid="{00000000-0005-0000-0000-00005C610000}"/>
    <cellStyle name="Comma 3 11 5" xfId="31528" xr:uid="{00000000-0005-0000-0000-00005D610000}"/>
    <cellStyle name="Comma 3 12" xfId="3574" xr:uid="{00000000-0005-0000-0000-00005E610000}"/>
    <cellStyle name="Comma 3 12 2" xfId="16868" xr:uid="{00000000-0005-0000-0000-00005F610000}"/>
    <cellStyle name="Comma 3 12 2 2" xfId="24822" xr:uid="{00000000-0005-0000-0000-000060610000}"/>
    <cellStyle name="Comma 3 12 2 2 2" xfId="53781" xr:uid="{00000000-0005-0000-0000-000061610000}"/>
    <cellStyle name="Comma 3 12 2 3" xfId="45840" xr:uid="{00000000-0005-0000-0000-000062610000}"/>
    <cellStyle name="Comma 3 12 3" xfId="10198" xr:uid="{00000000-0005-0000-0000-000063610000}"/>
    <cellStyle name="Comma 3 12 3 2" xfId="39256" xr:uid="{00000000-0005-0000-0000-000064610000}"/>
    <cellStyle name="Comma 3 12 4" xfId="32672" xr:uid="{00000000-0005-0000-0000-000065610000}"/>
    <cellStyle name="Comma 3 13" xfId="4728" xr:uid="{00000000-0005-0000-0000-000066610000}"/>
    <cellStyle name="Comma 3 13 2" xfId="18012" xr:uid="{00000000-0005-0000-0000-000067610000}"/>
    <cellStyle name="Comma 3 13 2 2" xfId="25966" xr:uid="{00000000-0005-0000-0000-000068610000}"/>
    <cellStyle name="Comma 3 13 2 2 2" xfId="54925" xr:uid="{00000000-0005-0000-0000-000069610000}"/>
    <cellStyle name="Comma 3 13 2 3" xfId="46984" xr:uid="{00000000-0005-0000-0000-00006A610000}"/>
    <cellStyle name="Comma 3 13 3" xfId="11342" xr:uid="{00000000-0005-0000-0000-00006B610000}"/>
    <cellStyle name="Comma 3 13 3 2" xfId="40400" xr:uid="{00000000-0005-0000-0000-00006C610000}"/>
    <cellStyle name="Comma 3 13 4" xfId="33816" xr:uid="{00000000-0005-0000-0000-00006D610000}"/>
    <cellStyle name="Comma 3 14" xfId="6889" xr:uid="{00000000-0005-0000-0000-00006E610000}"/>
    <cellStyle name="Comma 3 14 2" xfId="20160" xr:uid="{00000000-0005-0000-0000-00006F610000}"/>
    <cellStyle name="Comma 3 14 2 2" xfId="28114" xr:uid="{00000000-0005-0000-0000-000070610000}"/>
    <cellStyle name="Comma 3 14 2 2 2" xfId="57073" xr:uid="{00000000-0005-0000-0000-000071610000}"/>
    <cellStyle name="Comma 3 14 2 3" xfId="49132" xr:uid="{00000000-0005-0000-0000-000072610000}"/>
    <cellStyle name="Comma 3 14 3" xfId="13490" xr:uid="{00000000-0005-0000-0000-000073610000}"/>
    <cellStyle name="Comma 3 14 3 2" xfId="42548" xr:uid="{00000000-0005-0000-0000-000074610000}"/>
    <cellStyle name="Comma 3 14 4" xfId="35964" xr:uid="{00000000-0005-0000-0000-000075610000}"/>
    <cellStyle name="Comma 3 15" xfId="14637" xr:uid="{00000000-0005-0000-0000-000076610000}"/>
    <cellStyle name="Comma 3 15 2" xfId="22675" xr:uid="{00000000-0005-0000-0000-000077610000}"/>
    <cellStyle name="Comma 3 15 2 2" xfId="51634" xr:uid="{00000000-0005-0000-0000-000078610000}"/>
    <cellStyle name="Comma 3 15 3" xfId="43693" xr:uid="{00000000-0005-0000-0000-000079610000}"/>
    <cellStyle name="Comma 3 16" xfId="21306" xr:uid="{00000000-0005-0000-0000-00007A610000}"/>
    <cellStyle name="Comma 3 16 2" xfId="29258" xr:uid="{00000000-0005-0000-0000-00007B610000}"/>
    <cellStyle name="Comma 3 16 2 2" xfId="58217" xr:uid="{00000000-0005-0000-0000-00007C610000}"/>
    <cellStyle name="Comma 3 16 3" xfId="50276" xr:uid="{00000000-0005-0000-0000-00007D610000}"/>
    <cellStyle name="Comma 3 17" xfId="22507" xr:uid="{00000000-0005-0000-0000-00007E610000}"/>
    <cellStyle name="Comma 3 17 2" xfId="30451" xr:uid="{00000000-0005-0000-0000-00007F610000}"/>
    <cellStyle name="Comma 3 17 2 2" xfId="59410" xr:uid="{00000000-0005-0000-0000-000080610000}"/>
    <cellStyle name="Comma 3 17 3" xfId="51469" xr:uid="{00000000-0005-0000-0000-000081610000}"/>
    <cellStyle name="Comma 3 18" xfId="22613" xr:uid="{00000000-0005-0000-0000-000082610000}"/>
    <cellStyle name="Comma 3 18 2" xfId="51575" xr:uid="{00000000-0005-0000-0000-000083610000}"/>
    <cellStyle name="Comma 3 19" xfId="8048" xr:uid="{00000000-0005-0000-0000-000084610000}"/>
    <cellStyle name="Comma 3 19 2" xfId="37108" xr:uid="{00000000-0005-0000-0000-000085610000}"/>
    <cellStyle name="Comma 3 2" xfId="76" xr:uid="{00000000-0005-0000-0000-000086610000}"/>
    <cellStyle name="Comma 3 2 10" xfId="3597" xr:uid="{00000000-0005-0000-0000-000087610000}"/>
    <cellStyle name="Comma 3 2 10 2" xfId="16891" xr:uid="{00000000-0005-0000-0000-000088610000}"/>
    <cellStyle name="Comma 3 2 10 2 2" xfId="24845" xr:uid="{00000000-0005-0000-0000-000089610000}"/>
    <cellStyle name="Comma 3 2 10 2 2 2" xfId="53804" xr:uid="{00000000-0005-0000-0000-00008A610000}"/>
    <cellStyle name="Comma 3 2 10 2 3" xfId="45863" xr:uid="{00000000-0005-0000-0000-00008B610000}"/>
    <cellStyle name="Comma 3 2 10 3" xfId="10221" xr:uid="{00000000-0005-0000-0000-00008C610000}"/>
    <cellStyle name="Comma 3 2 10 3 2" xfId="39279" xr:uid="{00000000-0005-0000-0000-00008D610000}"/>
    <cellStyle name="Comma 3 2 10 4" xfId="32695" xr:uid="{00000000-0005-0000-0000-00008E610000}"/>
    <cellStyle name="Comma 3 2 11" xfId="4751" xr:uid="{00000000-0005-0000-0000-00008F610000}"/>
    <cellStyle name="Comma 3 2 11 2" xfId="18035" xr:uid="{00000000-0005-0000-0000-000090610000}"/>
    <cellStyle name="Comma 3 2 11 2 2" xfId="25989" xr:uid="{00000000-0005-0000-0000-000091610000}"/>
    <cellStyle name="Comma 3 2 11 2 2 2" xfId="54948" xr:uid="{00000000-0005-0000-0000-000092610000}"/>
    <cellStyle name="Comma 3 2 11 2 3" xfId="47007" xr:uid="{00000000-0005-0000-0000-000093610000}"/>
    <cellStyle name="Comma 3 2 11 3" xfId="11365" xr:uid="{00000000-0005-0000-0000-000094610000}"/>
    <cellStyle name="Comma 3 2 11 3 2" xfId="40423" xr:uid="{00000000-0005-0000-0000-000095610000}"/>
    <cellStyle name="Comma 3 2 11 4" xfId="33839" xr:uid="{00000000-0005-0000-0000-000096610000}"/>
    <cellStyle name="Comma 3 2 12" xfId="6912" xr:uid="{00000000-0005-0000-0000-000097610000}"/>
    <cellStyle name="Comma 3 2 12 2" xfId="20183" xr:uid="{00000000-0005-0000-0000-000098610000}"/>
    <cellStyle name="Comma 3 2 12 2 2" xfId="28137" xr:uid="{00000000-0005-0000-0000-000099610000}"/>
    <cellStyle name="Comma 3 2 12 2 2 2" xfId="57096" xr:uid="{00000000-0005-0000-0000-00009A610000}"/>
    <cellStyle name="Comma 3 2 12 2 3" xfId="49155" xr:uid="{00000000-0005-0000-0000-00009B610000}"/>
    <cellStyle name="Comma 3 2 12 3" xfId="13513" xr:uid="{00000000-0005-0000-0000-00009C610000}"/>
    <cellStyle name="Comma 3 2 12 3 2" xfId="42571" xr:uid="{00000000-0005-0000-0000-00009D610000}"/>
    <cellStyle name="Comma 3 2 12 4" xfId="35987" xr:uid="{00000000-0005-0000-0000-00009E610000}"/>
    <cellStyle name="Comma 3 2 13" xfId="14665" xr:uid="{00000000-0005-0000-0000-00009F610000}"/>
    <cellStyle name="Comma 3 2 13 2" xfId="22700" xr:uid="{00000000-0005-0000-0000-0000A0610000}"/>
    <cellStyle name="Comma 3 2 13 2 2" xfId="51659" xr:uid="{00000000-0005-0000-0000-0000A1610000}"/>
    <cellStyle name="Comma 3 2 13 3" xfId="43718" xr:uid="{00000000-0005-0000-0000-0000A2610000}"/>
    <cellStyle name="Comma 3 2 14" xfId="21329" xr:uid="{00000000-0005-0000-0000-0000A3610000}"/>
    <cellStyle name="Comma 3 2 14 2" xfId="29281" xr:uid="{00000000-0005-0000-0000-0000A4610000}"/>
    <cellStyle name="Comma 3 2 14 2 2" xfId="58240" xr:uid="{00000000-0005-0000-0000-0000A5610000}"/>
    <cellStyle name="Comma 3 2 14 3" xfId="50299" xr:uid="{00000000-0005-0000-0000-0000A6610000}"/>
    <cellStyle name="Comma 3 2 15" xfId="22508" xr:uid="{00000000-0005-0000-0000-0000A7610000}"/>
    <cellStyle name="Comma 3 2 15 2" xfId="30452" xr:uid="{00000000-0005-0000-0000-0000A8610000}"/>
    <cellStyle name="Comma 3 2 15 2 2" xfId="59411" xr:uid="{00000000-0005-0000-0000-0000A9610000}"/>
    <cellStyle name="Comma 3 2 15 3" xfId="51470" xr:uid="{00000000-0005-0000-0000-0000AA610000}"/>
    <cellStyle name="Comma 3 2 16" xfId="22614" xr:uid="{00000000-0005-0000-0000-0000AB610000}"/>
    <cellStyle name="Comma 3 2 16 2" xfId="51576" xr:uid="{00000000-0005-0000-0000-0000AC610000}"/>
    <cellStyle name="Comma 3 2 17" xfId="8071" xr:uid="{00000000-0005-0000-0000-0000AD610000}"/>
    <cellStyle name="Comma 3 2 17 2" xfId="37131" xr:uid="{00000000-0005-0000-0000-0000AE610000}"/>
    <cellStyle name="Comma 3 2 18" xfId="30547" xr:uid="{00000000-0005-0000-0000-0000AF610000}"/>
    <cellStyle name="Comma 3 2 2" xfId="914" xr:uid="{00000000-0005-0000-0000-0000B0610000}"/>
    <cellStyle name="Comma 3 2 2 2" xfId="3435" xr:uid="{00000000-0005-0000-0000-0000B1610000}"/>
    <cellStyle name="Comma 3 2 3" xfId="115" xr:uid="{00000000-0005-0000-0000-0000B2610000}"/>
    <cellStyle name="Comma 3 2 3 10" xfId="14700" xr:uid="{00000000-0005-0000-0000-0000B3610000}"/>
    <cellStyle name="Comma 3 2 3 10 2" xfId="22735" xr:uid="{00000000-0005-0000-0000-0000B4610000}"/>
    <cellStyle name="Comma 3 2 3 10 2 2" xfId="51694" xr:uid="{00000000-0005-0000-0000-0000B5610000}"/>
    <cellStyle name="Comma 3 2 3 10 3" xfId="43753" xr:uid="{00000000-0005-0000-0000-0000B6610000}"/>
    <cellStyle name="Comma 3 2 3 11" xfId="21362" xr:uid="{00000000-0005-0000-0000-0000B7610000}"/>
    <cellStyle name="Comma 3 2 3 11 2" xfId="29314" xr:uid="{00000000-0005-0000-0000-0000B8610000}"/>
    <cellStyle name="Comma 3 2 3 11 2 2" xfId="58273" xr:uid="{00000000-0005-0000-0000-0000B9610000}"/>
    <cellStyle name="Comma 3 2 3 11 3" xfId="50332" xr:uid="{00000000-0005-0000-0000-0000BA610000}"/>
    <cellStyle name="Comma 3 2 3 12" xfId="8104" xr:uid="{00000000-0005-0000-0000-0000BB610000}"/>
    <cellStyle name="Comma 3 2 3 12 2" xfId="37164" xr:uid="{00000000-0005-0000-0000-0000BC610000}"/>
    <cellStyle name="Comma 3 2 3 13" xfId="30580" xr:uid="{00000000-0005-0000-0000-0000BD610000}"/>
    <cellStyle name="Comma 3 2 3 2" xfId="1474" xr:uid="{00000000-0005-0000-0000-0000BE610000}"/>
    <cellStyle name="Comma 3 2 3 2 10" xfId="21456" xr:uid="{00000000-0005-0000-0000-0000BF610000}"/>
    <cellStyle name="Comma 3 2 3 2 10 2" xfId="29404" xr:uid="{00000000-0005-0000-0000-0000C0610000}"/>
    <cellStyle name="Comma 3 2 3 2 10 2 2" xfId="58363" xr:uid="{00000000-0005-0000-0000-0000C1610000}"/>
    <cellStyle name="Comma 3 2 3 2 10 3" xfId="50422" xr:uid="{00000000-0005-0000-0000-0000C2610000}"/>
    <cellStyle name="Comma 3 2 3 2 11" xfId="8196" xr:uid="{00000000-0005-0000-0000-0000C3610000}"/>
    <cellStyle name="Comma 3 2 3 2 11 2" xfId="37254" xr:uid="{00000000-0005-0000-0000-0000C4610000}"/>
    <cellStyle name="Comma 3 2 3 2 12" xfId="30670" xr:uid="{00000000-0005-0000-0000-0000C5610000}"/>
    <cellStyle name="Comma 3 2 3 2 2" xfId="1694" xr:uid="{00000000-0005-0000-0000-0000C6610000}"/>
    <cellStyle name="Comma 3 2 3 2 2 10" xfId="30883" xr:uid="{00000000-0005-0000-0000-0000C7610000}"/>
    <cellStyle name="Comma 3 2 3 2 2 2" xfId="2319" xr:uid="{00000000-0005-0000-0000-0000C8610000}"/>
    <cellStyle name="Comma 3 2 3 2 2 2 2" xfId="3327" xr:uid="{00000000-0005-0000-0000-0000C9610000}"/>
    <cellStyle name="Comma 3 2 3 2 2 2 2 2" xfId="6685" xr:uid="{00000000-0005-0000-0000-0000CA610000}"/>
    <cellStyle name="Comma 3 2 3 2 2 2 2 2 2" xfId="19967" xr:uid="{00000000-0005-0000-0000-0000CB610000}"/>
    <cellStyle name="Comma 3 2 3 2 2 2 2 2 2 2" xfId="27921" xr:uid="{00000000-0005-0000-0000-0000CC610000}"/>
    <cellStyle name="Comma 3 2 3 2 2 2 2 2 2 2 2" xfId="56880" xr:uid="{00000000-0005-0000-0000-0000CD610000}"/>
    <cellStyle name="Comma 3 2 3 2 2 2 2 2 2 3" xfId="48939" xr:uid="{00000000-0005-0000-0000-0000CE610000}"/>
    <cellStyle name="Comma 3 2 3 2 2 2 2 2 3" xfId="13297" xr:uid="{00000000-0005-0000-0000-0000CF610000}"/>
    <cellStyle name="Comma 3 2 3 2 2 2 2 2 3 2" xfId="42355" xr:uid="{00000000-0005-0000-0000-0000D0610000}"/>
    <cellStyle name="Comma 3 2 3 2 2 2 2 2 4" xfId="35771" xr:uid="{00000000-0005-0000-0000-0000D1610000}"/>
    <cellStyle name="Comma 3 2 3 2 2 2 2 3" xfId="16815" xr:uid="{00000000-0005-0000-0000-0000D2610000}"/>
    <cellStyle name="Comma 3 2 3 2 2 2 2 3 2" xfId="24769" xr:uid="{00000000-0005-0000-0000-0000D3610000}"/>
    <cellStyle name="Comma 3 2 3 2 2 2 2 3 2 2" xfId="53728" xr:uid="{00000000-0005-0000-0000-0000D4610000}"/>
    <cellStyle name="Comma 3 2 3 2 2 2 2 3 3" xfId="45787" xr:uid="{00000000-0005-0000-0000-0000D5610000}"/>
    <cellStyle name="Comma 3 2 3 2 2 2 2 4" xfId="10005" xr:uid="{00000000-0005-0000-0000-0000D6610000}"/>
    <cellStyle name="Comma 3 2 3 2 2 2 2 4 2" xfId="39063" xr:uid="{00000000-0005-0000-0000-0000D7610000}"/>
    <cellStyle name="Comma 3 2 3 2 2 2 2 5" xfId="32479" xr:uid="{00000000-0005-0000-0000-0000D8610000}"/>
    <cellStyle name="Comma 3 2 3 2 2 2 3" xfId="4525" xr:uid="{00000000-0005-0000-0000-0000D9610000}"/>
    <cellStyle name="Comma 3 2 3 2 2 2 3 2" xfId="17819" xr:uid="{00000000-0005-0000-0000-0000DA610000}"/>
    <cellStyle name="Comma 3 2 3 2 2 2 3 2 2" xfId="25773" xr:uid="{00000000-0005-0000-0000-0000DB610000}"/>
    <cellStyle name="Comma 3 2 3 2 2 2 3 2 2 2" xfId="54732" xr:uid="{00000000-0005-0000-0000-0000DC610000}"/>
    <cellStyle name="Comma 3 2 3 2 2 2 3 2 3" xfId="46791" xr:uid="{00000000-0005-0000-0000-0000DD610000}"/>
    <cellStyle name="Comma 3 2 3 2 2 2 3 3" xfId="11149" xr:uid="{00000000-0005-0000-0000-0000DE610000}"/>
    <cellStyle name="Comma 3 2 3 2 2 2 3 3 2" xfId="40207" xr:uid="{00000000-0005-0000-0000-0000DF610000}"/>
    <cellStyle name="Comma 3 2 3 2 2 2 3 4" xfId="33623" xr:uid="{00000000-0005-0000-0000-0000E0610000}"/>
    <cellStyle name="Comma 3 2 3 2 2 2 4" xfId="5681" xr:uid="{00000000-0005-0000-0000-0000E1610000}"/>
    <cellStyle name="Comma 3 2 3 2 2 2 4 2" xfId="18963" xr:uid="{00000000-0005-0000-0000-0000E2610000}"/>
    <cellStyle name="Comma 3 2 3 2 2 2 4 2 2" xfId="26917" xr:uid="{00000000-0005-0000-0000-0000E3610000}"/>
    <cellStyle name="Comma 3 2 3 2 2 2 4 2 2 2" xfId="55876" xr:uid="{00000000-0005-0000-0000-0000E4610000}"/>
    <cellStyle name="Comma 3 2 3 2 2 2 4 2 3" xfId="47935" xr:uid="{00000000-0005-0000-0000-0000E5610000}"/>
    <cellStyle name="Comma 3 2 3 2 2 2 4 3" xfId="12293" xr:uid="{00000000-0005-0000-0000-0000E6610000}"/>
    <cellStyle name="Comma 3 2 3 2 2 2 4 3 2" xfId="41351" xr:uid="{00000000-0005-0000-0000-0000E7610000}"/>
    <cellStyle name="Comma 3 2 3 2 2 2 4 4" xfId="34767" xr:uid="{00000000-0005-0000-0000-0000E8610000}"/>
    <cellStyle name="Comma 3 2 3 2 2 2 5" xfId="7850" xr:uid="{00000000-0005-0000-0000-0000E9610000}"/>
    <cellStyle name="Comma 3 2 3 2 2 2 5 2" xfId="21111" xr:uid="{00000000-0005-0000-0000-0000EA610000}"/>
    <cellStyle name="Comma 3 2 3 2 2 2 5 2 2" xfId="29065" xr:uid="{00000000-0005-0000-0000-0000EB610000}"/>
    <cellStyle name="Comma 3 2 3 2 2 2 5 2 2 2" xfId="58024" xr:uid="{00000000-0005-0000-0000-0000EC610000}"/>
    <cellStyle name="Comma 3 2 3 2 2 2 5 2 3" xfId="50083" xr:uid="{00000000-0005-0000-0000-0000ED610000}"/>
    <cellStyle name="Comma 3 2 3 2 2 2 5 3" xfId="14441" xr:uid="{00000000-0005-0000-0000-0000EE610000}"/>
    <cellStyle name="Comma 3 2 3 2 2 2 5 3 2" xfId="43499" xr:uid="{00000000-0005-0000-0000-0000EF610000}"/>
    <cellStyle name="Comma 3 2 3 2 2 2 5 4" xfId="36915" xr:uid="{00000000-0005-0000-0000-0000F0610000}"/>
    <cellStyle name="Comma 3 2 3 2 2 2 6" xfId="15720" xr:uid="{00000000-0005-0000-0000-0000F1610000}"/>
    <cellStyle name="Comma 3 2 3 2 2 2 6 2" xfId="23710" xr:uid="{00000000-0005-0000-0000-0000F2610000}"/>
    <cellStyle name="Comma 3 2 3 2 2 2 6 2 2" xfId="52669" xr:uid="{00000000-0005-0000-0000-0000F3610000}"/>
    <cellStyle name="Comma 3 2 3 2 2 2 6 3" xfId="44728" xr:uid="{00000000-0005-0000-0000-0000F4610000}"/>
    <cellStyle name="Comma 3 2 3 2 2 2 7" xfId="22261" xr:uid="{00000000-0005-0000-0000-0000F5610000}"/>
    <cellStyle name="Comma 3 2 3 2 2 2 7 2" xfId="30209" xr:uid="{00000000-0005-0000-0000-0000F6610000}"/>
    <cellStyle name="Comma 3 2 3 2 2 2 7 2 2" xfId="59168" xr:uid="{00000000-0005-0000-0000-0000F7610000}"/>
    <cellStyle name="Comma 3 2 3 2 2 2 7 3" xfId="51227" xr:uid="{00000000-0005-0000-0000-0000F8610000}"/>
    <cellStyle name="Comma 3 2 3 2 2 2 8" xfId="9001" xr:uid="{00000000-0005-0000-0000-0000F9610000}"/>
    <cellStyle name="Comma 3 2 3 2 2 2 8 2" xfId="38059" xr:uid="{00000000-0005-0000-0000-0000FA610000}"/>
    <cellStyle name="Comma 3 2 3 2 2 2 9" xfId="31475" xr:uid="{00000000-0005-0000-0000-0000FB610000}"/>
    <cellStyle name="Comma 3 2 3 2 2 3" xfId="2735" xr:uid="{00000000-0005-0000-0000-0000FC610000}"/>
    <cellStyle name="Comma 3 2 3 2 2 3 2" xfId="6093" xr:uid="{00000000-0005-0000-0000-0000FD610000}"/>
    <cellStyle name="Comma 3 2 3 2 2 3 2 2" xfId="19375" xr:uid="{00000000-0005-0000-0000-0000FE610000}"/>
    <cellStyle name="Comma 3 2 3 2 2 3 2 2 2" xfId="27329" xr:uid="{00000000-0005-0000-0000-0000FF610000}"/>
    <cellStyle name="Comma 3 2 3 2 2 3 2 2 2 2" xfId="56288" xr:uid="{00000000-0005-0000-0000-000000620000}"/>
    <cellStyle name="Comma 3 2 3 2 2 3 2 2 3" xfId="48347" xr:uid="{00000000-0005-0000-0000-000001620000}"/>
    <cellStyle name="Comma 3 2 3 2 2 3 2 3" xfId="12705" xr:uid="{00000000-0005-0000-0000-000002620000}"/>
    <cellStyle name="Comma 3 2 3 2 2 3 2 3 2" xfId="41763" xr:uid="{00000000-0005-0000-0000-000003620000}"/>
    <cellStyle name="Comma 3 2 3 2 2 3 2 4" xfId="35179" xr:uid="{00000000-0005-0000-0000-000004620000}"/>
    <cellStyle name="Comma 3 2 3 2 2 3 3" xfId="16223" xr:uid="{00000000-0005-0000-0000-000005620000}"/>
    <cellStyle name="Comma 3 2 3 2 2 3 3 2" xfId="24177" xr:uid="{00000000-0005-0000-0000-000006620000}"/>
    <cellStyle name="Comma 3 2 3 2 2 3 3 2 2" xfId="53136" xr:uid="{00000000-0005-0000-0000-000007620000}"/>
    <cellStyle name="Comma 3 2 3 2 2 3 3 3" xfId="45195" xr:uid="{00000000-0005-0000-0000-000008620000}"/>
    <cellStyle name="Comma 3 2 3 2 2 3 4" xfId="9413" xr:uid="{00000000-0005-0000-0000-000009620000}"/>
    <cellStyle name="Comma 3 2 3 2 2 3 4 2" xfId="38471" xr:uid="{00000000-0005-0000-0000-00000A620000}"/>
    <cellStyle name="Comma 3 2 3 2 2 3 5" xfId="31887" xr:uid="{00000000-0005-0000-0000-00000B620000}"/>
    <cellStyle name="Comma 3 2 3 2 2 4" xfId="3933" xr:uid="{00000000-0005-0000-0000-00000C620000}"/>
    <cellStyle name="Comma 3 2 3 2 2 4 2" xfId="17227" xr:uid="{00000000-0005-0000-0000-00000D620000}"/>
    <cellStyle name="Comma 3 2 3 2 2 4 2 2" xfId="25181" xr:uid="{00000000-0005-0000-0000-00000E620000}"/>
    <cellStyle name="Comma 3 2 3 2 2 4 2 2 2" xfId="54140" xr:uid="{00000000-0005-0000-0000-00000F620000}"/>
    <cellStyle name="Comma 3 2 3 2 2 4 2 3" xfId="46199" xr:uid="{00000000-0005-0000-0000-000010620000}"/>
    <cellStyle name="Comma 3 2 3 2 2 4 3" xfId="10557" xr:uid="{00000000-0005-0000-0000-000011620000}"/>
    <cellStyle name="Comma 3 2 3 2 2 4 3 2" xfId="39615" xr:uid="{00000000-0005-0000-0000-000012620000}"/>
    <cellStyle name="Comma 3 2 3 2 2 4 4" xfId="33031" xr:uid="{00000000-0005-0000-0000-000013620000}"/>
    <cellStyle name="Comma 3 2 3 2 2 5" xfId="5089" xr:uid="{00000000-0005-0000-0000-000014620000}"/>
    <cellStyle name="Comma 3 2 3 2 2 5 2" xfId="18371" xr:uid="{00000000-0005-0000-0000-000015620000}"/>
    <cellStyle name="Comma 3 2 3 2 2 5 2 2" xfId="26325" xr:uid="{00000000-0005-0000-0000-000016620000}"/>
    <cellStyle name="Comma 3 2 3 2 2 5 2 2 2" xfId="55284" xr:uid="{00000000-0005-0000-0000-000017620000}"/>
    <cellStyle name="Comma 3 2 3 2 2 5 2 3" xfId="47343" xr:uid="{00000000-0005-0000-0000-000018620000}"/>
    <cellStyle name="Comma 3 2 3 2 2 5 3" xfId="11701" xr:uid="{00000000-0005-0000-0000-000019620000}"/>
    <cellStyle name="Comma 3 2 3 2 2 5 3 2" xfId="40759" xr:uid="{00000000-0005-0000-0000-00001A620000}"/>
    <cellStyle name="Comma 3 2 3 2 2 5 4" xfId="34175" xr:uid="{00000000-0005-0000-0000-00001B620000}"/>
    <cellStyle name="Comma 3 2 3 2 2 6" xfId="7258" xr:uid="{00000000-0005-0000-0000-00001C620000}"/>
    <cellStyle name="Comma 3 2 3 2 2 6 2" xfId="20519" xr:uid="{00000000-0005-0000-0000-00001D620000}"/>
    <cellStyle name="Comma 3 2 3 2 2 6 2 2" xfId="28473" xr:uid="{00000000-0005-0000-0000-00001E620000}"/>
    <cellStyle name="Comma 3 2 3 2 2 6 2 2 2" xfId="57432" xr:uid="{00000000-0005-0000-0000-00001F620000}"/>
    <cellStyle name="Comma 3 2 3 2 2 6 2 3" xfId="49491" xr:uid="{00000000-0005-0000-0000-000020620000}"/>
    <cellStyle name="Comma 3 2 3 2 2 6 3" xfId="13849" xr:uid="{00000000-0005-0000-0000-000021620000}"/>
    <cellStyle name="Comma 3 2 3 2 2 6 3 2" xfId="42907" xr:uid="{00000000-0005-0000-0000-000022620000}"/>
    <cellStyle name="Comma 3 2 3 2 2 6 4" xfId="36323" xr:uid="{00000000-0005-0000-0000-000023620000}"/>
    <cellStyle name="Comma 3 2 3 2 2 7" xfId="15127" xr:uid="{00000000-0005-0000-0000-000024620000}"/>
    <cellStyle name="Comma 3 2 3 2 2 7 2" xfId="23117" xr:uid="{00000000-0005-0000-0000-000025620000}"/>
    <cellStyle name="Comma 3 2 3 2 2 7 2 2" xfId="52076" xr:uid="{00000000-0005-0000-0000-000026620000}"/>
    <cellStyle name="Comma 3 2 3 2 2 7 3" xfId="44135" xr:uid="{00000000-0005-0000-0000-000027620000}"/>
    <cellStyle name="Comma 3 2 3 2 2 8" xfId="21669" xr:uid="{00000000-0005-0000-0000-000028620000}"/>
    <cellStyle name="Comma 3 2 3 2 2 8 2" xfId="29617" xr:uid="{00000000-0005-0000-0000-000029620000}"/>
    <cellStyle name="Comma 3 2 3 2 2 8 2 2" xfId="58576" xr:uid="{00000000-0005-0000-0000-00002A620000}"/>
    <cellStyle name="Comma 3 2 3 2 2 8 3" xfId="50635" xr:uid="{00000000-0005-0000-0000-00002B620000}"/>
    <cellStyle name="Comma 3 2 3 2 2 9" xfId="8409" xr:uid="{00000000-0005-0000-0000-00002C620000}"/>
    <cellStyle name="Comma 3 2 3 2 2 9 2" xfId="37467" xr:uid="{00000000-0005-0000-0000-00002D620000}"/>
    <cellStyle name="Comma 3 2 3 2 3" xfId="2106" xr:uid="{00000000-0005-0000-0000-00002E620000}"/>
    <cellStyle name="Comma 3 2 3 2 3 2" xfId="3114" xr:uid="{00000000-0005-0000-0000-00002F620000}"/>
    <cellStyle name="Comma 3 2 3 2 3 2 2" xfId="6472" xr:uid="{00000000-0005-0000-0000-000030620000}"/>
    <cellStyle name="Comma 3 2 3 2 3 2 2 2" xfId="19754" xr:uid="{00000000-0005-0000-0000-000031620000}"/>
    <cellStyle name="Comma 3 2 3 2 3 2 2 2 2" xfId="27708" xr:uid="{00000000-0005-0000-0000-000032620000}"/>
    <cellStyle name="Comma 3 2 3 2 3 2 2 2 2 2" xfId="56667" xr:uid="{00000000-0005-0000-0000-000033620000}"/>
    <cellStyle name="Comma 3 2 3 2 3 2 2 2 3" xfId="48726" xr:uid="{00000000-0005-0000-0000-000034620000}"/>
    <cellStyle name="Comma 3 2 3 2 3 2 2 3" xfId="13084" xr:uid="{00000000-0005-0000-0000-000035620000}"/>
    <cellStyle name="Comma 3 2 3 2 3 2 2 3 2" xfId="42142" xr:uid="{00000000-0005-0000-0000-000036620000}"/>
    <cellStyle name="Comma 3 2 3 2 3 2 2 4" xfId="35558" xr:uid="{00000000-0005-0000-0000-000037620000}"/>
    <cellStyle name="Comma 3 2 3 2 3 2 3" xfId="16602" xr:uid="{00000000-0005-0000-0000-000038620000}"/>
    <cellStyle name="Comma 3 2 3 2 3 2 3 2" xfId="24556" xr:uid="{00000000-0005-0000-0000-000039620000}"/>
    <cellStyle name="Comma 3 2 3 2 3 2 3 2 2" xfId="53515" xr:uid="{00000000-0005-0000-0000-00003A620000}"/>
    <cellStyle name="Comma 3 2 3 2 3 2 3 3" xfId="45574" xr:uid="{00000000-0005-0000-0000-00003B620000}"/>
    <cellStyle name="Comma 3 2 3 2 3 2 4" xfId="9792" xr:uid="{00000000-0005-0000-0000-00003C620000}"/>
    <cellStyle name="Comma 3 2 3 2 3 2 4 2" xfId="38850" xr:uid="{00000000-0005-0000-0000-00003D620000}"/>
    <cellStyle name="Comma 3 2 3 2 3 2 5" xfId="32266" xr:uid="{00000000-0005-0000-0000-00003E620000}"/>
    <cellStyle name="Comma 3 2 3 2 3 3" xfId="4312" xr:uid="{00000000-0005-0000-0000-00003F620000}"/>
    <cellStyle name="Comma 3 2 3 2 3 3 2" xfId="17606" xr:uid="{00000000-0005-0000-0000-000040620000}"/>
    <cellStyle name="Comma 3 2 3 2 3 3 2 2" xfId="25560" xr:uid="{00000000-0005-0000-0000-000041620000}"/>
    <cellStyle name="Comma 3 2 3 2 3 3 2 2 2" xfId="54519" xr:uid="{00000000-0005-0000-0000-000042620000}"/>
    <cellStyle name="Comma 3 2 3 2 3 3 2 3" xfId="46578" xr:uid="{00000000-0005-0000-0000-000043620000}"/>
    <cellStyle name="Comma 3 2 3 2 3 3 3" xfId="10936" xr:uid="{00000000-0005-0000-0000-000044620000}"/>
    <cellStyle name="Comma 3 2 3 2 3 3 3 2" xfId="39994" xr:uid="{00000000-0005-0000-0000-000045620000}"/>
    <cellStyle name="Comma 3 2 3 2 3 3 4" xfId="33410" xr:uid="{00000000-0005-0000-0000-000046620000}"/>
    <cellStyle name="Comma 3 2 3 2 3 4" xfId="5468" xr:uid="{00000000-0005-0000-0000-000047620000}"/>
    <cellStyle name="Comma 3 2 3 2 3 4 2" xfId="18750" xr:uid="{00000000-0005-0000-0000-000048620000}"/>
    <cellStyle name="Comma 3 2 3 2 3 4 2 2" xfId="26704" xr:uid="{00000000-0005-0000-0000-000049620000}"/>
    <cellStyle name="Comma 3 2 3 2 3 4 2 2 2" xfId="55663" xr:uid="{00000000-0005-0000-0000-00004A620000}"/>
    <cellStyle name="Comma 3 2 3 2 3 4 2 3" xfId="47722" xr:uid="{00000000-0005-0000-0000-00004B620000}"/>
    <cellStyle name="Comma 3 2 3 2 3 4 3" xfId="12080" xr:uid="{00000000-0005-0000-0000-00004C620000}"/>
    <cellStyle name="Comma 3 2 3 2 3 4 3 2" xfId="41138" xr:uid="{00000000-0005-0000-0000-00004D620000}"/>
    <cellStyle name="Comma 3 2 3 2 3 4 4" xfId="34554" xr:uid="{00000000-0005-0000-0000-00004E620000}"/>
    <cellStyle name="Comma 3 2 3 2 3 5" xfId="7637" xr:uid="{00000000-0005-0000-0000-00004F620000}"/>
    <cellStyle name="Comma 3 2 3 2 3 5 2" xfId="20898" xr:uid="{00000000-0005-0000-0000-000050620000}"/>
    <cellStyle name="Comma 3 2 3 2 3 5 2 2" xfId="28852" xr:uid="{00000000-0005-0000-0000-000051620000}"/>
    <cellStyle name="Comma 3 2 3 2 3 5 2 2 2" xfId="57811" xr:uid="{00000000-0005-0000-0000-000052620000}"/>
    <cellStyle name="Comma 3 2 3 2 3 5 2 3" xfId="49870" xr:uid="{00000000-0005-0000-0000-000053620000}"/>
    <cellStyle name="Comma 3 2 3 2 3 5 3" xfId="14228" xr:uid="{00000000-0005-0000-0000-000054620000}"/>
    <cellStyle name="Comma 3 2 3 2 3 5 3 2" xfId="43286" xr:uid="{00000000-0005-0000-0000-000055620000}"/>
    <cellStyle name="Comma 3 2 3 2 3 5 4" xfId="36702" xr:uid="{00000000-0005-0000-0000-000056620000}"/>
    <cellStyle name="Comma 3 2 3 2 3 6" xfId="15507" xr:uid="{00000000-0005-0000-0000-000057620000}"/>
    <cellStyle name="Comma 3 2 3 2 3 6 2" xfId="23497" xr:uid="{00000000-0005-0000-0000-000058620000}"/>
    <cellStyle name="Comma 3 2 3 2 3 6 2 2" xfId="52456" xr:uid="{00000000-0005-0000-0000-000059620000}"/>
    <cellStyle name="Comma 3 2 3 2 3 6 3" xfId="44515" xr:uid="{00000000-0005-0000-0000-00005A620000}"/>
    <cellStyle name="Comma 3 2 3 2 3 7" xfId="22048" xr:uid="{00000000-0005-0000-0000-00005B620000}"/>
    <cellStyle name="Comma 3 2 3 2 3 7 2" xfId="29996" xr:uid="{00000000-0005-0000-0000-00005C620000}"/>
    <cellStyle name="Comma 3 2 3 2 3 7 2 2" xfId="58955" xr:uid="{00000000-0005-0000-0000-00005D620000}"/>
    <cellStyle name="Comma 3 2 3 2 3 7 3" xfId="51014" xr:uid="{00000000-0005-0000-0000-00005E620000}"/>
    <cellStyle name="Comma 3 2 3 2 3 8" xfId="8788" xr:uid="{00000000-0005-0000-0000-00005F620000}"/>
    <cellStyle name="Comma 3 2 3 2 3 8 2" xfId="37846" xr:uid="{00000000-0005-0000-0000-000060620000}"/>
    <cellStyle name="Comma 3 2 3 2 3 9" xfId="31262" xr:uid="{00000000-0005-0000-0000-000061620000}"/>
    <cellStyle name="Comma 3 2 3 2 4" xfId="1924" xr:uid="{00000000-0005-0000-0000-000062620000}"/>
    <cellStyle name="Comma 3 2 3 2 4 2" xfId="2934" xr:uid="{00000000-0005-0000-0000-000063620000}"/>
    <cellStyle name="Comma 3 2 3 2 4 2 2" xfId="6292" xr:uid="{00000000-0005-0000-0000-000064620000}"/>
    <cellStyle name="Comma 3 2 3 2 4 2 2 2" xfId="19574" xr:uid="{00000000-0005-0000-0000-000065620000}"/>
    <cellStyle name="Comma 3 2 3 2 4 2 2 2 2" xfId="27528" xr:uid="{00000000-0005-0000-0000-000066620000}"/>
    <cellStyle name="Comma 3 2 3 2 4 2 2 2 2 2" xfId="56487" xr:uid="{00000000-0005-0000-0000-000067620000}"/>
    <cellStyle name="Comma 3 2 3 2 4 2 2 2 3" xfId="48546" xr:uid="{00000000-0005-0000-0000-000068620000}"/>
    <cellStyle name="Comma 3 2 3 2 4 2 2 3" xfId="12904" xr:uid="{00000000-0005-0000-0000-000069620000}"/>
    <cellStyle name="Comma 3 2 3 2 4 2 2 3 2" xfId="41962" xr:uid="{00000000-0005-0000-0000-00006A620000}"/>
    <cellStyle name="Comma 3 2 3 2 4 2 2 4" xfId="35378" xr:uid="{00000000-0005-0000-0000-00006B620000}"/>
    <cellStyle name="Comma 3 2 3 2 4 2 3" xfId="16422" xr:uid="{00000000-0005-0000-0000-00006C620000}"/>
    <cellStyle name="Comma 3 2 3 2 4 2 3 2" xfId="24376" xr:uid="{00000000-0005-0000-0000-00006D620000}"/>
    <cellStyle name="Comma 3 2 3 2 4 2 3 2 2" xfId="53335" xr:uid="{00000000-0005-0000-0000-00006E620000}"/>
    <cellStyle name="Comma 3 2 3 2 4 2 3 3" xfId="45394" xr:uid="{00000000-0005-0000-0000-00006F620000}"/>
    <cellStyle name="Comma 3 2 3 2 4 2 4" xfId="9612" xr:uid="{00000000-0005-0000-0000-000070620000}"/>
    <cellStyle name="Comma 3 2 3 2 4 2 4 2" xfId="38670" xr:uid="{00000000-0005-0000-0000-000071620000}"/>
    <cellStyle name="Comma 3 2 3 2 4 2 5" xfId="32086" xr:uid="{00000000-0005-0000-0000-000072620000}"/>
    <cellStyle name="Comma 3 2 3 2 4 3" xfId="4132" xr:uid="{00000000-0005-0000-0000-000073620000}"/>
    <cellStyle name="Comma 3 2 3 2 4 3 2" xfId="17426" xr:uid="{00000000-0005-0000-0000-000074620000}"/>
    <cellStyle name="Comma 3 2 3 2 4 3 2 2" xfId="25380" xr:uid="{00000000-0005-0000-0000-000075620000}"/>
    <cellStyle name="Comma 3 2 3 2 4 3 2 2 2" xfId="54339" xr:uid="{00000000-0005-0000-0000-000076620000}"/>
    <cellStyle name="Comma 3 2 3 2 4 3 2 3" xfId="46398" xr:uid="{00000000-0005-0000-0000-000077620000}"/>
    <cellStyle name="Comma 3 2 3 2 4 3 3" xfId="10756" xr:uid="{00000000-0005-0000-0000-000078620000}"/>
    <cellStyle name="Comma 3 2 3 2 4 3 3 2" xfId="39814" xr:uid="{00000000-0005-0000-0000-000079620000}"/>
    <cellStyle name="Comma 3 2 3 2 4 3 4" xfId="33230" xr:uid="{00000000-0005-0000-0000-00007A620000}"/>
    <cellStyle name="Comma 3 2 3 2 4 4" xfId="5288" xr:uid="{00000000-0005-0000-0000-00007B620000}"/>
    <cellStyle name="Comma 3 2 3 2 4 4 2" xfId="18570" xr:uid="{00000000-0005-0000-0000-00007C620000}"/>
    <cellStyle name="Comma 3 2 3 2 4 4 2 2" xfId="26524" xr:uid="{00000000-0005-0000-0000-00007D620000}"/>
    <cellStyle name="Comma 3 2 3 2 4 4 2 2 2" xfId="55483" xr:uid="{00000000-0005-0000-0000-00007E620000}"/>
    <cellStyle name="Comma 3 2 3 2 4 4 2 3" xfId="47542" xr:uid="{00000000-0005-0000-0000-00007F620000}"/>
    <cellStyle name="Comma 3 2 3 2 4 4 3" xfId="11900" xr:uid="{00000000-0005-0000-0000-000080620000}"/>
    <cellStyle name="Comma 3 2 3 2 4 4 3 2" xfId="40958" xr:uid="{00000000-0005-0000-0000-000081620000}"/>
    <cellStyle name="Comma 3 2 3 2 4 4 4" xfId="34374" xr:uid="{00000000-0005-0000-0000-000082620000}"/>
    <cellStyle name="Comma 3 2 3 2 4 5" xfId="7457" xr:uid="{00000000-0005-0000-0000-000083620000}"/>
    <cellStyle name="Comma 3 2 3 2 4 5 2" xfId="20718" xr:uid="{00000000-0005-0000-0000-000084620000}"/>
    <cellStyle name="Comma 3 2 3 2 4 5 2 2" xfId="28672" xr:uid="{00000000-0005-0000-0000-000085620000}"/>
    <cellStyle name="Comma 3 2 3 2 4 5 2 2 2" xfId="57631" xr:uid="{00000000-0005-0000-0000-000086620000}"/>
    <cellStyle name="Comma 3 2 3 2 4 5 2 3" xfId="49690" xr:uid="{00000000-0005-0000-0000-000087620000}"/>
    <cellStyle name="Comma 3 2 3 2 4 5 3" xfId="14048" xr:uid="{00000000-0005-0000-0000-000088620000}"/>
    <cellStyle name="Comma 3 2 3 2 4 5 3 2" xfId="43106" xr:uid="{00000000-0005-0000-0000-000089620000}"/>
    <cellStyle name="Comma 3 2 3 2 4 5 4" xfId="36522" xr:uid="{00000000-0005-0000-0000-00008A620000}"/>
    <cellStyle name="Comma 3 2 3 2 4 6" xfId="15327" xr:uid="{00000000-0005-0000-0000-00008B620000}"/>
    <cellStyle name="Comma 3 2 3 2 4 6 2" xfId="23317" xr:uid="{00000000-0005-0000-0000-00008C620000}"/>
    <cellStyle name="Comma 3 2 3 2 4 6 2 2" xfId="52276" xr:uid="{00000000-0005-0000-0000-00008D620000}"/>
    <cellStyle name="Comma 3 2 3 2 4 6 3" xfId="44335" xr:uid="{00000000-0005-0000-0000-00008E620000}"/>
    <cellStyle name="Comma 3 2 3 2 4 7" xfId="21868" xr:uid="{00000000-0005-0000-0000-00008F620000}"/>
    <cellStyle name="Comma 3 2 3 2 4 7 2" xfId="29816" xr:uid="{00000000-0005-0000-0000-000090620000}"/>
    <cellStyle name="Comma 3 2 3 2 4 7 2 2" xfId="58775" xr:uid="{00000000-0005-0000-0000-000091620000}"/>
    <cellStyle name="Comma 3 2 3 2 4 7 3" xfId="50834" xr:uid="{00000000-0005-0000-0000-000092620000}"/>
    <cellStyle name="Comma 3 2 3 2 4 8" xfId="8608" xr:uid="{00000000-0005-0000-0000-000093620000}"/>
    <cellStyle name="Comma 3 2 3 2 4 8 2" xfId="37666" xr:uid="{00000000-0005-0000-0000-000094620000}"/>
    <cellStyle name="Comma 3 2 3 2 4 9" xfId="31082" xr:uid="{00000000-0005-0000-0000-000095620000}"/>
    <cellStyle name="Comma 3 2 3 2 5" xfId="2522" xr:uid="{00000000-0005-0000-0000-000096620000}"/>
    <cellStyle name="Comma 3 2 3 2 5 2" xfId="5880" xr:uid="{00000000-0005-0000-0000-000097620000}"/>
    <cellStyle name="Comma 3 2 3 2 5 2 2" xfId="19162" xr:uid="{00000000-0005-0000-0000-000098620000}"/>
    <cellStyle name="Comma 3 2 3 2 5 2 2 2" xfId="27116" xr:uid="{00000000-0005-0000-0000-000099620000}"/>
    <cellStyle name="Comma 3 2 3 2 5 2 2 2 2" xfId="56075" xr:uid="{00000000-0005-0000-0000-00009A620000}"/>
    <cellStyle name="Comma 3 2 3 2 5 2 2 3" xfId="48134" xr:uid="{00000000-0005-0000-0000-00009B620000}"/>
    <cellStyle name="Comma 3 2 3 2 5 2 3" xfId="12492" xr:uid="{00000000-0005-0000-0000-00009C620000}"/>
    <cellStyle name="Comma 3 2 3 2 5 2 3 2" xfId="41550" xr:uid="{00000000-0005-0000-0000-00009D620000}"/>
    <cellStyle name="Comma 3 2 3 2 5 2 4" xfId="34966" xr:uid="{00000000-0005-0000-0000-00009E620000}"/>
    <cellStyle name="Comma 3 2 3 2 5 3" xfId="15998" xr:uid="{00000000-0005-0000-0000-00009F620000}"/>
    <cellStyle name="Comma 3 2 3 2 5 3 2" xfId="23958" xr:uid="{00000000-0005-0000-0000-0000A0620000}"/>
    <cellStyle name="Comma 3 2 3 2 5 3 2 2" xfId="52917" xr:uid="{00000000-0005-0000-0000-0000A1620000}"/>
    <cellStyle name="Comma 3 2 3 2 5 3 3" xfId="44976" xr:uid="{00000000-0005-0000-0000-0000A2620000}"/>
    <cellStyle name="Comma 3 2 3 2 5 4" xfId="9200" xr:uid="{00000000-0005-0000-0000-0000A3620000}"/>
    <cellStyle name="Comma 3 2 3 2 5 4 2" xfId="38258" xr:uid="{00000000-0005-0000-0000-0000A4620000}"/>
    <cellStyle name="Comma 3 2 3 2 5 5" xfId="31674" xr:uid="{00000000-0005-0000-0000-0000A5620000}"/>
    <cellStyle name="Comma 3 2 3 2 6" xfId="3720" xr:uid="{00000000-0005-0000-0000-0000A6620000}"/>
    <cellStyle name="Comma 3 2 3 2 6 2" xfId="17014" xr:uid="{00000000-0005-0000-0000-0000A7620000}"/>
    <cellStyle name="Comma 3 2 3 2 6 2 2" xfId="24968" xr:uid="{00000000-0005-0000-0000-0000A8620000}"/>
    <cellStyle name="Comma 3 2 3 2 6 2 2 2" xfId="53927" xr:uid="{00000000-0005-0000-0000-0000A9620000}"/>
    <cellStyle name="Comma 3 2 3 2 6 2 3" xfId="45986" xr:uid="{00000000-0005-0000-0000-0000AA620000}"/>
    <cellStyle name="Comma 3 2 3 2 6 3" xfId="10344" xr:uid="{00000000-0005-0000-0000-0000AB620000}"/>
    <cellStyle name="Comma 3 2 3 2 6 3 2" xfId="39402" xr:uid="{00000000-0005-0000-0000-0000AC620000}"/>
    <cellStyle name="Comma 3 2 3 2 6 4" xfId="32818" xr:uid="{00000000-0005-0000-0000-0000AD620000}"/>
    <cellStyle name="Comma 3 2 3 2 7" xfId="4876" xr:uid="{00000000-0005-0000-0000-0000AE620000}"/>
    <cellStyle name="Comma 3 2 3 2 7 2" xfId="18158" xr:uid="{00000000-0005-0000-0000-0000AF620000}"/>
    <cellStyle name="Comma 3 2 3 2 7 2 2" xfId="26112" xr:uid="{00000000-0005-0000-0000-0000B0620000}"/>
    <cellStyle name="Comma 3 2 3 2 7 2 2 2" xfId="55071" xr:uid="{00000000-0005-0000-0000-0000B1620000}"/>
    <cellStyle name="Comma 3 2 3 2 7 2 3" xfId="47130" xr:uid="{00000000-0005-0000-0000-0000B2620000}"/>
    <cellStyle name="Comma 3 2 3 2 7 3" xfId="11488" xr:uid="{00000000-0005-0000-0000-0000B3620000}"/>
    <cellStyle name="Comma 3 2 3 2 7 3 2" xfId="40546" xr:uid="{00000000-0005-0000-0000-0000B4620000}"/>
    <cellStyle name="Comma 3 2 3 2 7 4" xfId="33962" xr:uid="{00000000-0005-0000-0000-0000B5620000}"/>
    <cellStyle name="Comma 3 2 3 2 8" xfId="7045" xr:uid="{00000000-0005-0000-0000-0000B6620000}"/>
    <cellStyle name="Comma 3 2 3 2 8 2" xfId="20306" xr:uid="{00000000-0005-0000-0000-0000B7620000}"/>
    <cellStyle name="Comma 3 2 3 2 8 2 2" xfId="28260" xr:uid="{00000000-0005-0000-0000-0000B8620000}"/>
    <cellStyle name="Comma 3 2 3 2 8 2 2 2" xfId="57219" xr:uid="{00000000-0005-0000-0000-0000B9620000}"/>
    <cellStyle name="Comma 3 2 3 2 8 2 3" xfId="49278" xr:uid="{00000000-0005-0000-0000-0000BA620000}"/>
    <cellStyle name="Comma 3 2 3 2 8 3" xfId="13636" xr:uid="{00000000-0005-0000-0000-0000BB620000}"/>
    <cellStyle name="Comma 3 2 3 2 8 3 2" xfId="42694" xr:uid="{00000000-0005-0000-0000-0000BC620000}"/>
    <cellStyle name="Comma 3 2 3 2 8 4" xfId="36110" xr:uid="{00000000-0005-0000-0000-0000BD620000}"/>
    <cellStyle name="Comma 3 2 3 2 9" xfId="14914" xr:uid="{00000000-0005-0000-0000-0000BE620000}"/>
    <cellStyle name="Comma 3 2 3 2 9 2" xfId="22904" xr:uid="{00000000-0005-0000-0000-0000BF620000}"/>
    <cellStyle name="Comma 3 2 3 2 9 2 2" xfId="51863" xr:uid="{00000000-0005-0000-0000-0000C0620000}"/>
    <cellStyle name="Comma 3 2 3 2 9 3" xfId="43922" xr:uid="{00000000-0005-0000-0000-0000C1620000}"/>
    <cellStyle name="Comma 3 2 3 3" xfId="1574" xr:uid="{00000000-0005-0000-0000-0000C2620000}"/>
    <cellStyle name="Comma 3 2 3 3 10" xfId="30763" xr:uid="{00000000-0005-0000-0000-0000C3620000}"/>
    <cellStyle name="Comma 3 2 3 3 2" xfId="2199" xr:uid="{00000000-0005-0000-0000-0000C4620000}"/>
    <cellStyle name="Comma 3 2 3 3 2 2" xfId="3207" xr:uid="{00000000-0005-0000-0000-0000C5620000}"/>
    <cellStyle name="Comma 3 2 3 3 2 2 2" xfId="6565" xr:uid="{00000000-0005-0000-0000-0000C6620000}"/>
    <cellStyle name="Comma 3 2 3 3 2 2 2 2" xfId="19847" xr:uid="{00000000-0005-0000-0000-0000C7620000}"/>
    <cellStyle name="Comma 3 2 3 3 2 2 2 2 2" xfId="27801" xr:uid="{00000000-0005-0000-0000-0000C8620000}"/>
    <cellStyle name="Comma 3 2 3 3 2 2 2 2 2 2" xfId="56760" xr:uid="{00000000-0005-0000-0000-0000C9620000}"/>
    <cellStyle name="Comma 3 2 3 3 2 2 2 2 3" xfId="48819" xr:uid="{00000000-0005-0000-0000-0000CA620000}"/>
    <cellStyle name="Comma 3 2 3 3 2 2 2 3" xfId="13177" xr:uid="{00000000-0005-0000-0000-0000CB620000}"/>
    <cellStyle name="Comma 3 2 3 3 2 2 2 3 2" xfId="42235" xr:uid="{00000000-0005-0000-0000-0000CC620000}"/>
    <cellStyle name="Comma 3 2 3 3 2 2 2 4" xfId="35651" xr:uid="{00000000-0005-0000-0000-0000CD620000}"/>
    <cellStyle name="Comma 3 2 3 3 2 2 3" xfId="16695" xr:uid="{00000000-0005-0000-0000-0000CE620000}"/>
    <cellStyle name="Comma 3 2 3 3 2 2 3 2" xfId="24649" xr:uid="{00000000-0005-0000-0000-0000CF620000}"/>
    <cellStyle name="Comma 3 2 3 3 2 2 3 2 2" xfId="53608" xr:uid="{00000000-0005-0000-0000-0000D0620000}"/>
    <cellStyle name="Comma 3 2 3 3 2 2 3 3" xfId="45667" xr:uid="{00000000-0005-0000-0000-0000D1620000}"/>
    <cellStyle name="Comma 3 2 3 3 2 2 4" xfId="9885" xr:uid="{00000000-0005-0000-0000-0000D2620000}"/>
    <cellStyle name="Comma 3 2 3 3 2 2 4 2" xfId="38943" xr:uid="{00000000-0005-0000-0000-0000D3620000}"/>
    <cellStyle name="Comma 3 2 3 3 2 2 5" xfId="32359" xr:uid="{00000000-0005-0000-0000-0000D4620000}"/>
    <cellStyle name="Comma 3 2 3 3 2 3" xfId="4405" xr:uid="{00000000-0005-0000-0000-0000D5620000}"/>
    <cellStyle name="Comma 3 2 3 3 2 3 2" xfId="17699" xr:uid="{00000000-0005-0000-0000-0000D6620000}"/>
    <cellStyle name="Comma 3 2 3 3 2 3 2 2" xfId="25653" xr:uid="{00000000-0005-0000-0000-0000D7620000}"/>
    <cellStyle name="Comma 3 2 3 3 2 3 2 2 2" xfId="54612" xr:uid="{00000000-0005-0000-0000-0000D8620000}"/>
    <cellStyle name="Comma 3 2 3 3 2 3 2 3" xfId="46671" xr:uid="{00000000-0005-0000-0000-0000D9620000}"/>
    <cellStyle name="Comma 3 2 3 3 2 3 3" xfId="11029" xr:uid="{00000000-0005-0000-0000-0000DA620000}"/>
    <cellStyle name="Comma 3 2 3 3 2 3 3 2" xfId="40087" xr:uid="{00000000-0005-0000-0000-0000DB620000}"/>
    <cellStyle name="Comma 3 2 3 3 2 3 4" xfId="33503" xr:uid="{00000000-0005-0000-0000-0000DC620000}"/>
    <cellStyle name="Comma 3 2 3 3 2 4" xfId="5561" xr:uid="{00000000-0005-0000-0000-0000DD620000}"/>
    <cellStyle name="Comma 3 2 3 3 2 4 2" xfId="18843" xr:uid="{00000000-0005-0000-0000-0000DE620000}"/>
    <cellStyle name="Comma 3 2 3 3 2 4 2 2" xfId="26797" xr:uid="{00000000-0005-0000-0000-0000DF620000}"/>
    <cellStyle name="Comma 3 2 3 3 2 4 2 2 2" xfId="55756" xr:uid="{00000000-0005-0000-0000-0000E0620000}"/>
    <cellStyle name="Comma 3 2 3 3 2 4 2 3" xfId="47815" xr:uid="{00000000-0005-0000-0000-0000E1620000}"/>
    <cellStyle name="Comma 3 2 3 3 2 4 3" xfId="12173" xr:uid="{00000000-0005-0000-0000-0000E2620000}"/>
    <cellStyle name="Comma 3 2 3 3 2 4 3 2" xfId="41231" xr:uid="{00000000-0005-0000-0000-0000E3620000}"/>
    <cellStyle name="Comma 3 2 3 3 2 4 4" xfId="34647" xr:uid="{00000000-0005-0000-0000-0000E4620000}"/>
    <cellStyle name="Comma 3 2 3 3 2 5" xfId="7730" xr:uid="{00000000-0005-0000-0000-0000E5620000}"/>
    <cellStyle name="Comma 3 2 3 3 2 5 2" xfId="20991" xr:uid="{00000000-0005-0000-0000-0000E6620000}"/>
    <cellStyle name="Comma 3 2 3 3 2 5 2 2" xfId="28945" xr:uid="{00000000-0005-0000-0000-0000E7620000}"/>
    <cellStyle name="Comma 3 2 3 3 2 5 2 2 2" xfId="57904" xr:uid="{00000000-0005-0000-0000-0000E8620000}"/>
    <cellStyle name="Comma 3 2 3 3 2 5 2 3" xfId="49963" xr:uid="{00000000-0005-0000-0000-0000E9620000}"/>
    <cellStyle name="Comma 3 2 3 3 2 5 3" xfId="14321" xr:uid="{00000000-0005-0000-0000-0000EA620000}"/>
    <cellStyle name="Comma 3 2 3 3 2 5 3 2" xfId="43379" xr:uid="{00000000-0005-0000-0000-0000EB620000}"/>
    <cellStyle name="Comma 3 2 3 3 2 5 4" xfId="36795" xr:uid="{00000000-0005-0000-0000-0000EC620000}"/>
    <cellStyle name="Comma 3 2 3 3 2 6" xfId="15600" xr:uid="{00000000-0005-0000-0000-0000ED620000}"/>
    <cellStyle name="Comma 3 2 3 3 2 6 2" xfId="23590" xr:uid="{00000000-0005-0000-0000-0000EE620000}"/>
    <cellStyle name="Comma 3 2 3 3 2 6 2 2" xfId="52549" xr:uid="{00000000-0005-0000-0000-0000EF620000}"/>
    <cellStyle name="Comma 3 2 3 3 2 6 3" xfId="44608" xr:uid="{00000000-0005-0000-0000-0000F0620000}"/>
    <cellStyle name="Comma 3 2 3 3 2 7" xfId="22141" xr:uid="{00000000-0005-0000-0000-0000F1620000}"/>
    <cellStyle name="Comma 3 2 3 3 2 7 2" xfId="30089" xr:uid="{00000000-0005-0000-0000-0000F2620000}"/>
    <cellStyle name="Comma 3 2 3 3 2 7 2 2" xfId="59048" xr:uid="{00000000-0005-0000-0000-0000F3620000}"/>
    <cellStyle name="Comma 3 2 3 3 2 7 3" xfId="51107" xr:uid="{00000000-0005-0000-0000-0000F4620000}"/>
    <cellStyle name="Comma 3 2 3 3 2 8" xfId="8881" xr:uid="{00000000-0005-0000-0000-0000F5620000}"/>
    <cellStyle name="Comma 3 2 3 3 2 8 2" xfId="37939" xr:uid="{00000000-0005-0000-0000-0000F6620000}"/>
    <cellStyle name="Comma 3 2 3 3 2 9" xfId="31355" xr:uid="{00000000-0005-0000-0000-0000F7620000}"/>
    <cellStyle name="Comma 3 2 3 3 3" xfId="2615" xr:uid="{00000000-0005-0000-0000-0000F8620000}"/>
    <cellStyle name="Comma 3 2 3 3 3 2" xfId="5973" xr:uid="{00000000-0005-0000-0000-0000F9620000}"/>
    <cellStyle name="Comma 3 2 3 3 3 2 2" xfId="19255" xr:uid="{00000000-0005-0000-0000-0000FA620000}"/>
    <cellStyle name="Comma 3 2 3 3 3 2 2 2" xfId="27209" xr:uid="{00000000-0005-0000-0000-0000FB620000}"/>
    <cellStyle name="Comma 3 2 3 3 3 2 2 2 2" xfId="56168" xr:uid="{00000000-0005-0000-0000-0000FC620000}"/>
    <cellStyle name="Comma 3 2 3 3 3 2 2 3" xfId="48227" xr:uid="{00000000-0005-0000-0000-0000FD620000}"/>
    <cellStyle name="Comma 3 2 3 3 3 2 3" xfId="12585" xr:uid="{00000000-0005-0000-0000-0000FE620000}"/>
    <cellStyle name="Comma 3 2 3 3 3 2 3 2" xfId="41643" xr:uid="{00000000-0005-0000-0000-0000FF620000}"/>
    <cellStyle name="Comma 3 2 3 3 3 2 4" xfId="35059" xr:uid="{00000000-0005-0000-0000-000000630000}"/>
    <cellStyle name="Comma 3 2 3 3 3 3" xfId="16103" xr:uid="{00000000-0005-0000-0000-000001630000}"/>
    <cellStyle name="Comma 3 2 3 3 3 3 2" xfId="24057" xr:uid="{00000000-0005-0000-0000-000002630000}"/>
    <cellStyle name="Comma 3 2 3 3 3 3 2 2" xfId="53016" xr:uid="{00000000-0005-0000-0000-000003630000}"/>
    <cellStyle name="Comma 3 2 3 3 3 3 3" xfId="45075" xr:uid="{00000000-0005-0000-0000-000004630000}"/>
    <cellStyle name="Comma 3 2 3 3 3 4" xfId="9293" xr:uid="{00000000-0005-0000-0000-000005630000}"/>
    <cellStyle name="Comma 3 2 3 3 3 4 2" xfId="38351" xr:uid="{00000000-0005-0000-0000-000006630000}"/>
    <cellStyle name="Comma 3 2 3 3 3 5" xfId="31767" xr:uid="{00000000-0005-0000-0000-000007630000}"/>
    <cellStyle name="Comma 3 2 3 3 4" xfId="3813" xr:uid="{00000000-0005-0000-0000-000008630000}"/>
    <cellStyle name="Comma 3 2 3 3 4 2" xfId="17107" xr:uid="{00000000-0005-0000-0000-000009630000}"/>
    <cellStyle name="Comma 3 2 3 3 4 2 2" xfId="25061" xr:uid="{00000000-0005-0000-0000-00000A630000}"/>
    <cellStyle name="Comma 3 2 3 3 4 2 2 2" xfId="54020" xr:uid="{00000000-0005-0000-0000-00000B630000}"/>
    <cellStyle name="Comma 3 2 3 3 4 2 3" xfId="46079" xr:uid="{00000000-0005-0000-0000-00000C630000}"/>
    <cellStyle name="Comma 3 2 3 3 4 3" xfId="10437" xr:uid="{00000000-0005-0000-0000-00000D630000}"/>
    <cellStyle name="Comma 3 2 3 3 4 3 2" xfId="39495" xr:uid="{00000000-0005-0000-0000-00000E630000}"/>
    <cellStyle name="Comma 3 2 3 3 4 4" xfId="32911" xr:uid="{00000000-0005-0000-0000-00000F630000}"/>
    <cellStyle name="Comma 3 2 3 3 5" xfId="4969" xr:uid="{00000000-0005-0000-0000-000010630000}"/>
    <cellStyle name="Comma 3 2 3 3 5 2" xfId="18251" xr:uid="{00000000-0005-0000-0000-000011630000}"/>
    <cellStyle name="Comma 3 2 3 3 5 2 2" xfId="26205" xr:uid="{00000000-0005-0000-0000-000012630000}"/>
    <cellStyle name="Comma 3 2 3 3 5 2 2 2" xfId="55164" xr:uid="{00000000-0005-0000-0000-000013630000}"/>
    <cellStyle name="Comma 3 2 3 3 5 2 3" xfId="47223" xr:uid="{00000000-0005-0000-0000-000014630000}"/>
    <cellStyle name="Comma 3 2 3 3 5 3" xfId="11581" xr:uid="{00000000-0005-0000-0000-000015630000}"/>
    <cellStyle name="Comma 3 2 3 3 5 3 2" xfId="40639" xr:uid="{00000000-0005-0000-0000-000016630000}"/>
    <cellStyle name="Comma 3 2 3 3 5 4" xfId="34055" xr:uid="{00000000-0005-0000-0000-000017630000}"/>
    <cellStyle name="Comma 3 2 3 3 6" xfId="7138" xr:uid="{00000000-0005-0000-0000-000018630000}"/>
    <cellStyle name="Comma 3 2 3 3 6 2" xfId="20399" xr:uid="{00000000-0005-0000-0000-000019630000}"/>
    <cellStyle name="Comma 3 2 3 3 6 2 2" xfId="28353" xr:uid="{00000000-0005-0000-0000-00001A630000}"/>
    <cellStyle name="Comma 3 2 3 3 6 2 2 2" xfId="57312" xr:uid="{00000000-0005-0000-0000-00001B630000}"/>
    <cellStyle name="Comma 3 2 3 3 6 2 3" xfId="49371" xr:uid="{00000000-0005-0000-0000-00001C630000}"/>
    <cellStyle name="Comma 3 2 3 3 6 3" xfId="13729" xr:uid="{00000000-0005-0000-0000-00001D630000}"/>
    <cellStyle name="Comma 3 2 3 3 6 3 2" xfId="42787" xr:uid="{00000000-0005-0000-0000-00001E630000}"/>
    <cellStyle name="Comma 3 2 3 3 6 4" xfId="36203" xr:uid="{00000000-0005-0000-0000-00001F630000}"/>
    <cellStyle name="Comma 3 2 3 3 7" xfId="15007" xr:uid="{00000000-0005-0000-0000-000020630000}"/>
    <cellStyle name="Comma 3 2 3 3 7 2" xfId="22997" xr:uid="{00000000-0005-0000-0000-000021630000}"/>
    <cellStyle name="Comma 3 2 3 3 7 2 2" xfId="51956" xr:uid="{00000000-0005-0000-0000-000022630000}"/>
    <cellStyle name="Comma 3 2 3 3 7 3" xfId="44015" xr:uid="{00000000-0005-0000-0000-000023630000}"/>
    <cellStyle name="Comma 3 2 3 3 8" xfId="21549" xr:uid="{00000000-0005-0000-0000-000024630000}"/>
    <cellStyle name="Comma 3 2 3 3 8 2" xfId="29497" xr:uid="{00000000-0005-0000-0000-000025630000}"/>
    <cellStyle name="Comma 3 2 3 3 8 2 2" xfId="58456" xr:uid="{00000000-0005-0000-0000-000026630000}"/>
    <cellStyle name="Comma 3 2 3 3 8 3" xfId="50515" xr:uid="{00000000-0005-0000-0000-000027630000}"/>
    <cellStyle name="Comma 3 2 3 3 9" xfId="8289" xr:uid="{00000000-0005-0000-0000-000028630000}"/>
    <cellStyle name="Comma 3 2 3 3 9 2" xfId="37347" xr:uid="{00000000-0005-0000-0000-000029630000}"/>
    <cellStyle name="Comma 3 2 3 4" xfId="2016" xr:uid="{00000000-0005-0000-0000-00002A630000}"/>
    <cellStyle name="Comma 3 2 3 4 2" xfId="3024" xr:uid="{00000000-0005-0000-0000-00002B630000}"/>
    <cellStyle name="Comma 3 2 3 4 2 2" xfId="6382" xr:uid="{00000000-0005-0000-0000-00002C630000}"/>
    <cellStyle name="Comma 3 2 3 4 2 2 2" xfId="19664" xr:uid="{00000000-0005-0000-0000-00002D630000}"/>
    <cellStyle name="Comma 3 2 3 4 2 2 2 2" xfId="27618" xr:uid="{00000000-0005-0000-0000-00002E630000}"/>
    <cellStyle name="Comma 3 2 3 4 2 2 2 2 2" xfId="56577" xr:uid="{00000000-0005-0000-0000-00002F630000}"/>
    <cellStyle name="Comma 3 2 3 4 2 2 2 3" xfId="48636" xr:uid="{00000000-0005-0000-0000-000030630000}"/>
    <cellStyle name="Comma 3 2 3 4 2 2 3" xfId="12994" xr:uid="{00000000-0005-0000-0000-000031630000}"/>
    <cellStyle name="Comma 3 2 3 4 2 2 3 2" xfId="42052" xr:uid="{00000000-0005-0000-0000-000032630000}"/>
    <cellStyle name="Comma 3 2 3 4 2 2 4" xfId="35468" xr:uid="{00000000-0005-0000-0000-000033630000}"/>
    <cellStyle name="Comma 3 2 3 4 2 3" xfId="16512" xr:uid="{00000000-0005-0000-0000-000034630000}"/>
    <cellStyle name="Comma 3 2 3 4 2 3 2" xfId="24466" xr:uid="{00000000-0005-0000-0000-000035630000}"/>
    <cellStyle name="Comma 3 2 3 4 2 3 2 2" xfId="53425" xr:uid="{00000000-0005-0000-0000-000036630000}"/>
    <cellStyle name="Comma 3 2 3 4 2 3 3" xfId="45484" xr:uid="{00000000-0005-0000-0000-000037630000}"/>
    <cellStyle name="Comma 3 2 3 4 2 4" xfId="9702" xr:uid="{00000000-0005-0000-0000-000038630000}"/>
    <cellStyle name="Comma 3 2 3 4 2 4 2" xfId="38760" xr:uid="{00000000-0005-0000-0000-000039630000}"/>
    <cellStyle name="Comma 3 2 3 4 2 5" xfId="32176" xr:uid="{00000000-0005-0000-0000-00003A630000}"/>
    <cellStyle name="Comma 3 2 3 4 3" xfId="4222" xr:uid="{00000000-0005-0000-0000-00003B630000}"/>
    <cellStyle name="Comma 3 2 3 4 3 2" xfId="17516" xr:uid="{00000000-0005-0000-0000-00003C630000}"/>
    <cellStyle name="Comma 3 2 3 4 3 2 2" xfId="25470" xr:uid="{00000000-0005-0000-0000-00003D630000}"/>
    <cellStyle name="Comma 3 2 3 4 3 2 2 2" xfId="54429" xr:uid="{00000000-0005-0000-0000-00003E630000}"/>
    <cellStyle name="Comma 3 2 3 4 3 2 3" xfId="46488" xr:uid="{00000000-0005-0000-0000-00003F630000}"/>
    <cellStyle name="Comma 3 2 3 4 3 3" xfId="10846" xr:uid="{00000000-0005-0000-0000-000040630000}"/>
    <cellStyle name="Comma 3 2 3 4 3 3 2" xfId="39904" xr:uid="{00000000-0005-0000-0000-000041630000}"/>
    <cellStyle name="Comma 3 2 3 4 3 4" xfId="33320" xr:uid="{00000000-0005-0000-0000-000042630000}"/>
    <cellStyle name="Comma 3 2 3 4 4" xfId="5378" xr:uid="{00000000-0005-0000-0000-000043630000}"/>
    <cellStyle name="Comma 3 2 3 4 4 2" xfId="18660" xr:uid="{00000000-0005-0000-0000-000044630000}"/>
    <cellStyle name="Comma 3 2 3 4 4 2 2" xfId="26614" xr:uid="{00000000-0005-0000-0000-000045630000}"/>
    <cellStyle name="Comma 3 2 3 4 4 2 2 2" xfId="55573" xr:uid="{00000000-0005-0000-0000-000046630000}"/>
    <cellStyle name="Comma 3 2 3 4 4 2 3" xfId="47632" xr:uid="{00000000-0005-0000-0000-000047630000}"/>
    <cellStyle name="Comma 3 2 3 4 4 3" xfId="11990" xr:uid="{00000000-0005-0000-0000-000048630000}"/>
    <cellStyle name="Comma 3 2 3 4 4 3 2" xfId="41048" xr:uid="{00000000-0005-0000-0000-000049630000}"/>
    <cellStyle name="Comma 3 2 3 4 4 4" xfId="34464" xr:uid="{00000000-0005-0000-0000-00004A630000}"/>
    <cellStyle name="Comma 3 2 3 4 5" xfId="7547" xr:uid="{00000000-0005-0000-0000-00004B630000}"/>
    <cellStyle name="Comma 3 2 3 4 5 2" xfId="20808" xr:uid="{00000000-0005-0000-0000-00004C630000}"/>
    <cellStyle name="Comma 3 2 3 4 5 2 2" xfId="28762" xr:uid="{00000000-0005-0000-0000-00004D630000}"/>
    <cellStyle name="Comma 3 2 3 4 5 2 2 2" xfId="57721" xr:uid="{00000000-0005-0000-0000-00004E630000}"/>
    <cellStyle name="Comma 3 2 3 4 5 2 3" xfId="49780" xr:uid="{00000000-0005-0000-0000-00004F630000}"/>
    <cellStyle name="Comma 3 2 3 4 5 3" xfId="14138" xr:uid="{00000000-0005-0000-0000-000050630000}"/>
    <cellStyle name="Comma 3 2 3 4 5 3 2" xfId="43196" xr:uid="{00000000-0005-0000-0000-000051630000}"/>
    <cellStyle name="Comma 3 2 3 4 5 4" xfId="36612" xr:uid="{00000000-0005-0000-0000-000052630000}"/>
    <cellStyle name="Comma 3 2 3 4 6" xfId="15417" xr:uid="{00000000-0005-0000-0000-000053630000}"/>
    <cellStyle name="Comma 3 2 3 4 6 2" xfId="23407" xr:uid="{00000000-0005-0000-0000-000054630000}"/>
    <cellStyle name="Comma 3 2 3 4 6 2 2" xfId="52366" xr:uid="{00000000-0005-0000-0000-000055630000}"/>
    <cellStyle name="Comma 3 2 3 4 6 3" xfId="44425" xr:uid="{00000000-0005-0000-0000-000056630000}"/>
    <cellStyle name="Comma 3 2 3 4 7" xfId="21958" xr:uid="{00000000-0005-0000-0000-000057630000}"/>
    <cellStyle name="Comma 3 2 3 4 7 2" xfId="29906" xr:uid="{00000000-0005-0000-0000-000058630000}"/>
    <cellStyle name="Comma 3 2 3 4 7 2 2" xfId="58865" xr:uid="{00000000-0005-0000-0000-000059630000}"/>
    <cellStyle name="Comma 3 2 3 4 7 3" xfId="50924" xr:uid="{00000000-0005-0000-0000-00005A630000}"/>
    <cellStyle name="Comma 3 2 3 4 8" xfId="8698" xr:uid="{00000000-0005-0000-0000-00005B630000}"/>
    <cellStyle name="Comma 3 2 3 4 8 2" xfId="37756" xr:uid="{00000000-0005-0000-0000-00005C630000}"/>
    <cellStyle name="Comma 3 2 3 4 9" xfId="31172" xr:uid="{00000000-0005-0000-0000-00005D630000}"/>
    <cellStyle name="Comma 3 2 3 5" xfId="1832" xr:uid="{00000000-0005-0000-0000-00005E630000}"/>
    <cellStyle name="Comma 3 2 3 5 2" xfId="2844" xr:uid="{00000000-0005-0000-0000-00005F630000}"/>
    <cellStyle name="Comma 3 2 3 5 2 2" xfId="6202" xr:uid="{00000000-0005-0000-0000-000060630000}"/>
    <cellStyle name="Comma 3 2 3 5 2 2 2" xfId="19484" xr:uid="{00000000-0005-0000-0000-000061630000}"/>
    <cellStyle name="Comma 3 2 3 5 2 2 2 2" xfId="27438" xr:uid="{00000000-0005-0000-0000-000062630000}"/>
    <cellStyle name="Comma 3 2 3 5 2 2 2 2 2" xfId="56397" xr:uid="{00000000-0005-0000-0000-000063630000}"/>
    <cellStyle name="Comma 3 2 3 5 2 2 2 3" xfId="48456" xr:uid="{00000000-0005-0000-0000-000064630000}"/>
    <cellStyle name="Comma 3 2 3 5 2 2 3" xfId="12814" xr:uid="{00000000-0005-0000-0000-000065630000}"/>
    <cellStyle name="Comma 3 2 3 5 2 2 3 2" xfId="41872" xr:uid="{00000000-0005-0000-0000-000066630000}"/>
    <cellStyle name="Comma 3 2 3 5 2 2 4" xfId="35288" xr:uid="{00000000-0005-0000-0000-000067630000}"/>
    <cellStyle name="Comma 3 2 3 5 2 3" xfId="16332" xr:uid="{00000000-0005-0000-0000-000068630000}"/>
    <cellStyle name="Comma 3 2 3 5 2 3 2" xfId="24286" xr:uid="{00000000-0005-0000-0000-000069630000}"/>
    <cellStyle name="Comma 3 2 3 5 2 3 2 2" xfId="53245" xr:uid="{00000000-0005-0000-0000-00006A630000}"/>
    <cellStyle name="Comma 3 2 3 5 2 3 3" xfId="45304" xr:uid="{00000000-0005-0000-0000-00006B630000}"/>
    <cellStyle name="Comma 3 2 3 5 2 4" xfId="9522" xr:uid="{00000000-0005-0000-0000-00006C630000}"/>
    <cellStyle name="Comma 3 2 3 5 2 4 2" xfId="38580" xr:uid="{00000000-0005-0000-0000-00006D630000}"/>
    <cellStyle name="Comma 3 2 3 5 2 5" xfId="31996" xr:uid="{00000000-0005-0000-0000-00006E630000}"/>
    <cellStyle name="Comma 3 2 3 5 3" xfId="4042" xr:uid="{00000000-0005-0000-0000-00006F630000}"/>
    <cellStyle name="Comma 3 2 3 5 3 2" xfId="17336" xr:uid="{00000000-0005-0000-0000-000070630000}"/>
    <cellStyle name="Comma 3 2 3 5 3 2 2" xfId="25290" xr:uid="{00000000-0005-0000-0000-000071630000}"/>
    <cellStyle name="Comma 3 2 3 5 3 2 2 2" xfId="54249" xr:uid="{00000000-0005-0000-0000-000072630000}"/>
    <cellStyle name="Comma 3 2 3 5 3 2 3" xfId="46308" xr:uid="{00000000-0005-0000-0000-000073630000}"/>
    <cellStyle name="Comma 3 2 3 5 3 3" xfId="10666" xr:uid="{00000000-0005-0000-0000-000074630000}"/>
    <cellStyle name="Comma 3 2 3 5 3 3 2" xfId="39724" xr:uid="{00000000-0005-0000-0000-000075630000}"/>
    <cellStyle name="Comma 3 2 3 5 3 4" xfId="33140" xr:uid="{00000000-0005-0000-0000-000076630000}"/>
    <cellStyle name="Comma 3 2 3 5 4" xfId="5198" xr:uid="{00000000-0005-0000-0000-000077630000}"/>
    <cellStyle name="Comma 3 2 3 5 4 2" xfId="18480" xr:uid="{00000000-0005-0000-0000-000078630000}"/>
    <cellStyle name="Comma 3 2 3 5 4 2 2" xfId="26434" xr:uid="{00000000-0005-0000-0000-000079630000}"/>
    <cellStyle name="Comma 3 2 3 5 4 2 2 2" xfId="55393" xr:uid="{00000000-0005-0000-0000-00007A630000}"/>
    <cellStyle name="Comma 3 2 3 5 4 2 3" xfId="47452" xr:uid="{00000000-0005-0000-0000-00007B630000}"/>
    <cellStyle name="Comma 3 2 3 5 4 3" xfId="11810" xr:uid="{00000000-0005-0000-0000-00007C630000}"/>
    <cellStyle name="Comma 3 2 3 5 4 3 2" xfId="40868" xr:uid="{00000000-0005-0000-0000-00007D630000}"/>
    <cellStyle name="Comma 3 2 3 5 4 4" xfId="34284" xr:uid="{00000000-0005-0000-0000-00007E630000}"/>
    <cellStyle name="Comma 3 2 3 5 5" xfId="7367" xr:uid="{00000000-0005-0000-0000-00007F630000}"/>
    <cellStyle name="Comma 3 2 3 5 5 2" xfId="20628" xr:uid="{00000000-0005-0000-0000-000080630000}"/>
    <cellStyle name="Comma 3 2 3 5 5 2 2" xfId="28582" xr:uid="{00000000-0005-0000-0000-000081630000}"/>
    <cellStyle name="Comma 3 2 3 5 5 2 2 2" xfId="57541" xr:uid="{00000000-0005-0000-0000-000082630000}"/>
    <cellStyle name="Comma 3 2 3 5 5 2 3" xfId="49600" xr:uid="{00000000-0005-0000-0000-000083630000}"/>
    <cellStyle name="Comma 3 2 3 5 5 3" xfId="13958" xr:uid="{00000000-0005-0000-0000-000084630000}"/>
    <cellStyle name="Comma 3 2 3 5 5 3 2" xfId="43016" xr:uid="{00000000-0005-0000-0000-000085630000}"/>
    <cellStyle name="Comma 3 2 3 5 5 4" xfId="36432" xr:uid="{00000000-0005-0000-0000-000086630000}"/>
    <cellStyle name="Comma 3 2 3 5 6" xfId="15237" xr:uid="{00000000-0005-0000-0000-000087630000}"/>
    <cellStyle name="Comma 3 2 3 5 6 2" xfId="23227" xr:uid="{00000000-0005-0000-0000-000088630000}"/>
    <cellStyle name="Comma 3 2 3 5 6 2 2" xfId="52186" xr:uid="{00000000-0005-0000-0000-000089630000}"/>
    <cellStyle name="Comma 3 2 3 5 6 3" xfId="44245" xr:uid="{00000000-0005-0000-0000-00008A630000}"/>
    <cellStyle name="Comma 3 2 3 5 7" xfId="21778" xr:uid="{00000000-0005-0000-0000-00008B630000}"/>
    <cellStyle name="Comma 3 2 3 5 7 2" xfId="29726" xr:uid="{00000000-0005-0000-0000-00008C630000}"/>
    <cellStyle name="Comma 3 2 3 5 7 2 2" xfId="58685" xr:uid="{00000000-0005-0000-0000-00008D630000}"/>
    <cellStyle name="Comma 3 2 3 5 7 3" xfId="50744" xr:uid="{00000000-0005-0000-0000-00008E630000}"/>
    <cellStyle name="Comma 3 2 3 5 8" xfId="8518" xr:uid="{00000000-0005-0000-0000-00008F630000}"/>
    <cellStyle name="Comma 3 2 3 5 8 2" xfId="37576" xr:uid="{00000000-0005-0000-0000-000090630000}"/>
    <cellStyle name="Comma 3 2 3 5 9" xfId="30992" xr:uid="{00000000-0005-0000-0000-000091630000}"/>
    <cellStyle name="Comma 3 2 3 6" xfId="2431" xr:uid="{00000000-0005-0000-0000-000092630000}"/>
    <cellStyle name="Comma 3 2 3 6 2" xfId="5790" xr:uid="{00000000-0005-0000-0000-000093630000}"/>
    <cellStyle name="Comma 3 2 3 6 2 2" xfId="19072" xr:uid="{00000000-0005-0000-0000-000094630000}"/>
    <cellStyle name="Comma 3 2 3 6 2 2 2" xfId="27026" xr:uid="{00000000-0005-0000-0000-000095630000}"/>
    <cellStyle name="Comma 3 2 3 6 2 2 2 2" xfId="55985" xr:uid="{00000000-0005-0000-0000-000096630000}"/>
    <cellStyle name="Comma 3 2 3 6 2 2 3" xfId="48044" xr:uid="{00000000-0005-0000-0000-000097630000}"/>
    <cellStyle name="Comma 3 2 3 6 2 3" xfId="12402" xr:uid="{00000000-0005-0000-0000-000098630000}"/>
    <cellStyle name="Comma 3 2 3 6 2 3 2" xfId="41460" xr:uid="{00000000-0005-0000-0000-000099630000}"/>
    <cellStyle name="Comma 3 2 3 6 2 4" xfId="34876" xr:uid="{00000000-0005-0000-0000-00009A630000}"/>
    <cellStyle name="Comma 3 2 3 6 3" xfId="14644" xr:uid="{00000000-0005-0000-0000-00009B630000}"/>
    <cellStyle name="Comma 3 2 3 6 3 2" xfId="22681" xr:uid="{00000000-0005-0000-0000-00009C630000}"/>
    <cellStyle name="Comma 3 2 3 6 3 2 2" xfId="51640" xr:uid="{00000000-0005-0000-0000-00009D630000}"/>
    <cellStyle name="Comma 3 2 3 6 3 3" xfId="43699" xr:uid="{00000000-0005-0000-0000-00009E630000}"/>
    <cellStyle name="Comma 3 2 3 6 4" xfId="9110" xr:uid="{00000000-0005-0000-0000-00009F630000}"/>
    <cellStyle name="Comma 3 2 3 6 4 2" xfId="38168" xr:uid="{00000000-0005-0000-0000-0000A0630000}"/>
    <cellStyle name="Comma 3 2 3 6 5" xfId="31584" xr:uid="{00000000-0005-0000-0000-0000A1630000}"/>
    <cellStyle name="Comma 3 2 3 7" xfId="3630" xr:uid="{00000000-0005-0000-0000-0000A2630000}"/>
    <cellStyle name="Comma 3 2 3 7 2" xfId="16924" xr:uid="{00000000-0005-0000-0000-0000A3630000}"/>
    <cellStyle name="Comma 3 2 3 7 2 2" xfId="24878" xr:uid="{00000000-0005-0000-0000-0000A4630000}"/>
    <cellStyle name="Comma 3 2 3 7 2 2 2" xfId="53837" xr:uid="{00000000-0005-0000-0000-0000A5630000}"/>
    <cellStyle name="Comma 3 2 3 7 2 3" xfId="45896" xr:uid="{00000000-0005-0000-0000-0000A6630000}"/>
    <cellStyle name="Comma 3 2 3 7 3" xfId="10254" xr:uid="{00000000-0005-0000-0000-0000A7630000}"/>
    <cellStyle name="Comma 3 2 3 7 3 2" xfId="39312" xr:uid="{00000000-0005-0000-0000-0000A8630000}"/>
    <cellStyle name="Comma 3 2 3 7 4" xfId="32728" xr:uid="{00000000-0005-0000-0000-0000A9630000}"/>
    <cellStyle name="Comma 3 2 3 8" xfId="4784" xr:uid="{00000000-0005-0000-0000-0000AA630000}"/>
    <cellStyle name="Comma 3 2 3 8 2" xfId="18068" xr:uid="{00000000-0005-0000-0000-0000AB630000}"/>
    <cellStyle name="Comma 3 2 3 8 2 2" xfId="26022" xr:uid="{00000000-0005-0000-0000-0000AC630000}"/>
    <cellStyle name="Comma 3 2 3 8 2 2 2" xfId="54981" xr:uid="{00000000-0005-0000-0000-0000AD630000}"/>
    <cellStyle name="Comma 3 2 3 8 2 3" xfId="47040" xr:uid="{00000000-0005-0000-0000-0000AE630000}"/>
    <cellStyle name="Comma 3 2 3 8 3" xfId="11398" xr:uid="{00000000-0005-0000-0000-0000AF630000}"/>
    <cellStyle name="Comma 3 2 3 8 3 2" xfId="40456" xr:uid="{00000000-0005-0000-0000-0000B0630000}"/>
    <cellStyle name="Comma 3 2 3 8 4" xfId="33872" xr:uid="{00000000-0005-0000-0000-0000B1630000}"/>
    <cellStyle name="Comma 3 2 3 9" xfId="6945" xr:uid="{00000000-0005-0000-0000-0000B2630000}"/>
    <cellStyle name="Comma 3 2 3 9 2" xfId="20216" xr:uid="{00000000-0005-0000-0000-0000B3630000}"/>
    <cellStyle name="Comma 3 2 3 9 2 2" xfId="28170" xr:uid="{00000000-0005-0000-0000-0000B4630000}"/>
    <cellStyle name="Comma 3 2 3 9 2 2 2" xfId="57129" xr:uid="{00000000-0005-0000-0000-0000B5630000}"/>
    <cellStyle name="Comma 3 2 3 9 2 3" xfId="49188" xr:uid="{00000000-0005-0000-0000-0000B6630000}"/>
    <cellStyle name="Comma 3 2 3 9 3" xfId="13546" xr:uid="{00000000-0005-0000-0000-0000B7630000}"/>
    <cellStyle name="Comma 3 2 3 9 3 2" xfId="42604" xr:uid="{00000000-0005-0000-0000-0000B8630000}"/>
    <cellStyle name="Comma 3 2 3 9 4" xfId="36020" xr:uid="{00000000-0005-0000-0000-0000B9630000}"/>
    <cellStyle name="Comma 3 2 4" xfId="1441" xr:uid="{00000000-0005-0000-0000-0000BA630000}"/>
    <cellStyle name="Comma 3 2 4 10" xfId="21423" xr:uid="{00000000-0005-0000-0000-0000BB630000}"/>
    <cellStyle name="Comma 3 2 4 10 2" xfId="29371" xr:uid="{00000000-0005-0000-0000-0000BC630000}"/>
    <cellStyle name="Comma 3 2 4 10 2 2" xfId="58330" xr:uid="{00000000-0005-0000-0000-0000BD630000}"/>
    <cellStyle name="Comma 3 2 4 10 3" xfId="50389" xr:uid="{00000000-0005-0000-0000-0000BE630000}"/>
    <cellStyle name="Comma 3 2 4 11" xfId="8163" xr:uid="{00000000-0005-0000-0000-0000BF630000}"/>
    <cellStyle name="Comma 3 2 4 11 2" xfId="37221" xr:uid="{00000000-0005-0000-0000-0000C0630000}"/>
    <cellStyle name="Comma 3 2 4 12" xfId="30637" xr:uid="{00000000-0005-0000-0000-0000C1630000}"/>
    <cellStyle name="Comma 3 2 4 2" xfId="1661" xr:uid="{00000000-0005-0000-0000-0000C2630000}"/>
    <cellStyle name="Comma 3 2 4 2 10" xfId="30850" xr:uid="{00000000-0005-0000-0000-0000C3630000}"/>
    <cellStyle name="Comma 3 2 4 2 2" xfId="2286" xr:uid="{00000000-0005-0000-0000-0000C4630000}"/>
    <cellStyle name="Comma 3 2 4 2 2 2" xfId="3294" xr:uid="{00000000-0005-0000-0000-0000C5630000}"/>
    <cellStyle name="Comma 3 2 4 2 2 2 2" xfId="6652" xr:uid="{00000000-0005-0000-0000-0000C6630000}"/>
    <cellStyle name="Comma 3 2 4 2 2 2 2 2" xfId="19934" xr:uid="{00000000-0005-0000-0000-0000C7630000}"/>
    <cellStyle name="Comma 3 2 4 2 2 2 2 2 2" xfId="27888" xr:uid="{00000000-0005-0000-0000-0000C8630000}"/>
    <cellStyle name="Comma 3 2 4 2 2 2 2 2 2 2" xfId="56847" xr:uid="{00000000-0005-0000-0000-0000C9630000}"/>
    <cellStyle name="Comma 3 2 4 2 2 2 2 2 3" xfId="48906" xr:uid="{00000000-0005-0000-0000-0000CA630000}"/>
    <cellStyle name="Comma 3 2 4 2 2 2 2 3" xfId="13264" xr:uid="{00000000-0005-0000-0000-0000CB630000}"/>
    <cellStyle name="Comma 3 2 4 2 2 2 2 3 2" xfId="42322" xr:uid="{00000000-0005-0000-0000-0000CC630000}"/>
    <cellStyle name="Comma 3 2 4 2 2 2 2 4" xfId="35738" xr:uid="{00000000-0005-0000-0000-0000CD630000}"/>
    <cellStyle name="Comma 3 2 4 2 2 2 3" xfId="16782" xr:uid="{00000000-0005-0000-0000-0000CE630000}"/>
    <cellStyle name="Comma 3 2 4 2 2 2 3 2" xfId="24736" xr:uid="{00000000-0005-0000-0000-0000CF630000}"/>
    <cellStyle name="Comma 3 2 4 2 2 2 3 2 2" xfId="53695" xr:uid="{00000000-0005-0000-0000-0000D0630000}"/>
    <cellStyle name="Comma 3 2 4 2 2 2 3 3" xfId="45754" xr:uid="{00000000-0005-0000-0000-0000D1630000}"/>
    <cellStyle name="Comma 3 2 4 2 2 2 4" xfId="9972" xr:uid="{00000000-0005-0000-0000-0000D2630000}"/>
    <cellStyle name="Comma 3 2 4 2 2 2 4 2" xfId="39030" xr:uid="{00000000-0005-0000-0000-0000D3630000}"/>
    <cellStyle name="Comma 3 2 4 2 2 2 5" xfId="32446" xr:uid="{00000000-0005-0000-0000-0000D4630000}"/>
    <cellStyle name="Comma 3 2 4 2 2 3" xfId="4492" xr:uid="{00000000-0005-0000-0000-0000D5630000}"/>
    <cellStyle name="Comma 3 2 4 2 2 3 2" xfId="17786" xr:uid="{00000000-0005-0000-0000-0000D6630000}"/>
    <cellStyle name="Comma 3 2 4 2 2 3 2 2" xfId="25740" xr:uid="{00000000-0005-0000-0000-0000D7630000}"/>
    <cellStyle name="Comma 3 2 4 2 2 3 2 2 2" xfId="54699" xr:uid="{00000000-0005-0000-0000-0000D8630000}"/>
    <cellStyle name="Comma 3 2 4 2 2 3 2 3" xfId="46758" xr:uid="{00000000-0005-0000-0000-0000D9630000}"/>
    <cellStyle name="Comma 3 2 4 2 2 3 3" xfId="11116" xr:uid="{00000000-0005-0000-0000-0000DA630000}"/>
    <cellStyle name="Comma 3 2 4 2 2 3 3 2" xfId="40174" xr:uid="{00000000-0005-0000-0000-0000DB630000}"/>
    <cellStyle name="Comma 3 2 4 2 2 3 4" xfId="33590" xr:uid="{00000000-0005-0000-0000-0000DC630000}"/>
    <cellStyle name="Comma 3 2 4 2 2 4" xfId="5648" xr:uid="{00000000-0005-0000-0000-0000DD630000}"/>
    <cellStyle name="Comma 3 2 4 2 2 4 2" xfId="18930" xr:uid="{00000000-0005-0000-0000-0000DE630000}"/>
    <cellStyle name="Comma 3 2 4 2 2 4 2 2" xfId="26884" xr:uid="{00000000-0005-0000-0000-0000DF630000}"/>
    <cellStyle name="Comma 3 2 4 2 2 4 2 2 2" xfId="55843" xr:uid="{00000000-0005-0000-0000-0000E0630000}"/>
    <cellStyle name="Comma 3 2 4 2 2 4 2 3" xfId="47902" xr:uid="{00000000-0005-0000-0000-0000E1630000}"/>
    <cellStyle name="Comma 3 2 4 2 2 4 3" xfId="12260" xr:uid="{00000000-0005-0000-0000-0000E2630000}"/>
    <cellStyle name="Comma 3 2 4 2 2 4 3 2" xfId="41318" xr:uid="{00000000-0005-0000-0000-0000E3630000}"/>
    <cellStyle name="Comma 3 2 4 2 2 4 4" xfId="34734" xr:uid="{00000000-0005-0000-0000-0000E4630000}"/>
    <cellStyle name="Comma 3 2 4 2 2 5" xfId="7817" xr:uid="{00000000-0005-0000-0000-0000E5630000}"/>
    <cellStyle name="Comma 3 2 4 2 2 5 2" xfId="21078" xr:uid="{00000000-0005-0000-0000-0000E6630000}"/>
    <cellStyle name="Comma 3 2 4 2 2 5 2 2" xfId="29032" xr:uid="{00000000-0005-0000-0000-0000E7630000}"/>
    <cellStyle name="Comma 3 2 4 2 2 5 2 2 2" xfId="57991" xr:uid="{00000000-0005-0000-0000-0000E8630000}"/>
    <cellStyle name="Comma 3 2 4 2 2 5 2 3" xfId="50050" xr:uid="{00000000-0005-0000-0000-0000E9630000}"/>
    <cellStyle name="Comma 3 2 4 2 2 5 3" xfId="14408" xr:uid="{00000000-0005-0000-0000-0000EA630000}"/>
    <cellStyle name="Comma 3 2 4 2 2 5 3 2" xfId="43466" xr:uid="{00000000-0005-0000-0000-0000EB630000}"/>
    <cellStyle name="Comma 3 2 4 2 2 5 4" xfId="36882" xr:uid="{00000000-0005-0000-0000-0000EC630000}"/>
    <cellStyle name="Comma 3 2 4 2 2 6" xfId="15687" xr:uid="{00000000-0005-0000-0000-0000ED630000}"/>
    <cellStyle name="Comma 3 2 4 2 2 6 2" xfId="23677" xr:uid="{00000000-0005-0000-0000-0000EE630000}"/>
    <cellStyle name="Comma 3 2 4 2 2 6 2 2" xfId="52636" xr:uid="{00000000-0005-0000-0000-0000EF630000}"/>
    <cellStyle name="Comma 3 2 4 2 2 6 3" xfId="44695" xr:uid="{00000000-0005-0000-0000-0000F0630000}"/>
    <cellStyle name="Comma 3 2 4 2 2 7" xfId="22228" xr:uid="{00000000-0005-0000-0000-0000F1630000}"/>
    <cellStyle name="Comma 3 2 4 2 2 7 2" xfId="30176" xr:uid="{00000000-0005-0000-0000-0000F2630000}"/>
    <cellStyle name="Comma 3 2 4 2 2 7 2 2" xfId="59135" xr:uid="{00000000-0005-0000-0000-0000F3630000}"/>
    <cellStyle name="Comma 3 2 4 2 2 7 3" xfId="51194" xr:uid="{00000000-0005-0000-0000-0000F4630000}"/>
    <cellStyle name="Comma 3 2 4 2 2 8" xfId="8968" xr:uid="{00000000-0005-0000-0000-0000F5630000}"/>
    <cellStyle name="Comma 3 2 4 2 2 8 2" xfId="38026" xr:uid="{00000000-0005-0000-0000-0000F6630000}"/>
    <cellStyle name="Comma 3 2 4 2 2 9" xfId="31442" xr:uid="{00000000-0005-0000-0000-0000F7630000}"/>
    <cellStyle name="Comma 3 2 4 2 3" xfId="2702" xr:uid="{00000000-0005-0000-0000-0000F8630000}"/>
    <cellStyle name="Comma 3 2 4 2 3 2" xfId="6060" xr:uid="{00000000-0005-0000-0000-0000F9630000}"/>
    <cellStyle name="Comma 3 2 4 2 3 2 2" xfId="19342" xr:uid="{00000000-0005-0000-0000-0000FA630000}"/>
    <cellStyle name="Comma 3 2 4 2 3 2 2 2" xfId="27296" xr:uid="{00000000-0005-0000-0000-0000FB630000}"/>
    <cellStyle name="Comma 3 2 4 2 3 2 2 2 2" xfId="56255" xr:uid="{00000000-0005-0000-0000-0000FC630000}"/>
    <cellStyle name="Comma 3 2 4 2 3 2 2 3" xfId="48314" xr:uid="{00000000-0005-0000-0000-0000FD630000}"/>
    <cellStyle name="Comma 3 2 4 2 3 2 3" xfId="12672" xr:uid="{00000000-0005-0000-0000-0000FE630000}"/>
    <cellStyle name="Comma 3 2 4 2 3 2 3 2" xfId="41730" xr:uid="{00000000-0005-0000-0000-0000FF630000}"/>
    <cellStyle name="Comma 3 2 4 2 3 2 4" xfId="35146" xr:uid="{00000000-0005-0000-0000-000000640000}"/>
    <cellStyle name="Comma 3 2 4 2 3 3" xfId="16190" xr:uid="{00000000-0005-0000-0000-000001640000}"/>
    <cellStyle name="Comma 3 2 4 2 3 3 2" xfId="24144" xr:uid="{00000000-0005-0000-0000-000002640000}"/>
    <cellStyle name="Comma 3 2 4 2 3 3 2 2" xfId="53103" xr:uid="{00000000-0005-0000-0000-000003640000}"/>
    <cellStyle name="Comma 3 2 4 2 3 3 3" xfId="45162" xr:uid="{00000000-0005-0000-0000-000004640000}"/>
    <cellStyle name="Comma 3 2 4 2 3 4" xfId="9380" xr:uid="{00000000-0005-0000-0000-000005640000}"/>
    <cellStyle name="Comma 3 2 4 2 3 4 2" xfId="38438" xr:uid="{00000000-0005-0000-0000-000006640000}"/>
    <cellStyle name="Comma 3 2 4 2 3 5" xfId="31854" xr:uid="{00000000-0005-0000-0000-000007640000}"/>
    <cellStyle name="Comma 3 2 4 2 4" xfId="3900" xr:uid="{00000000-0005-0000-0000-000008640000}"/>
    <cellStyle name="Comma 3 2 4 2 4 2" xfId="17194" xr:uid="{00000000-0005-0000-0000-000009640000}"/>
    <cellStyle name="Comma 3 2 4 2 4 2 2" xfId="25148" xr:uid="{00000000-0005-0000-0000-00000A640000}"/>
    <cellStyle name="Comma 3 2 4 2 4 2 2 2" xfId="54107" xr:uid="{00000000-0005-0000-0000-00000B640000}"/>
    <cellStyle name="Comma 3 2 4 2 4 2 3" xfId="46166" xr:uid="{00000000-0005-0000-0000-00000C640000}"/>
    <cellStyle name="Comma 3 2 4 2 4 3" xfId="10524" xr:uid="{00000000-0005-0000-0000-00000D640000}"/>
    <cellStyle name="Comma 3 2 4 2 4 3 2" xfId="39582" xr:uid="{00000000-0005-0000-0000-00000E640000}"/>
    <cellStyle name="Comma 3 2 4 2 4 4" xfId="32998" xr:uid="{00000000-0005-0000-0000-00000F640000}"/>
    <cellStyle name="Comma 3 2 4 2 5" xfId="5056" xr:uid="{00000000-0005-0000-0000-000010640000}"/>
    <cellStyle name="Comma 3 2 4 2 5 2" xfId="18338" xr:uid="{00000000-0005-0000-0000-000011640000}"/>
    <cellStyle name="Comma 3 2 4 2 5 2 2" xfId="26292" xr:uid="{00000000-0005-0000-0000-000012640000}"/>
    <cellStyle name="Comma 3 2 4 2 5 2 2 2" xfId="55251" xr:uid="{00000000-0005-0000-0000-000013640000}"/>
    <cellStyle name="Comma 3 2 4 2 5 2 3" xfId="47310" xr:uid="{00000000-0005-0000-0000-000014640000}"/>
    <cellStyle name="Comma 3 2 4 2 5 3" xfId="11668" xr:uid="{00000000-0005-0000-0000-000015640000}"/>
    <cellStyle name="Comma 3 2 4 2 5 3 2" xfId="40726" xr:uid="{00000000-0005-0000-0000-000016640000}"/>
    <cellStyle name="Comma 3 2 4 2 5 4" xfId="34142" xr:uid="{00000000-0005-0000-0000-000017640000}"/>
    <cellStyle name="Comma 3 2 4 2 6" xfId="7225" xr:uid="{00000000-0005-0000-0000-000018640000}"/>
    <cellStyle name="Comma 3 2 4 2 6 2" xfId="20486" xr:uid="{00000000-0005-0000-0000-000019640000}"/>
    <cellStyle name="Comma 3 2 4 2 6 2 2" xfId="28440" xr:uid="{00000000-0005-0000-0000-00001A640000}"/>
    <cellStyle name="Comma 3 2 4 2 6 2 2 2" xfId="57399" xr:uid="{00000000-0005-0000-0000-00001B640000}"/>
    <cellStyle name="Comma 3 2 4 2 6 2 3" xfId="49458" xr:uid="{00000000-0005-0000-0000-00001C640000}"/>
    <cellStyle name="Comma 3 2 4 2 6 3" xfId="13816" xr:uid="{00000000-0005-0000-0000-00001D640000}"/>
    <cellStyle name="Comma 3 2 4 2 6 3 2" xfId="42874" xr:uid="{00000000-0005-0000-0000-00001E640000}"/>
    <cellStyle name="Comma 3 2 4 2 6 4" xfId="36290" xr:uid="{00000000-0005-0000-0000-00001F640000}"/>
    <cellStyle name="Comma 3 2 4 2 7" xfId="15094" xr:uid="{00000000-0005-0000-0000-000020640000}"/>
    <cellStyle name="Comma 3 2 4 2 7 2" xfId="23084" xr:uid="{00000000-0005-0000-0000-000021640000}"/>
    <cellStyle name="Comma 3 2 4 2 7 2 2" xfId="52043" xr:uid="{00000000-0005-0000-0000-000022640000}"/>
    <cellStyle name="Comma 3 2 4 2 7 3" xfId="44102" xr:uid="{00000000-0005-0000-0000-000023640000}"/>
    <cellStyle name="Comma 3 2 4 2 8" xfId="21636" xr:uid="{00000000-0005-0000-0000-000024640000}"/>
    <cellStyle name="Comma 3 2 4 2 8 2" xfId="29584" xr:uid="{00000000-0005-0000-0000-000025640000}"/>
    <cellStyle name="Comma 3 2 4 2 8 2 2" xfId="58543" xr:uid="{00000000-0005-0000-0000-000026640000}"/>
    <cellStyle name="Comma 3 2 4 2 8 3" xfId="50602" xr:uid="{00000000-0005-0000-0000-000027640000}"/>
    <cellStyle name="Comma 3 2 4 2 9" xfId="8376" xr:uid="{00000000-0005-0000-0000-000028640000}"/>
    <cellStyle name="Comma 3 2 4 2 9 2" xfId="37434" xr:uid="{00000000-0005-0000-0000-000029640000}"/>
    <cellStyle name="Comma 3 2 4 3" xfId="2073" xr:uid="{00000000-0005-0000-0000-00002A640000}"/>
    <cellStyle name="Comma 3 2 4 3 2" xfId="3081" xr:uid="{00000000-0005-0000-0000-00002B640000}"/>
    <cellStyle name="Comma 3 2 4 3 2 2" xfId="6439" xr:uid="{00000000-0005-0000-0000-00002C640000}"/>
    <cellStyle name="Comma 3 2 4 3 2 2 2" xfId="19721" xr:uid="{00000000-0005-0000-0000-00002D640000}"/>
    <cellStyle name="Comma 3 2 4 3 2 2 2 2" xfId="27675" xr:uid="{00000000-0005-0000-0000-00002E640000}"/>
    <cellStyle name="Comma 3 2 4 3 2 2 2 2 2" xfId="56634" xr:uid="{00000000-0005-0000-0000-00002F640000}"/>
    <cellStyle name="Comma 3 2 4 3 2 2 2 3" xfId="48693" xr:uid="{00000000-0005-0000-0000-000030640000}"/>
    <cellStyle name="Comma 3 2 4 3 2 2 3" xfId="13051" xr:uid="{00000000-0005-0000-0000-000031640000}"/>
    <cellStyle name="Comma 3 2 4 3 2 2 3 2" xfId="42109" xr:uid="{00000000-0005-0000-0000-000032640000}"/>
    <cellStyle name="Comma 3 2 4 3 2 2 4" xfId="35525" xr:uid="{00000000-0005-0000-0000-000033640000}"/>
    <cellStyle name="Comma 3 2 4 3 2 3" xfId="16569" xr:uid="{00000000-0005-0000-0000-000034640000}"/>
    <cellStyle name="Comma 3 2 4 3 2 3 2" xfId="24523" xr:uid="{00000000-0005-0000-0000-000035640000}"/>
    <cellStyle name="Comma 3 2 4 3 2 3 2 2" xfId="53482" xr:uid="{00000000-0005-0000-0000-000036640000}"/>
    <cellStyle name="Comma 3 2 4 3 2 3 3" xfId="45541" xr:uid="{00000000-0005-0000-0000-000037640000}"/>
    <cellStyle name="Comma 3 2 4 3 2 4" xfId="9759" xr:uid="{00000000-0005-0000-0000-000038640000}"/>
    <cellStyle name="Comma 3 2 4 3 2 4 2" xfId="38817" xr:uid="{00000000-0005-0000-0000-000039640000}"/>
    <cellStyle name="Comma 3 2 4 3 2 5" xfId="32233" xr:uid="{00000000-0005-0000-0000-00003A640000}"/>
    <cellStyle name="Comma 3 2 4 3 3" xfId="4279" xr:uid="{00000000-0005-0000-0000-00003B640000}"/>
    <cellStyle name="Comma 3 2 4 3 3 2" xfId="17573" xr:uid="{00000000-0005-0000-0000-00003C640000}"/>
    <cellStyle name="Comma 3 2 4 3 3 2 2" xfId="25527" xr:uid="{00000000-0005-0000-0000-00003D640000}"/>
    <cellStyle name="Comma 3 2 4 3 3 2 2 2" xfId="54486" xr:uid="{00000000-0005-0000-0000-00003E640000}"/>
    <cellStyle name="Comma 3 2 4 3 3 2 3" xfId="46545" xr:uid="{00000000-0005-0000-0000-00003F640000}"/>
    <cellStyle name="Comma 3 2 4 3 3 3" xfId="10903" xr:uid="{00000000-0005-0000-0000-000040640000}"/>
    <cellStyle name="Comma 3 2 4 3 3 3 2" xfId="39961" xr:uid="{00000000-0005-0000-0000-000041640000}"/>
    <cellStyle name="Comma 3 2 4 3 3 4" xfId="33377" xr:uid="{00000000-0005-0000-0000-000042640000}"/>
    <cellStyle name="Comma 3 2 4 3 4" xfId="5435" xr:uid="{00000000-0005-0000-0000-000043640000}"/>
    <cellStyle name="Comma 3 2 4 3 4 2" xfId="18717" xr:uid="{00000000-0005-0000-0000-000044640000}"/>
    <cellStyle name="Comma 3 2 4 3 4 2 2" xfId="26671" xr:uid="{00000000-0005-0000-0000-000045640000}"/>
    <cellStyle name="Comma 3 2 4 3 4 2 2 2" xfId="55630" xr:uid="{00000000-0005-0000-0000-000046640000}"/>
    <cellStyle name="Comma 3 2 4 3 4 2 3" xfId="47689" xr:uid="{00000000-0005-0000-0000-000047640000}"/>
    <cellStyle name="Comma 3 2 4 3 4 3" xfId="12047" xr:uid="{00000000-0005-0000-0000-000048640000}"/>
    <cellStyle name="Comma 3 2 4 3 4 3 2" xfId="41105" xr:uid="{00000000-0005-0000-0000-000049640000}"/>
    <cellStyle name="Comma 3 2 4 3 4 4" xfId="34521" xr:uid="{00000000-0005-0000-0000-00004A640000}"/>
    <cellStyle name="Comma 3 2 4 3 5" xfId="7604" xr:uid="{00000000-0005-0000-0000-00004B640000}"/>
    <cellStyle name="Comma 3 2 4 3 5 2" xfId="20865" xr:uid="{00000000-0005-0000-0000-00004C640000}"/>
    <cellStyle name="Comma 3 2 4 3 5 2 2" xfId="28819" xr:uid="{00000000-0005-0000-0000-00004D640000}"/>
    <cellStyle name="Comma 3 2 4 3 5 2 2 2" xfId="57778" xr:uid="{00000000-0005-0000-0000-00004E640000}"/>
    <cellStyle name="Comma 3 2 4 3 5 2 3" xfId="49837" xr:uid="{00000000-0005-0000-0000-00004F640000}"/>
    <cellStyle name="Comma 3 2 4 3 5 3" xfId="14195" xr:uid="{00000000-0005-0000-0000-000050640000}"/>
    <cellStyle name="Comma 3 2 4 3 5 3 2" xfId="43253" xr:uid="{00000000-0005-0000-0000-000051640000}"/>
    <cellStyle name="Comma 3 2 4 3 5 4" xfId="36669" xr:uid="{00000000-0005-0000-0000-000052640000}"/>
    <cellStyle name="Comma 3 2 4 3 6" xfId="15474" xr:uid="{00000000-0005-0000-0000-000053640000}"/>
    <cellStyle name="Comma 3 2 4 3 6 2" xfId="23464" xr:uid="{00000000-0005-0000-0000-000054640000}"/>
    <cellStyle name="Comma 3 2 4 3 6 2 2" xfId="52423" xr:uid="{00000000-0005-0000-0000-000055640000}"/>
    <cellStyle name="Comma 3 2 4 3 6 3" xfId="44482" xr:uid="{00000000-0005-0000-0000-000056640000}"/>
    <cellStyle name="Comma 3 2 4 3 7" xfId="22015" xr:uid="{00000000-0005-0000-0000-000057640000}"/>
    <cellStyle name="Comma 3 2 4 3 7 2" xfId="29963" xr:uid="{00000000-0005-0000-0000-000058640000}"/>
    <cellStyle name="Comma 3 2 4 3 7 2 2" xfId="58922" xr:uid="{00000000-0005-0000-0000-000059640000}"/>
    <cellStyle name="Comma 3 2 4 3 7 3" xfId="50981" xr:uid="{00000000-0005-0000-0000-00005A640000}"/>
    <cellStyle name="Comma 3 2 4 3 8" xfId="8755" xr:uid="{00000000-0005-0000-0000-00005B640000}"/>
    <cellStyle name="Comma 3 2 4 3 8 2" xfId="37813" xr:uid="{00000000-0005-0000-0000-00005C640000}"/>
    <cellStyle name="Comma 3 2 4 3 9" xfId="31229" xr:uid="{00000000-0005-0000-0000-00005D640000}"/>
    <cellStyle name="Comma 3 2 4 4" xfId="1891" xr:uid="{00000000-0005-0000-0000-00005E640000}"/>
    <cellStyle name="Comma 3 2 4 4 2" xfId="2901" xr:uid="{00000000-0005-0000-0000-00005F640000}"/>
    <cellStyle name="Comma 3 2 4 4 2 2" xfId="6259" xr:uid="{00000000-0005-0000-0000-000060640000}"/>
    <cellStyle name="Comma 3 2 4 4 2 2 2" xfId="19541" xr:uid="{00000000-0005-0000-0000-000061640000}"/>
    <cellStyle name="Comma 3 2 4 4 2 2 2 2" xfId="27495" xr:uid="{00000000-0005-0000-0000-000062640000}"/>
    <cellStyle name="Comma 3 2 4 4 2 2 2 2 2" xfId="56454" xr:uid="{00000000-0005-0000-0000-000063640000}"/>
    <cellStyle name="Comma 3 2 4 4 2 2 2 3" xfId="48513" xr:uid="{00000000-0005-0000-0000-000064640000}"/>
    <cellStyle name="Comma 3 2 4 4 2 2 3" xfId="12871" xr:uid="{00000000-0005-0000-0000-000065640000}"/>
    <cellStyle name="Comma 3 2 4 4 2 2 3 2" xfId="41929" xr:uid="{00000000-0005-0000-0000-000066640000}"/>
    <cellStyle name="Comma 3 2 4 4 2 2 4" xfId="35345" xr:uid="{00000000-0005-0000-0000-000067640000}"/>
    <cellStyle name="Comma 3 2 4 4 2 3" xfId="16389" xr:uid="{00000000-0005-0000-0000-000068640000}"/>
    <cellStyle name="Comma 3 2 4 4 2 3 2" xfId="24343" xr:uid="{00000000-0005-0000-0000-000069640000}"/>
    <cellStyle name="Comma 3 2 4 4 2 3 2 2" xfId="53302" xr:uid="{00000000-0005-0000-0000-00006A640000}"/>
    <cellStyle name="Comma 3 2 4 4 2 3 3" xfId="45361" xr:uid="{00000000-0005-0000-0000-00006B640000}"/>
    <cellStyle name="Comma 3 2 4 4 2 4" xfId="9579" xr:uid="{00000000-0005-0000-0000-00006C640000}"/>
    <cellStyle name="Comma 3 2 4 4 2 4 2" xfId="38637" xr:uid="{00000000-0005-0000-0000-00006D640000}"/>
    <cellStyle name="Comma 3 2 4 4 2 5" xfId="32053" xr:uid="{00000000-0005-0000-0000-00006E640000}"/>
    <cellStyle name="Comma 3 2 4 4 3" xfId="4099" xr:uid="{00000000-0005-0000-0000-00006F640000}"/>
    <cellStyle name="Comma 3 2 4 4 3 2" xfId="17393" xr:uid="{00000000-0005-0000-0000-000070640000}"/>
    <cellStyle name="Comma 3 2 4 4 3 2 2" xfId="25347" xr:uid="{00000000-0005-0000-0000-000071640000}"/>
    <cellStyle name="Comma 3 2 4 4 3 2 2 2" xfId="54306" xr:uid="{00000000-0005-0000-0000-000072640000}"/>
    <cellStyle name="Comma 3 2 4 4 3 2 3" xfId="46365" xr:uid="{00000000-0005-0000-0000-000073640000}"/>
    <cellStyle name="Comma 3 2 4 4 3 3" xfId="10723" xr:uid="{00000000-0005-0000-0000-000074640000}"/>
    <cellStyle name="Comma 3 2 4 4 3 3 2" xfId="39781" xr:uid="{00000000-0005-0000-0000-000075640000}"/>
    <cellStyle name="Comma 3 2 4 4 3 4" xfId="33197" xr:uid="{00000000-0005-0000-0000-000076640000}"/>
    <cellStyle name="Comma 3 2 4 4 4" xfId="5255" xr:uid="{00000000-0005-0000-0000-000077640000}"/>
    <cellStyle name="Comma 3 2 4 4 4 2" xfId="18537" xr:uid="{00000000-0005-0000-0000-000078640000}"/>
    <cellStyle name="Comma 3 2 4 4 4 2 2" xfId="26491" xr:uid="{00000000-0005-0000-0000-000079640000}"/>
    <cellStyle name="Comma 3 2 4 4 4 2 2 2" xfId="55450" xr:uid="{00000000-0005-0000-0000-00007A640000}"/>
    <cellStyle name="Comma 3 2 4 4 4 2 3" xfId="47509" xr:uid="{00000000-0005-0000-0000-00007B640000}"/>
    <cellStyle name="Comma 3 2 4 4 4 3" xfId="11867" xr:uid="{00000000-0005-0000-0000-00007C640000}"/>
    <cellStyle name="Comma 3 2 4 4 4 3 2" xfId="40925" xr:uid="{00000000-0005-0000-0000-00007D640000}"/>
    <cellStyle name="Comma 3 2 4 4 4 4" xfId="34341" xr:uid="{00000000-0005-0000-0000-00007E640000}"/>
    <cellStyle name="Comma 3 2 4 4 5" xfId="7424" xr:uid="{00000000-0005-0000-0000-00007F640000}"/>
    <cellStyle name="Comma 3 2 4 4 5 2" xfId="20685" xr:uid="{00000000-0005-0000-0000-000080640000}"/>
    <cellStyle name="Comma 3 2 4 4 5 2 2" xfId="28639" xr:uid="{00000000-0005-0000-0000-000081640000}"/>
    <cellStyle name="Comma 3 2 4 4 5 2 2 2" xfId="57598" xr:uid="{00000000-0005-0000-0000-000082640000}"/>
    <cellStyle name="Comma 3 2 4 4 5 2 3" xfId="49657" xr:uid="{00000000-0005-0000-0000-000083640000}"/>
    <cellStyle name="Comma 3 2 4 4 5 3" xfId="14015" xr:uid="{00000000-0005-0000-0000-000084640000}"/>
    <cellStyle name="Comma 3 2 4 4 5 3 2" xfId="43073" xr:uid="{00000000-0005-0000-0000-000085640000}"/>
    <cellStyle name="Comma 3 2 4 4 5 4" xfId="36489" xr:uid="{00000000-0005-0000-0000-000086640000}"/>
    <cellStyle name="Comma 3 2 4 4 6" xfId="15294" xr:uid="{00000000-0005-0000-0000-000087640000}"/>
    <cellStyle name="Comma 3 2 4 4 6 2" xfId="23284" xr:uid="{00000000-0005-0000-0000-000088640000}"/>
    <cellStyle name="Comma 3 2 4 4 6 2 2" xfId="52243" xr:uid="{00000000-0005-0000-0000-000089640000}"/>
    <cellStyle name="Comma 3 2 4 4 6 3" xfId="44302" xr:uid="{00000000-0005-0000-0000-00008A640000}"/>
    <cellStyle name="Comma 3 2 4 4 7" xfId="21835" xr:uid="{00000000-0005-0000-0000-00008B640000}"/>
    <cellStyle name="Comma 3 2 4 4 7 2" xfId="29783" xr:uid="{00000000-0005-0000-0000-00008C640000}"/>
    <cellStyle name="Comma 3 2 4 4 7 2 2" xfId="58742" xr:uid="{00000000-0005-0000-0000-00008D640000}"/>
    <cellStyle name="Comma 3 2 4 4 7 3" xfId="50801" xr:uid="{00000000-0005-0000-0000-00008E640000}"/>
    <cellStyle name="Comma 3 2 4 4 8" xfId="8575" xr:uid="{00000000-0005-0000-0000-00008F640000}"/>
    <cellStyle name="Comma 3 2 4 4 8 2" xfId="37633" xr:uid="{00000000-0005-0000-0000-000090640000}"/>
    <cellStyle name="Comma 3 2 4 4 9" xfId="31049" xr:uid="{00000000-0005-0000-0000-000091640000}"/>
    <cellStyle name="Comma 3 2 4 5" xfId="2489" xr:uid="{00000000-0005-0000-0000-000092640000}"/>
    <cellStyle name="Comma 3 2 4 5 2" xfId="5847" xr:uid="{00000000-0005-0000-0000-000093640000}"/>
    <cellStyle name="Comma 3 2 4 5 2 2" xfId="19129" xr:uid="{00000000-0005-0000-0000-000094640000}"/>
    <cellStyle name="Comma 3 2 4 5 2 2 2" xfId="27083" xr:uid="{00000000-0005-0000-0000-000095640000}"/>
    <cellStyle name="Comma 3 2 4 5 2 2 2 2" xfId="56042" xr:uid="{00000000-0005-0000-0000-000096640000}"/>
    <cellStyle name="Comma 3 2 4 5 2 2 3" xfId="48101" xr:uid="{00000000-0005-0000-0000-000097640000}"/>
    <cellStyle name="Comma 3 2 4 5 2 3" xfId="12459" xr:uid="{00000000-0005-0000-0000-000098640000}"/>
    <cellStyle name="Comma 3 2 4 5 2 3 2" xfId="41517" xr:uid="{00000000-0005-0000-0000-000099640000}"/>
    <cellStyle name="Comma 3 2 4 5 2 4" xfId="34933" xr:uid="{00000000-0005-0000-0000-00009A640000}"/>
    <cellStyle name="Comma 3 2 4 5 3" xfId="14735" xr:uid="{00000000-0005-0000-0000-00009B640000}"/>
    <cellStyle name="Comma 3 2 4 5 3 2" xfId="22761" xr:uid="{00000000-0005-0000-0000-00009C640000}"/>
    <cellStyle name="Comma 3 2 4 5 3 2 2" xfId="51720" xr:uid="{00000000-0005-0000-0000-00009D640000}"/>
    <cellStyle name="Comma 3 2 4 5 3 3" xfId="43779" xr:uid="{00000000-0005-0000-0000-00009E640000}"/>
    <cellStyle name="Comma 3 2 4 5 4" xfId="9167" xr:uid="{00000000-0005-0000-0000-00009F640000}"/>
    <cellStyle name="Comma 3 2 4 5 4 2" xfId="38225" xr:uid="{00000000-0005-0000-0000-0000A0640000}"/>
    <cellStyle name="Comma 3 2 4 5 5" xfId="31641" xr:uid="{00000000-0005-0000-0000-0000A1640000}"/>
    <cellStyle name="Comma 3 2 4 6" xfId="3687" xr:uid="{00000000-0005-0000-0000-0000A2640000}"/>
    <cellStyle name="Comma 3 2 4 6 2" xfId="16981" xr:uid="{00000000-0005-0000-0000-0000A3640000}"/>
    <cellStyle name="Comma 3 2 4 6 2 2" xfId="24935" xr:uid="{00000000-0005-0000-0000-0000A4640000}"/>
    <cellStyle name="Comma 3 2 4 6 2 2 2" xfId="53894" xr:uid="{00000000-0005-0000-0000-0000A5640000}"/>
    <cellStyle name="Comma 3 2 4 6 2 3" xfId="45953" xr:uid="{00000000-0005-0000-0000-0000A6640000}"/>
    <cellStyle name="Comma 3 2 4 6 3" xfId="10311" xr:uid="{00000000-0005-0000-0000-0000A7640000}"/>
    <cellStyle name="Comma 3 2 4 6 3 2" xfId="39369" xr:uid="{00000000-0005-0000-0000-0000A8640000}"/>
    <cellStyle name="Comma 3 2 4 6 4" xfId="32785" xr:uid="{00000000-0005-0000-0000-0000A9640000}"/>
    <cellStyle name="Comma 3 2 4 7" xfId="4843" xr:uid="{00000000-0005-0000-0000-0000AA640000}"/>
    <cellStyle name="Comma 3 2 4 7 2" xfId="18125" xr:uid="{00000000-0005-0000-0000-0000AB640000}"/>
    <cellStyle name="Comma 3 2 4 7 2 2" xfId="26079" xr:uid="{00000000-0005-0000-0000-0000AC640000}"/>
    <cellStyle name="Comma 3 2 4 7 2 2 2" xfId="55038" xr:uid="{00000000-0005-0000-0000-0000AD640000}"/>
    <cellStyle name="Comma 3 2 4 7 2 3" xfId="47097" xr:uid="{00000000-0005-0000-0000-0000AE640000}"/>
    <cellStyle name="Comma 3 2 4 7 3" xfId="11455" xr:uid="{00000000-0005-0000-0000-0000AF640000}"/>
    <cellStyle name="Comma 3 2 4 7 3 2" xfId="40513" xr:uid="{00000000-0005-0000-0000-0000B0640000}"/>
    <cellStyle name="Comma 3 2 4 7 4" xfId="33929" xr:uid="{00000000-0005-0000-0000-0000B1640000}"/>
    <cellStyle name="Comma 3 2 4 8" xfId="7012" xr:uid="{00000000-0005-0000-0000-0000B2640000}"/>
    <cellStyle name="Comma 3 2 4 8 2" xfId="20273" xr:uid="{00000000-0005-0000-0000-0000B3640000}"/>
    <cellStyle name="Comma 3 2 4 8 2 2" xfId="28227" xr:uid="{00000000-0005-0000-0000-0000B4640000}"/>
    <cellStyle name="Comma 3 2 4 8 2 2 2" xfId="57186" xr:uid="{00000000-0005-0000-0000-0000B5640000}"/>
    <cellStyle name="Comma 3 2 4 8 2 3" xfId="49245" xr:uid="{00000000-0005-0000-0000-0000B6640000}"/>
    <cellStyle name="Comma 3 2 4 8 3" xfId="13603" xr:uid="{00000000-0005-0000-0000-0000B7640000}"/>
    <cellStyle name="Comma 3 2 4 8 3 2" xfId="42661" xr:uid="{00000000-0005-0000-0000-0000B8640000}"/>
    <cellStyle name="Comma 3 2 4 8 4" xfId="36077" xr:uid="{00000000-0005-0000-0000-0000B9640000}"/>
    <cellStyle name="Comma 3 2 4 9" xfId="14881" xr:uid="{00000000-0005-0000-0000-0000BA640000}"/>
    <cellStyle name="Comma 3 2 4 9 2" xfId="22871" xr:uid="{00000000-0005-0000-0000-0000BB640000}"/>
    <cellStyle name="Comma 3 2 4 9 2 2" xfId="51830" xr:uid="{00000000-0005-0000-0000-0000BC640000}"/>
    <cellStyle name="Comma 3 2 4 9 3" xfId="43889" xr:uid="{00000000-0005-0000-0000-0000BD640000}"/>
    <cellStyle name="Comma 3 2 5" xfId="1541" xr:uid="{00000000-0005-0000-0000-0000BE640000}"/>
    <cellStyle name="Comma 3 2 5 10" xfId="30730" xr:uid="{00000000-0005-0000-0000-0000BF640000}"/>
    <cellStyle name="Comma 3 2 5 2" xfId="2166" xr:uid="{00000000-0005-0000-0000-0000C0640000}"/>
    <cellStyle name="Comma 3 2 5 2 2" xfId="3174" xr:uid="{00000000-0005-0000-0000-0000C1640000}"/>
    <cellStyle name="Comma 3 2 5 2 2 2" xfId="6532" xr:uid="{00000000-0005-0000-0000-0000C2640000}"/>
    <cellStyle name="Comma 3 2 5 2 2 2 2" xfId="19814" xr:uid="{00000000-0005-0000-0000-0000C3640000}"/>
    <cellStyle name="Comma 3 2 5 2 2 2 2 2" xfId="27768" xr:uid="{00000000-0005-0000-0000-0000C4640000}"/>
    <cellStyle name="Comma 3 2 5 2 2 2 2 2 2" xfId="56727" xr:uid="{00000000-0005-0000-0000-0000C5640000}"/>
    <cellStyle name="Comma 3 2 5 2 2 2 2 3" xfId="48786" xr:uid="{00000000-0005-0000-0000-0000C6640000}"/>
    <cellStyle name="Comma 3 2 5 2 2 2 3" xfId="13144" xr:uid="{00000000-0005-0000-0000-0000C7640000}"/>
    <cellStyle name="Comma 3 2 5 2 2 2 3 2" xfId="42202" xr:uid="{00000000-0005-0000-0000-0000C8640000}"/>
    <cellStyle name="Comma 3 2 5 2 2 2 4" xfId="35618" xr:uid="{00000000-0005-0000-0000-0000C9640000}"/>
    <cellStyle name="Comma 3 2 5 2 2 3" xfId="16662" xr:uid="{00000000-0005-0000-0000-0000CA640000}"/>
    <cellStyle name="Comma 3 2 5 2 2 3 2" xfId="24616" xr:uid="{00000000-0005-0000-0000-0000CB640000}"/>
    <cellStyle name="Comma 3 2 5 2 2 3 2 2" xfId="53575" xr:uid="{00000000-0005-0000-0000-0000CC640000}"/>
    <cellStyle name="Comma 3 2 5 2 2 3 3" xfId="45634" xr:uid="{00000000-0005-0000-0000-0000CD640000}"/>
    <cellStyle name="Comma 3 2 5 2 2 4" xfId="9852" xr:uid="{00000000-0005-0000-0000-0000CE640000}"/>
    <cellStyle name="Comma 3 2 5 2 2 4 2" xfId="38910" xr:uid="{00000000-0005-0000-0000-0000CF640000}"/>
    <cellStyle name="Comma 3 2 5 2 2 5" xfId="32326" xr:uid="{00000000-0005-0000-0000-0000D0640000}"/>
    <cellStyle name="Comma 3 2 5 2 3" xfId="4372" xr:uid="{00000000-0005-0000-0000-0000D1640000}"/>
    <cellStyle name="Comma 3 2 5 2 3 2" xfId="17666" xr:uid="{00000000-0005-0000-0000-0000D2640000}"/>
    <cellStyle name="Comma 3 2 5 2 3 2 2" xfId="25620" xr:uid="{00000000-0005-0000-0000-0000D3640000}"/>
    <cellStyle name="Comma 3 2 5 2 3 2 2 2" xfId="54579" xr:uid="{00000000-0005-0000-0000-0000D4640000}"/>
    <cellStyle name="Comma 3 2 5 2 3 2 3" xfId="46638" xr:uid="{00000000-0005-0000-0000-0000D5640000}"/>
    <cellStyle name="Comma 3 2 5 2 3 3" xfId="10996" xr:uid="{00000000-0005-0000-0000-0000D6640000}"/>
    <cellStyle name="Comma 3 2 5 2 3 3 2" xfId="40054" xr:uid="{00000000-0005-0000-0000-0000D7640000}"/>
    <cellStyle name="Comma 3 2 5 2 3 4" xfId="33470" xr:uid="{00000000-0005-0000-0000-0000D8640000}"/>
    <cellStyle name="Comma 3 2 5 2 4" xfId="5528" xr:uid="{00000000-0005-0000-0000-0000D9640000}"/>
    <cellStyle name="Comma 3 2 5 2 4 2" xfId="18810" xr:uid="{00000000-0005-0000-0000-0000DA640000}"/>
    <cellStyle name="Comma 3 2 5 2 4 2 2" xfId="26764" xr:uid="{00000000-0005-0000-0000-0000DB640000}"/>
    <cellStyle name="Comma 3 2 5 2 4 2 2 2" xfId="55723" xr:uid="{00000000-0005-0000-0000-0000DC640000}"/>
    <cellStyle name="Comma 3 2 5 2 4 2 3" xfId="47782" xr:uid="{00000000-0005-0000-0000-0000DD640000}"/>
    <cellStyle name="Comma 3 2 5 2 4 3" xfId="12140" xr:uid="{00000000-0005-0000-0000-0000DE640000}"/>
    <cellStyle name="Comma 3 2 5 2 4 3 2" xfId="41198" xr:uid="{00000000-0005-0000-0000-0000DF640000}"/>
    <cellStyle name="Comma 3 2 5 2 4 4" xfId="34614" xr:uid="{00000000-0005-0000-0000-0000E0640000}"/>
    <cellStyle name="Comma 3 2 5 2 5" xfId="7697" xr:uid="{00000000-0005-0000-0000-0000E1640000}"/>
    <cellStyle name="Comma 3 2 5 2 5 2" xfId="20958" xr:uid="{00000000-0005-0000-0000-0000E2640000}"/>
    <cellStyle name="Comma 3 2 5 2 5 2 2" xfId="28912" xr:uid="{00000000-0005-0000-0000-0000E3640000}"/>
    <cellStyle name="Comma 3 2 5 2 5 2 2 2" xfId="57871" xr:uid="{00000000-0005-0000-0000-0000E4640000}"/>
    <cellStyle name="Comma 3 2 5 2 5 2 3" xfId="49930" xr:uid="{00000000-0005-0000-0000-0000E5640000}"/>
    <cellStyle name="Comma 3 2 5 2 5 3" xfId="14288" xr:uid="{00000000-0005-0000-0000-0000E6640000}"/>
    <cellStyle name="Comma 3 2 5 2 5 3 2" xfId="43346" xr:uid="{00000000-0005-0000-0000-0000E7640000}"/>
    <cellStyle name="Comma 3 2 5 2 5 4" xfId="36762" xr:uid="{00000000-0005-0000-0000-0000E8640000}"/>
    <cellStyle name="Comma 3 2 5 2 6" xfId="15567" xr:uid="{00000000-0005-0000-0000-0000E9640000}"/>
    <cellStyle name="Comma 3 2 5 2 6 2" xfId="23557" xr:uid="{00000000-0005-0000-0000-0000EA640000}"/>
    <cellStyle name="Comma 3 2 5 2 6 2 2" xfId="52516" xr:uid="{00000000-0005-0000-0000-0000EB640000}"/>
    <cellStyle name="Comma 3 2 5 2 6 3" xfId="44575" xr:uid="{00000000-0005-0000-0000-0000EC640000}"/>
    <cellStyle name="Comma 3 2 5 2 7" xfId="22108" xr:uid="{00000000-0005-0000-0000-0000ED640000}"/>
    <cellStyle name="Comma 3 2 5 2 7 2" xfId="30056" xr:uid="{00000000-0005-0000-0000-0000EE640000}"/>
    <cellStyle name="Comma 3 2 5 2 7 2 2" xfId="59015" xr:uid="{00000000-0005-0000-0000-0000EF640000}"/>
    <cellStyle name="Comma 3 2 5 2 7 3" xfId="51074" xr:uid="{00000000-0005-0000-0000-0000F0640000}"/>
    <cellStyle name="Comma 3 2 5 2 8" xfId="8848" xr:uid="{00000000-0005-0000-0000-0000F1640000}"/>
    <cellStyle name="Comma 3 2 5 2 8 2" xfId="37906" xr:uid="{00000000-0005-0000-0000-0000F2640000}"/>
    <cellStyle name="Comma 3 2 5 2 9" xfId="31322" xr:uid="{00000000-0005-0000-0000-0000F3640000}"/>
    <cellStyle name="Comma 3 2 5 3" xfId="2582" xr:uid="{00000000-0005-0000-0000-0000F4640000}"/>
    <cellStyle name="Comma 3 2 5 3 2" xfId="5940" xr:uid="{00000000-0005-0000-0000-0000F5640000}"/>
    <cellStyle name="Comma 3 2 5 3 2 2" xfId="19222" xr:uid="{00000000-0005-0000-0000-0000F6640000}"/>
    <cellStyle name="Comma 3 2 5 3 2 2 2" xfId="27176" xr:uid="{00000000-0005-0000-0000-0000F7640000}"/>
    <cellStyle name="Comma 3 2 5 3 2 2 2 2" xfId="56135" xr:uid="{00000000-0005-0000-0000-0000F8640000}"/>
    <cellStyle name="Comma 3 2 5 3 2 2 3" xfId="48194" xr:uid="{00000000-0005-0000-0000-0000F9640000}"/>
    <cellStyle name="Comma 3 2 5 3 2 3" xfId="12552" xr:uid="{00000000-0005-0000-0000-0000FA640000}"/>
    <cellStyle name="Comma 3 2 5 3 2 3 2" xfId="41610" xr:uid="{00000000-0005-0000-0000-0000FB640000}"/>
    <cellStyle name="Comma 3 2 5 3 2 4" xfId="35026" xr:uid="{00000000-0005-0000-0000-0000FC640000}"/>
    <cellStyle name="Comma 3 2 5 3 3" xfId="16070" xr:uid="{00000000-0005-0000-0000-0000FD640000}"/>
    <cellStyle name="Comma 3 2 5 3 3 2" xfId="24024" xr:uid="{00000000-0005-0000-0000-0000FE640000}"/>
    <cellStyle name="Comma 3 2 5 3 3 2 2" xfId="52983" xr:uid="{00000000-0005-0000-0000-0000FF640000}"/>
    <cellStyle name="Comma 3 2 5 3 3 3" xfId="45042" xr:uid="{00000000-0005-0000-0000-000000650000}"/>
    <cellStyle name="Comma 3 2 5 3 4" xfId="9260" xr:uid="{00000000-0005-0000-0000-000001650000}"/>
    <cellStyle name="Comma 3 2 5 3 4 2" xfId="38318" xr:uid="{00000000-0005-0000-0000-000002650000}"/>
    <cellStyle name="Comma 3 2 5 3 5" xfId="31734" xr:uid="{00000000-0005-0000-0000-000003650000}"/>
    <cellStyle name="Comma 3 2 5 4" xfId="3780" xr:uid="{00000000-0005-0000-0000-000004650000}"/>
    <cellStyle name="Comma 3 2 5 4 2" xfId="17074" xr:uid="{00000000-0005-0000-0000-000005650000}"/>
    <cellStyle name="Comma 3 2 5 4 2 2" xfId="25028" xr:uid="{00000000-0005-0000-0000-000006650000}"/>
    <cellStyle name="Comma 3 2 5 4 2 2 2" xfId="53987" xr:uid="{00000000-0005-0000-0000-000007650000}"/>
    <cellStyle name="Comma 3 2 5 4 2 3" xfId="46046" xr:uid="{00000000-0005-0000-0000-000008650000}"/>
    <cellStyle name="Comma 3 2 5 4 3" xfId="10404" xr:uid="{00000000-0005-0000-0000-000009650000}"/>
    <cellStyle name="Comma 3 2 5 4 3 2" xfId="39462" xr:uid="{00000000-0005-0000-0000-00000A650000}"/>
    <cellStyle name="Comma 3 2 5 4 4" xfId="32878" xr:uid="{00000000-0005-0000-0000-00000B650000}"/>
    <cellStyle name="Comma 3 2 5 5" xfId="4936" xr:uid="{00000000-0005-0000-0000-00000C650000}"/>
    <cellStyle name="Comma 3 2 5 5 2" xfId="18218" xr:uid="{00000000-0005-0000-0000-00000D650000}"/>
    <cellStyle name="Comma 3 2 5 5 2 2" xfId="26172" xr:uid="{00000000-0005-0000-0000-00000E650000}"/>
    <cellStyle name="Comma 3 2 5 5 2 2 2" xfId="55131" xr:uid="{00000000-0005-0000-0000-00000F650000}"/>
    <cellStyle name="Comma 3 2 5 5 2 3" xfId="47190" xr:uid="{00000000-0005-0000-0000-000010650000}"/>
    <cellStyle name="Comma 3 2 5 5 3" xfId="11548" xr:uid="{00000000-0005-0000-0000-000011650000}"/>
    <cellStyle name="Comma 3 2 5 5 3 2" xfId="40606" xr:uid="{00000000-0005-0000-0000-000012650000}"/>
    <cellStyle name="Comma 3 2 5 5 4" xfId="34022" xr:uid="{00000000-0005-0000-0000-000013650000}"/>
    <cellStyle name="Comma 3 2 5 6" xfId="7105" xr:uid="{00000000-0005-0000-0000-000014650000}"/>
    <cellStyle name="Comma 3 2 5 6 2" xfId="20366" xr:uid="{00000000-0005-0000-0000-000015650000}"/>
    <cellStyle name="Comma 3 2 5 6 2 2" xfId="28320" xr:uid="{00000000-0005-0000-0000-000016650000}"/>
    <cellStyle name="Comma 3 2 5 6 2 2 2" xfId="57279" xr:uid="{00000000-0005-0000-0000-000017650000}"/>
    <cellStyle name="Comma 3 2 5 6 2 3" xfId="49338" xr:uid="{00000000-0005-0000-0000-000018650000}"/>
    <cellStyle name="Comma 3 2 5 6 3" xfId="13696" xr:uid="{00000000-0005-0000-0000-000019650000}"/>
    <cellStyle name="Comma 3 2 5 6 3 2" xfId="42754" xr:uid="{00000000-0005-0000-0000-00001A650000}"/>
    <cellStyle name="Comma 3 2 5 6 4" xfId="36170" xr:uid="{00000000-0005-0000-0000-00001B650000}"/>
    <cellStyle name="Comma 3 2 5 7" xfId="14974" xr:uid="{00000000-0005-0000-0000-00001C650000}"/>
    <cellStyle name="Comma 3 2 5 7 2" xfId="22964" xr:uid="{00000000-0005-0000-0000-00001D650000}"/>
    <cellStyle name="Comma 3 2 5 7 2 2" xfId="51923" xr:uid="{00000000-0005-0000-0000-00001E650000}"/>
    <cellStyle name="Comma 3 2 5 7 3" xfId="43982" xr:uid="{00000000-0005-0000-0000-00001F650000}"/>
    <cellStyle name="Comma 3 2 5 8" xfId="21516" xr:uid="{00000000-0005-0000-0000-000020650000}"/>
    <cellStyle name="Comma 3 2 5 8 2" xfId="29464" xr:uid="{00000000-0005-0000-0000-000021650000}"/>
    <cellStyle name="Comma 3 2 5 8 2 2" xfId="58423" xr:uid="{00000000-0005-0000-0000-000022650000}"/>
    <cellStyle name="Comma 3 2 5 8 3" xfId="50482" xr:uid="{00000000-0005-0000-0000-000023650000}"/>
    <cellStyle name="Comma 3 2 5 9" xfId="8256" xr:uid="{00000000-0005-0000-0000-000024650000}"/>
    <cellStyle name="Comma 3 2 5 9 2" xfId="37314" xr:uid="{00000000-0005-0000-0000-000025650000}"/>
    <cellStyle name="Comma 3 2 6" xfId="1983" xr:uid="{00000000-0005-0000-0000-000026650000}"/>
    <cellStyle name="Comma 3 2 6 2" xfId="2991" xr:uid="{00000000-0005-0000-0000-000027650000}"/>
    <cellStyle name="Comma 3 2 6 2 2" xfId="6349" xr:uid="{00000000-0005-0000-0000-000028650000}"/>
    <cellStyle name="Comma 3 2 6 2 2 2" xfId="19631" xr:uid="{00000000-0005-0000-0000-000029650000}"/>
    <cellStyle name="Comma 3 2 6 2 2 2 2" xfId="27585" xr:uid="{00000000-0005-0000-0000-00002A650000}"/>
    <cellStyle name="Comma 3 2 6 2 2 2 2 2" xfId="56544" xr:uid="{00000000-0005-0000-0000-00002B650000}"/>
    <cellStyle name="Comma 3 2 6 2 2 2 3" xfId="48603" xr:uid="{00000000-0005-0000-0000-00002C650000}"/>
    <cellStyle name="Comma 3 2 6 2 2 3" xfId="12961" xr:uid="{00000000-0005-0000-0000-00002D650000}"/>
    <cellStyle name="Comma 3 2 6 2 2 3 2" xfId="42019" xr:uid="{00000000-0005-0000-0000-00002E650000}"/>
    <cellStyle name="Comma 3 2 6 2 2 4" xfId="35435" xr:uid="{00000000-0005-0000-0000-00002F650000}"/>
    <cellStyle name="Comma 3 2 6 2 3" xfId="16479" xr:uid="{00000000-0005-0000-0000-000030650000}"/>
    <cellStyle name="Comma 3 2 6 2 3 2" xfId="24433" xr:uid="{00000000-0005-0000-0000-000031650000}"/>
    <cellStyle name="Comma 3 2 6 2 3 2 2" xfId="53392" xr:uid="{00000000-0005-0000-0000-000032650000}"/>
    <cellStyle name="Comma 3 2 6 2 3 3" xfId="45451" xr:uid="{00000000-0005-0000-0000-000033650000}"/>
    <cellStyle name="Comma 3 2 6 2 4" xfId="9669" xr:uid="{00000000-0005-0000-0000-000034650000}"/>
    <cellStyle name="Comma 3 2 6 2 4 2" xfId="38727" xr:uid="{00000000-0005-0000-0000-000035650000}"/>
    <cellStyle name="Comma 3 2 6 2 5" xfId="32143" xr:uid="{00000000-0005-0000-0000-000036650000}"/>
    <cellStyle name="Comma 3 2 6 3" xfId="4189" xr:uid="{00000000-0005-0000-0000-000037650000}"/>
    <cellStyle name="Comma 3 2 6 3 2" xfId="17483" xr:uid="{00000000-0005-0000-0000-000038650000}"/>
    <cellStyle name="Comma 3 2 6 3 2 2" xfId="25437" xr:uid="{00000000-0005-0000-0000-000039650000}"/>
    <cellStyle name="Comma 3 2 6 3 2 2 2" xfId="54396" xr:uid="{00000000-0005-0000-0000-00003A650000}"/>
    <cellStyle name="Comma 3 2 6 3 2 3" xfId="46455" xr:uid="{00000000-0005-0000-0000-00003B650000}"/>
    <cellStyle name="Comma 3 2 6 3 3" xfId="10813" xr:uid="{00000000-0005-0000-0000-00003C650000}"/>
    <cellStyle name="Comma 3 2 6 3 3 2" xfId="39871" xr:uid="{00000000-0005-0000-0000-00003D650000}"/>
    <cellStyle name="Comma 3 2 6 3 4" xfId="33287" xr:uid="{00000000-0005-0000-0000-00003E650000}"/>
    <cellStyle name="Comma 3 2 6 4" xfId="5345" xr:uid="{00000000-0005-0000-0000-00003F650000}"/>
    <cellStyle name="Comma 3 2 6 4 2" xfId="18627" xr:uid="{00000000-0005-0000-0000-000040650000}"/>
    <cellStyle name="Comma 3 2 6 4 2 2" xfId="26581" xr:uid="{00000000-0005-0000-0000-000041650000}"/>
    <cellStyle name="Comma 3 2 6 4 2 2 2" xfId="55540" xr:uid="{00000000-0005-0000-0000-000042650000}"/>
    <cellStyle name="Comma 3 2 6 4 2 3" xfId="47599" xr:uid="{00000000-0005-0000-0000-000043650000}"/>
    <cellStyle name="Comma 3 2 6 4 3" xfId="11957" xr:uid="{00000000-0005-0000-0000-000044650000}"/>
    <cellStyle name="Comma 3 2 6 4 3 2" xfId="41015" xr:uid="{00000000-0005-0000-0000-000045650000}"/>
    <cellStyle name="Comma 3 2 6 4 4" xfId="34431" xr:uid="{00000000-0005-0000-0000-000046650000}"/>
    <cellStyle name="Comma 3 2 6 5" xfId="7514" xr:uid="{00000000-0005-0000-0000-000047650000}"/>
    <cellStyle name="Comma 3 2 6 5 2" xfId="20775" xr:uid="{00000000-0005-0000-0000-000048650000}"/>
    <cellStyle name="Comma 3 2 6 5 2 2" xfId="28729" xr:uid="{00000000-0005-0000-0000-000049650000}"/>
    <cellStyle name="Comma 3 2 6 5 2 2 2" xfId="57688" xr:uid="{00000000-0005-0000-0000-00004A650000}"/>
    <cellStyle name="Comma 3 2 6 5 2 3" xfId="49747" xr:uid="{00000000-0005-0000-0000-00004B650000}"/>
    <cellStyle name="Comma 3 2 6 5 3" xfId="14105" xr:uid="{00000000-0005-0000-0000-00004C650000}"/>
    <cellStyle name="Comma 3 2 6 5 3 2" xfId="43163" xr:uid="{00000000-0005-0000-0000-00004D650000}"/>
    <cellStyle name="Comma 3 2 6 5 4" xfId="36579" xr:uid="{00000000-0005-0000-0000-00004E650000}"/>
    <cellStyle name="Comma 3 2 6 6" xfId="15384" xr:uid="{00000000-0005-0000-0000-00004F650000}"/>
    <cellStyle name="Comma 3 2 6 6 2" xfId="23374" xr:uid="{00000000-0005-0000-0000-000050650000}"/>
    <cellStyle name="Comma 3 2 6 6 2 2" xfId="52333" xr:uid="{00000000-0005-0000-0000-000051650000}"/>
    <cellStyle name="Comma 3 2 6 6 3" xfId="44392" xr:uid="{00000000-0005-0000-0000-000052650000}"/>
    <cellStyle name="Comma 3 2 6 7" xfId="21925" xr:uid="{00000000-0005-0000-0000-000053650000}"/>
    <cellStyle name="Comma 3 2 6 7 2" xfId="29873" xr:uid="{00000000-0005-0000-0000-000054650000}"/>
    <cellStyle name="Comma 3 2 6 7 2 2" xfId="58832" xr:uid="{00000000-0005-0000-0000-000055650000}"/>
    <cellStyle name="Comma 3 2 6 7 3" xfId="50891" xr:uid="{00000000-0005-0000-0000-000056650000}"/>
    <cellStyle name="Comma 3 2 6 8" xfId="8665" xr:uid="{00000000-0005-0000-0000-000057650000}"/>
    <cellStyle name="Comma 3 2 6 8 2" xfId="37723" xr:uid="{00000000-0005-0000-0000-000058650000}"/>
    <cellStyle name="Comma 3 2 6 9" xfId="31139" xr:uid="{00000000-0005-0000-0000-000059650000}"/>
    <cellStyle name="Comma 3 2 7" xfId="1799" xr:uid="{00000000-0005-0000-0000-00005A650000}"/>
    <cellStyle name="Comma 3 2 7 2" xfId="2811" xr:uid="{00000000-0005-0000-0000-00005B650000}"/>
    <cellStyle name="Comma 3 2 7 2 2" xfId="6169" xr:uid="{00000000-0005-0000-0000-00005C650000}"/>
    <cellStyle name="Comma 3 2 7 2 2 2" xfId="19451" xr:uid="{00000000-0005-0000-0000-00005D650000}"/>
    <cellStyle name="Comma 3 2 7 2 2 2 2" xfId="27405" xr:uid="{00000000-0005-0000-0000-00005E650000}"/>
    <cellStyle name="Comma 3 2 7 2 2 2 2 2" xfId="56364" xr:uid="{00000000-0005-0000-0000-00005F650000}"/>
    <cellStyle name="Comma 3 2 7 2 2 2 3" xfId="48423" xr:uid="{00000000-0005-0000-0000-000060650000}"/>
    <cellStyle name="Comma 3 2 7 2 2 3" xfId="12781" xr:uid="{00000000-0005-0000-0000-000061650000}"/>
    <cellStyle name="Comma 3 2 7 2 2 3 2" xfId="41839" xr:uid="{00000000-0005-0000-0000-000062650000}"/>
    <cellStyle name="Comma 3 2 7 2 2 4" xfId="35255" xr:uid="{00000000-0005-0000-0000-000063650000}"/>
    <cellStyle name="Comma 3 2 7 2 3" xfId="16299" xr:uid="{00000000-0005-0000-0000-000064650000}"/>
    <cellStyle name="Comma 3 2 7 2 3 2" xfId="24253" xr:uid="{00000000-0005-0000-0000-000065650000}"/>
    <cellStyle name="Comma 3 2 7 2 3 2 2" xfId="53212" xr:uid="{00000000-0005-0000-0000-000066650000}"/>
    <cellStyle name="Comma 3 2 7 2 3 3" xfId="45271" xr:uid="{00000000-0005-0000-0000-000067650000}"/>
    <cellStyle name="Comma 3 2 7 2 4" xfId="9489" xr:uid="{00000000-0005-0000-0000-000068650000}"/>
    <cellStyle name="Comma 3 2 7 2 4 2" xfId="38547" xr:uid="{00000000-0005-0000-0000-000069650000}"/>
    <cellStyle name="Comma 3 2 7 2 5" xfId="31963" xr:uid="{00000000-0005-0000-0000-00006A650000}"/>
    <cellStyle name="Comma 3 2 7 3" xfId="4009" xr:uid="{00000000-0005-0000-0000-00006B650000}"/>
    <cellStyle name="Comma 3 2 7 3 2" xfId="17303" xr:uid="{00000000-0005-0000-0000-00006C650000}"/>
    <cellStyle name="Comma 3 2 7 3 2 2" xfId="25257" xr:uid="{00000000-0005-0000-0000-00006D650000}"/>
    <cellStyle name="Comma 3 2 7 3 2 2 2" xfId="54216" xr:uid="{00000000-0005-0000-0000-00006E650000}"/>
    <cellStyle name="Comma 3 2 7 3 2 3" xfId="46275" xr:uid="{00000000-0005-0000-0000-00006F650000}"/>
    <cellStyle name="Comma 3 2 7 3 3" xfId="10633" xr:uid="{00000000-0005-0000-0000-000070650000}"/>
    <cellStyle name="Comma 3 2 7 3 3 2" xfId="39691" xr:uid="{00000000-0005-0000-0000-000071650000}"/>
    <cellStyle name="Comma 3 2 7 3 4" xfId="33107" xr:uid="{00000000-0005-0000-0000-000072650000}"/>
    <cellStyle name="Comma 3 2 7 4" xfId="5165" xr:uid="{00000000-0005-0000-0000-000073650000}"/>
    <cellStyle name="Comma 3 2 7 4 2" xfId="18447" xr:uid="{00000000-0005-0000-0000-000074650000}"/>
    <cellStyle name="Comma 3 2 7 4 2 2" xfId="26401" xr:uid="{00000000-0005-0000-0000-000075650000}"/>
    <cellStyle name="Comma 3 2 7 4 2 2 2" xfId="55360" xr:uid="{00000000-0005-0000-0000-000076650000}"/>
    <cellStyle name="Comma 3 2 7 4 2 3" xfId="47419" xr:uid="{00000000-0005-0000-0000-000077650000}"/>
    <cellStyle name="Comma 3 2 7 4 3" xfId="11777" xr:uid="{00000000-0005-0000-0000-000078650000}"/>
    <cellStyle name="Comma 3 2 7 4 3 2" xfId="40835" xr:uid="{00000000-0005-0000-0000-000079650000}"/>
    <cellStyle name="Comma 3 2 7 4 4" xfId="34251" xr:uid="{00000000-0005-0000-0000-00007A650000}"/>
    <cellStyle name="Comma 3 2 7 5" xfId="7334" xr:uid="{00000000-0005-0000-0000-00007B650000}"/>
    <cellStyle name="Comma 3 2 7 5 2" xfId="20595" xr:uid="{00000000-0005-0000-0000-00007C650000}"/>
    <cellStyle name="Comma 3 2 7 5 2 2" xfId="28549" xr:uid="{00000000-0005-0000-0000-00007D650000}"/>
    <cellStyle name="Comma 3 2 7 5 2 2 2" xfId="57508" xr:uid="{00000000-0005-0000-0000-00007E650000}"/>
    <cellStyle name="Comma 3 2 7 5 2 3" xfId="49567" xr:uid="{00000000-0005-0000-0000-00007F650000}"/>
    <cellStyle name="Comma 3 2 7 5 3" xfId="13925" xr:uid="{00000000-0005-0000-0000-000080650000}"/>
    <cellStyle name="Comma 3 2 7 5 3 2" xfId="42983" xr:uid="{00000000-0005-0000-0000-000081650000}"/>
    <cellStyle name="Comma 3 2 7 5 4" xfId="36399" xr:uid="{00000000-0005-0000-0000-000082650000}"/>
    <cellStyle name="Comma 3 2 7 6" xfId="15204" xr:uid="{00000000-0005-0000-0000-000083650000}"/>
    <cellStyle name="Comma 3 2 7 6 2" xfId="23194" xr:uid="{00000000-0005-0000-0000-000084650000}"/>
    <cellStyle name="Comma 3 2 7 6 2 2" xfId="52153" xr:uid="{00000000-0005-0000-0000-000085650000}"/>
    <cellStyle name="Comma 3 2 7 6 3" xfId="44212" xr:uid="{00000000-0005-0000-0000-000086650000}"/>
    <cellStyle name="Comma 3 2 7 7" xfId="21745" xr:uid="{00000000-0005-0000-0000-000087650000}"/>
    <cellStyle name="Comma 3 2 7 7 2" xfId="29693" xr:uid="{00000000-0005-0000-0000-000088650000}"/>
    <cellStyle name="Comma 3 2 7 7 2 2" xfId="58652" xr:uid="{00000000-0005-0000-0000-000089650000}"/>
    <cellStyle name="Comma 3 2 7 7 3" xfId="50711" xr:uid="{00000000-0005-0000-0000-00008A650000}"/>
    <cellStyle name="Comma 3 2 7 8" xfId="8485" xr:uid="{00000000-0005-0000-0000-00008B650000}"/>
    <cellStyle name="Comma 3 2 7 8 2" xfId="37543" xr:uid="{00000000-0005-0000-0000-00008C650000}"/>
    <cellStyle name="Comma 3 2 7 9" xfId="30959" xr:uid="{00000000-0005-0000-0000-00008D650000}"/>
    <cellStyle name="Comma 3 2 8" xfId="3434" xr:uid="{00000000-0005-0000-0000-00008E650000}"/>
    <cellStyle name="Comma 3 2 8 2" xfId="4628" xr:uid="{00000000-0005-0000-0000-00008F650000}"/>
    <cellStyle name="Comma 3 2 8 2 2" xfId="17922" xr:uid="{00000000-0005-0000-0000-000090650000}"/>
    <cellStyle name="Comma 3 2 8 2 2 2" xfId="25876" xr:uid="{00000000-0005-0000-0000-000091650000}"/>
    <cellStyle name="Comma 3 2 8 2 2 2 2" xfId="54835" xr:uid="{00000000-0005-0000-0000-000092650000}"/>
    <cellStyle name="Comma 3 2 8 2 2 3" xfId="46894" xr:uid="{00000000-0005-0000-0000-000093650000}"/>
    <cellStyle name="Comma 3 2 8 2 3" xfId="11252" xr:uid="{00000000-0005-0000-0000-000094650000}"/>
    <cellStyle name="Comma 3 2 8 2 3 2" xfId="40310" xr:uid="{00000000-0005-0000-0000-000095650000}"/>
    <cellStyle name="Comma 3 2 8 2 4" xfId="33726" xr:uid="{00000000-0005-0000-0000-000096650000}"/>
    <cellStyle name="Comma 3 2 8 3" xfId="6788" xr:uid="{00000000-0005-0000-0000-000097650000}"/>
    <cellStyle name="Comma 3 2 8 3 2" xfId="20070" xr:uid="{00000000-0005-0000-0000-000098650000}"/>
    <cellStyle name="Comma 3 2 8 3 2 2" xfId="28024" xr:uid="{00000000-0005-0000-0000-000099650000}"/>
    <cellStyle name="Comma 3 2 8 3 2 2 2" xfId="56983" xr:uid="{00000000-0005-0000-0000-00009A650000}"/>
    <cellStyle name="Comma 3 2 8 3 2 3" xfId="49042" xr:uid="{00000000-0005-0000-0000-00009B650000}"/>
    <cellStyle name="Comma 3 2 8 3 3" xfId="13400" xr:uid="{00000000-0005-0000-0000-00009C650000}"/>
    <cellStyle name="Comma 3 2 8 3 3 2" xfId="42458" xr:uid="{00000000-0005-0000-0000-00009D650000}"/>
    <cellStyle name="Comma 3 2 8 3 4" xfId="35874" xr:uid="{00000000-0005-0000-0000-00009E650000}"/>
    <cellStyle name="Comma 3 2 8 4" xfId="7953" xr:uid="{00000000-0005-0000-0000-00009F650000}"/>
    <cellStyle name="Comma 3 2 8 4 2" xfId="21214" xr:uid="{00000000-0005-0000-0000-0000A0650000}"/>
    <cellStyle name="Comma 3 2 8 4 2 2" xfId="29168" xr:uid="{00000000-0005-0000-0000-0000A1650000}"/>
    <cellStyle name="Comma 3 2 8 4 2 2 2" xfId="58127" xr:uid="{00000000-0005-0000-0000-0000A2650000}"/>
    <cellStyle name="Comma 3 2 8 4 2 3" xfId="50186" xr:uid="{00000000-0005-0000-0000-0000A3650000}"/>
    <cellStyle name="Comma 3 2 8 4 3" xfId="14544" xr:uid="{00000000-0005-0000-0000-0000A4650000}"/>
    <cellStyle name="Comma 3 2 8 4 3 2" xfId="43602" xr:uid="{00000000-0005-0000-0000-0000A5650000}"/>
    <cellStyle name="Comma 3 2 8 4 4" xfId="37018" xr:uid="{00000000-0005-0000-0000-0000A6650000}"/>
    <cellStyle name="Comma 3 2 8 5" xfId="15823" xr:uid="{00000000-0005-0000-0000-0000A7650000}"/>
    <cellStyle name="Comma 3 2 8 5 2" xfId="23813" xr:uid="{00000000-0005-0000-0000-0000A8650000}"/>
    <cellStyle name="Comma 3 2 8 5 2 2" xfId="52772" xr:uid="{00000000-0005-0000-0000-0000A9650000}"/>
    <cellStyle name="Comma 3 2 8 5 3" xfId="44831" xr:uid="{00000000-0005-0000-0000-0000AA650000}"/>
    <cellStyle name="Comma 3 2 8 6" xfId="22364" xr:uid="{00000000-0005-0000-0000-0000AB650000}"/>
    <cellStyle name="Comma 3 2 8 6 2" xfId="30312" xr:uid="{00000000-0005-0000-0000-0000AC650000}"/>
    <cellStyle name="Comma 3 2 8 6 2 2" xfId="59271" xr:uid="{00000000-0005-0000-0000-0000AD650000}"/>
    <cellStyle name="Comma 3 2 8 6 3" xfId="51330" xr:uid="{00000000-0005-0000-0000-0000AE650000}"/>
    <cellStyle name="Comma 3 2 8 7" xfId="10108" xr:uid="{00000000-0005-0000-0000-0000AF650000}"/>
    <cellStyle name="Comma 3 2 8 7 2" xfId="39166" xr:uid="{00000000-0005-0000-0000-0000B0650000}"/>
    <cellStyle name="Comma 3 2 8 8" xfId="32582" xr:uid="{00000000-0005-0000-0000-0000B1650000}"/>
    <cellStyle name="Comma 3 2 9" xfId="2398" xr:uid="{00000000-0005-0000-0000-0000B2650000}"/>
    <cellStyle name="Comma 3 2 9 2" xfId="5757" xr:uid="{00000000-0005-0000-0000-0000B3650000}"/>
    <cellStyle name="Comma 3 2 9 2 2" xfId="19039" xr:uid="{00000000-0005-0000-0000-0000B4650000}"/>
    <cellStyle name="Comma 3 2 9 2 2 2" xfId="26993" xr:uid="{00000000-0005-0000-0000-0000B5650000}"/>
    <cellStyle name="Comma 3 2 9 2 2 2 2" xfId="55952" xr:uid="{00000000-0005-0000-0000-0000B6650000}"/>
    <cellStyle name="Comma 3 2 9 2 2 3" xfId="48011" xr:uid="{00000000-0005-0000-0000-0000B7650000}"/>
    <cellStyle name="Comma 3 2 9 2 3" xfId="12369" xr:uid="{00000000-0005-0000-0000-0000B8650000}"/>
    <cellStyle name="Comma 3 2 9 2 3 2" xfId="41427" xr:uid="{00000000-0005-0000-0000-0000B9650000}"/>
    <cellStyle name="Comma 3 2 9 2 4" xfId="34843" xr:uid="{00000000-0005-0000-0000-0000BA650000}"/>
    <cellStyle name="Comma 3 2 9 3" xfId="14754" xr:uid="{00000000-0005-0000-0000-0000BB650000}"/>
    <cellStyle name="Comma 3 2 9 3 2" xfId="22771" xr:uid="{00000000-0005-0000-0000-0000BC650000}"/>
    <cellStyle name="Comma 3 2 9 3 2 2" xfId="51730" xr:uid="{00000000-0005-0000-0000-0000BD650000}"/>
    <cellStyle name="Comma 3 2 9 3 3" xfId="43789" xr:uid="{00000000-0005-0000-0000-0000BE650000}"/>
    <cellStyle name="Comma 3 2 9 4" xfId="9077" xr:uid="{00000000-0005-0000-0000-0000BF650000}"/>
    <cellStyle name="Comma 3 2 9 4 2" xfId="38135" xr:uid="{00000000-0005-0000-0000-0000C0650000}"/>
    <cellStyle name="Comma 3 2 9 5" xfId="31551" xr:uid="{00000000-0005-0000-0000-0000C1650000}"/>
    <cellStyle name="Comma 3 20" xfId="30536" xr:uid="{00000000-0005-0000-0000-0000C2650000}"/>
    <cellStyle name="Comma 3 3" xfId="915" xr:uid="{00000000-0005-0000-0000-0000C3650000}"/>
    <cellStyle name="Comma 3 3 2" xfId="3436" xr:uid="{00000000-0005-0000-0000-0000C4650000}"/>
    <cellStyle name="Comma 3 4" xfId="913" xr:uid="{00000000-0005-0000-0000-0000C5650000}"/>
    <cellStyle name="Comma 3 5" xfId="104" xr:uid="{00000000-0005-0000-0000-0000C6650000}"/>
    <cellStyle name="Comma 3 5 10" xfId="14689" xr:uid="{00000000-0005-0000-0000-0000C7650000}"/>
    <cellStyle name="Comma 3 5 10 2" xfId="22724" xr:uid="{00000000-0005-0000-0000-0000C8650000}"/>
    <cellStyle name="Comma 3 5 10 2 2" xfId="51683" xr:uid="{00000000-0005-0000-0000-0000C9650000}"/>
    <cellStyle name="Comma 3 5 10 3" xfId="43742" xr:uid="{00000000-0005-0000-0000-0000CA650000}"/>
    <cellStyle name="Comma 3 5 11" xfId="21351" xr:uid="{00000000-0005-0000-0000-0000CB650000}"/>
    <cellStyle name="Comma 3 5 11 2" xfId="29303" xr:uid="{00000000-0005-0000-0000-0000CC650000}"/>
    <cellStyle name="Comma 3 5 11 2 2" xfId="58262" xr:uid="{00000000-0005-0000-0000-0000CD650000}"/>
    <cellStyle name="Comma 3 5 11 3" xfId="50321" xr:uid="{00000000-0005-0000-0000-0000CE650000}"/>
    <cellStyle name="Comma 3 5 12" xfId="8093" xr:uid="{00000000-0005-0000-0000-0000CF650000}"/>
    <cellStyle name="Comma 3 5 12 2" xfId="37153" xr:uid="{00000000-0005-0000-0000-0000D0650000}"/>
    <cellStyle name="Comma 3 5 13" xfId="30569" xr:uid="{00000000-0005-0000-0000-0000D1650000}"/>
    <cellStyle name="Comma 3 5 2" xfId="1463" xr:uid="{00000000-0005-0000-0000-0000D2650000}"/>
    <cellStyle name="Comma 3 5 2 10" xfId="21445" xr:uid="{00000000-0005-0000-0000-0000D3650000}"/>
    <cellStyle name="Comma 3 5 2 10 2" xfId="29393" xr:uid="{00000000-0005-0000-0000-0000D4650000}"/>
    <cellStyle name="Comma 3 5 2 10 2 2" xfId="58352" xr:uid="{00000000-0005-0000-0000-0000D5650000}"/>
    <cellStyle name="Comma 3 5 2 10 3" xfId="50411" xr:uid="{00000000-0005-0000-0000-0000D6650000}"/>
    <cellStyle name="Comma 3 5 2 11" xfId="8185" xr:uid="{00000000-0005-0000-0000-0000D7650000}"/>
    <cellStyle name="Comma 3 5 2 11 2" xfId="37243" xr:uid="{00000000-0005-0000-0000-0000D8650000}"/>
    <cellStyle name="Comma 3 5 2 12" xfId="30659" xr:uid="{00000000-0005-0000-0000-0000D9650000}"/>
    <cellStyle name="Comma 3 5 2 2" xfId="1683" xr:uid="{00000000-0005-0000-0000-0000DA650000}"/>
    <cellStyle name="Comma 3 5 2 2 10" xfId="30872" xr:uid="{00000000-0005-0000-0000-0000DB650000}"/>
    <cellStyle name="Comma 3 5 2 2 2" xfId="2308" xr:uid="{00000000-0005-0000-0000-0000DC650000}"/>
    <cellStyle name="Comma 3 5 2 2 2 2" xfId="3316" xr:uid="{00000000-0005-0000-0000-0000DD650000}"/>
    <cellStyle name="Comma 3 5 2 2 2 2 2" xfId="6674" xr:uid="{00000000-0005-0000-0000-0000DE650000}"/>
    <cellStyle name="Comma 3 5 2 2 2 2 2 2" xfId="19956" xr:uid="{00000000-0005-0000-0000-0000DF650000}"/>
    <cellStyle name="Comma 3 5 2 2 2 2 2 2 2" xfId="27910" xr:uid="{00000000-0005-0000-0000-0000E0650000}"/>
    <cellStyle name="Comma 3 5 2 2 2 2 2 2 2 2" xfId="56869" xr:uid="{00000000-0005-0000-0000-0000E1650000}"/>
    <cellStyle name="Comma 3 5 2 2 2 2 2 2 3" xfId="48928" xr:uid="{00000000-0005-0000-0000-0000E2650000}"/>
    <cellStyle name="Comma 3 5 2 2 2 2 2 3" xfId="13286" xr:uid="{00000000-0005-0000-0000-0000E3650000}"/>
    <cellStyle name="Comma 3 5 2 2 2 2 2 3 2" xfId="42344" xr:uid="{00000000-0005-0000-0000-0000E4650000}"/>
    <cellStyle name="Comma 3 5 2 2 2 2 2 4" xfId="35760" xr:uid="{00000000-0005-0000-0000-0000E5650000}"/>
    <cellStyle name="Comma 3 5 2 2 2 2 3" xfId="16804" xr:uid="{00000000-0005-0000-0000-0000E6650000}"/>
    <cellStyle name="Comma 3 5 2 2 2 2 3 2" xfId="24758" xr:uid="{00000000-0005-0000-0000-0000E7650000}"/>
    <cellStyle name="Comma 3 5 2 2 2 2 3 2 2" xfId="53717" xr:uid="{00000000-0005-0000-0000-0000E8650000}"/>
    <cellStyle name="Comma 3 5 2 2 2 2 3 3" xfId="45776" xr:uid="{00000000-0005-0000-0000-0000E9650000}"/>
    <cellStyle name="Comma 3 5 2 2 2 2 4" xfId="9994" xr:uid="{00000000-0005-0000-0000-0000EA650000}"/>
    <cellStyle name="Comma 3 5 2 2 2 2 4 2" xfId="39052" xr:uid="{00000000-0005-0000-0000-0000EB650000}"/>
    <cellStyle name="Comma 3 5 2 2 2 2 5" xfId="32468" xr:uid="{00000000-0005-0000-0000-0000EC650000}"/>
    <cellStyle name="Comma 3 5 2 2 2 3" xfId="4514" xr:uid="{00000000-0005-0000-0000-0000ED650000}"/>
    <cellStyle name="Comma 3 5 2 2 2 3 2" xfId="17808" xr:uid="{00000000-0005-0000-0000-0000EE650000}"/>
    <cellStyle name="Comma 3 5 2 2 2 3 2 2" xfId="25762" xr:uid="{00000000-0005-0000-0000-0000EF650000}"/>
    <cellStyle name="Comma 3 5 2 2 2 3 2 2 2" xfId="54721" xr:uid="{00000000-0005-0000-0000-0000F0650000}"/>
    <cellStyle name="Comma 3 5 2 2 2 3 2 3" xfId="46780" xr:uid="{00000000-0005-0000-0000-0000F1650000}"/>
    <cellStyle name="Comma 3 5 2 2 2 3 3" xfId="11138" xr:uid="{00000000-0005-0000-0000-0000F2650000}"/>
    <cellStyle name="Comma 3 5 2 2 2 3 3 2" xfId="40196" xr:uid="{00000000-0005-0000-0000-0000F3650000}"/>
    <cellStyle name="Comma 3 5 2 2 2 3 4" xfId="33612" xr:uid="{00000000-0005-0000-0000-0000F4650000}"/>
    <cellStyle name="Comma 3 5 2 2 2 4" xfId="5670" xr:uid="{00000000-0005-0000-0000-0000F5650000}"/>
    <cellStyle name="Comma 3 5 2 2 2 4 2" xfId="18952" xr:uid="{00000000-0005-0000-0000-0000F6650000}"/>
    <cellStyle name="Comma 3 5 2 2 2 4 2 2" xfId="26906" xr:uid="{00000000-0005-0000-0000-0000F7650000}"/>
    <cellStyle name="Comma 3 5 2 2 2 4 2 2 2" xfId="55865" xr:uid="{00000000-0005-0000-0000-0000F8650000}"/>
    <cellStyle name="Comma 3 5 2 2 2 4 2 3" xfId="47924" xr:uid="{00000000-0005-0000-0000-0000F9650000}"/>
    <cellStyle name="Comma 3 5 2 2 2 4 3" xfId="12282" xr:uid="{00000000-0005-0000-0000-0000FA650000}"/>
    <cellStyle name="Comma 3 5 2 2 2 4 3 2" xfId="41340" xr:uid="{00000000-0005-0000-0000-0000FB650000}"/>
    <cellStyle name="Comma 3 5 2 2 2 4 4" xfId="34756" xr:uid="{00000000-0005-0000-0000-0000FC650000}"/>
    <cellStyle name="Comma 3 5 2 2 2 5" xfId="7839" xr:uid="{00000000-0005-0000-0000-0000FD650000}"/>
    <cellStyle name="Comma 3 5 2 2 2 5 2" xfId="21100" xr:uid="{00000000-0005-0000-0000-0000FE650000}"/>
    <cellStyle name="Comma 3 5 2 2 2 5 2 2" xfId="29054" xr:uid="{00000000-0005-0000-0000-0000FF650000}"/>
    <cellStyle name="Comma 3 5 2 2 2 5 2 2 2" xfId="58013" xr:uid="{00000000-0005-0000-0000-000000660000}"/>
    <cellStyle name="Comma 3 5 2 2 2 5 2 3" xfId="50072" xr:uid="{00000000-0005-0000-0000-000001660000}"/>
    <cellStyle name="Comma 3 5 2 2 2 5 3" xfId="14430" xr:uid="{00000000-0005-0000-0000-000002660000}"/>
    <cellStyle name="Comma 3 5 2 2 2 5 3 2" xfId="43488" xr:uid="{00000000-0005-0000-0000-000003660000}"/>
    <cellStyle name="Comma 3 5 2 2 2 5 4" xfId="36904" xr:uid="{00000000-0005-0000-0000-000004660000}"/>
    <cellStyle name="Comma 3 5 2 2 2 6" xfId="15709" xr:uid="{00000000-0005-0000-0000-000005660000}"/>
    <cellStyle name="Comma 3 5 2 2 2 6 2" xfId="23699" xr:uid="{00000000-0005-0000-0000-000006660000}"/>
    <cellStyle name="Comma 3 5 2 2 2 6 2 2" xfId="52658" xr:uid="{00000000-0005-0000-0000-000007660000}"/>
    <cellStyle name="Comma 3 5 2 2 2 6 3" xfId="44717" xr:uid="{00000000-0005-0000-0000-000008660000}"/>
    <cellStyle name="Comma 3 5 2 2 2 7" xfId="22250" xr:uid="{00000000-0005-0000-0000-000009660000}"/>
    <cellStyle name="Comma 3 5 2 2 2 7 2" xfId="30198" xr:uid="{00000000-0005-0000-0000-00000A660000}"/>
    <cellStyle name="Comma 3 5 2 2 2 7 2 2" xfId="59157" xr:uid="{00000000-0005-0000-0000-00000B660000}"/>
    <cellStyle name="Comma 3 5 2 2 2 7 3" xfId="51216" xr:uid="{00000000-0005-0000-0000-00000C660000}"/>
    <cellStyle name="Comma 3 5 2 2 2 8" xfId="8990" xr:uid="{00000000-0005-0000-0000-00000D660000}"/>
    <cellStyle name="Comma 3 5 2 2 2 8 2" xfId="38048" xr:uid="{00000000-0005-0000-0000-00000E660000}"/>
    <cellStyle name="Comma 3 5 2 2 2 9" xfId="31464" xr:uid="{00000000-0005-0000-0000-00000F660000}"/>
    <cellStyle name="Comma 3 5 2 2 3" xfId="2724" xr:uid="{00000000-0005-0000-0000-000010660000}"/>
    <cellStyle name="Comma 3 5 2 2 3 2" xfId="6082" xr:uid="{00000000-0005-0000-0000-000011660000}"/>
    <cellStyle name="Comma 3 5 2 2 3 2 2" xfId="19364" xr:uid="{00000000-0005-0000-0000-000012660000}"/>
    <cellStyle name="Comma 3 5 2 2 3 2 2 2" xfId="27318" xr:uid="{00000000-0005-0000-0000-000013660000}"/>
    <cellStyle name="Comma 3 5 2 2 3 2 2 2 2" xfId="56277" xr:uid="{00000000-0005-0000-0000-000014660000}"/>
    <cellStyle name="Comma 3 5 2 2 3 2 2 3" xfId="48336" xr:uid="{00000000-0005-0000-0000-000015660000}"/>
    <cellStyle name="Comma 3 5 2 2 3 2 3" xfId="12694" xr:uid="{00000000-0005-0000-0000-000016660000}"/>
    <cellStyle name="Comma 3 5 2 2 3 2 3 2" xfId="41752" xr:uid="{00000000-0005-0000-0000-000017660000}"/>
    <cellStyle name="Comma 3 5 2 2 3 2 4" xfId="35168" xr:uid="{00000000-0005-0000-0000-000018660000}"/>
    <cellStyle name="Comma 3 5 2 2 3 3" xfId="16212" xr:uid="{00000000-0005-0000-0000-000019660000}"/>
    <cellStyle name="Comma 3 5 2 2 3 3 2" xfId="24166" xr:uid="{00000000-0005-0000-0000-00001A660000}"/>
    <cellStyle name="Comma 3 5 2 2 3 3 2 2" xfId="53125" xr:uid="{00000000-0005-0000-0000-00001B660000}"/>
    <cellStyle name="Comma 3 5 2 2 3 3 3" xfId="45184" xr:uid="{00000000-0005-0000-0000-00001C660000}"/>
    <cellStyle name="Comma 3 5 2 2 3 4" xfId="9402" xr:uid="{00000000-0005-0000-0000-00001D660000}"/>
    <cellStyle name="Comma 3 5 2 2 3 4 2" xfId="38460" xr:uid="{00000000-0005-0000-0000-00001E660000}"/>
    <cellStyle name="Comma 3 5 2 2 3 5" xfId="31876" xr:uid="{00000000-0005-0000-0000-00001F660000}"/>
    <cellStyle name="Comma 3 5 2 2 4" xfId="3922" xr:uid="{00000000-0005-0000-0000-000020660000}"/>
    <cellStyle name="Comma 3 5 2 2 4 2" xfId="17216" xr:uid="{00000000-0005-0000-0000-000021660000}"/>
    <cellStyle name="Comma 3 5 2 2 4 2 2" xfId="25170" xr:uid="{00000000-0005-0000-0000-000022660000}"/>
    <cellStyle name="Comma 3 5 2 2 4 2 2 2" xfId="54129" xr:uid="{00000000-0005-0000-0000-000023660000}"/>
    <cellStyle name="Comma 3 5 2 2 4 2 3" xfId="46188" xr:uid="{00000000-0005-0000-0000-000024660000}"/>
    <cellStyle name="Comma 3 5 2 2 4 3" xfId="10546" xr:uid="{00000000-0005-0000-0000-000025660000}"/>
    <cellStyle name="Comma 3 5 2 2 4 3 2" xfId="39604" xr:uid="{00000000-0005-0000-0000-000026660000}"/>
    <cellStyle name="Comma 3 5 2 2 4 4" xfId="33020" xr:uid="{00000000-0005-0000-0000-000027660000}"/>
    <cellStyle name="Comma 3 5 2 2 5" xfId="5078" xr:uid="{00000000-0005-0000-0000-000028660000}"/>
    <cellStyle name="Comma 3 5 2 2 5 2" xfId="18360" xr:uid="{00000000-0005-0000-0000-000029660000}"/>
    <cellStyle name="Comma 3 5 2 2 5 2 2" xfId="26314" xr:uid="{00000000-0005-0000-0000-00002A660000}"/>
    <cellStyle name="Comma 3 5 2 2 5 2 2 2" xfId="55273" xr:uid="{00000000-0005-0000-0000-00002B660000}"/>
    <cellStyle name="Comma 3 5 2 2 5 2 3" xfId="47332" xr:uid="{00000000-0005-0000-0000-00002C660000}"/>
    <cellStyle name="Comma 3 5 2 2 5 3" xfId="11690" xr:uid="{00000000-0005-0000-0000-00002D660000}"/>
    <cellStyle name="Comma 3 5 2 2 5 3 2" xfId="40748" xr:uid="{00000000-0005-0000-0000-00002E660000}"/>
    <cellStyle name="Comma 3 5 2 2 5 4" xfId="34164" xr:uid="{00000000-0005-0000-0000-00002F660000}"/>
    <cellStyle name="Comma 3 5 2 2 6" xfId="7247" xr:uid="{00000000-0005-0000-0000-000030660000}"/>
    <cellStyle name="Comma 3 5 2 2 6 2" xfId="20508" xr:uid="{00000000-0005-0000-0000-000031660000}"/>
    <cellStyle name="Comma 3 5 2 2 6 2 2" xfId="28462" xr:uid="{00000000-0005-0000-0000-000032660000}"/>
    <cellStyle name="Comma 3 5 2 2 6 2 2 2" xfId="57421" xr:uid="{00000000-0005-0000-0000-000033660000}"/>
    <cellStyle name="Comma 3 5 2 2 6 2 3" xfId="49480" xr:uid="{00000000-0005-0000-0000-000034660000}"/>
    <cellStyle name="Comma 3 5 2 2 6 3" xfId="13838" xr:uid="{00000000-0005-0000-0000-000035660000}"/>
    <cellStyle name="Comma 3 5 2 2 6 3 2" xfId="42896" xr:uid="{00000000-0005-0000-0000-000036660000}"/>
    <cellStyle name="Comma 3 5 2 2 6 4" xfId="36312" xr:uid="{00000000-0005-0000-0000-000037660000}"/>
    <cellStyle name="Comma 3 5 2 2 7" xfId="15116" xr:uid="{00000000-0005-0000-0000-000038660000}"/>
    <cellStyle name="Comma 3 5 2 2 7 2" xfId="23106" xr:uid="{00000000-0005-0000-0000-000039660000}"/>
    <cellStyle name="Comma 3 5 2 2 7 2 2" xfId="52065" xr:uid="{00000000-0005-0000-0000-00003A660000}"/>
    <cellStyle name="Comma 3 5 2 2 7 3" xfId="44124" xr:uid="{00000000-0005-0000-0000-00003B660000}"/>
    <cellStyle name="Comma 3 5 2 2 8" xfId="21658" xr:uid="{00000000-0005-0000-0000-00003C660000}"/>
    <cellStyle name="Comma 3 5 2 2 8 2" xfId="29606" xr:uid="{00000000-0005-0000-0000-00003D660000}"/>
    <cellStyle name="Comma 3 5 2 2 8 2 2" xfId="58565" xr:uid="{00000000-0005-0000-0000-00003E660000}"/>
    <cellStyle name="Comma 3 5 2 2 8 3" xfId="50624" xr:uid="{00000000-0005-0000-0000-00003F660000}"/>
    <cellStyle name="Comma 3 5 2 2 9" xfId="8398" xr:uid="{00000000-0005-0000-0000-000040660000}"/>
    <cellStyle name="Comma 3 5 2 2 9 2" xfId="37456" xr:uid="{00000000-0005-0000-0000-000041660000}"/>
    <cellStyle name="Comma 3 5 2 3" xfId="2095" xr:uid="{00000000-0005-0000-0000-000042660000}"/>
    <cellStyle name="Comma 3 5 2 3 2" xfId="3103" xr:uid="{00000000-0005-0000-0000-000043660000}"/>
    <cellStyle name="Comma 3 5 2 3 2 2" xfId="6461" xr:uid="{00000000-0005-0000-0000-000044660000}"/>
    <cellStyle name="Comma 3 5 2 3 2 2 2" xfId="19743" xr:uid="{00000000-0005-0000-0000-000045660000}"/>
    <cellStyle name="Comma 3 5 2 3 2 2 2 2" xfId="27697" xr:uid="{00000000-0005-0000-0000-000046660000}"/>
    <cellStyle name="Comma 3 5 2 3 2 2 2 2 2" xfId="56656" xr:uid="{00000000-0005-0000-0000-000047660000}"/>
    <cellStyle name="Comma 3 5 2 3 2 2 2 3" xfId="48715" xr:uid="{00000000-0005-0000-0000-000048660000}"/>
    <cellStyle name="Comma 3 5 2 3 2 2 3" xfId="13073" xr:uid="{00000000-0005-0000-0000-000049660000}"/>
    <cellStyle name="Comma 3 5 2 3 2 2 3 2" xfId="42131" xr:uid="{00000000-0005-0000-0000-00004A660000}"/>
    <cellStyle name="Comma 3 5 2 3 2 2 4" xfId="35547" xr:uid="{00000000-0005-0000-0000-00004B660000}"/>
    <cellStyle name="Comma 3 5 2 3 2 3" xfId="16591" xr:uid="{00000000-0005-0000-0000-00004C660000}"/>
    <cellStyle name="Comma 3 5 2 3 2 3 2" xfId="24545" xr:uid="{00000000-0005-0000-0000-00004D660000}"/>
    <cellStyle name="Comma 3 5 2 3 2 3 2 2" xfId="53504" xr:uid="{00000000-0005-0000-0000-00004E660000}"/>
    <cellStyle name="Comma 3 5 2 3 2 3 3" xfId="45563" xr:uid="{00000000-0005-0000-0000-00004F660000}"/>
    <cellStyle name="Comma 3 5 2 3 2 4" xfId="9781" xr:uid="{00000000-0005-0000-0000-000050660000}"/>
    <cellStyle name="Comma 3 5 2 3 2 4 2" xfId="38839" xr:uid="{00000000-0005-0000-0000-000051660000}"/>
    <cellStyle name="Comma 3 5 2 3 2 5" xfId="32255" xr:uid="{00000000-0005-0000-0000-000052660000}"/>
    <cellStyle name="Comma 3 5 2 3 3" xfId="4301" xr:uid="{00000000-0005-0000-0000-000053660000}"/>
    <cellStyle name="Comma 3 5 2 3 3 2" xfId="17595" xr:uid="{00000000-0005-0000-0000-000054660000}"/>
    <cellStyle name="Comma 3 5 2 3 3 2 2" xfId="25549" xr:uid="{00000000-0005-0000-0000-000055660000}"/>
    <cellStyle name="Comma 3 5 2 3 3 2 2 2" xfId="54508" xr:uid="{00000000-0005-0000-0000-000056660000}"/>
    <cellStyle name="Comma 3 5 2 3 3 2 3" xfId="46567" xr:uid="{00000000-0005-0000-0000-000057660000}"/>
    <cellStyle name="Comma 3 5 2 3 3 3" xfId="10925" xr:uid="{00000000-0005-0000-0000-000058660000}"/>
    <cellStyle name="Comma 3 5 2 3 3 3 2" xfId="39983" xr:uid="{00000000-0005-0000-0000-000059660000}"/>
    <cellStyle name="Comma 3 5 2 3 3 4" xfId="33399" xr:uid="{00000000-0005-0000-0000-00005A660000}"/>
    <cellStyle name="Comma 3 5 2 3 4" xfId="5457" xr:uid="{00000000-0005-0000-0000-00005B660000}"/>
    <cellStyle name="Comma 3 5 2 3 4 2" xfId="18739" xr:uid="{00000000-0005-0000-0000-00005C660000}"/>
    <cellStyle name="Comma 3 5 2 3 4 2 2" xfId="26693" xr:uid="{00000000-0005-0000-0000-00005D660000}"/>
    <cellStyle name="Comma 3 5 2 3 4 2 2 2" xfId="55652" xr:uid="{00000000-0005-0000-0000-00005E660000}"/>
    <cellStyle name="Comma 3 5 2 3 4 2 3" xfId="47711" xr:uid="{00000000-0005-0000-0000-00005F660000}"/>
    <cellStyle name="Comma 3 5 2 3 4 3" xfId="12069" xr:uid="{00000000-0005-0000-0000-000060660000}"/>
    <cellStyle name="Comma 3 5 2 3 4 3 2" xfId="41127" xr:uid="{00000000-0005-0000-0000-000061660000}"/>
    <cellStyle name="Comma 3 5 2 3 4 4" xfId="34543" xr:uid="{00000000-0005-0000-0000-000062660000}"/>
    <cellStyle name="Comma 3 5 2 3 5" xfId="7626" xr:uid="{00000000-0005-0000-0000-000063660000}"/>
    <cellStyle name="Comma 3 5 2 3 5 2" xfId="20887" xr:uid="{00000000-0005-0000-0000-000064660000}"/>
    <cellStyle name="Comma 3 5 2 3 5 2 2" xfId="28841" xr:uid="{00000000-0005-0000-0000-000065660000}"/>
    <cellStyle name="Comma 3 5 2 3 5 2 2 2" xfId="57800" xr:uid="{00000000-0005-0000-0000-000066660000}"/>
    <cellStyle name="Comma 3 5 2 3 5 2 3" xfId="49859" xr:uid="{00000000-0005-0000-0000-000067660000}"/>
    <cellStyle name="Comma 3 5 2 3 5 3" xfId="14217" xr:uid="{00000000-0005-0000-0000-000068660000}"/>
    <cellStyle name="Comma 3 5 2 3 5 3 2" xfId="43275" xr:uid="{00000000-0005-0000-0000-000069660000}"/>
    <cellStyle name="Comma 3 5 2 3 5 4" xfId="36691" xr:uid="{00000000-0005-0000-0000-00006A660000}"/>
    <cellStyle name="Comma 3 5 2 3 6" xfId="15496" xr:uid="{00000000-0005-0000-0000-00006B660000}"/>
    <cellStyle name="Comma 3 5 2 3 6 2" xfId="23486" xr:uid="{00000000-0005-0000-0000-00006C660000}"/>
    <cellStyle name="Comma 3 5 2 3 6 2 2" xfId="52445" xr:uid="{00000000-0005-0000-0000-00006D660000}"/>
    <cellStyle name="Comma 3 5 2 3 6 3" xfId="44504" xr:uid="{00000000-0005-0000-0000-00006E660000}"/>
    <cellStyle name="Comma 3 5 2 3 7" xfId="22037" xr:uid="{00000000-0005-0000-0000-00006F660000}"/>
    <cellStyle name="Comma 3 5 2 3 7 2" xfId="29985" xr:uid="{00000000-0005-0000-0000-000070660000}"/>
    <cellStyle name="Comma 3 5 2 3 7 2 2" xfId="58944" xr:uid="{00000000-0005-0000-0000-000071660000}"/>
    <cellStyle name="Comma 3 5 2 3 7 3" xfId="51003" xr:uid="{00000000-0005-0000-0000-000072660000}"/>
    <cellStyle name="Comma 3 5 2 3 8" xfId="8777" xr:uid="{00000000-0005-0000-0000-000073660000}"/>
    <cellStyle name="Comma 3 5 2 3 8 2" xfId="37835" xr:uid="{00000000-0005-0000-0000-000074660000}"/>
    <cellStyle name="Comma 3 5 2 3 9" xfId="31251" xr:uid="{00000000-0005-0000-0000-000075660000}"/>
    <cellStyle name="Comma 3 5 2 4" xfId="1913" xr:uid="{00000000-0005-0000-0000-000076660000}"/>
    <cellStyle name="Comma 3 5 2 4 2" xfId="2923" xr:uid="{00000000-0005-0000-0000-000077660000}"/>
    <cellStyle name="Comma 3 5 2 4 2 2" xfId="6281" xr:uid="{00000000-0005-0000-0000-000078660000}"/>
    <cellStyle name="Comma 3 5 2 4 2 2 2" xfId="19563" xr:uid="{00000000-0005-0000-0000-000079660000}"/>
    <cellStyle name="Comma 3 5 2 4 2 2 2 2" xfId="27517" xr:uid="{00000000-0005-0000-0000-00007A660000}"/>
    <cellStyle name="Comma 3 5 2 4 2 2 2 2 2" xfId="56476" xr:uid="{00000000-0005-0000-0000-00007B660000}"/>
    <cellStyle name="Comma 3 5 2 4 2 2 2 3" xfId="48535" xr:uid="{00000000-0005-0000-0000-00007C660000}"/>
    <cellStyle name="Comma 3 5 2 4 2 2 3" xfId="12893" xr:uid="{00000000-0005-0000-0000-00007D660000}"/>
    <cellStyle name="Comma 3 5 2 4 2 2 3 2" xfId="41951" xr:uid="{00000000-0005-0000-0000-00007E660000}"/>
    <cellStyle name="Comma 3 5 2 4 2 2 4" xfId="35367" xr:uid="{00000000-0005-0000-0000-00007F660000}"/>
    <cellStyle name="Comma 3 5 2 4 2 3" xfId="16411" xr:uid="{00000000-0005-0000-0000-000080660000}"/>
    <cellStyle name="Comma 3 5 2 4 2 3 2" xfId="24365" xr:uid="{00000000-0005-0000-0000-000081660000}"/>
    <cellStyle name="Comma 3 5 2 4 2 3 2 2" xfId="53324" xr:uid="{00000000-0005-0000-0000-000082660000}"/>
    <cellStyle name="Comma 3 5 2 4 2 3 3" xfId="45383" xr:uid="{00000000-0005-0000-0000-000083660000}"/>
    <cellStyle name="Comma 3 5 2 4 2 4" xfId="9601" xr:uid="{00000000-0005-0000-0000-000084660000}"/>
    <cellStyle name="Comma 3 5 2 4 2 4 2" xfId="38659" xr:uid="{00000000-0005-0000-0000-000085660000}"/>
    <cellStyle name="Comma 3 5 2 4 2 5" xfId="32075" xr:uid="{00000000-0005-0000-0000-000086660000}"/>
    <cellStyle name="Comma 3 5 2 4 3" xfId="4121" xr:uid="{00000000-0005-0000-0000-000087660000}"/>
    <cellStyle name="Comma 3 5 2 4 3 2" xfId="17415" xr:uid="{00000000-0005-0000-0000-000088660000}"/>
    <cellStyle name="Comma 3 5 2 4 3 2 2" xfId="25369" xr:uid="{00000000-0005-0000-0000-000089660000}"/>
    <cellStyle name="Comma 3 5 2 4 3 2 2 2" xfId="54328" xr:uid="{00000000-0005-0000-0000-00008A660000}"/>
    <cellStyle name="Comma 3 5 2 4 3 2 3" xfId="46387" xr:uid="{00000000-0005-0000-0000-00008B660000}"/>
    <cellStyle name="Comma 3 5 2 4 3 3" xfId="10745" xr:uid="{00000000-0005-0000-0000-00008C660000}"/>
    <cellStyle name="Comma 3 5 2 4 3 3 2" xfId="39803" xr:uid="{00000000-0005-0000-0000-00008D660000}"/>
    <cellStyle name="Comma 3 5 2 4 3 4" xfId="33219" xr:uid="{00000000-0005-0000-0000-00008E660000}"/>
    <cellStyle name="Comma 3 5 2 4 4" xfId="5277" xr:uid="{00000000-0005-0000-0000-00008F660000}"/>
    <cellStyle name="Comma 3 5 2 4 4 2" xfId="18559" xr:uid="{00000000-0005-0000-0000-000090660000}"/>
    <cellStyle name="Comma 3 5 2 4 4 2 2" xfId="26513" xr:uid="{00000000-0005-0000-0000-000091660000}"/>
    <cellStyle name="Comma 3 5 2 4 4 2 2 2" xfId="55472" xr:uid="{00000000-0005-0000-0000-000092660000}"/>
    <cellStyle name="Comma 3 5 2 4 4 2 3" xfId="47531" xr:uid="{00000000-0005-0000-0000-000093660000}"/>
    <cellStyle name="Comma 3 5 2 4 4 3" xfId="11889" xr:uid="{00000000-0005-0000-0000-000094660000}"/>
    <cellStyle name="Comma 3 5 2 4 4 3 2" xfId="40947" xr:uid="{00000000-0005-0000-0000-000095660000}"/>
    <cellStyle name="Comma 3 5 2 4 4 4" xfId="34363" xr:uid="{00000000-0005-0000-0000-000096660000}"/>
    <cellStyle name="Comma 3 5 2 4 5" xfId="7446" xr:uid="{00000000-0005-0000-0000-000097660000}"/>
    <cellStyle name="Comma 3 5 2 4 5 2" xfId="20707" xr:uid="{00000000-0005-0000-0000-000098660000}"/>
    <cellStyle name="Comma 3 5 2 4 5 2 2" xfId="28661" xr:uid="{00000000-0005-0000-0000-000099660000}"/>
    <cellStyle name="Comma 3 5 2 4 5 2 2 2" xfId="57620" xr:uid="{00000000-0005-0000-0000-00009A660000}"/>
    <cellStyle name="Comma 3 5 2 4 5 2 3" xfId="49679" xr:uid="{00000000-0005-0000-0000-00009B660000}"/>
    <cellStyle name="Comma 3 5 2 4 5 3" xfId="14037" xr:uid="{00000000-0005-0000-0000-00009C660000}"/>
    <cellStyle name="Comma 3 5 2 4 5 3 2" xfId="43095" xr:uid="{00000000-0005-0000-0000-00009D660000}"/>
    <cellStyle name="Comma 3 5 2 4 5 4" xfId="36511" xr:uid="{00000000-0005-0000-0000-00009E660000}"/>
    <cellStyle name="Comma 3 5 2 4 6" xfId="15316" xr:uid="{00000000-0005-0000-0000-00009F660000}"/>
    <cellStyle name="Comma 3 5 2 4 6 2" xfId="23306" xr:uid="{00000000-0005-0000-0000-0000A0660000}"/>
    <cellStyle name="Comma 3 5 2 4 6 2 2" xfId="52265" xr:uid="{00000000-0005-0000-0000-0000A1660000}"/>
    <cellStyle name="Comma 3 5 2 4 6 3" xfId="44324" xr:uid="{00000000-0005-0000-0000-0000A2660000}"/>
    <cellStyle name="Comma 3 5 2 4 7" xfId="21857" xr:uid="{00000000-0005-0000-0000-0000A3660000}"/>
    <cellStyle name="Comma 3 5 2 4 7 2" xfId="29805" xr:uid="{00000000-0005-0000-0000-0000A4660000}"/>
    <cellStyle name="Comma 3 5 2 4 7 2 2" xfId="58764" xr:uid="{00000000-0005-0000-0000-0000A5660000}"/>
    <cellStyle name="Comma 3 5 2 4 7 3" xfId="50823" xr:uid="{00000000-0005-0000-0000-0000A6660000}"/>
    <cellStyle name="Comma 3 5 2 4 8" xfId="8597" xr:uid="{00000000-0005-0000-0000-0000A7660000}"/>
    <cellStyle name="Comma 3 5 2 4 8 2" xfId="37655" xr:uid="{00000000-0005-0000-0000-0000A8660000}"/>
    <cellStyle name="Comma 3 5 2 4 9" xfId="31071" xr:uid="{00000000-0005-0000-0000-0000A9660000}"/>
    <cellStyle name="Comma 3 5 2 5" xfId="2511" xr:uid="{00000000-0005-0000-0000-0000AA660000}"/>
    <cellStyle name="Comma 3 5 2 5 2" xfId="5869" xr:uid="{00000000-0005-0000-0000-0000AB660000}"/>
    <cellStyle name="Comma 3 5 2 5 2 2" xfId="19151" xr:uid="{00000000-0005-0000-0000-0000AC660000}"/>
    <cellStyle name="Comma 3 5 2 5 2 2 2" xfId="27105" xr:uid="{00000000-0005-0000-0000-0000AD660000}"/>
    <cellStyle name="Comma 3 5 2 5 2 2 2 2" xfId="56064" xr:uid="{00000000-0005-0000-0000-0000AE660000}"/>
    <cellStyle name="Comma 3 5 2 5 2 2 3" xfId="48123" xr:uid="{00000000-0005-0000-0000-0000AF660000}"/>
    <cellStyle name="Comma 3 5 2 5 2 3" xfId="12481" xr:uid="{00000000-0005-0000-0000-0000B0660000}"/>
    <cellStyle name="Comma 3 5 2 5 2 3 2" xfId="41539" xr:uid="{00000000-0005-0000-0000-0000B1660000}"/>
    <cellStyle name="Comma 3 5 2 5 2 4" xfId="34955" xr:uid="{00000000-0005-0000-0000-0000B2660000}"/>
    <cellStyle name="Comma 3 5 2 5 3" xfId="16024" xr:uid="{00000000-0005-0000-0000-0000B3660000}"/>
    <cellStyle name="Comma 3 5 2 5 3 2" xfId="23978" xr:uid="{00000000-0005-0000-0000-0000B4660000}"/>
    <cellStyle name="Comma 3 5 2 5 3 2 2" xfId="52937" xr:uid="{00000000-0005-0000-0000-0000B5660000}"/>
    <cellStyle name="Comma 3 5 2 5 3 3" xfId="44996" xr:uid="{00000000-0005-0000-0000-0000B6660000}"/>
    <cellStyle name="Comma 3 5 2 5 4" xfId="9189" xr:uid="{00000000-0005-0000-0000-0000B7660000}"/>
    <cellStyle name="Comma 3 5 2 5 4 2" xfId="38247" xr:uid="{00000000-0005-0000-0000-0000B8660000}"/>
    <cellStyle name="Comma 3 5 2 5 5" xfId="31663" xr:uid="{00000000-0005-0000-0000-0000B9660000}"/>
    <cellStyle name="Comma 3 5 2 6" xfId="3709" xr:uid="{00000000-0005-0000-0000-0000BA660000}"/>
    <cellStyle name="Comma 3 5 2 6 2" xfId="17003" xr:uid="{00000000-0005-0000-0000-0000BB660000}"/>
    <cellStyle name="Comma 3 5 2 6 2 2" xfId="24957" xr:uid="{00000000-0005-0000-0000-0000BC660000}"/>
    <cellStyle name="Comma 3 5 2 6 2 2 2" xfId="53916" xr:uid="{00000000-0005-0000-0000-0000BD660000}"/>
    <cellStyle name="Comma 3 5 2 6 2 3" xfId="45975" xr:uid="{00000000-0005-0000-0000-0000BE660000}"/>
    <cellStyle name="Comma 3 5 2 6 3" xfId="10333" xr:uid="{00000000-0005-0000-0000-0000BF660000}"/>
    <cellStyle name="Comma 3 5 2 6 3 2" xfId="39391" xr:uid="{00000000-0005-0000-0000-0000C0660000}"/>
    <cellStyle name="Comma 3 5 2 6 4" xfId="32807" xr:uid="{00000000-0005-0000-0000-0000C1660000}"/>
    <cellStyle name="Comma 3 5 2 7" xfId="4865" xr:uid="{00000000-0005-0000-0000-0000C2660000}"/>
    <cellStyle name="Comma 3 5 2 7 2" xfId="18147" xr:uid="{00000000-0005-0000-0000-0000C3660000}"/>
    <cellStyle name="Comma 3 5 2 7 2 2" xfId="26101" xr:uid="{00000000-0005-0000-0000-0000C4660000}"/>
    <cellStyle name="Comma 3 5 2 7 2 2 2" xfId="55060" xr:uid="{00000000-0005-0000-0000-0000C5660000}"/>
    <cellStyle name="Comma 3 5 2 7 2 3" xfId="47119" xr:uid="{00000000-0005-0000-0000-0000C6660000}"/>
    <cellStyle name="Comma 3 5 2 7 3" xfId="11477" xr:uid="{00000000-0005-0000-0000-0000C7660000}"/>
    <cellStyle name="Comma 3 5 2 7 3 2" xfId="40535" xr:uid="{00000000-0005-0000-0000-0000C8660000}"/>
    <cellStyle name="Comma 3 5 2 7 4" xfId="33951" xr:uid="{00000000-0005-0000-0000-0000C9660000}"/>
    <cellStyle name="Comma 3 5 2 8" xfId="7034" xr:uid="{00000000-0005-0000-0000-0000CA660000}"/>
    <cellStyle name="Comma 3 5 2 8 2" xfId="20295" xr:uid="{00000000-0005-0000-0000-0000CB660000}"/>
    <cellStyle name="Comma 3 5 2 8 2 2" xfId="28249" xr:uid="{00000000-0005-0000-0000-0000CC660000}"/>
    <cellStyle name="Comma 3 5 2 8 2 2 2" xfId="57208" xr:uid="{00000000-0005-0000-0000-0000CD660000}"/>
    <cellStyle name="Comma 3 5 2 8 2 3" xfId="49267" xr:uid="{00000000-0005-0000-0000-0000CE660000}"/>
    <cellStyle name="Comma 3 5 2 8 3" xfId="13625" xr:uid="{00000000-0005-0000-0000-0000CF660000}"/>
    <cellStyle name="Comma 3 5 2 8 3 2" xfId="42683" xr:uid="{00000000-0005-0000-0000-0000D0660000}"/>
    <cellStyle name="Comma 3 5 2 8 4" xfId="36099" xr:uid="{00000000-0005-0000-0000-0000D1660000}"/>
    <cellStyle name="Comma 3 5 2 9" xfId="14903" xr:uid="{00000000-0005-0000-0000-0000D2660000}"/>
    <cellStyle name="Comma 3 5 2 9 2" xfId="22893" xr:uid="{00000000-0005-0000-0000-0000D3660000}"/>
    <cellStyle name="Comma 3 5 2 9 2 2" xfId="51852" xr:uid="{00000000-0005-0000-0000-0000D4660000}"/>
    <cellStyle name="Comma 3 5 2 9 3" xfId="43911" xr:uid="{00000000-0005-0000-0000-0000D5660000}"/>
    <cellStyle name="Comma 3 5 3" xfId="1563" xr:uid="{00000000-0005-0000-0000-0000D6660000}"/>
    <cellStyle name="Comma 3 5 3 10" xfId="30752" xr:uid="{00000000-0005-0000-0000-0000D7660000}"/>
    <cellStyle name="Comma 3 5 3 2" xfId="2188" xr:uid="{00000000-0005-0000-0000-0000D8660000}"/>
    <cellStyle name="Comma 3 5 3 2 2" xfId="3196" xr:uid="{00000000-0005-0000-0000-0000D9660000}"/>
    <cellStyle name="Comma 3 5 3 2 2 2" xfId="6554" xr:uid="{00000000-0005-0000-0000-0000DA660000}"/>
    <cellStyle name="Comma 3 5 3 2 2 2 2" xfId="19836" xr:uid="{00000000-0005-0000-0000-0000DB660000}"/>
    <cellStyle name="Comma 3 5 3 2 2 2 2 2" xfId="27790" xr:uid="{00000000-0005-0000-0000-0000DC660000}"/>
    <cellStyle name="Comma 3 5 3 2 2 2 2 2 2" xfId="56749" xr:uid="{00000000-0005-0000-0000-0000DD660000}"/>
    <cellStyle name="Comma 3 5 3 2 2 2 2 3" xfId="48808" xr:uid="{00000000-0005-0000-0000-0000DE660000}"/>
    <cellStyle name="Comma 3 5 3 2 2 2 3" xfId="13166" xr:uid="{00000000-0005-0000-0000-0000DF660000}"/>
    <cellStyle name="Comma 3 5 3 2 2 2 3 2" xfId="42224" xr:uid="{00000000-0005-0000-0000-0000E0660000}"/>
    <cellStyle name="Comma 3 5 3 2 2 2 4" xfId="35640" xr:uid="{00000000-0005-0000-0000-0000E1660000}"/>
    <cellStyle name="Comma 3 5 3 2 2 3" xfId="16684" xr:uid="{00000000-0005-0000-0000-0000E2660000}"/>
    <cellStyle name="Comma 3 5 3 2 2 3 2" xfId="24638" xr:uid="{00000000-0005-0000-0000-0000E3660000}"/>
    <cellStyle name="Comma 3 5 3 2 2 3 2 2" xfId="53597" xr:uid="{00000000-0005-0000-0000-0000E4660000}"/>
    <cellStyle name="Comma 3 5 3 2 2 3 3" xfId="45656" xr:uid="{00000000-0005-0000-0000-0000E5660000}"/>
    <cellStyle name="Comma 3 5 3 2 2 4" xfId="9874" xr:uid="{00000000-0005-0000-0000-0000E6660000}"/>
    <cellStyle name="Comma 3 5 3 2 2 4 2" xfId="38932" xr:uid="{00000000-0005-0000-0000-0000E7660000}"/>
    <cellStyle name="Comma 3 5 3 2 2 5" xfId="32348" xr:uid="{00000000-0005-0000-0000-0000E8660000}"/>
    <cellStyle name="Comma 3 5 3 2 3" xfId="4394" xr:uid="{00000000-0005-0000-0000-0000E9660000}"/>
    <cellStyle name="Comma 3 5 3 2 3 2" xfId="17688" xr:uid="{00000000-0005-0000-0000-0000EA660000}"/>
    <cellStyle name="Comma 3 5 3 2 3 2 2" xfId="25642" xr:uid="{00000000-0005-0000-0000-0000EB660000}"/>
    <cellStyle name="Comma 3 5 3 2 3 2 2 2" xfId="54601" xr:uid="{00000000-0005-0000-0000-0000EC660000}"/>
    <cellStyle name="Comma 3 5 3 2 3 2 3" xfId="46660" xr:uid="{00000000-0005-0000-0000-0000ED660000}"/>
    <cellStyle name="Comma 3 5 3 2 3 3" xfId="11018" xr:uid="{00000000-0005-0000-0000-0000EE660000}"/>
    <cellStyle name="Comma 3 5 3 2 3 3 2" xfId="40076" xr:uid="{00000000-0005-0000-0000-0000EF660000}"/>
    <cellStyle name="Comma 3 5 3 2 3 4" xfId="33492" xr:uid="{00000000-0005-0000-0000-0000F0660000}"/>
    <cellStyle name="Comma 3 5 3 2 4" xfId="5550" xr:uid="{00000000-0005-0000-0000-0000F1660000}"/>
    <cellStyle name="Comma 3 5 3 2 4 2" xfId="18832" xr:uid="{00000000-0005-0000-0000-0000F2660000}"/>
    <cellStyle name="Comma 3 5 3 2 4 2 2" xfId="26786" xr:uid="{00000000-0005-0000-0000-0000F3660000}"/>
    <cellStyle name="Comma 3 5 3 2 4 2 2 2" xfId="55745" xr:uid="{00000000-0005-0000-0000-0000F4660000}"/>
    <cellStyle name="Comma 3 5 3 2 4 2 3" xfId="47804" xr:uid="{00000000-0005-0000-0000-0000F5660000}"/>
    <cellStyle name="Comma 3 5 3 2 4 3" xfId="12162" xr:uid="{00000000-0005-0000-0000-0000F6660000}"/>
    <cellStyle name="Comma 3 5 3 2 4 3 2" xfId="41220" xr:uid="{00000000-0005-0000-0000-0000F7660000}"/>
    <cellStyle name="Comma 3 5 3 2 4 4" xfId="34636" xr:uid="{00000000-0005-0000-0000-0000F8660000}"/>
    <cellStyle name="Comma 3 5 3 2 5" xfId="7719" xr:uid="{00000000-0005-0000-0000-0000F9660000}"/>
    <cellStyle name="Comma 3 5 3 2 5 2" xfId="20980" xr:uid="{00000000-0005-0000-0000-0000FA660000}"/>
    <cellStyle name="Comma 3 5 3 2 5 2 2" xfId="28934" xr:uid="{00000000-0005-0000-0000-0000FB660000}"/>
    <cellStyle name="Comma 3 5 3 2 5 2 2 2" xfId="57893" xr:uid="{00000000-0005-0000-0000-0000FC660000}"/>
    <cellStyle name="Comma 3 5 3 2 5 2 3" xfId="49952" xr:uid="{00000000-0005-0000-0000-0000FD660000}"/>
    <cellStyle name="Comma 3 5 3 2 5 3" xfId="14310" xr:uid="{00000000-0005-0000-0000-0000FE660000}"/>
    <cellStyle name="Comma 3 5 3 2 5 3 2" xfId="43368" xr:uid="{00000000-0005-0000-0000-0000FF660000}"/>
    <cellStyle name="Comma 3 5 3 2 5 4" xfId="36784" xr:uid="{00000000-0005-0000-0000-000000670000}"/>
    <cellStyle name="Comma 3 5 3 2 6" xfId="15589" xr:uid="{00000000-0005-0000-0000-000001670000}"/>
    <cellStyle name="Comma 3 5 3 2 6 2" xfId="23579" xr:uid="{00000000-0005-0000-0000-000002670000}"/>
    <cellStyle name="Comma 3 5 3 2 6 2 2" xfId="52538" xr:uid="{00000000-0005-0000-0000-000003670000}"/>
    <cellStyle name="Comma 3 5 3 2 6 3" xfId="44597" xr:uid="{00000000-0005-0000-0000-000004670000}"/>
    <cellStyle name="Comma 3 5 3 2 7" xfId="22130" xr:uid="{00000000-0005-0000-0000-000005670000}"/>
    <cellStyle name="Comma 3 5 3 2 7 2" xfId="30078" xr:uid="{00000000-0005-0000-0000-000006670000}"/>
    <cellStyle name="Comma 3 5 3 2 7 2 2" xfId="59037" xr:uid="{00000000-0005-0000-0000-000007670000}"/>
    <cellStyle name="Comma 3 5 3 2 7 3" xfId="51096" xr:uid="{00000000-0005-0000-0000-000008670000}"/>
    <cellStyle name="Comma 3 5 3 2 8" xfId="8870" xr:uid="{00000000-0005-0000-0000-000009670000}"/>
    <cellStyle name="Comma 3 5 3 2 8 2" xfId="37928" xr:uid="{00000000-0005-0000-0000-00000A670000}"/>
    <cellStyle name="Comma 3 5 3 2 9" xfId="31344" xr:uid="{00000000-0005-0000-0000-00000B670000}"/>
    <cellStyle name="Comma 3 5 3 3" xfId="2604" xr:uid="{00000000-0005-0000-0000-00000C670000}"/>
    <cellStyle name="Comma 3 5 3 3 2" xfId="5962" xr:uid="{00000000-0005-0000-0000-00000D670000}"/>
    <cellStyle name="Comma 3 5 3 3 2 2" xfId="19244" xr:uid="{00000000-0005-0000-0000-00000E670000}"/>
    <cellStyle name="Comma 3 5 3 3 2 2 2" xfId="27198" xr:uid="{00000000-0005-0000-0000-00000F670000}"/>
    <cellStyle name="Comma 3 5 3 3 2 2 2 2" xfId="56157" xr:uid="{00000000-0005-0000-0000-000010670000}"/>
    <cellStyle name="Comma 3 5 3 3 2 2 3" xfId="48216" xr:uid="{00000000-0005-0000-0000-000011670000}"/>
    <cellStyle name="Comma 3 5 3 3 2 3" xfId="12574" xr:uid="{00000000-0005-0000-0000-000012670000}"/>
    <cellStyle name="Comma 3 5 3 3 2 3 2" xfId="41632" xr:uid="{00000000-0005-0000-0000-000013670000}"/>
    <cellStyle name="Comma 3 5 3 3 2 4" xfId="35048" xr:uid="{00000000-0005-0000-0000-000014670000}"/>
    <cellStyle name="Comma 3 5 3 3 3" xfId="16092" xr:uid="{00000000-0005-0000-0000-000015670000}"/>
    <cellStyle name="Comma 3 5 3 3 3 2" xfId="24046" xr:uid="{00000000-0005-0000-0000-000016670000}"/>
    <cellStyle name="Comma 3 5 3 3 3 2 2" xfId="53005" xr:uid="{00000000-0005-0000-0000-000017670000}"/>
    <cellStyle name="Comma 3 5 3 3 3 3" xfId="45064" xr:uid="{00000000-0005-0000-0000-000018670000}"/>
    <cellStyle name="Comma 3 5 3 3 4" xfId="9282" xr:uid="{00000000-0005-0000-0000-000019670000}"/>
    <cellStyle name="Comma 3 5 3 3 4 2" xfId="38340" xr:uid="{00000000-0005-0000-0000-00001A670000}"/>
    <cellStyle name="Comma 3 5 3 3 5" xfId="31756" xr:uid="{00000000-0005-0000-0000-00001B670000}"/>
    <cellStyle name="Comma 3 5 3 4" xfId="3802" xr:uid="{00000000-0005-0000-0000-00001C670000}"/>
    <cellStyle name="Comma 3 5 3 4 2" xfId="17096" xr:uid="{00000000-0005-0000-0000-00001D670000}"/>
    <cellStyle name="Comma 3 5 3 4 2 2" xfId="25050" xr:uid="{00000000-0005-0000-0000-00001E670000}"/>
    <cellStyle name="Comma 3 5 3 4 2 2 2" xfId="54009" xr:uid="{00000000-0005-0000-0000-00001F670000}"/>
    <cellStyle name="Comma 3 5 3 4 2 3" xfId="46068" xr:uid="{00000000-0005-0000-0000-000020670000}"/>
    <cellStyle name="Comma 3 5 3 4 3" xfId="10426" xr:uid="{00000000-0005-0000-0000-000021670000}"/>
    <cellStyle name="Comma 3 5 3 4 3 2" xfId="39484" xr:uid="{00000000-0005-0000-0000-000022670000}"/>
    <cellStyle name="Comma 3 5 3 4 4" xfId="32900" xr:uid="{00000000-0005-0000-0000-000023670000}"/>
    <cellStyle name="Comma 3 5 3 5" xfId="4958" xr:uid="{00000000-0005-0000-0000-000024670000}"/>
    <cellStyle name="Comma 3 5 3 5 2" xfId="18240" xr:uid="{00000000-0005-0000-0000-000025670000}"/>
    <cellStyle name="Comma 3 5 3 5 2 2" xfId="26194" xr:uid="{00000000-0005-0000-0000-000026670000}"/>
    <cellStyle name="Comma 3 5 3 5 2 2 2" xfId="55153" xr:uid="{00000000-0005-0000-0000-000027670000}"/>
    <cellStyle name="Comma 3 5 3 5 2 3" xfId="47212" xr:uid="{00000000-0005-0000-0000-000028670000}"/>
    <cellStyle name="Comma 3 5 3 5 3" xfId="11570" xr:uid="{00000000-0005-0000-0000-000029670000}"/>
    <cellStyle name="Comma 3 5 3 5 3 2" xfId="40628" xr:uid="{00000000-0005-0000-0000-00002A670000}"/>
    <cellStyle name="Comma 3 5 3 5 4" xfId="34044" xr:uid="{00000000-0005-0000-0000-00002B670000}"/>
    <cellStyle name="Comma 3 5 3 6" xfId="7127" xr:uid="{00000000-0005-0000-0000-00002C670000}"/>
    <cellStyle name="Comma 3 5 3 6 2" xfId="20388" xr:uid="{00000000-0005-0000-0000-00002D670000}"/>
    <cellStyle name="Comma 3 5 3 6 2 2" xfId="28342" xr:uid="{00000000-0005-0000-0000-00002E670000}"/>
    <cellStyle name="Comma 3 5 3 6 2 2 2" xfId="57301" xr:uid="{00000000-0005-0000-0000-00002F670000}"/>
    <cellStyle name="Comma 3 5 3 6 2 3" xfId="49360" xr:uid="{00000000-0005-0000-0000-000030670000}"/>
    <cellStyle name="Comma 3 5 3 6 3" xfId="13718" xr:uid="{00000000-0005-0000-0000-000031670000}"/>
    <cellStyle name="Comma 3 5 3 6 3 2" xfId="42776" xr:uid="{00000000-0005-0000-0000-000032670000}"/>
    <cellStyle name="Comma 3 5 3 6 4" xfId="36192" xr:uid="{00000000-0005-0000-0000-000033670000}"/>
    <cellStyle name="Comma 3 5 3 7" xfId="14996" xr:uid="{00000000-0005-0000-0000-000034670000}"/>
    <cellStyle name="Comma 3 5 3 7 2" xfId="22986" xr:uid="{00000000-0005-0000-0000-000035670000}"/>
    <cellStyle name="Comma 3 5 3 7 2 2" xfId="51945" xr:uid="{00000000-0005-0000-0000-000036670000}"/>
    <cellStyle name="Comma 3 5 3 7 3" xfId="44004" xr:uid="{00000000-0005-0000-0000-000037670000}"/>
    <cellStyle name="Comma 3 5 3 8" xfId="21538" xr:uid="{00000000-0005-0000-0000-000038670000}"/>
    <cellStyle name="Comma 3 5 3 8 2" xfId="29486" xr:uid="{00000000-0005-0000-0000-000039670000}"/>
    <cellStyle name="Comma 3 5 3 8 2 2" xfId="58445" xr:uid="{00000000-0005-0000-0000-00003A670000}"/>
    <cellStyle name="Comma 3 5 3 8 3" xfId="50504" xr:uid="{00000000-0005-0000-0000-00003B670000}"/>
    <cellStyle name="Comma 3 5 3 9" xfId="8278" xr:uid="{00000000-0005-0000-0000-00003C670000}"/>
    <cellStyle name="Comma 3 5 3 9 2" xfId="37336" xr:uid="{00000000-0005-0000-0000-00003D670000}"/>
    <cellStyle name="Comma 3 5 4" xfId="2005" xr:uid="{00000000-0005-0000-0000-00003E670000}"/>
    <cellStyle name="Comma 3 5 4 2" xfId="3013" xr:uid="{00000000-0005-0000-0000-00003F670000}"/>
    <cellStyle name="Comma 3 5 4 2 2" xfId="6371" xr:uid="{00000000-0005-0000-0000-000040670000}"/>
    <cellStyle name="Comma 3 5 4 2 2 2" xfId="19653" xr:uid="{00000000-0005-0000-0000-000041670000}"/>
    <cellStyle name="Comma 3 5 4 2 2 2 2" xfId="27607" xr:uid="{00000000-0005-0000-0000-000042670000}"/>
    <cellStyle name="Comma 3 5 4 2 2 2 2 2" xfId="56566" xr:uid="{00000000-0005-0000-0000-000043670000}"/>
    <cellStyle name="Comma 3 5 4 2 2 2 3" xfId="48625" xr:uid="{00000000-0005-0000-0000-000044670000}"/>
    <cellStyle name="Comma 3 5 4 2 2 3" xfId="12983" xr:uid="{00000000-0005-0000-0000-000045670000}"/>
    <cellStyle name="Comma 3 5 4 2 2 3 2" xfId="42041" xr:uid="{00000000-0005-0000-0000-000046670000}"/>
    <cellStyle name="Comma 3 5 4 2 2 4" xfId="35457" xr:uid="{00000000-0005-0000-0000-000047670000}"/>
    <cellStyle name="Comma 3 5 4 2 3" xfId="16501" xr:uid="{00000000-0005-0000-0000-000048670000}"/>
    <cellStyle name="Comma 3 5 4 2 3 2" xfId="24455" xr:uid="{00000000-0005-0000-0000-000049670000}"/>
    <cellStyle name="Comma 3 5 4 2 3 2 2" xfId="53414" xr:uid="{00000000-0005-0000-0000-00004A670000}"/>
    <cellStyle name="Comma 3 5 4 2 3 3" xfId="45473" xr:uid="{00000000-0005-0000-0000-00004B670000}"/>
    <cellStyle name="Comma 3 5 4 2 4" xfId="9691" xr:uid="{00000000-0005-0000-0000-00004C670000}"/>
    <cellStyle name="Comma 3 5 4 2 4 2" xfId="38749" xr:uid="{00000000-0005-0000-0000-00004D670000}"/>
    <cellStyle name="Comma 3 5 4 2 5" xfId="32165" xr:uid="{00000000-0005-0000-0000-00004E670000}"/>
    <cellStyle name="Comma 3 5 4 3" xfId="4211" xr:uid="{00000000-0005-0000-0000-00004F670000}"/>
    <cellStyle name="Comma 3 5 4 3 2" xfId="17505" xr:uid="{00000000-0005-0000-0000-000050670000}"/>
    <cellStyle name="Comma 3 5 4 3 2 2" xfId="25459" xr:uid="{00000000-0005-0000-0000-000051670000}"/>
    <cellStyle name="Comma 3 5 4 3 2 2 2" xfId="54418" xr:uid="{00000000-0005-0000-0000-000052670000}"/>
    <cellStyle name="Comma 3 5 4 3 2 3" xfId="46477" xr:uid="{00000000-0005-0000-0000-000053670000}"/>
    <cellStyle name="Comma 3 5 4 3 3" xfId="10835" xr:uid="{00000000-0005-0000-0000-000054670000}"/>
    <cellStyle name="Comma 3 5 4 3 3 2" xfId="39893" xr:uid="{00000000-0005-0000-0000-000055670000}"/>
    <cellStyle name="Comma 3 5 4 3 4" xfId="33309" xr:uid="{00000000-0005-0000-0000-000056670000}"/>
    <cellStyle name="Comma 3 5 4 4" xfId="5367" xr:uid="{00000000-0005-0000-0000-000057670000}"/>
    <cellStyle name="Comma 3 5 4 4 2" xfId="18649" xr:uid="{00000000-0005-0000-0000-000058670000}"/>
    <cellStyle name="Comma 3 5 4 4 2 2" xfId="26603" xr:uid="{00000000-0005-0000-0000-000059670000}"/>
    <cellStyle name="Comma 3 5 4 4 2 2 2" xfId="55562" xr:uid="{00000000-0005-0000-0000-00005A670000}"/>
    <cellStyle name="Comma 3 5 4 4 2 3" xfId="47621" xr:uid="{00000000-0005-0000-0000-00005B670000}"/>
    <cellStyle name="Comma 3 5 4 4 3" xfId="11979" xr:uid="{00000000-0005-0000-0000-00005C670000}"/>
    <cellStyle name="Comma 3 5 4 4 3 2" xfId="41037" xr:uid="{00000000-0005-0000-0000-00005D670000}"/>
    <cellStyle name="Comma 3 5 4 4 4" xfId="34453" xr:uid="{00000000-0005-0000-0000-00005E670000}"/>
    <cellStyle name="Comma 3 5 4 5" xfId="7536" xr:uid="{00000000-0005-0000-0000-00005F670000}"/>
    <cellStyle name="Comma 3 5 4 5 2" xfId="20797" xr:uid="{00000000-0005-0000-0000-000060670000}"/>
    <cellStyle name="Comma 3 5 4 5 2 2" xfId="28751" xr:uid="{00000000-0005-0000-0000-000061670000}"/>
    <cellStyle name="Comma 3 5 4 5 2 2 2" xfId="57710" xr:uid="{00000000-0005-0000-0000-000062670000}"/>
    <cellStyle name="Comma 3 5 4 5 2 3" xfId="49769" xr:uid="{00000000-0005-0000-0000-000063670000}"/>
    <cellStyle name="Comma 3 5 4 5 3" xfId="14127" xr:uid="{00000000-0005-0000-0000-000064670000}"/>
    <cellStyle name="Comma 3 5 4 5 3 2" xfId="43185" xr:uid="{00000000-0005-0000-0000-000065670000}"/>
    <cellStyle name="Comma 3 5 4 5 4" xfId="36601" xr:uid="{00000000-0005-0000-0000-000066670000}"/>
    <cellStyle name="Comma 3 5 4 6" xfId="15406" xr:uid="{00000000-0005-0000-0000-000067670000}"/>
    <cellStyle name="Comma 3 5 4 6 2" xfId="23396" xr:uid="{00000000-0005-0000-0000-000068670000}"/>
    <cellStyle name="Comma 3 5 4 6 2 2" xfId="52355" xr:uid="{00000000-0005-0000-0000-000069670000}"/>
    <cellStyle name="Comma 3 5 4 6 3" xfId="44414" xr:uid="{00000000-0005-0000-0000-00006A670000}"/>
    <cellStyle name="Comma 3 5 4 7" xfId="21947" xr:uid="{00000000-0005-0000-0000-00006B670000}"/>
    <cellStyle name="Comma 3 5 4 7 2" xfId="29895" xr:uid="{00000000-0005-0000-0000-00006C670000}"/>
    <cellStyle name="Comma 3 5 4 7 2 2" xfId="58854" xr:uid="{00000000-0005-0000-0000-00006D670000}"/>
    <cellStyle name="Comma 3 5 4 7 3" xfId="50913" xr:uid="{00000000-0005-0000-0000-00006E670000}"/>
    <cellStyle name="Comma 3 5 4 8" xfId="8687" xr:uid="{00000000-0005-0000-0000-00006F670000}"/>
    <cellStyle name="Comma 3 5 4 8 2" xfId="37745" xr:uid="{00000000-0005-0000-0000-000070670000}"/>
    <cellStyle name="Comma 3 5 4 9" xfId="31161" xr:uid="{00000000-0005-0000-0000-000071670000}"/>
    <cellStyle name="Comma 3 5 5" xfId="1821" xr:uid="{00000000-0005-0000-0000-000072670000}"/>
    <cellStyle name="Comma 3 5 5 2" xfId="2833" xr:uid="{00000000-0005-0000-0000-000073670000}"/>
    <cellStyle name="Comma 3 5 5 2 2" xfId="6191" xr:uid="{00000000-0005-0000-0000-000074670000}"/>
    <cellStyle name="Comma 3 5 5 2 2 2" xfId="19473" xr:uid="{00000000-0005-0000-0000-000075670000}"/>
    <cellStyle name="Comma 3 5 5 2 2 2 2" xfId="27427" xr:uid="{00000000-0005-0000-0000-000076670000}"/>
    <cellStyle name="Comma 3 5 5 2 2 2 2 2" xfId="56386" xr:uid="{00000000-0005-0000-0000-000077670000}"/>
    <cellStyle name="Comma 3 5 5 2 2 2 3" xfId="48445" xr:uid="{00000000-0005-0000-0000-000078670000}"/>
    <cellStyle name="Comma 3 5 5 2 2 3" xfId="12803" xr:uid="{00000000-0005-0000-0000-000079670000}"/>
    <cellStyle name="Comma 3 5 5 2 2 3 2" xfId="41861" xr:uid="{00000000-0005-0000-0000-00007A670000}"/>
    <cellStyle name="Comma 3 5 5 2 2 4" xfId="35277" xr:uid="{00000000-0005-0000-0000-00007B670000}"/>
    <cellStyle name="Comma 3 5 5 2 3" xfId="16321" xr:uid="{00000000-0005-0000-0000-00007C670000}"/>
    <cellStyle name="Comma 3 5 5 2 3 2" xfId="24275" xr:uid="{00000000-0005-0000-0000-00007D670000}"/>
    <cellStyle name="Comma 3 5 5 2 3 2 2" xfId="53234" xr:uid="{00000000-0005-0000-0000-00007E670000}"/>
    <cellStyle name="Comma 3 5 5 2 3 3" xfId="45293" xr:uid="{00000000-0005-0000-0000-00007F670000}"/>
    <cellStyle name="Comma 3 5 5 2 4" xfId="9511" xr:uid="{00000000-0005-0000-0000-000080670000}"/>
    <cellStyle name="Comma 3 5 5 2 4 2" xfId="38569" xr:uid="{00000000-0005-0000-0000-000081670000}"/>
    <cellStyle name="Comma 3 5 5 2 5" xfId="31985" xr:uid="{00000000-0005-0000-0000-000082670000}"/>
    <cellStyle name="Comma 3 5 5 3" xfId="4031" xr:uid="{00000000-0005-0000-0000-000083670000}"/>
    <cellStyle name="Comma 3 5 5 3 2" xfId="17325" xr:uid="{00000000-0005-0000-0000-000084670000}"/>
    <cellStyle name="Comma 3 5 5 3 2 2" xfId="25279" xr:uid="{00000000-0005-0000-0000-000085670000}"/>
    <cellStyle name="Comma 3 5 5 3 2 2 2" xfId="54238" xr:uid="{00000000-0005-0000-0000-000086670000}"/>
    <cellStyle name="Comma 3 5 5 3 2 3" xfId="46297" xr:uid="{00000000-0005-0000-0000-000087670000}"/>
    <cellStyle name="Comma 3 5 5 3 3" xfId="10655" xr:uid="{00000000-0005-0000-0000-000088670000}"/>
    <cellStyle name="Comma 3 5 5 3 3 2" xfId="39713" xr:uid="{00000000-0005-0000-0000-000089670000}"/>
    <cellStyle name="Comma 3 5 5 3 4" xfId="33129" xr:uid="{00000000-0005-0000-0000-00008A670000}"/>
    <cellStyle name="Comma 3 5 5 4" xfId="5187" xr:uid="{00000000-0005-0000-0000-00008B670000}"/>
    <cellStyle name="Comma 3 5 5 4 2" xfId="18469" xr:uid="{00000000-0005-0000-0000-00008C670000}"/>
    <cellStyle name="Comma 3 5 5 4 2 2" xfId="26423" xr:uid="{00000000-0005-0000-0000-00008D670000}"/>
    <cellStyle name="Comma 3 5 5 4 2 2 2" xfId="55382" xr:uid="{00000000-0005-0000-0000-00008E670000}"/>
    <cellStyle name="Comma 3 5 5 4 2 3" xfId="47441" xr:uid="{00000000-0005-0000-0000-00008F670000}"/>
    <cellStyle name="Comma 3 5 5 4 3" xfId="11799" xr:uid="{00000000-0005-0000-0000-000090670000}"/>
    <cellStyle name="Comma 3 5 5 4 3 2" xfId="40857" xr:uid="{00000000-0005-0000-0000-000091670000}"/>
    <cellStyle name="Comma 3 5 5 4 4" xfId="34273" xr:uid="{00000000-0005-0000-0000-000092670000}"/>
    <cellStyle name="Comma 3 5 5 5" xfId="7356" xr:uid="{00000000-0005-0000-0000-000093670000}"/>
    <cellStyle name="Comma 3 5 5 5 2" xfId="20617" xr:uid="{00000000-0005-0000-0000-000094670000}"/>
    <cellStyle name="Comma 3 5 5 5 2 2" xfId="28571" xr:uid="{00000000-0005-0000-0000-000095670000}"/>
    <cellStyle name="Comma 3 5 5 5 2 2 2" xfId="57530" xr:uid="{00000000-0005-0000-0000-000096670000}"/>
    <cellStyle name="Comma 3 5 5 5 2 3" xfId="49589" xr:uid="{00000000-0005-0000-0000-000097670000}"/>
    <cellStyle name="Comma 3 5 5 5 3" xfId="13947" xr:uid="{00000000-0005-0000-0000-000098670000}"/>
    <cellStyle name="Comma 3 5 5 5 3 2" xfId="43005" xr:uid="{00000000-0005-0000-0000-000099670000}"/>
    <cellStyle name="Comma 3 5 5 5 4" xfId="36421" xr:uid="{00000000-0005-0000-0000-00009A670000}"/>
    <cellStyle name="Comma 3 5 5 6" xfId="15226" xr:uid="{00000000-0005-0000-0000-00009B670000}"/>
    <cellStyle name="Comma 3 5 5 6 2" xfId="23216" xr:uid="{00000000-0005-0000-0000-00009C670000}"/>
    <cellStyle name="Comma 3 5 5 6 2 2" xfId="52175" xr:uid="{00000000-0005-0000-0000-00009D670000}"/>
    <cellStyle name="Comma 3 5 5 6 3" xfId="44234" xr:uid="{00000000-0005-0000-0000-00009E670000}"/>
    <cellStyle name="Comma 3 5 5 7" xfId="21767" xr:uid="{00000000-0005-0000-0000-00009F670000}"/>
    <cellStyle name="Comma 3 5 5 7 2" xfId="29715" xr:uid="{00000000-0005-0000-0000-0000A0670000}"/>
    <cellStyle name="Comma 3 5 5 7 2 2" xfId="58674" xr:uid="{00000000-0005-0000-0000-0000A1670000}"/>
    <cellStyle name="Comma 3 5 5 7 3" xfId="50733" xr:uid="{00000000-0005-0000-0000-0000A2670000}"/>
    <cellStyle name="Comma 3 5 5 8" xfId="8507" xr:uid="{00000000-0005-0000-0000-0000A3670000}"/>
    <cellStyle name="Comma 3 5 5 8 2" xfId="37565" xr:uid="{00000000-0005-0000-0000-0000A4670000}"/>
    <cellStyle name="Comma 3 5 5 9" xfId="30981" xr:uid="{00000000-0005-0000-0000-0000A5670000}"/>
    <cellStyle name="Comma 3 5 6" xfId="2420" xr:uid="{00000000-0005-0000-0000-0000A6670000}"/>
    <cellStyle name="Comma 3 5 6 2" xfId="5779" xr:uid="{00000000-0005-0000-0000-0000A7670000}"/>
    <cellStyle name="Comma 3 5 6 2 2" xfId="19061" xr:uid="{00000000-0005-0000-0000-0000A8670000}"/>
    <cellStyle name="Comma 3 5 6 2 2 2" xfId="27015" xr:uid="{00000000-0005-0000-0000-0000A9670000}"/>
    <cellStyle name="Comma 3 5 6 2 2 2 2" xfId="55974" xr:uid="{00000000-0005-0000-0000-0000AA670000}"/>
    <cellStyle name="Comma 3 5 6 2 2 3" xfId="48033" xr:uid="{00000000-0005-0000-0000-0000AB670000}"/>
    <cellStyle name="Comma 3 5 6 2 3" xfId="12391" xr:uid="{00000000-0005-0000-0000-0000AC670000}"/>
    <cellStyle name="Comma 3 5 6 2 3 2" xfId="41449" xr:uid="{00000000-0005-0000-0000-0000AD670000}"/>
    <cellStyle name="Comma 3 5 6 2 4" xfId="34865" xr:uid="{00000000-0005-0000-0000-0000AE670000}"/>
    <cellStyle name="Comma 3 5 6 3" xfId="14715" xr:uid="{00000000-0005-0000-0000-0000AF670000}"/>
    <cellStyle name="Comma 3 5 6 3 2" xfId="22746" xr:uid="{00000000-0005-0000-0000-0000B0670000}"/>
    <cellStyle name="Comma 3 5 6 3 2 2" xfId="51705" xr:uid="{00000000-0005-0000-0000-0000B1670000}"/>
    <cellStyle name="Comma 3 5 6 3 3" xfId="43764" xr:uid="{00000000-0005-0000-0000-0000B2670000}"/>
    <cellStyle name="Comma 3 5 6 4" xfId="9099" xr:uid="{00000000-0005-0000-0000-0000B3670000}"/>
    <cellStyle name="Comma 3 5 6 4 2" xfId="38157" xr:uid="{00000000-0005-0000-0000-0000B4670000}"/>
    <cellStyle name="Comma 3 5 6 5" xfId="31573" xr:uid="{00000000-0005-0000-0000-0000B5670000}"/>
    <cellStyle name="Comma 3 5 7" xfId="3619" xr:uid="{00000000-0005-0000-0000-0000B6670000}"/>
    <cellStyle name="Comma 3 5 7 2" xfId="16913" xr:uid="{00000000-0005-0000-0000-0000B7670000}"/>
    <cellStyle name="Comma 3 5 7 2 2" xfId="24867" xr:uid="{00000000-0005-0000-0000-0000B8670000}"/>
    <cellStyle name="Comma 3 5 7 2 2 2" xfId="53826" xr:uid="{00000000-0005-0000-0000-0000B9670000}"/>
    <cellStyle name="Comma 3 5 7 2 3" xfId="45885" xr:uid="{00000000-0005-0000-0000-0000BA670000}"/>
    <cellStyle name="Comma 3 5 7 3" xfId="10243" xr:uid="{00000000-0005-0000-0000-0000BB670000}"/>
    <cellStyle name="Comma 3 5 7 3 2" xfId="39301" xr:uid="{00000000-0005-0000-0000-0000BC670000}"/>
    <cellStyle name="Comma 3 5 7 4" xfId="32717" xr:uid="{00000000-0005-0000-0000-0000BD670000}"/>
    <cellStyle name="Comma 3 5 8" xfId="4773" xr:uid="{00000000-0005-0000-0000-0000BE670000}"/>
    <cellStyle name="Comma 3 5 8 2" xfId="18057" xr:uid="{00000000-0005-0000-0000-0000BF670000}"/>
    <cellStyle name="Comma 3 5 8 2 2" xfId="26011" xr:uid="{00000000-0005-0000-0000-0000C0670000}"/>
    <cellStyle name="Comma 3 5 8 2 2 2" xfId="54970" xr:uid="{00000000-0005-0000-0000-0000C1670000}"/>
    <cellStyle name="Comma 3 5 8 2 3" xfId="47029" xr:uid="{00000000-0005-0000-0000-0000C2670000}"/>
    <cellStyle name="Comma 3 5 8 3" xfId="11387" xr:uid="{00000000-0005-0000-0000-0000C3670000}"/>
    <cellStyle name="Comma 3 5 8 3 2" xfId="40445" xr:uid="{00000000-0005-0000-0000-0000C4670000}"/>
    <cellStyle name="Comma 3 5 8 4" xfId="33861" xr:uid="{00000000-0005-0000-0000-0000C5670000}"/>
    <cellStyle name="Comma 3 5 9" xfId="6934" xr:uid="{00000000-0005-0000-0000-0000C6670000}"/>
    <cellStyle name="Comma 3 5 9 2" xfId="20205" xr:uid="{00000000-0005-0000-0000-0000C7670000}"/>
    <cellStyle name="Comma 3 5 9 2 2" xfId="28159" xr:uid="{00000000-0005-0000-0000-0000C8670000}"/>
    <cellStyle name="Comma 3 5 9 2 2 2" xfId="57118" xr:uid="{00000000-0005-0000-0000-0000C9670000}"/>
    <cellStyle name="Comma 3 5 9 2 3" xfId="49177" xr:uid="{00000000-0005-0000-0000-0000CA670000}"/>
    <cellStyle name="Comma 3 5 9 3" xfId="13535" xr:uid="{00000000-0005-0000-0000-0000CB670000}"/>
    <cellStyle name="Comma 3 5 9 3 2" xfId="42593" xr:uid="{00000000-0005-0000-0000-0000CC670000}"/>
    <cellStyle name="Comma 3 5 9 4" xfId="36009" xr:uid="{00000000-0005-0000-0000-0000CD670000}"/>
    <cellStyle name="Comma 3 6" xfId="1418" xr:uid="{00000000-0005-0000-0000-0000CE670000}"/>
    <cellStyle name="Comma 3 6 10" xfId="21400" xr:uid="{00000000-0005-0000-0000-0000CF670000}"/>
    <cellStyle name="Comma 3 6 10 2" xfId="29348" xr:uid="{00000000-0005-0000-0000-0000D0670000}"/>
    <cellStyle name="Comma 3 6 10 2 2" xfId="58307" xr:uid="{00000000-0005-0000-0000-0000D1670000}"/>
    <cellStyle name="Comma 3 6 10 3" xfId="50366" xr:uid="{00000000-0005-0000-0000-0000D2670000}"/>
    <cellStyle name="Comma 3 6 11" xfId="8140" xr:uid="{00000000-0005-0000-0000-0000D3670000}"/>
    <cellStyle name="Comma 3 6 11 2" xfId="37198" xr:uid="{00000000-0005-0000-0000-0000D4670000}"/>
    <cellStyle name="Comma 3 6 12" xfId="30614" xr:uid="{00000000-0005-0000-0000-0000D5670000}"/>
    <cellStyle name="Comma 3 6 2" xfId="1638" xr:uid="{00000000-0005-0000-0000-0000D6670000}"/>
    <cellStyle name="Comma 3 6 2 10" xfId="30827" xr:uid="{00000000-0005-0000-0000-0000D7670000}"/>
    <cellStyle name="Comma 3 6 2 2" xfId="2263" xr:uid="{00000000-0005-0000-0000-0000D8670000}"/>
    <cellStyle name="Comma 3 6 2 2 2" xfId="3271" xr:uid="{00000000-0005-0000-0000-0000D9670000}"/>
    <cellStyle name="Comma 3 6 2 2 2 2" xfId="6629" xr:uid="{00000000-0005-0000-0000-0000DA670000}"/>
    <cellStyle name="Comma 3 6 2 2 2 2 2" xfId="19911" xr:uid="{00000000-0005-0000-0000-0000DB670000}"/>
    <cellStyle name="Comma 3 6 2 2 2 2 2 2" xfId="27865" xr:uid="{00000000-0005-0000-0000-0000DC670000}"/>
    <cellStyle name="Comma 3 6 2 2 2 2 2 2 2" xfId="56824" xr:uid="{00000000-0005-0000-0000-0000DD670000}"/>
    <cellStyle name="Comma 3 6 2 2 2 2 2 3" xfId="48883" xr:uid="{00000000-0005-0000-0000-0000DE670000}"/>
    <cellStyle name="Comma 3 6 2 2 2 2 3" xfId="13241" xr:uid="{00000000-0005-0000-0000-0000DF670000}"/>
    <cellStyle name="Comma 3 6 2 2 2 2 3 2" xfId="42299" xr:uid="{00000000-0005-0000-0000-0000E0670000}"/>
    <cellStyle name="Comma 3 6 2 2 2 2 4" xfId="35715" xr:uid="{00000000-0005-0000-0000-0000E1670000}"/>
    <cellStyle name="Comma 3 6 2 2 2 3" xfId="16759" xr:uid="{00000000-0005-0000-0000-0000E2670000}"/>
    <cellStyle name="Comma 3 6 2 2 2 3 2" xfId="24713" xr:uid="{00000000-0005-0000-0000-0000E3670000}"/>
    <cellStyle name="Comma 3 6 2 2 2 3 2 2" xfId="53672" xr:uid="{00000000-0005-0000-0000-0000E4670000}"/>
    <cellStyle name="Comma 3 6 2 2 2 3 3" xfId="45731" xr:uid="{00000000-0005-0000-0000-0000E5670000}"/>
    <cellStyle name="Comma 3 6 2 2 2 4" xfId="9949" xr:uid="{00000000-0005-0000-0000-0000E6670000}"/>
    <cellStyle name="Comma 3 6 2 2 2 4 2" xfId="39007" xr:uid="{00000000-0005-0000-0000-0000E7670000}"/>
    <cellStyle name="Comma 3 6 2 2 2 5" xfId="32423" xr:uid="{00000000-0005-0000-0000-0000E8670000}"/>
    <cellStyle name="Comma 3 6 2 2 3" xfId="4469" xr:uid="{00000000-0005-0000-0000-0000E9670000}"/>
    <cellStyle name="Comma 3 6 2 2 3 2" xfId="17763" xr:uid="{00000000-0005-0000-0000-0000EA670000}"/>
    <cellStyle name="Comma 3 6 2 2 3 2 2" xfId="25717" xr:uid="{00000000-0005-0000-0000-0000EB670000}"/>
    <cellStyle name="Comma 3 6 2 2 3 2 2 2" xfId="54676" xr:uid="{00000000-0005-0000-0000-0000EC670000}"/>
    <cellStyle name="Comma 3 6 2 2 3 2 3" xfId="46735" xr:uid="{00000000-0005-0000-0000-0000ED670000}"/>
    <cellStyle name="Comma 3 6 2 2 3 3" xfId="11093" xr:uid="{00000000-0005-0000-0000-0000EE670000}"/>
    <cellStyle name="Comma 3 6 2 2 3 3 2" xfId="40151" xr:uid="{00000000-0005-0000-0000-0000EF670000}"/>
    <cellStyle name="Comma 3 6 2 2 3 4" xfId="33567" xr:uid="{00000000-0005-0000-0000-0000F0670000}"/>
    <cellStyle name="Comma 3 6 2 2 4" xfId="5625" xr:uid="{00000000-0005-0000-0000-0000F1670000}"/>
    <cellStyle name="Comma 3 6 2 2 4 2" xfId="18907" xr:uid="{00000000-0005-0000-0000-0000F2670000}"/>
    <cellStyle name="Comma 3 6 2 2 4 2 2" xfId="26861" xr:uid="{00000000-0005-0000-0000-0000F3670000}"/>
    <cellStyle name="Comma 3 6 2 2 4 2 2 2" xfId="55820" xr:uid="{00000000-0005-0000-0000-0000F4670000}"/>
    <cellStyle name="Comma 3 6 2 2 4 2 3" xfId="47879" xr:uid="{00000000-0005-0000-0000-0000F5670000}"/>
    <cellStyle name="Comma 3 6 2 2 4 3" xfId="12237" xr:uid="{00000000-0005-0000-0000-0000F6670000}"/>
    <cellStyle name="Comma 3 6 2 2 4 3 2" xfId="41295" xr:uid="{00000000-0005-0000-0000-0000F7670000}"/>
    <cellStyle name="Comma 3 6 2 2 4 4" xfId="34711" xr:uid="{00000000-0005-0000-0000-0000F8670000}"/>
    <cellStyle name="Comma 3 6 2 2 5" xfId="7794" xr:uid="{00000000-0005-0000-0000-0000F9670000}"/>
    <cellStyle name="Comma 3 6 2 2 5 2" xfId="21055" xr:uid="{00000000-0005-0000-0000-0000FA670000}"/>
    <cellStyle name="Comma 3 6 2 2 5 2 2" xfId="29009" xr:uid="{00000000-0005-0000-0000-0000FB670000}"/>
    <cellStyle name="Comma 3 6 2 2 5 2 2 2" xfId="57968" xr:uid="{00000000-0005-0000-0000-0000FC670000}"/>
    <cellStyle name="Comma 3 6 2 2 5 2 3" xfId="50027" xr:uid="{00000000-0005-0000-0000-0000FD670000}"/>
    <cellStyle name="Comma 3 6 2 2 5 3" xfId="14385" xr:uid="{00000000-0005-0000-0000-0000FE670000}"/>
    <cellStyle name="Comma 3 6 2 2 5 3 2" xfId="43443" xr:uid="{00000000-0005-0000-0000-0000FF670000}"/>
    <cellStyle name="Comma 3 6 2 2 5 4" xfId="36859" xr:uid="{00000000-0005-0000-0000-000000680000}"/>
    <cellStyle name="Comma 3 6 2 2 6" xfId="15664" xr:uid="{00000000-0005-0000-0000-000001680000}"/>
    <cellStyle name="Comma 3 6 2 2 6 2" xfId="23654" xr:uid="{00000000-0005-0000-0000-000002680000}"/>
    <cellStyle name="Comma 3 6 2 2 6 2 2" xfId="52613" xr:uid="{00000000-0005-0000-0000-000003680000}"/>
    <cellStyle name="Comma 3 6 2 2 6 3" xfId="44672" xr:uid="{00000000-0005-0000-0000-000004680000}"/>
    <cellStyle name="Comma 3 6 2 2 7" xfId="22205" xr:uid="{00000000-0005-0000-0000-000005680000}"/>
    <cellStyle name="Comma 3 6 2 2 7 2" xfId="30153" xr:uid="{00000000-0005-0000-0000-000006680000}"/>
    <cellStyle name="Comma 3 6 2 2 7 2 2" xfId="59112" xr:uid="{00000000-0005-0000-0000-000007680000}"/>
    <cellStyle name="Comma 3 6 2 2 7 3" xfId="51171" xr:uid="{00000000-0005-0000-0000-000008680000}"/>
    <cellStyle name="Comma 3 6 2 2 8" xfId="8945" xr:uid="{00000000-0005-0000-0000-000009680000}"/>
    <cellStyle name="Comma 3 6 2 2 8 2" xfId="38003" xr:uid="{00000000-0005-0000-0000-00000A680000}"/>
    <cellStyle name="Comma 3 6 2 2 9" xfId="31419" xr:uid="{00000000-0005-0000-0000-00000B680000}"/>
    <cellStyle name="Comma 3 6 2 3" xfId="2679" xr:uid="{00000000-0005-0000-0000-00000C680000}"/>
    <cellStyle name="Comma 3 6 2 3 2" xfId="6037" xr:uid="{00000000-0005-0000-0000-00000D680000}"/>
    <cellStyle name="Comma 3 6 2 3 2 2" xfId="19319" xr:uid="{00000000-0005-0000-0000-00000E680000}"/>
    <cellStyle name="Comma 3 6 2 3 2 2 2" xfId="27273" xr:uid="{00000000-0005-0000-0000-00000F680000}"/>
    <cellStyle name="Comma 3 6 2 3 2 2 2 2" xfId="56232" xr:uid="{00000000-0005-0000-0000-000010680000}"/>
    <cellStyle name="Comma 3 6 2 3 2 2 3" xfId="48291" xr:uid="{00000000-0005-0000-0000-000011680000}"/>
    <cellStyle name="Comma 3 6 2 3 2 3" xfId="12649" xr:uid="{00000000-0005-0000-0000-000012680000}"/>
    <cellStyle name="Comma 3 6 2 3 2 3 2" xfId="41707" xr:uid="{00000000-0005-0000-0000-000013680000}"/>
    <cellStyle name="Comma 3 6 2 3 2 4" xfId="35123" xr:uid="{00000000-0005-0000-0000-000014680000}"/>
    <cellStyle name="Comma 3 6 2 3 3" xfId="16167" xr:uid="{00000000-0005-0000-0000-000015680000}"/>
    <cellStyle name="Comma 3 6 2 3 3 2" xfId="24121" xr:uid="{00000000-0005-0000-0000-000016680000}"/>
    <cellStyle name="Comma 3 6 2 3 3 2 2" xfId="53080" xr:uid="{00000000-0005-0000-0000-000017680000}"/>
    <cellStyle name="Comma 3 6 2 3 3 3" xfId="45139" xr:uid="{00000000-0005-0000-0000-000018680000}"/>
    <cellStyle name="Comma 3 6 2 3 4" xfId="9357" xr:uid="{00000000-0005-0000-0000-000019680000}"/>
    <cellStyle name="Comma 3 6 2 3 4 2" xfId="38415" xr:uid="{00000000-0005-0000-0000-00001A680000}"/>
    <cellStyle name="Comma 3 6 2 3 5" xfId="31831" xr:uid="{00000000-0005-0000-0000-00001B680000}"/>
    <cellStyle name="Comma 3 6 2 4" xfId="3877" xr:uid="{00000000-0005-0000-0000-00001C680000}"/>
    <cellStyle name="Comma 3 6 2 4 2" xfId="17171" xr:uid="{00000000-0005-0000-0000-00001D680000}"/>
    <cellStyle name="Comma 3 6 2 4 2 2" xfId="25125" xr:uid="{00000000-0005-0000-0000-00001E680000}"/>
    <cellStyle name="Comma 3 6 2 4 2 2 2" xfId="54084" xr:uid="{00000000-0005-0000-0000-00001F680000}"/>
    <cellStyle name="Comma 3 6 2 4 2 3" xfId="46143" xr:uid="{00000000-0005-0000-0000-000020680000}"/>
    <cellStyle name="Comma 3 6 2 4 3" xfId="10501" xr:uid="{00000000-0005-0000-0000-000021680000}"/>
    <cellStyle name="Comma 3 6 2 4 3 2" xfId="39559" xr:uid="{00000000-0005-0000-0000-000022680000}"/>
    <cellStyle name="Comma 3 6 2 4 4" xfId="32975" xr:uid="{00000000-0005-0000-0000-000023680000}"/>
    <cellStyle name="Comma 3 6 2 5" xfId="5033" xr:uid="{00000000-0005-0000-0000-000024680000}"/>
    <cellStyle name="Comma 3 6 2 5 2" xfId="18315" xr:uid="{00000000-0005-0000-0000-000025680000}"/>
    <cellStyle name="Comma 3 6 2 5 2 2" xfId="26269" xr:uid="{00000000-0005-0000-0000-000026680000}"/>
    <cellStyle name="Comma 3 6 2 5 2 2 2" xfId="55228" xr:uid="{00000000-0005-0000-0000-000027680000}"/>
    <cellStyle name="Comma 3 6 2 5 2 3" xfId="47287" xr:uid="{00000000-0005-0000-0000-000028680000}"/>
    <cellStyle name="Comma 3 6 2 5 3" xfId="11645" xr:uid="{00000000-0005-0000-0000-000029680000}"/>
    <cellStyle name="Comma 3 6 2 5 3 2" xfId="40703" xr:uid="{00000000-0005-0000-0000-00002A680000}"/>
    <cellStyle name="Comma 3 6 2 5 4" xfId="34119" xr:uid="{00000000-0005-0000-0000-00002B680000}"/>
    <cellStyle name="Comma 3 6 2 6" xfId="7202" xr:uid="{00000000-0005-0000-0000-00002C680000}"/>
    <cellStyle name="Comma 3 6 2 6 2" xfId="20463" xr:uid="{00000000-0005-0000-0000-00002D680000}"/>
    <cellStyle name="Comma 3 6 2 6 2 2" xfId="28417" xr:uid="{00000000-0005-0000-0000-00002E680000}"/>
    <cellStyle name="Comma 3 6 2 6 2 2 2" xfId="57376" xr:uid="{00000000-0005-0000-0000-00002F680000}"/>
    <cellStyle name="Comma 3 6 2 6 2 3" xfId="49435" xr:uid="{00000000-0005-0000-0000-000030680000}"/>
    <cellStyle name="Comma 3 6 2 6 3" xfId="13793" xr:uid="{00000000-0005-0000-0000-000031680000}"/>
    <cellStyle name="Comma 3 6 2 6 3 2" xfId="42851" xr:uid="{00000000-0005-0000-0000-000032680000}"/>
    <cellStyle name="Comma 3 6 2 6 4" xfId="36267" xr:uid="{00000000-0005-0000-0000-000033680000}"/>
    <cellStyle name="Comma 3 6 2 7" xfId="15071" xr:uid="{00000000-0005-0000-0000-000034680000}"/>
    <cellStyle name="Comma 3 6 2 7 2" xfId="23061" xr:uid="{00000000-0005-0000-0000-000035680000}"/>
    <cellStyle name="Comma 3 6 2 7 2 2" xfId="52020" xr:uid="{00000000-0005-0000-0000-000036680000}"/>
    <cellStyle name="Comma 3 6 2 7 3" xfId="44079" xr:uid="{00000000-0005-0000-0000-000037680000}"/>
    <cellStyle name="Comma 3 6 2 8" xfId="21613" xr:uid="{00000000-0005-0000-0000-000038680000}"/>
    <cellStyle name="Comma 3 6 2 8 2" xfId="29561" xr:uid="{00000000-0005-0000-0000-000039680000}"/>
    <cellStyle name="Comma 3 6 2 8 2 2" xfId="58520" xr:uid="{00000000-0005-0000-0000-00003A680000}"/>
    <cellStyle name="Comma 3 6 2 8 3" xfId="50579" xr:uid="{00000000-0005-0000-0000-00003B680000}"/>
    <cellStyle name="Comma 3 6 2 9" xfId="8353" xr:uid="{00000000-0005-0000-0000-00003C680000}"/>
    <cellStyle name="Comma 3 6 2 9 2" xfId="37411" xr:uid="{00000000-0005-0000-0000-00003D680000}"/>
    <cellStyle name="Comma 3 6 3" xfId="2050" xr:uid="{00000000-0005-0000-0000-00003E680000}"/>
    <cellStyle name="Comma 3 6 3 2" xfId="3058" xr:uid="{00000000-0005-0000-0000-00003F680000}"/>
    <cellStyle name="Comma 3 6 3 2 2" xfId="6416" xr:uid="{00000000-0005-0000-0000-000040680000}"/>
    <cellStyle name="Comma 3 6 3 2 2 2" xfId="19698" xr:uid="{00000000-0005-0000-0000-000041680000}"/>
    <cellStyle name="Comma 3 6 3 2 2 2 2" xfId="27652" xr:uid="{00000000-0005-0000-0000-000042680000}"/>
    <cellStyle name="Comma 3 6 3 2 2 2 2 2" xfId="56611" xr:uid="{00000000-0005-0000-0000-000043680000}"/>
    <cellStyle name="Comma 3 6 3 2 2 2 3" xfId="48670" xr:uid="{00000000-0005-0000-0000-000044680000}"/>
    <cellStyle name="Comma 3 6 3 2 2 3" xfId="13028" xr:uid="{00000000-0005-0000-0000-000045680000}"/>
    <cellStyle name="Comma 3 6 3 2 2 3 2" xfId="42086" xr:uid="{00000000-0005-0000-0000-000046680000}"/>
    <cellStyle name="Comma 3 6 3 2 2 4" xfId="35502" xr:uid="{00000000-0005-0000-0000-000047680000}"/>
    <cellStyle name="Comma 3 6 3 2 3" xfId="16546" xr:uid="{00000000-0005-0000-0000-000048680000}"/>
    <cellStyle name="Comma 3 6 3 2 3 2" xfId="24500" xr:uid="{00000000-0005-0000-0000-000049680000}"/>
    <cellStyle name="Comma 3 6 3 2 3 2 2" xfId="53459" xr:uid="{00000000-0005-0000-0000-00004A680000}"/>
    <cellStyle name="Comma 3 6 3 2 3 3" xfId="45518" xr:uid="{00000000-0005-0000-0000-00004B680000}"/>
    <cellStyle name="Comma 3 6 3 2 4" xfId="9736" xr:uid="{00000000-0005-0000-0000-00004C680000}"/>
    <cellStyle name="Comma 3 6 3 2 4 2" xfId="38794" xr:uid="{00000000-0005-0000-0000-00004D680000}"/>
    <cellStyle name="Comma 3 6 3 2 5" xfId="32210" xr:uid="{00000000-0005-0000-0000-00004E680000}"/>
    <cellStyle name="Comma 3 6 3 3" xfId="4256" xr:uid="{00000000-0005-0000-0000-00004F680000}"/>
    <cellStyle name="Comma 3 6 3 3 2" xfId="17550" xr:uid="{00000000-0005-0000-0000-000050680000}"/>
    <cellStyle name="Comma 3 6 3 3 2 2" xfId="25504" xr:uid="{00000000-0005-0000-0000-000051680000}"/>
    <cellStyle name="Comma 3 6 3 3 2 2 2" xfId="54463" xr:uid="{00000000-0005-0000-0000-000052680000}"/>
    <cellStyle name="Comma 3 6 3 3 2 3" xfId="46522" xr:uid="{00000000-0005-0000-0000-000053680000}"/>
    <cellStyle name="Comma 3 6 3 3 3" xfId="10880" xr:uid="{00000000-0005-0000-0000-000054680000}"/>
    <cellStyle name="Comma 3 6 3 3 3 2" xfId="39938" xr:uid="{00000000-0005-0000-0000-000055680000}"/>
    <cellStyle name="Comma 3 6 3 3 4" xfId="33354" xr:uid="{00000000-0005-0000-0000-000056680000}"/>
    <cellStyle name="Comma 3 6 3 4" xfId="5412" xr:uid="{00000000-0005-0000-0000-000057680000}"/>
    <cellStyle name="Comma 3 6 3 4 2" xfId="18694" xr:uid="{00000000-0005-0000-0000-000058680000}"/>
    <cellStyle name="Comma 3 6 3 4 2 2" xfId="26648" xr:uid="{00000000-0005-0000-0000-000059680000}"/>
    <cellStyle name="Comma 3 6 3 4 2 2 2" xfId="55607" xr:uid="{00000000-0005-0000-0000-00005A680000}"/>
    <cellStyle name="Comma 3 6 3 4 2 3" xfId="47666" xr:uid="{00000000-0005-0000-0000-00005B680000}"/>
    <cellStyle name="Comma 3 6 3 4 3" xfId="12024" xr:uid="{00000000-0005-0000-0000-00005C680000}"/>
    <cellStyle name="Comma 3 6 3 4 3 2" xfId="41082" xr:uid="{00000000-0005-0000-0000-00005D680000}"/>
    <cellStyle name="Comma 3 6 3 4 4" xfId="34498" xr:uid="{00000000-0005-0000-0000-00005E680000}"/>
    <cellStyle name="Comma 3 6 3 5" xfId="7581" xr:uid="{00000000-0005-0000-0000-00005F680000}"/>
    <cellStyle name="Comma 3 6 3 5 2" xfId="20842" xr:uid="{00000000-0005-0000-0000-000060680000}"/>
    <cellStyle name="Comma 3 6 3 5 2 2" xfId="28796" xr:uid="{00000000-0005-0000-0000-000061680000}"/>
    <cellStyle name="Comma 3 6 3 5 2 2 2" xfId="57755" xr:uid="{00000000-0005-0000-0000-000062680000}"/>
    <cellStyle name="Comma 3 6 3 5 2 3" xfId="49814" xr:uid="{00000000-0005-0000-0000-000063680000}"/>
    <cellStyle name="Comma 3 6 3 5 3" xfId="14172" xr:uid="{00000000-0005-0000-0000-000064680000}"/>
    <cellStyle name="Comma 3 6 3 5 3 2" xfId="43230" xr:uid="{00000000-0005-0000-0000-000065680000}"/>
    <cellStyle name="Comma 3 6 3 5 4" xfId="36646" xr:uid="{00000000-0005-0000-0000-000066680000}"/>
    <cellStyle name="Comma 3 6 3 6" xfId="15451" xr:uid="{00000000-0005-0000-0000-000067680000}"/>
    <cellStyle name="Comma 3 6 3 6 2" xfId="23441" xr:uid="{00000000-0005-0000-0000-000068680000}"/>
    <cellStyle name="Comma 3 6 3 6 2 2" xfId="52400" xr:uid="{00000000-0005-0000-0000-000069680000}"/>
    <cellStyle name="Comma 3 6 3 6 3" xfId="44459" xr:uid="{00000000-0005-0000-0000-00006A680000}"/>
    <cellStyle name="Comma 3 6 3 7" xfId="21992" xr:uid="{00000000-0005-0000-0000-00006B680000}"/>
    <cellStyle name="Comma 3 6 3 7 2" xfId="29940" xr:uid="{00000000-0005-0000-0000-00006C680000}"/>
    <cellStyle name="Comma 3 6 3 7 2 2" xfId="58899" xr:uid="{00000000-0005-0000-0000-00006D680000}"/>
    <cellStyle name="Comma 3 6 3 7 3" xfId="50958" xr:uid="{00000000-0005-0000-0000-00006E680000}"/>
    <cellStyle name="Comma 3 6 3 8" xfId="8732" xr:uid="{00000000-0005-0000-0000-00006F680000}"/>
    <cellStyle name="Comma 3 6 3 8 2" xfId="37790" xr:uid="{00000000-0005-0000-0000-000070680000}"/>
    <cellStyle name="Comma 3 6 3 9" xfId="31206" xr:uid="{00000000-0005-0000-0000-000071680000}"/>
    <cellStyle name="Comma 3 6 4" xfId="1868" xr:uid="{00000000-0005-0000-0000-000072680000}"/>
    <cellStyle name="Comma 3 6 4 2" xfId="2878" xr:uid="{00000000-0005-0000-0000-000073680000}"/>
    <cellStyle name="Comma 3 6 4 2 2" xfId="6236" xr:uid="{00000000-0005-0000-0000-000074680000}"/>
    <cellStyle name="Comma 3 6 4 2 2 2" xfId="19518" xr:uid="{00000000-0005-0000-0000-000075680000}"/>
    <cellStyle name="Comma 3 6 4 2 2 2 2" xfId="27472" xr:uid="{00000000-0005-0000-0000-000076680000}"/>
    <cellStyle name="Comma 3 6 4 2 2 2 2 2" xfId="56431" xr:uid="{00000000-0005-0000-0000-000077680000}"/>
    <cellStyle name="Comma 3 6 4 2 2 2 3" xfId="48490" xr:uid="{00000000-0005-0000-0000-000078680000}"/>
    <cellStyle name="Comma 3 6 4 2 2 3" xfId="12848" xr:uid="{00000000-0005-0000-0000-000079680000}"/>
    <cellStyle name="Comma 3 6 4 2 2 3 2" xfId="41906" xr:uid="{00000000-0005-0000-0000-00007A680000}"/>
    <cellStyle name="Comma 3 6 4 2 2 4" xfId="35322" xr:uid="{00000000-0005-0000-0000-00007B680000}"/>
    <cellStyle name="Comma 3 6 4 2 3" xfId="16366" xr:uid="{00000000-0005-0000-0000-00007C680000}"/>
    <cellStyle name="Comma 3 6 4 2 3 2" xfId="24320" xr:uid="{00000000-0005-0000-0000-00007D680000}"/>
    <cellStyle name="Comma 3 6 4 2 3 2 2" xfId="53279" xr:uid="{00000000-0005-0000-0000-00007E680000}"/>
    <cellStyle name="Comma 3 6 4 2 3 3" xfId="45338" xr:uid="{00000000-0005-0000-0000-00007F680000}"/>
    <cellStyle name="Comma 3 6 4 2 4" xfId="9556" xr:uid="{00000000-0005-0000-0000-000080680000}"/>
    <cellStyle name="Comma 3 6 4 2 4 2" xfId="38614" xr:uid="{00000000-0005-0000-0000-000081680000}"/>
    <cellStyle name="Comma 3 6 4 2 5" xfId="32030" xr:uid="{00000000-0005-0000-0000-000082680000}"/>
    <cellStyle name="Comma 3 6 4 3" xfId="4076" xr:uid="{00000000-0005-0000-0000-000083680000}"/>
    <cellStyle name="Comma 3 6 4 3 2" xfId="17370" xr:uid="{00000000-0005-0000-0000-000084680000}"/>
    <cellStyle name="Comma 3 6 4 3 2 2" xfId="25324" xr:uid="{00000000-0005-0000-0000-000085680000}"/>
    <cellStyle name="Comma 3 6 4 3 2 2 2" xfId="54283" xr:uid="{00000000-0005-0000-0000-000086680000}"/>
    <cellStyle name="Comma 3 6 4 3 2 3" xfId="46342" xr:uid="{00000000-0005-0000-0000-000087680000}"/>
    <cellStyle name="Comma 3 6 4 3 3" xfId="10700" xr:uid="{00000000-0005-0000-0000-000088680000}"/>
    <cellStyle name="Comma 3 6 4 3 3 2" xfId="39758" xr:uid="{00000000-0005-0000-0000-000089680000}"/>
    <cellStyle name="Comma 3 6 4 3 4" xfId="33174" xr:uid="{00000000-0005-0000-0000-00008A680000}"/>
    <cellStyle name="Comma 3 6 4 4" xfId="5232" xr:uid="{00000000-0005-0000-0000-00008B680000}"/>
    <cellStyle name="Comma 3 6 4 4 2" xfId="18514" xr:uid="{00000000-0005-0000-0000-00008C680000}"/>
    <cellStyle name="Comma 3 6 4 4 2 2" xfId="26468" xr:uid="{00000000-0005-0000-0000-00008D680000}"/>
    <cellStyle name="Comma 3 6 4 4 2 2 2" xfId="55427" xr:uid="{00000000-0005-0000-0000-00008E680000}"/>
    <cellStyle name="Comma 3 6 4 4 2 3" xfId="47486" xr:uid="{00000000-0005-0000-0000-00008F680000}"/>
    <cellStyle name="Comma 3 6 4 4 3" xfId="11844" xr:uid="{00000000-0005-0000-0000-000090680000}"/>
    <cellStyle name="Comma 3 6 4 4 3 2" xfId="40902" xr:uid="{00000000-0005-0000-0000-000091680000}"/>
    <cellStyle name="Comma 3 6 4 4 4" xfId="34318" xr:uid="{00000000-0005-0000-0000-000092680000}"/>
    <cellStyle name="Comma 3 6 4 5" xfId="7401" xr:uid="{00000000-0005-0000-0000-000093680000}"/>
    <cellStyle name="Comma 3 6 4 5 2" xfId="20662" xr:uid="{00000000-0005-0000-0000-000094680000}"/>
    <cellStyle name="Comma 3 6 4 5 2 2" xfId="28616" xr:uid="{00000000-0005-0000-0000-000095680000}"/>
    <cellStyle name="Comma 3 6 4 5 2 2 2" xfId="57575" xr:uid="{00000000-0005-0000-0000-000096680000}"/>
    <cellStyle name="Comma 3 6 4 5 2 3" xfId="49634" xr:uid="{00000000-0005-0000-0000-000097680000}"/>
    <cellStyle name="Comma 3 6 4 5 3" xfId="13992" xr:uid="{00000000-0005-0000-0000-000098680000}"/>
    <cellStyle name="Comma 3 6 4 5 3 2" xfId="43050" xr:uid="{00000000-0005-0000-0000-000099680000}"/>
    <cellStyle name="Comma 3 6 4 5 4" xfId="36466" xr:uid="{00000000-0005-0000-0000-00009A680000}"/>
    <cellStyle name="Comma 3 6 4 6" xfId="15271" xr:uid="{00000000-0005-0000-0000-00009B680000}"/>
    <cellStyle name="Comma 3 6 4 6 2" xfId="23261" xr:uid="{00000000-0005-0000-0000-00009C680000}"/>
    <cellStyle name="Comma 3 6 4 6 2 2" xfId="52220" xr:uid="{00000000-0005-0000-0000-00009D680000}"/>
    <cellStyle name="Comma 3 6 4 6 3" xfId="44279" xr:uid="{00000000-0005-0000-0000-00009E680000}"/>
    <cellStyle name="Comma 3 6 4 7" xfId="21812" xr:uid="{00000000-0005-0000-0000-00009F680000}"/>
    <cellStyle name="Comma 3 6 4 7 2" xfId="29760" xr:uid="{00000000-0005-0000-0000-0000A0680000}"/>
    <cellStyle name="Comma 3 6 4 7 2 2" xfId="58719" xr:uid="{00000000-0005-0000-0000-0000A1680000}"/>
    <cellStyle name="Comma 3 6 4 7 3" xfId="50778" xr:uid="{00000000-0005-0000-0000-0000A2680000}"/>
    <cellStyle name="Comma 3 6 4 8" xfId="8552" xr:uid="{00000000-0005-0000-0000-0000A3680000}"/>
    <cellStyle name="Comma 3 6 4 8 2" xfId="37610" xr:uid="{00000000-0005-0000-0000-0000A4680000}"/>
    <cellStyle name="Comma 3 6 4 9" xfId="31026" xr:uid="{00000000-0005-0000-0000-0000A5680000}"/>
    <cellStyle name="Comma 3 6 5" xfId="2466" xr:uid="{00000000-0005-0000-0000-0000A6680000}"/>
    <cellStyle name="Comma 3 6 5 2" xfId="5824" xr:uid="{00000000-0005-0000-0000-0000A7680000}"/>
    <cellStyle name="Comma 3 6 5 2 2" xfId="19106" xr:uid="{00000000-0005-0000-0000-0000A8680000}"/>
    <cellStyle name="Comma 3 6 5 2 2 2" xfId="27060" xr:uid="{00000000-0005-0000-0000-0000A9680000}"/>
    <cellStyle name="Comma 3 6 5 2 2 2 2" xfId="56019" xr:uid="{00000000-0005-0000-0000-0000AA680000}"/>
    <cellStyle name="Comma 3 6 5 2 2 3" xfId="48078" xr:uid="{00000000-0005-0000-0000-0000AB680000}"/>
    <cellStyle name="Comma 3 6 5 2 3" xfId="12436" xr:uid="{00000000-0005-0000-0000-0000AC680000}"/>
    <cellStyle name="Comma 3 6 5 2 3 2" xfId="41494" xr:uid="{00000000-0005-0000-0000-0000AD680000}"/>
    <cellStyle name="Comma 3 6 5 2 4" xfId="34910" xr:uid="{00000000-0005-0000-0000-0000AE680000}"/>
    <cellStyle name="Comma 3 6 5 3" xfId="15956" xr:uid="{00000000-0005-0000-0000-0000AF680000}"/>
    <cellStyle name="Comma 3 6 5 3 2" xfId="23932" xr:uid="{00000000-0005-0000-0000-0000B0680000}"/>
    <cellStyle name="Comma 3 6 5 3 2 2" xfId="52891" xr:uid="{00000000-0005-0000-0000-0000B1680000}"/>
    <cellStyle name="Comma 3 6 5 3 3" xfId="44950" xr:uid="{00000000-0005-0000-0000-0000B2680000}"/>
    <cellStyle name="Comma 3 6 5 4" xfId="9144" xr:uid="{00000000-0005-0000-0000-0000B3680000}"/>
    <cellStyle name="Comma 3 6 5 4 2" xfId="38202" xr:uid="{00000000-0005-0000-0000-0000B4680000}"/>
    <cellStyle name="Comma 3 6 5 5" xfId="31618" xr:uid="{00000000-0005-0000-0000-0000B5680000}"/>
    <cellStyle name="Comma 3 6 6" xfId="3664" xr:uid="{00000000-0005-0000-0000-0000B6680000}"/>
    <cellStyle name="Comma 3 6 6 2" xfId="16958" xr:uid="{00000000-0005-0000-0000-0000B7680000}"/>
    <cellStyle name="Comma 3 6 6 2 2" xfId="24912" xr:uid="{00000000-0005-0000-0000-0000B8680000}"/>
    <cellStyle name="Comma 3 6 6 2 2 2" xfId="53871" xr:uid="{00000000-0005-0000-0000-0000B9680000}"/>
    <cellStyle name="Comma 3 6 6 2 3" xfId="45930" xr:uid="{00000000-0005-0000-0000-0000BA680000}"/>
    <cellStyle name="Comma 3 6 6 3" xfId="10288" xr:uid="{00000000-0005-0000-0000-0000BB680000}"/>
    <cellStyle name="Comma 3 6 6 3 2" xfId="39346" xr:uid="{00000000-0005-0000-0000-0000BC680000}"/>
    <cellStyle name="Comma 3 6 6 4" xfId="32762" xr:uid="{00000000-0005-0000-0000-0000BD680000}"/>
    <cellStyle name="Comma 3 6 7" xfId="4820" xr:uid="{00000000-0005-0000-0000-0000BE680000}"/>
    <cellStyle name="Comma 3 6 7 2" xfId="18102" xr:uid="{00000000-0005-0000-0000-0000BF680000}"/>
    <cellStyle name="Comma 3 6 7 2 2" xfId="26056" xr:uid="{00000000-0005-0000-0000-0000C0680000}"/>
    <cellStyle name="Comma 3 6 7 2 2 2" xfId="55015" xr:uid="{00000000-0005-0000-0000-0000C1680000}"/>
    <cellStyle name="Comma 3 6 7 2 3" xfId="47074" xr:uid="{00000000-0005-0000-0000-0000C2680000}"/>
    <cellStyle name="Comma 3 6 7 3" xfId="11432" xr:uid="{00000000-0005-0000-0000-0000C3680000}"/>
    <cellStyle name="Comma 3 6 7 3 2" xfId="40490" xr:uid="{00000000-0005-0000-0000-0000C4680000}"/>
    <cellStyle name="Comma 3 6 7 4" xfId="33906" xr:uid="{00000000-0005-0000-0000-0000C5680000}"/>
    <cellStyle name="Comma 3 6 8" xfId="6989" xr:uid="{00000000-0005-0000-0000-0000C6680000}"/>
    <cellStyle name="Comma 3 6 8 2" xfId="20250" xr:uid="{00000000-0005-0000-0000-0000C7680000}"/>
    <cellStyle name="Comma 3 6 8 2 2" xfId="28204" xr:uid="{00000000-0005-0000-0000-0000C8680000}"/>
    <cellStyle name="Comma 3 6 8 2 2 2" xfId="57163" xr:uid="{00000000-0005-0000-0000-0000C9680000}"/>
    <cellStyle name="Comma 3 6 8 2 3" xfId="49222" xr:uid="{00000000-0005-0000-0000-0000CA680000}"/>
    <cellStyle name="Comma 3 6 8 3" xfId="13580" xr:uid="{00000000-0005-0000-0000-0000CB680000}"/>
    <cellStyle name="Comma 3 6 8 3 2" xfId="42638" xr:uid="{00000000-0005-0000-0000-0000CC680000}"/>
    <cellStyle name="Comma 3 6 8 4" xfId="36054" xr:uid="{00000000-0005-0000-0000-0000CD680000}"/>
    <cellStyle name="Comma 3 6 9" xfId="14858" xr:uid="{00000000-0005-0000-0000-0000CE680000}"/>
    <cellStyle name="Comma 3 6 9 2" xfId="22848" xr:uid="{00000000-0005-0000-0000-0000CF680000}"/>
    <cellStyle name="Comma 3 6 9 2 2" xfId="51807" xr:uid="{00000000-0005-0000-0000-0000D0680000}"/>
    <cellStyle name="Comma 3 6 9 3" xfId="43866" xr:uid="{00000000-0005-0000-0000-0000D1680000}"/>
    <cellStyle name="Comma 3 7" xfId="1526" xr:uid="{00000000-0005-0000-0000-0000D2680000}"/>
    <cellStyle name="Comma 3 7 10" xfId="30719" xr:uid="{00000000-0005-0000-0000-0000D3680000}"/>
    <cellStyle name="Comma 3 7 2" xfId="2155" xr:uid="{00000000-0005-0000-0000-0000D4680000}"/>
    <cellStyle name="Comma 3 7 2 2" xfId="3163" xr:uid="{00000000-0005-0000-0000-0000D5680000}"/>
    <cellStyle name="Comma 3 7 2 2 2" xfId="6521" xr:uid="{00000000-0005-0000-0000-0000D6680000}"/>
    <cellStyle name="Comma 3 7 2 2 2 2" xfId="19803" xr:uid="{00000000-0005-0000-0000-0000D7680000}"/>
    <cellStyle name="Comma 3 7 2 2 2 2 2" xfId="27757" xr:uid="{00000000-0005-0000-0000-0000D8680000}"/>
    <cellStyle name="Comma 3 7 2 2 2 2 2 2" xfId="56716" xr:uid="{00000000-0005-0000-0000-0000D9680000}"/>
    <cellStyle name="Comma 3 7 2 2 2 2 3" xfId="48775" xr:uid="{00000000-0005-0000-0000-0000DA680000}"/>
    <cellStyle name="Comma 3 7 2 2 2 3" xfId="13133" xr:uid="{00000000-0005-0000-0000-0000DB680000}"/>
    <cellStyle name="Comma 3 7 2 2 2 3 2" xfId="42191" xr:uid="{00000000-0005-0000-0000-0000DC680000}"/>
    <cellStyle name="Comma 3 7 2 2 2 4" xfId="35607" xr:uid="{00000000-0005-0000-0000-0000DD680000}"/>
    <cellStyle name="Comma 3 7 2 2 3" xfId="16651" xr:uid="{00000000-0005-0000-0000-0000DE680000}"/>
    <cellStyle name="Comma 3 7 2 2 3 2" xfId="24605" xr:uid="{00000000-0005-0000-0000-0000DF680000}"/>
    <cellStyle name="Comma 3 7 2 2 3 2 2" xfId="53564" xr:uid="{00000000-0005-0000-0000-0000E0680000}"/>
    <cellStyle name="Comma 3 7 2 2 3 3" xfId="45623" xr:uid="{00000000-0005-0000-0000-0000E1680000}"/>
    <cellStyle name="Comma 3 7 2 2 4" xfId="9841" xr:uid="{00000000-0005-0000-0000-0000E2680000}"/>
    <cellStyle name="Comma 3 7 2 2 4 2" xfId="38899" xr:uid="{00000000-0005-0000-0000-0000E3680000}"/>
    <cellStyle name="Comma 3 7 2 2 5" xfId="32315" xr:uid="{00000000-0005-0000-0000-0000E4680000}"/>
    <cellStyle name="Comma 3 7 2 3" xfId="4361" xr:uid="{00000000-0005-0000-0000-0000E5680000}"/>
    <cellStyle name="Comma 3 7 2 3 2" xfId="17655" xr:uid="{00000000-0005-0000-0000-0000E6680000}"/>
    <cellStyle name="Comma 3 7 2 3 2 2" xfId="25609" xr:uid="{00000000-0005-0000-0000-0000E7680000}"/>
    <cellStyle name="Comma 3 7 2 3 2 2 2" xfId="54568" xr:uid="{00000000-0005-0000-0000-0000E8680000}"/>
    <cellStyle name="Comma 3 7 2 3 2 3" xfId="46627" xr:uid="{00000000-0005-0000-0000-0000E9680000}"/>
    <cellStyle name="Comma 3 7 2 3 3" xfId="10985" xr:uid="{00000000-0005-0000-0000-0000EA680000}"/>
    <cellStyle name="Comma 3 7 2 3 3 2" xfId="40043" xr:uid="{00000000-0005-0000-0000-0000EB680000}"/>
    <cellStyle name="Comma 3 7 2 3 4" xfId="33459" xr:uid="{00000000-0005-0000-0000-0000EC680000}"/>
    <cellStyle name="Comma 3 7 2 4" xfId="5517" xr:uid="{00000000-0005-0000-0000-0000ED680000}"/>
    <cellStyle name="Comma 3 7 2 4 2" xfId="18799" xr:uid="{00000000-0005-0000-0000-0000EE680000}"/>
    <cellStyle name="Comma 3 7 2 4 2 2" xfId="26753" xr:uid="{00000000-0005-0000-0000-0000EF680000}"/>
    <cellStyle name="Comma 3 7 2 4 2 2 2" xfId="55712" xr:uid="{00000000-0005-0000-0000-0000F0680000}"/>
    <cellStyle name="Comma 3 7 2 4 2 3" xfId="47771" xr:uid="{00000000-0005-0000-0000-0000F1680000}"/>
    <cellStyle name="Comma 3 7 2 4 3" xfId="12129" xr:uid="{00000000-0005-0000-0000-0000F2680000}"/>
    <cellStyle name="Comma 3 7 2 4 3 2" xfId="41187" xr:uid="{00000000-0005-0000-0000-0000F3680000}"/>
    <cellStyle name="Comma 3 7 2 4 4" xfId="34603" xr:uid="{00000000-0005-0000-0000-0000F4680000}"/>
    <cellStyle name="Comma 3 7 2 5" xfId="7686" xr:uid="{00000000-0005-0000-0000-0000F5680000}"/>
    <cellStyle name="Comma 3 7 2 5 2" xfId="20947" xr:uid="{00000000-0005-0000-0000-0000F6680000}"/>
    <cellStyle name="Comma 3 7 2 5 2 2" xfId="28901" xr:uid="{00000000-0005-0000-0000-0000F7680000}"/>
    <cellStyle name="Comma 3 7 2 5 2 2 2" xfId="57860" xr:uid="{00000000-0005-0000-0000-0000F8680000}"/>
    <cellStyle name="Comma 3 7 2 5 2 3" xfId="49919" xr:uid="{00000000-0005-0000-0000-0000F9680000}"/>
    <cellStyle name="Comma 3 7 2 5 3" xfId="14277" xr:uid="{00000000-0005-0000-0000-0000FA680000}"/>
    <cellStyle name="Comma 3 7 2 5 3 2" xfId="43335" xr:uid="{00000000-0005-0000-0000-0000FB680000}"/>
    <cellStyle name="Comma 3 7 2 5 4" xfId="36751" xr:uid="{00000000-0005-0000-0000-0000FC680000}"/>
    <cellStyle name="Comma 3 7 2 6" xfId="15556" xr:uid="{00000000-0005-0000-0000-0000FD680000}"/>
    <cellStyle name="Comma 3 7 2 6 2" xfId="23546" xr:uid="{00000000-0005-0000-0000-0000FE680000}"/>
    <cellStyle name="Comma 3 7 2 6 2 2" xfId="52505" xr:uid="{00000000-0005-0000-0000-0000FF680000}"/>
    <cellStyle name="Comma 3 7 2 6 3" xfId="44564" xr:uid="{00000000-0005-0000-0000-000000690000}"/>
    <cellStyle name="Comma 3 7 2 7" xfId="22097" xr:uid="{00000000-0005-0000-0000-000001690000}"/>
    <cellStyle name="Comma 3 7 2 7 2" xfId="30045" xr:uid="{00000000-0005-0000-0000-000002690000}"/>
    <cellStyle name="Comma 3 7 2 7 2 2" xfId="59004" xr:uid="{00000000-0005-0000-0000-000003690000}"/>
    <cellStyle name="Comma 3 7 2 7 3" xfId="51063" xr:uid="{00000000-0005-0000-0000-000004690000}"/>
    <cellStyle name="Comma 3 7 2 8" xfId="8837" xr:uid="{00000000-0005-0000-0000-000005690000}"/>
    <cellStyle name="Comma 3 7 2 8 2" xfId="37895" xr:uid="{00000000-0005-0000-0000-000006690000}"/>
    <cellStyle name="Comma 3 7 2 9" xfId="31311" xr:uid="{00000000-0005-0000-0000-000007690000}"/>
    <cellStyle name="Comma 3 7 3" xfId="2571" xr:uid="{00000000-0005-0000-0000-000008690000}"/>
    <cellStyle name="Comma 3 7 3 2" xfId="5929" xr:uid="{00000000-0005-0000-0000-000009690000}"/>
    <cellStyle name="Comma 3 7 3 2 2" xfId="19211" xr:uid="{00000000-0005-0000-0000-00000A690000}"/>
    <cellStyle name="Comma 3 7 3 2 2 2" xfId="27165" xr:uid="{00000000-0005-0000-0000-00000B690000}"/>
    <cellStyle name="Comma 3 7 3 2 2 2 2" xfId="56124" xr:uid="{00000000-0005-0000-0000-00000C690000}"/>
    <cellStyle name="Comma 3 7 3 2 2 3" xfId="48183" xr:uid="{00000000-0005-0000-0000-00000D690000}"/>
    <cellStyle name="Comma 3 7 3 2 3" xfId="12541" xr:uid="{00000000-0005-0000-0000-00000E690000}"/>
    <cellStyle name="Comma 3 7 3 2 3 2" xfId="41599" xr:uid="{00000000-0005-0000-0000-00000F690000}"/>
    <cellStyle name="Comma 3 7 3 2 4" xfId="35015" xr:uid="{00000000-0005-0000-0000-000010690000}"/>
    <cellStyle name="Comma 3 7 3 3" xfId="16059" xr:uid="{00000000-0005-0000-0000-000011690000}"/>
    <cellStyle name="Comma 3 7 3 3 2" xfId="24013" xr:uid="{00000000-0005-0000-0000-000012690000}"/>
    <cellStyle name="Comma 3 7 3 3 2 2" xfId="52972" xr:uid="{00000000-0005-0000-0000-000013690000}"/>
    <cellStyle name="Comma 3 7 3 3 3" xfId="45031" xr:uid="{00000000-0005-0000-0000-000014690000}"/>
    <cellStyle name="Comma 3 7 3 4" xfId="9249" xr:uid="{00000000-0005-0000-0000-000015690000}"/>
    <cellStyle name="Comma 3 7 3 4 2" xfId="38307" xr:uid="{00000000-0005-0000-0000-000016690000}"/>
    <cellStyle name="Comma 3 7 3 5" xfId="31723" xr:uid="{00000000-0005-0000-0000-000017690000}"/>
    <cellStyle name="Comma 3 7 4" xfId="3769" xr:uid="{00000000-0005-0000-0000-000018690000}"/>
    <cellStyle name="Comma 3 7 4 2" xfId="17063" xr:uid="{00000000-0005-0000-0000-000019690000}"/>
    <cellStyle name="Comma 3 7 4 2 2" xfId="25017" xr:uid="{00000000-0005-0000-0000-00001A690000}"/>
    <cellStyle name="Comma 3 7 4 2 2 2" xfId="53976" xr:uid="{00000000-0005-0000-0000-00001B690000}"/>
    <cellStyle name="Comma 3 7 4 2 3" xfId="46035" xr:uid="{00000000-0005-0000-0000-00001C690000}"/>
    <cellStyle name="Comma 3 7 4 3" xfId="10393" xr:uid="{00000000-0005-0000-0000-00001D690000}"/>
    <cellStyle name="Comma 3 7 4 3 2" xfId="39451" xr:uid="{00000000-0005-0000-0000-00001E690000}"/>
    <cellStyle name="Comma 3 7 4 4" xfId="32867" xr:uid="{00000000-0005-0000-0000-00001F690000}"/>
    <cellStyle name="Comma 3 7 5" xfId="4925" xr:uid="{00000000-0005-0000-0000-000020690000}"/>
    <cellStyle name="Comma 3 7 5 2" xfId="18207" xr:uid="{00000000-0005-0000-0000-000021690000}"/>
    <cellStyle name="Comma 3 7 5 2 2" xfId="26161" xr:uid="{00000000-0005-0000-0000-000022690000}"/>
    <cellStyle name="Comma 3 7 5 2 2 2" xfId="55120" xr:uid="{00000000-0005-0000-0000-000023690000}"/>
    <cellStyle name="Comma 3 7 5 2 3" xfId="47179" xr:uid="{00000000-0005-0000-0000-000024690000}"/>
    <cellStyle name="Comma 3 7 5 3" xfId="11537" xr:uid="{00000000-0005-0000-0000-000025690000}"/>
    <cellStyle name="Comma 3 7 5 3 2" xfId="40595" xr:uid="{00000000-0005-0000-0000-000026690000}"/>
    <cellStyle name="Comma 3 7 5 4" xfId="34011" xr:uid="{00000000-0005-0000-0000-000027690000}"/>
    <cellStyle name="Comma 3 7 6" xfId="7094" xr:uid="{00000000-0005-0000-0000-000028690000}"/>
    <cellStyle name="Comma 3 7 6 2" xfId="20355" xr:uid="{00000000-0005-0000-0000-000029690000}"/>
    <cellStyle name="Comma 3 7 6 2 2" xfId="28309" xr:uid="{00000000-0005-0000-0000-00002A690000}"/>
    <cellStyle name="Comma 3 7 6 2 2 2" xfId="57268" xr:uid="{00000000-0005-0000-0000-00002B690000}"/>
    <cellStyle name="Comma 3 7 6 2 3" xfId="49327" xr:uid="{00000000-0005-0000-0000-00002C690000}"/>
    <cellStyle name="Comma 3 7 6 3" xfId="13685" xr:uid="{00000000-0005-0000-0000-00002D690000}"/>
    <cellStyle name="Comma 3 7 6 3 2" xfId="42743" xr:uid="{00000000-0005-0000-0000-00002E690000}"/>
    <cellStyle name="Comma 3 7 6 4" xfId="36159" xr:uid="{00000000-0005-0000-0000-00002F690000}"/>
    <cellStyle name="Comma 3 7 7" xfId="14963" xr:uid="{00000000-0005-0000-0000-000030690000}"/>
    <cellStyle name="Comma 3 7 7 2" xfId="22953" xr:uid="{00000000-0005-0000-0000-000031690000}"/>
    <cellStyle name="Comma 3 7 7 2 2" xfId="51912" xr:uid="{00000000-0005-0000-0000-000032690000}"/>
    <cellStyle name="Comma 3 7 7 3" xfId="43971" xr:uid="{00000000-0005-0000-0000-000033690000}"/>
    <cellStyle name="Comma 3 7 8" xfId="21505" xr:uid="{00000000-0005-0000-0000-000034690000}"/>
    <cellStyle name="Comma 3 7 8 2" xfId="29453" xr:uid="{00000000-0005-0000-0000-000035690000}"/>
    <cellStyle name="Comma 3 7 8 2 2" xfId="58412" xr:uid="{00000000-0005-0000-0000-000036690000}"/>
    <cellStyle name="Comma 3 7 8 3" xfId="50471" xr:uid="{00000000-0005-0000-0000-000037690000}"/>
    <cellStyle name="Comma 3 7 9" xfId="8245" xr:uid="{00000000-0005-0000-0000-000038690000}"/>
    <cellStyle name="Comma 3 7 9 2" xfId="37303" xr:uid="{00000000-0005-0000-0000-000039690000}"/>
    <cellStyle name="Comma 3 8" xfId="1960" xr:uid="{00000000-0005-0000-0000-00003A690000}"/>
    <cellStyle name="Comma 3 8 2" xfId="2968" xr:uid="{00000000-0005-0000-0000-00003B690000}"/>
    <cellStyle name="Comma 3 8 2 2" xfId="6326" xr:uid="{00000000-0005-0000-0000-00003C690000}"/>
    <cellStyle name="Comma 3 8 2 2 2" xfId="19608" xr:uid="{00000000-0005-0000-0000-00003D690000}"/>
    <cellStyle name="Comma 3 8 2 2 2 2" xfId="27562" xr:uid="{00000000-0005-0000-0000-00003E690000}"/>
    <cellStyle name="Comma 3 8 2 2 2 2 2" xfId="56521" xr:uid="{00000000-0005-0000-0000-00003F690000}"/>
    <cellStyle name="Comma 3 8 2 2 2 3" xfId="48580" xr:uid="{00000000-0005-0000-0000-000040690000}"/>
    <cellStyle name="Comma 3 8 2 2 3" xfId="12938" xr:uid="{00000000-0005-0000-0000-000041690000}"/>
    <cellStyle name="Comma 3 8 2 2 3 2" xfId="41996" xr:uid="{00000000-0005-0000-0000-000042690000}"/>
    <cellStyle name="Comma 3 8 2 2 4" xfId="35412" xr:uid="{00000000-0005-0000-0000-000043690000}"/>
    <cellStyle name="Comma 3 8 2 3" xfId="16456" xr:uid="{00000000-0005-0000-0000-000044690000}"/>
    <cellStyle name="Comma 3 8 2 3 2" xfId="24410" xr:uid="{00000000-0005-0000-0000-000045690000}"/>
    <cellStyle name="Comma 3 8 2 3 2 2" xfId="53369" xr:uid="{00000000-0005-0000-0000-000046690000}"/>
    <cellStyle name="Comma 3 8 2 3 3" xfId="45428" xr:uid="{00000000-0005-0000-0000-000047690000}"/>
    <cellStyle name="Comma 3 8 2 4" xfId="9646" xr:uid="{00000000-0005-0000-0000-000048690000}"/>
    <cellStyle name="Comma 3 8 2 4 2" xfId="38704" xr:uid="{00000000-0005-0000-0000-000049690000}"/>
    <cellStyle name="Comma 3 8 2 5" xfId="32120" xr:uid="{00000000-0005-0000-0000-00004A690000}"/>
    <cellStyle name="Comma 3 8 3" xfId="4166" xr:uid="{00000000-0005-0000-0000-00004B690000}"/>
    <cellStyle name="Comma 3 8 3 2" xfId="17460" xr:uid="{00000000-0005-0000-0000-00004C690000}"/>
    <cellStyle name="Comma 3 8 3 2 2" xfId="25414" xr:uid="{00000000-0005-0000-0000-00004D690000}"/>
    <cellStyle name="Comma 3 8 3 2 2 2" xfId="54373" xr:uid="{00000000-0005-0000-0000-00004E690000}"/>
    <cellStyle name="Comma 3 8 3 2 3" xfId="46432" xr:uid="{00000000-0005-0000-0000-00004F690000}"/>
    <cellStyle name="Comma 3 8 3 3" xfId="10790" xr:uid="{00000000-0005-0000-0000-000050690000}"/>
    <cellStyle name="Comma 3 8 3 3 2" xfId="39848" xr:uid="{00000000-0005-0000-0000-000051690000}"/>
    <cellStyle name="Comma 3 8 3 4" xfId="33264" xr:uid="{00000000-0005-0000-0000-000052690000}"/>
    <cellStyle name="Comma 3 8 4" xfId="5322" xr:uid="{00000000-0005-0000-0000-000053690000}"/>
    <cellStyle name="Comma 3 8 4 2" xfId="18604" xr:uid="{00000000-0005-0000-0000-000054690000}"/>
    <cellStyle name="Comma 3 8 4 2 2" xfId="26558" xr:uid="{00000000-0005-0000-0000-000055690000}"/>
    <cellStyle name="Comma 3 8 4 2 2 2" xfId="55517" xr:uid="{00000000-0005-0000-0000-000056690000}"/>
    <cellStyle name="Comma 3 8 4 2 3" xfId="47576" xr:uid="{00000000-0005-0000-0000-000057690000}"/>
    <cellStyle name="Comma 3 8 4 3" xfId="11934" xr:uid="{00000000-0005-0000-0000-000058690000}"/>
    <cellStyle name="Comma 3 8 4 3 2" xfId="40992" xr:uid="{00000000-0005-0000-0000-000059690000}"/>
    <cellStyle name="Comma 3 8 4 4" xfId="34408" xr:uid="{00000000-0005-0000-0000-00005A690000}"/>
    <cellStyle name="Comma 3 8 5" xfId="7491" xr:uid="{00000000-0005-0000-0000-00005B690000}"/>
    <cellStyle name="Comma 3 8 5 2" xfId="20752" xr:uid="{00000000-0005-0000-0000-00005C690000}"/>
    <cellStyle name="Comma 3 8 5 2 2" xfId="28706" xr:uid="{00000000-0005-0000-0000-00005D690000}"/>
    <cellStyle name="Comma 3 8 5 2 2 2" xfId="57665" xr:uid="{00000000-0005-0000-0000-00005E690000}"/>
    <cellStyle name="Comma 3 8 5 2 3" xfId="49724" xr:uid="{00000000-0005-0000-0000-00005F690000}"/>
    <cellStyle name="Comma 3 8 5 3" xfId="14082" xr:uid="{00000000-0005-0000-0000-000060690000}"/>
    <cellStyle name="Comma 3 8 5 3 2" xfId="43140" xr:uid="{00000000-0005-0000-0000-000061690000}"/>
    <cellStyle name="Comma 3 8 5 4" xfId="36556" xr:uid="{00000000-0005-0000-0000-000062690000}"/>
    <cellStyle name="Comma 3 8 6" xfId="15361" xr:uid="{00000000-0005-0000-0000-000063690000}"/>
    <cellStyle name="Comma 3 8 6 2" xfId="23351" xr:uid="{00000000-0005-0000-0000-000064690000}"/>
    <cellStyle name="Comma 3 8 6 2 2" xfId="52310" xr:uid="{00000000-0005-0000-0000-000065690000}"/>
    <cellStyle name="Comma 3 8 6 3" xfId="44369" xr:uid="{00000000-0005-0000-0000-000066690000}"/>
    <cellStyle name="Comma 3 8 7" xfId="21902" xr:uid="{00000000-0005-0000-0000-000067690000}"/>
    <cellStyle name="Comma 3 8 7 2" xfId="29850" xr:uid="{00000000-0005-0000-0000-000068690000}"/>
    <cellStyle name="Comma 3 8 7 2 2" xfId="58809" xr:uid="{00000000-0005-0000-0000-000069690000}"/>
    <cellStyle name="Comma 3 8 7 3" xfId="50868" xr:uid="{00000000-0005-0000-0000-00006A690000}"/>
    <cellStyle name="Comma 3 8 8" xfId="8642" xr:uid="{00000000-0005-0000-0000-00006B690000}"/>
    <cellStyle name="Comma 3 8 8 2" xfId="37700" xr:uid="{00000000-0005-0000-0000-00006C690000}"/>
    <cellStyle name="Comma 3 8 9" xfId="31116" xr:uid="{00000000-0005-0000-0000-00006D690000}"/>
    <cellStyle name="Comma 3 9" xfId="1776" xr:uid="{00000000-0005-0000-0000-00006E690000}"/>
    <cellStyle name="Comma 3 9 2" xfId="2788" xr:uid="{00000000-0005-0000-0000-00006F690000}"/>
    <cellStyle name="Comma 3 9 2 2" xfId="6146" xr:uid="{00000000-0005-0000-0000-000070690000}"/>
    <cellStyle name="Comma 3 9 2 2 2" xfId="19428" xr:uid="{00000000-0005-0000-0000-000071690000}"/>
    <cellStyle name="Comma 3 9 2 2 2 2" xfId="27382" xr:uid="{00000000-0005-0000-0000-000072690000}"/>
    <cellStyle name="Comma 3 9 2 2 2 2 2" xfId="56341" xr:uid="{00000000-0005-0000-0000-000073690000}"/>
    <cellStyle name="Comma 3 9 2 2 2 3" xfId="48400" xr:uid="{00000000-0005-0000-0000-000074690000}"/>
    <cellStyle name="Comma 3 9 2 2 3" xfId="12758" xr:uid="{00000000-0005-0000-0000-000075690000}"/>
    <cellStyle name="Comma 3 9 2 2 3 2" xfId="41816" xr:uid="{00000000-0005-0000-0000-000076690000}"/>
    <cellStyle name="Comma 3 9 2 2 4" xfId="35232" xr:uid="{00000000-0005-0000-0000-000077690000}"/>
    <cellStyle name="Comma 3 9 2 3" xfId="16276" xr:uid="{00000000-0005-0000-0000-000078690000}"/>
    <cellStyle name="Comma 3 9 2 3 2" xfId="24230" xr:uid="{00000000-0005-0000-0000-000079690000}"/>
    <cellStyle name="Comma 3 9 2 3 2 2" xfId="53189" xr:uid="{00000000-0005-0000-0000-00007A690000}"/>
    <cellStyle name="Comma 3 9 2 3 3" xfId="45248" xr:uid="{00000000-0005-0000-0000-00007B690000}"/>
    <cellStyle name="Comma 3 9 2 4" xfId="9466" xr:uid="{00000000-0005-0000-0000-00007C690000}"/>
    <cellStyle name="Comma 3 9 2 4 2" xfId="38524" xr:uid="{00000000-0005-0000-0000-00007D690000}"/>
    <cellStyle name="Comma 3 9 2 5" xfId="31940" xr:uid="{00000000-0005-0000-0000-00007E690000}"/>
    <cellStyle name="Comma 3 9 3" xfId="3986" xr:uid="{00000000-0005-0000-0000-00007F690000}"/>
    <cellStyle name="Comma 3 9 3 2" xfId="17280" xr:uid="{00000000-0005-0000-0000-000080690000}"/>
    <cellStyle name="Comma 3 9 3 2 2" xfId="25234" xr:uid="{00000000-0005-0000-0000-000081690000}"/>
    <cellStyle name="Comma 3 9 3 2 2 2" xfId="54193" xr:uid="{00000000-0005-0000-0000-000082690000}"/>
    <cellStyle name="Comma 3 9 3 2 3" xfId="46252" xr:uid="{00000000-0005-0000-0000-000083690000}"/>
    <cellStyle name="Comma 3 9 3 3" xfId="10610" xr:uid="{00000000-0005-0000-0000-000084690000}"/>
    <cellStyle name="Comma 3 9 3 3 2" xfId="39668" xr:uid="{00000000-0005-0000-0000-000085690000}"/>
    <cellStyle name="Comma 3 9 3 4" xfId="33084" xr:uid="{00000000-0005-0000-0000-000086690000}"/>
    <cellStyle name="Comma 3 9 4" xfId="5142" xr:uid="{00000000-0005-0000-0000-000087690000}"/>
    <cellStyle name="Comma 3 9 4 2" xfId="18424" xr:uid="{00000000-0005-0000-0000-000088690000}"/>
    <cellStyle name="Comma 3 9 4 2 2" xfId="26378" xr:uid="{00000000-0005-0000-0000-000089690000}"/>
    <cellStyle name="Comma 3 9 4 2 2 2" xfId="55337" xr:uid="{00000000-0005-0000-0000-00008A690000}"/>
    <cellStyle name="Comma 3 9 4 2 3" xfId="47396" xr:uid="{00000000-0005-0000-0000-00008B690000}"/>
    <cellStyle name="Comma 3 9 4 3" xfId="11754" xr:uid="{00000000-0005-0000-0000-00008C690000}"/>
    <cellStyle name="Comma 3 9 4 3 2" xfId="40812" xr:uid="{00000000-0005-0000-0000-00008D690000}"/>
    <cellStyle name="Comma 3 9 4 4" xfId="34228" xr:uid="{00000000-0005-0000-0000-00008E690000}"/>
    <cellStyle name="Comma 3 9 5" xfId="7311" xr:uid="{00000000-0005-0000-0000-00008F690000}"/>
    <cellStyle name="Comma 3 9 5 2" xfId="20572" xr:uid="{00000000-0005-0000-0000-000090690000}"/>
    <cellStyle name="Comma 3 9 5 2 2" xfId="28526" xr:uid="{00000000-0005-0000-0000-000091690000}"/>
    <cellStyle name="Comma 3 9 5 2 2 2" xfId="57485" xr:uid="{00000000-0005-0000-0000-000092690000}"/>
    <cellStyle name="Comma 3 9 5 2 3" xfId="49544" xr:uid="{00000000-0005-0000-0000-000093690000}"/>
    <cellStyle name="Comma 3 9 5 3" xfId="13902" xr:uid="{00000000-0005-0000-0000-000094690000}"/>
    <cellStyle name="Comma 3 9 5 3 2" xfId="42960" xr:uid="{00000000-0005-0000-0000-000095690000}"/>
    <cellStyle name="Comma 3 9 5 4" xfId="36376" xr:uid="{00000000-0005-0000-0000-000096690000}"/>
    <cellStyle name="Comma 3 9 6" xfId="15181" xr:uid="{00000000-0005-0000-0000-000097690000}"/>
    <cellStyle name="Comma 3 9 6 2" xfId="23171" xr:uid="{00000000-0005-0000-0000-000098690000}"/>
    <cellStyle name="Comma 3 9 6 2 2" xfId="52130" xr:uid="{00000000-0005-0000-0000-000099690000}"/>
    <cellStyle name="Comma 3 9 6 3" xfId="44189" xr:uid="{00000000-0005-0000-0000-00009A690000}"/>
    <cellStyle name="Comma 3 9 7" xfId="21722" xr:uid="{00000000-0005-0000-0000-00009B690000}"/>
    <cellStyle name="Comma 3 9 7 2" xfId="29670" xr:uid="{00000000-0005-0000-0000-00009C690000}"/>
    <cellStyle name="Comma 3 9 7 2 2" xfId="58629" xr:uid="{00000000-0005-0000-0000-00009D690000}"/>
    <cellStyle name="Comma 3 9 7 3" xfId="50688" xr:uid="{00000000-0005-0000-0000-00009E690000}"/>
    <cellStyle name="Comma 3 9 8" xfId="8462" xr:uid="{00000000-0005-0000-0000-00009F690000}"/>
    <cellStyle name="Comma 3 9 8 2" xfId="37520" xr:uid="{00000000-0005-0000-0000-0000A0690000}"/>
    <cellStyle name="Comma 3 9 9" xfId="30936" xr:uid="{00000000-0005-0000-0000-0000A1690000}"/>
    <cellStyle name="Comma 4" xfId="68" xr:uid="{00000000-0005-0000-0000-0000A2690000}"/>
    <cellStyle name="Comma 4 2" xfId="126" xr:uid="{00000000-0005-0000-0000-0000A3690000}"/>
    <cellStyle name="Comma 4 2 2" xfId="917" xr:uid="{00000000-0005-0000-0000-0000A4690000}"/>
    <cellStyle name="Comma 4 2 3" xfId="3438" xr:uid="{00000000-0005-0000-0000-0000A5690000}"/>
    <cellStyle name="Comma 4 3" xfId="916" xr:uid="{00000000-0005-0000-0000-0000A6690000}"/>
    <cellStyle name="Comma 4 4" xfId="3437" xr:uid="{00000000-0005-0000-0000-0000A7690000}"/>
    <cellStyle name="Comma 4_CMS-Provided Hours" xfId="918" xr:uid="{00000000-0005-0000-0000-0000A8690000}"/>
    <cellStyle name="Comma 5" xfId="81" xr:uid="{00000000-0005-0000-0000-0000A9690000}"/>
    <cellStyle name="Comma 5 10" xfId="3601" xr:uid="{00000000-0005-0000-0000-0000AA690000}"/>
    <cellStyle name="Comma 5 10 2" xfId="16895" xr:uid="{00000000-0005-0000-0000-0000AB690000}"/>
    <cellStyle name="Comma 5 10 2 2" xfId="24849" xr:uid="{00000000-0005-0000-0000-0000AC690000}"/>
    <cellStyle name="Comma 5 10 2 2 2" xfId="53808" xr:uid="{00000000-0005-0000-0000-0000AD690000}"/>
    <cellStyle name="Comma 5 10 2 3" xfId="45867" xr:uid="{00000000-0005-0000-0000-0000AE690000}"/>
    <cellStyle name="Comma 5 10 3" xfId="10225" xr:uid="{00000000-0005-0000-0000-0000AF690000}"/>
    <cellStyle name="Comma 5 10 3 2" xfId="39283" xr:uid="{00000000-0005-0000-0000-0000B0690000}"/>
    <cellStyle name="Comma 5 10 4" xfId="32699" xr:uid="{00000000-0005-0000-0000-0000B1690000}"/>
    <cellStyle name="Comma 5 11" xfId="4755" xr:uid="{00000000-0005-0000-0000-0000B2690000}"/>
    <cellStyle name="Comma 5 11 2" xfId="18039" xr:uid="{00000000-0005-0000-0000-0000B3690000}"/>
    <cellStyle name="Comma 5 11 2 2" xfId="25993" xr:uid="{00000000-0005-0000-0000-0000B4690000}"/>
    <cellStyle name="Comma 5 11 2 2 2" xfId="54952" xr:uid="{00000000-0005-0000-0000-0000B5690000}"/>
    <cellStyle name="Comma 5 11 2 3" xfId="47011" xr:uid="{00000000-0005-0000-0000-0000B6690000}"/>
    <cellStyle name="Comma 5 11 3" xfId="11369" xr:uid="{00000000-0005-0000-0000-0000B7690000}"/>
    <cellStyle name="Comma 5 11 3 2" xfId="40427" xr:uid="{00000000-0005-0000-0000-0000B8690000}"/>
    <cellStyle name="Comma 5 11 4" xfId="33843" xr:uid="{00000000-0005-0000-0000-0000B9690000}"/>
    <cellStyle name="Comma 5 12" xfId="6916" xr:uid="{00000000-0005-0000-0000-0000BA690000}"/>
    <cellStyle name="Comma 5 12 2" xfId="20187" xr:uid="{00000000-0005-0000-0000-0000BB690000}"/>
    <cellStyle name="Comma 5 12 2 2" xfId="28141" xr:uid="{00000000-0005-0000-0000-0000BC690000}"/>
    <cellStyle name="Comma 5 12 2 2 2" xfId="57100" xr:uid="{00000000-0005-0000-0000-0000BD690000}"/>
    <cellStyle name="Comma 5 12 2 3" xfId="49159" xr:uid="{00000000-0005-0000-0000-0000BE690000}"/>
    <cellStyle name="Comma 5 12 3" xfId="13517" xr:uid="{00000000-0005-0000-0000-0000BF690000}"/>
    <cellStyle name="Comma 5 12 3 2" xfId="42575" xr:uid="{00000000-0005-0000-0000-0000C0690000}"/>
    <cellStyle name="Comma 5 12 4" xfId="35991" xr:uid="{00000000-0005-0000-0000-0000C1690000}"/>
    <cellStyle name="Comma 5 13" xfId="14669" xr:uid="{00000000-0005-0000-0000-0000C2690000}"/>
    <cellStyle name="Comma 5 13 2" xfId="22704" xr:uid="{00000000-0005-0000-0000-0000C3690000}"/>
    <cellStyle name="Comma 5 13 2 2" xfId="51663" xr:uid="{00000000-0005-0000-0000-0000C4690000}"/>
    <cellStyle name="Comma 5 13 3" xfId="43722" xr:uid="{00000000-0005-0000-0000-0000C5690000}"/>
    <cellStyle name="Comma 5 14" xfId="21333" xr:uid="{00000000-0005-0000-0000-0000C6690000}"/>
    <cellStyle name="Comma 5 14 2" xfId="29285" xr:uid="{00000000-0005-0000-0000-0000C7690000}"/>
    <cellStyle name="Comma 5 14 2 2" xfId="58244" xr:uid="{00000000-0005-0000-0000-0000C8690000}"/>
    <cellStyle name="Comma 5 14 3" xfId="50303" xr:uid="{00000000-0005-0000-0000-0000C9690000}"/>
    <cellStyle name="Comma 5 15" xfId="22509" xr:uid="{00000000-0005-0000-0000-0000CA690000}"/>
    <cellStyle name="Comma 5 15 2" xfId="30453" xr:uid="{00000000-0005-0000-0000-0000CB690000}"/>
    <cellStyle name="Comma 5 15 2 2" xfId="59412" xr:uid="{00000000-0005-0000-0000-0000CC690000}"/>
    <cellStyle name="Comma 5 15 3" xfId="51471" xr:uid="{00000000-0005-0000-0000-0000CD690000}"/>
    <cellStyle name="Comma 5 16" xfId="22615" xr:uid="{00000000-0005-0000-0000-0000CE690000}"/>
    <cellStyle name="Comma 5 16 2" xfId="51577" xr:uid="{00000000-0005-0000-0000-0000CF690000}"/>
    <cellStyle name="Comma 5 17" xfId="8075" xr:uid="{00000000-0005-0000-0000-0000D0690000}"/>
    <cellStyle name="Comma 5 17 2" xfId="37135" xr:uid="{00000000-0005-0000-0000-0000D1690000}"/>
    <cellStyle name="Comma 5 18" xfId="30551" xr:uid="{00000000-0005-0000-0000-0000D2690000}"/>
    <cellStyle name="Comma 5 2" xfId="919" xr:uid="{00000000-0005-0000-0000-0000D3690000}"/>
    <cellStyle name="Comma 5 2 2" xfId="3440" xr:uid="{00000000-0005-0000-0000-0000D4690000}"/>
    <cellStyle name="Comma 5 2 2 2" xfId="4630" xr:uid="{00000000-0005-0000-0000-0000D5690000}"/>
    <cellStyle name="Comma 5 2 2 2 2" xfId="17924" xr:uid="{00000000-0005-0000-0000-0000D6690000}"/>
    <cellStyle name="Comma 5 2 2 2 2 2" xfId="25878" xr:uid="{00000000-0005-0000-0000-0000D7690000}"/>
    <cellStyle name="Comma 5 2 2 2 2 2 2" xfId="54837" xr:uid="{00000000-0005-0000-0000-0000D8690000}"/>
    <cellStyle name="Comma 5 2 2 2 2 3" xfId="46896" xr:uid="{00000000-0005-0000-0000-0000D9690000}"/>
    <cellStyle name="Comma 5 2 2 2 3" xfId="11254" xr:uid="{00000000-0005-0000-0000-0000DA690000}"/>
    <cellStyle name="Comma 5 2 2 2 3 2" xfId="40312" xr:uid="{00000000-0005-0000-0000-0000DB690000}"/>
    <cellStyle name="Comma 5 2 2 2 4" xfId="33728" xr:uid="{00000000-0005-0000-0000-0000DC690000}"/>
    <cellStyle name="Comma 5 2 2 3" xfId="6790" xr:uid="{00000000-0005-0000-0000-0000DD690000}"/>
    <cellStyle name="Comma 5 2 2 3 2" xfId="20072" xr:uid="{00000000-0005-0000-0000-0000DE690000}"/>
    <cellStyle name="Comma 5 2 2 3 2 2" xfId="28026" xr:uid="{00000000-0005-0000-0000-0000DF690000}"/>
    <cellStyle name="Comma 5 2 2 3 2 2 2" xfId="56985" xr:uid="{00000000-0005-0000-0000-0000E0690000}"/>
    <cellStyle name="Comma 5 2 2 3 2 3" xfId="49044" xr:uid="{00000000-0005-0000-0000-0000E1690000}"/>
    <cellStyle name="Comma 5 2 2 3 3" xfId="13402" xr:uid="{00000000-0005-0000-0000-0000E2690000}"/>
    <cellStyle name="Comma 5 2 2 3 3 2" xfId="42460" xr:uid="{00000000-0005-0000-0000-0000E3690000}"/>
    <cellStyle name="Comma 5 2 2 3 4" xfId="35876" xr:uid="{00000000-0005-0000-0000-0000E4690000}"/>
    <cellStyle name="Comma 5 2 2 4" xfId="7955" xr:uid="{00000000-0005-0000-0000-0000E5690000}"/>
    <cellStyle name="Comma 5 2 2 4 2" xfId="21216" xr:uid="{00000000-0005-0000-0000-0000E6690000}"/>
    <cellStyle name="Comma 5 2 2 4 2 2" xfId="29170" xr:uid="{00000000-0005-0000-0000-0000E7690000}"/>
    <cellStyle name="Comma 5 2 2 4 2 2 2" xfId="58129" xr:uid="{00000000-0005-0000-0000-0000E8690000}"/>
    <cellStyle name="Comma 5 2 2 4 2 3" xfId="50188" xr:uid="{00000000-0005-0000-0000-0000E9690000}"/>
    <cellStyle name="Comma 5 2 2 4 3" xfId="14546" xr:uid="{00000000-0005-0000-0000-0000EA690000}"/>
    <cellStyle name="Comma 5 2 2 4 3 2" xfId="43604" xr:uid="{00000000-0005-0000-0000-0000EB690000}"/>
    <cellStyle name="Comma 5 2 2 4 4" xfId="37020" xr:uid="{00000000-0005-0000-0000-0000EC690000}"/>
    <cellStyle name="Comma 5 2 2 5" xfId="15825" xr:uid="{00000000-0005-0000-0000-0000ED690000}"/>
    <cellStyle name="Comma 5 2 2 5 2" xfId="23815" xr:uid="{00000000-0005-0000-0000-0000EE690000}"/>
    <cellStyle name="Comma 5 2 2 5 2 2" xfId="52774" xr:uid="{00000000-0005-0000-0000-0000EF690000}"/>
    <cellStyle name="Comma 5 2 2 5 3" xfId="44833" xr:uid="{00000000-0005-0000-0000-0000F0690000}"/>
    <cellStyle name="Comma 5 2 2 6" xfId="22366" xr:uid="{00000000-0005-0000-0000-0000F1690000}"/>
    <cellStyle name="Comma 5 2 2 6 2" xfId="30314" xr:uid="{00000000-0005-0000-0000-0000F2690000}"/>
    <cellStyle name="Comma 5 2 2 6 2 2" xfId="59273" xr:uid="{00000000-0005-0000-0000-0000F3690000}"/>
    <cellStyle name="Comma 5 2 2 6 3" xfId="51332" xr:uid="{00000000-0005-0000-0000-0000F4690000}"/>
    <cellStyle name="Comma 5 2 2 7" xfId="10110" xr:uid="{00000000-0005-0000-0000-0000F5690000}"/>
    <cellStyle name="Comma 5 2 2 7 2" xfId="39168" xr:uid="{00000000-0005-0000-0000-0000F6690000}"/>
    <cellStyle name="Comma 5 2 2 8" xfId="32584" xr:uid="{00000000-0005-0000-0000-0000F7690000}"/>
    <cellStyle name="Comma 5 2 3" xfId="22510" xr:uid="{00000000-0005-0000-0000-0000F8690000}"/>
    <cellStyle name="Comma 5 2 3 2" xfId="30454" xr:uid="{00000000-0005-0000-0000-0000F9690000}"/>
    <cellStyle name="Comma 5 2 3 2 2" xfId="59413" xr:uid="{00000000-0005-0000-0000-0000FA690000}"/>
    <cellStyle name="Comma 5 2 3 3" xfId="51472" xr:uid="{00000000-0005-0000-0000-0000FB690000}"/>
    <cellStyle name="Comma 5 2 4" xfId="22616" xr:uid="{00000000-0005-0000-0000-0000FC690000}"/>
    <cellStyle name="Comma 5 2 4 2" xfId="51578" xr:uid="{00000000-0005-0000-0000-0000FD690000}"/>
    <cellStyle name="Comma 5 3" xfId="119" xr:uid="{00000000-0005-0000-0000-0000FE690000}"/>
    <cellStyle name="Comma 5 3 10" xfId="6949" xr:uid="{00000000-0005-0000-0000-0000FF690000}"/>
    <cellStyle name="Comma 5 3 10 2" xfId="20220" xr:uid="{00000000-0005-0000-0000-0000006A0000}"/>
    <cellStyle name="Comma 5 3 10 2 2" xfId="28174" xr:uid="{00000000-0005-0000-0000-0000016A0000}"/>
    <cellStyle name="Comma 5 3 10 2 2 2" xfId="57133" xr:uid="{00000000-0005-0000-0000-0000026A0000}"/>
    <cellStyle name="Comma 5 3 10 2 3" xfId="49192" xr:uid="{00000000-0005-0000-0000-0000036A0000}"/>
    <cellStyle name="Comma 5 3 10 3" xfId="13550" xr:uid="{00000000-0005-0000-0000-0000046A0000}"/>
    <cellStyle name="Comma 5 3 10 3 2" xfId="42608" xr:uid="{00000000-0005-0000-0000-0000056A0000}"/>
    <cellStyle name="Comma 5 3 10 4" xfId="36024" xr:uid="{00000000-0005-0000-0000-0000066A0000}"/>
    <cellStyle name="Comma 5 3 11" xfId="14704" xr:uid="{00000000-0005-0000-0000-0000076A0000}"/>
    <cellStyle name="Comma 5 3 11 2" xfId="22739" xr:uid="{00000000-0005-0000-0000-0000086A0000}"/>
    <cellStyle name="Comma 5 3 11 2 2" xfId="51698" xr:uid="{00000000-0005-0000-0000-0000096A0000}"/>
    <cellStyle name="Comma 5 3 11 3" xfId="43757" xr:uid="{00000000-0005-0000-0000-00000A6A0000}"/>
    <cellStyle name="Comma 5 3 12" xfId="21366" xr:uid="{00000000-0005-0000-0000-00000B6A0000}"/>
    <cellStyle name="Comma 5 3 12 2" xfId="29318" xr:uid="{00000000-0005-0000-0000-00000C6A0000}"/>
    <cellStyle name="Comma 5 3 12 2 2" xfId="58277" xr:uid="{00000000-0005-0000-0000-00000D6A0000}"/>
    <cellStyle name="Comma 5 3 12 3" xfId="50336" xr:uid="{00000000-0005-0000-0000-00000E6A0000}"/>
    <cellStyle name="Comma 5 3 13" xfId="8108" xr:uid="{00000000-0005-0000-0000-00000F6A0000}"/>
    <cellStyle name="Comma 5 3 13 2" xfId="37168" xr:uid="{00000000-0005-0000-0000-0000106A0000}"/>
    <cellStyle name="Comma 5 3 14" xfId="30584" xr:uid="{00000000-0005-0000-0000-0000116A0000}"/>
    <cellStyle name="Comma 5 3 2" xfId="1478" xr:uid="{00000000-0005-0000-0000-0000126A0000}"/>
    <cellStyle name="Comma 5 3 2 10" xfId="21460" xr:uid="{00000000-0005-0000-0000-0000136A0000}"/>
    <cellStyle name="Comma 5 3 2 10 2" xfId="29408" xr:uid="{00000000-0005-0000-0000-0000146A0000}"/>
    <cellStyle name="Comma 5 3 2 10 2 2" xfId="58367" xr:uid="{00000000-0005-0000-0000-0000156A0000}"/>
    <cellStyle name="Comma 5 3 2 10 3" xfId="50426" xr:uid="{00000000-0005-0000-0000-0000166A0000}"/>
    <cellStyle name="Comma 5 3 2 11" xfId="8200" xr:uid="{00000000-0005-0000-0000-0000176A0000}"/>
    <cellStyle name="Comma 5 3 2 11 2" xfId="37258" xr:uid="{00000000-0005-0000-0000-0000186A0000}"/>
    <cellStyle name="Comma 5 3 2 12" xfId="30674" xr:uid="{00000000-0005-0000-0000-0000196A0000}"/>
    <cellStyle name="Comma 5 3 2 2" xfId="1698" xr:uid="{00000000-0005-0000-0000-00001A6A0000}"/>
    <cellStyle name="Comma 5 3 2 2 10" xfId="30887" xr:uid="{00000000-0005-0000-0000-00001B6A0000}"/>
    <cellStyle name="Comma 5 3 2 2 2" xfId="2323" xr:uid="{00000000-0005-0000-0000-00001C6A0000}"/>
    <cellStyle name="Comma 5 3 2 2 2 2" xfId="3331" xr:uid="{00000000-0005-0000-0000-00001D6A0000}"/>
    <cellStyle name="Comma 5 3 2 2 2 2 2" xfId="6689" xr:uid="{00000000-0005-0000-0000-00001E6A0000}"/>
    <cellStyle name="Comma 5 3 2 2 2 2 2 2" xfId="19971" xr:uid="{00000000-0005-0000-0000-00001F6A0000}"/>
    <cellStyle name="Comma 5 3 2 2 2 2 2 2 2" xfId="27925" xr:uid="{00000000-0005-0000-0000-0000206A0000}"/>
    <cellStyle name="Comma 5 3 2 2 2 2 2 2 2 2" xfId="56884" xr:uid="{00000000-0005-0000-0000-0000216A0000}"/>
    <cellStyle name="Comma 5 3 2 2 2 2 2 2 3" xfId="48943" xr:uid="{00000000-0005-0000-0000-0000226A0000}"/>
    <cellStyle name="Comma 5 3 2 2 2 2 2 3" xfId="13301" xr:uid="{00000000-0005-0000-0000-0000236A0000}"/>
    <cellStyle name="Comma 5 3 2 2 2 2 2 3 2" xfId="42359" xr:uid="{00000000-0005-0000-0000-0000246A0000}"/>
    <cellStyle name="Comma 5 3 2 2 2 2 2 4" xfId="35775" xr:uid="{00000000-0005-0000-0000-0000256A0000}"/>
    <cellStyle name="Comma 5 3 2 2 2 2 3" xfId="16819" xr:uid="{00000000-0005-0000-0000-0000266A0000}"/>
    <cellStyle name="Comma 5 3 2 2 2 2 3 2" xfId="24773" xr:uid="{00000000-0005-0000-0000-0000276A0000}"/>
    <cellStyle name="Comma 5 3 2 2 2 2 3 2 2" xfId="53732" xr:uid="{00000000-0005-0000-0000-0000286A0000}"/>
    <cellStyle name="Comma 5 3 2 2 2 2 3 3" xfId="45791" xr:uid="{00000000-0005-0000-0000-0000296A0000}"/>
    <cellStyle name="Comma 5 3 2 2 2 2 4" xfId="10009" xr:uid="{00000000-0005-0000-0000-00002A6A0000}"/>
    <cellStyle name="Comma 5 3 2 2 2 2 4 2" xfId="39067" xr:uid="{00000000-0005-0000-0000-00002B6A0000}"/>
    <cellStyle name="Comma 5 3 2 2 2 2 5" xfId="32483" xr:uid="{00000000-0005-0000-0000-00002C6A0000}"/>
    <cellStyle name="Comma 5 3 2 2 2 3" xfId="4529" xr:uid="{00000000-0005-0000-0000-00002D6A0000}"/>
    <cellStyle name="Comma 5 3 2 2 2 3 2" xfId="17823" xr:uid="{00000000-0005-0000-0000-00002E6A0000}"/>
    <cellStyle name="Comma 5 3 2 2 2 3 2 2" xfId="25777" xr:uid="{00000000-0005-0000-0000-00002F6A0000}"/>
    <cellStyle name="Comma 5 3 2 2 2 3 2 2 2" xfId="54736" xr:uid="{00000000-0005-0000-0000-0000306A0000}"/>
    <cellStyle name="Comma 5 3 2 2 2 3 2 3" xfId="46795" xr:uid="{00000000-0005-0000-0000-0000316A0000}"/>
    <cellStyle name="Comma 5 3 2 2 2 3 3" xfId="11153" xr:uid="{00000000-0005-0000-0000-0000326A0000}"/>
    <cellStyle name="Comma 5 3 2 2 2 3 3 2" xfId="40211" xr:uid="{00000000-0005-0000-0000-0000336A0000}"/>
    <cellStyle name="Comma 5 3 2 2 2 3 4" xfId="33627" xr:uid="{00000000-0005-0000-0000-0000346A0000}"/>
    <cellStyle name="Comma 5 3 2 2 2 4" xfId="5685" xr:uid="{00000000-0005-0000-0000-0000356A0000}"/>
    <cellStyle name="Comma 5 3 2 2 2 4 2" xfId="18967" xr:uid="{00000000-0005-0000-0000-0000366A0000}"/>
    <cellStyle name="Comma 5 3 2 2 2 4 2 2" xfId="26921" xr:uid="{00000000-0005-0000-0000-0000376A0000}"/>
    <cellStyle name="Comma 5 3 2 2 2 4 2 2 2" xfId="55880" xr:uid="{00000000-0005-0000-0000-0000386A0000}"/>
    <cellStyle name="Comma 5 3 2 2 2 4 2 3" xfId="47939" xr:uid="{00000000-0005-0000-0000-0000396A0000}"/>
    <cellStyle name="Comma 5 3 2 2 2 4 3" xfId="12297" xr:uid="{00000000-0005-0000-0000-00003A6A0000}"/>
    <cellStyle name="Comma 5 3 2 2 2 4 3 2" xfId="41355" xr:uid="{00000000-0005-0000-0000-00003B6A0000}"/>
    <cellStyle name="Comma 5 3 2 2 2 4 4" xfId="34771" xr:uid="{00000000-0005-0000-0000-00003C6A0000}"/>
    <cellStyle name="Comma 5 3 2 2 2 5" xfId="7854" xr:uid="{00000000-0005-0000-0000-00003D6A0000}"/>
    <cellStyle name="Comma 5 3 2 2 2 5 2" xfId="21115" xr:uid="{00000000-0005-0000-0000-00003E6A0000}"/>
    <cellStyle name="Comma 5 3 2 2 2 5 2 2" xfId="29069" xr:uid="{00000000-0005-0000-0000-00003F6A0000}"/>
    <cellStyle name="Comma 5 3 2 2 2 5 2 2 2" xfId="58028" xr:uid="{00000000-0005-0000-0000-0000406A0000}"/>
    <cellStyle name="Comma 5 3 2 2 2 5 2 3" xfId="50087" xr:uid="{00000000-0005-0000-0000-0000416A0000}"/>
    <cellStyle name="Comma 5 3 2 2 2 5 3" xfId="14445" xr:uid="{00000000-0005-0000-0000-0000426A0000}"/>
    <cellStyle name="Comma 5 3 2 2 2 5 3 2" xfId="43503" xr:uid="{00000000-0005-0000-0000-0000436A0000}"/>
    <cellStyle name="Comma 5 3 2 2 2 5 4" xfId="36919" xr:uid="{00000000-0005-0000-0000-0000446A0000}"/>
    <cellStyle name="Comma 5 3 2 2 2 6" xfId="15724" xr:uid="{00000000-0005-0000-0000-0000456A0000}"/>
    <cellStyle name="Comma 5 3 2 2 2 6 2" xfId="23714" xr:uid="{00000000-0005-0000-0000-0000466A0000}"/>
    <cellStyle name="Comma 5 3 2 2 2 6 2 2" xfId="52673" xr:uid="{00000000-0005-0000-0000-0000476A0000}"/>
    <cellStyle name="Comma 5 3 2 2 2 6 3" xfId="44732" xr:uid="{00000000-0005-0000-0000-0000486A0000}"/>
    <cellStyle name="Comma 5 3 2 2 2 7" xfId="22265" xr:uid="{00000000-0005-0000-0000-0000496A0000}"/>
    <cellStyle name="Comma 5 3 2 2 2 7 2" xfId="30213" xr:uid="{00000000-0005-0000-0000-00004A6A0000}"/>
    <cellStyle name="Comma 5 3 2 2 2 7 2 2" xfId="59172" xr:uid="{00000000-0005-0000-0000-00004B6A0000}"/>
    <cellStyle name="Comma 5 3 2 2 2 7 3" xfId="51231" xr:uid="{00000000-0005-0000-0000-00004C6A0000}"/>
    <cellStyle name="Comma 5 3 2 2 2 8" xfId="9005" xr:uid="{00000000-0005-0000-0000-00004D6A0000}"/>
    <cellStyle name="Comma 5 3 2 2 2 8 2" xfId="38063" xr:uid="{00000000-0005-0000-0000-00004E6A0000}"/>
    <cellStyle name="Comma 5 3 2 2 2 9" xfId="31479" xr:uid="{00000000-0005-0000-0000-00004F6A0000}"/>
    <cellStyle name="Comma 5 3 2 2 3" xfId="2739" xr:uid="{00000000-0005-0000-0000-0000506A0000}"/>
    <cellStyle name="Comma 5 3 2 2 3 2" xfId="6097" xr:uid="{00000000-0005-0000-0000-0000516A0000}"/>
    <cellStyle name="Comma 5 3 2 2 3 2 2" xfId="19379" xr:uid="{00000000-0005-0000-0000-0000526A0000}"/>
    <cellStyle name="Comma 5 3 2 2 3 2 2 2" xfId="27333" xr:uid="{00000000-0005-0000-0000-0000536A0000}"/>
    <cellStyle name="Comma 5 3 2 2 3 2 2 2 2" xfId="56292" xr:uid="{00000000-0005-0000-0000-0000546A0000}"/>
    <cellStyle name="Comma 5 3 2 2 3 2 2 3" xfId="48351" xr:uid="{00000000-0005-0000-0000-0000556A0000}"/>
    <cellStyle name="Comma 5 3 2 2 3 2 3" xfId="12709" xr:uid="{00000000-0005-0000-0000-0000566A0000}"/>
    <cellStyle name="Comma 5 3 2 2 3 2 3 2" xfId="41767" xr:uid="{00000000-0005-0000-0000-0000576A0000}"/>
    <cellStyle name="Comma 5 3 2 2 3 2 4" xfId="35183" xr:uid="{00000000-0005-0000-0000-0000586A0000}"/>
    <cellStyle name="Comma 5 3 2 2 3 3" xfId="16227" xr:uid="{00000000-0005-0000-0000-0000596A0000}"/>
    <cellStyle name="Comma 5 3 2 2 3 3 2" xfId="24181" xr:uid="{00000000-0005-0000-0000-00005A6A0000}"/>
    <cellStyle name="Comma 5 3 2 2 3 3 2 2" xfId="53140" xr:uid="{00000000-0005-0000-0000-00005B6A0000}"/>
    <cellStyle name="Comma 5 3 2 2 3 3 3" xfId="45199" xr:uid="{00000000-0005-0000-0000-00005C6A0000}"/>
    <cellStyle name="Comma 5 3 2 2 3 4" xfId="9417" xr:uid="{00000000-0005-0000-0000-00005D6A0000}"/>
    <cellStyle name="Comma 5 3 2 2 3 4 2" xfId="38475" xr:uid="{00000000-0005-0000-0000-00005E6A0000}"/>
    <cellStyle name="Comma 5 3 2 2 3 5" xfId="31891" xr:uid="{00000000-0005-0000-0000-00005F6A0000}"/>
    <cellStyle name="Comma 5 3 2 2 4" xfId="3937" xr:uid="{00000000-0005-0000-0000-0000606A0000}"/>
    <cellStyle name="Comma 5 3 2 2 4 2" xfId="17231" xr:uid="{00000000-0005-0000-0000-0000616A0000}"/>
    <cellStyle name="Comma 5 3 2 2 4 2 2" xfId="25185" xr:uid="{00000000-0005-0000-0000-0000626A0000}"/>
    <cellStyle name="Comma 5 3 2 2 4 2 2 2" xfId="54144" xr:uid="{00000000-0005-0000-0000-0000636A0000}"/>
    <cellStyle name="Comma 5 3 2 2 4 2 3" xfId="46203" xr:uid="{00000000-0005-0000-0000-0000646A0000}"/>
    <cellStyle name="Comma 5 3 2 2 4 3" xfId="10561" xr:uid="{00000000-0005-0000-0000-0000656A0000}"/>
    <cellStyle name="Comma 5 3 2 2 4 3 2" xfId="39619" xr:uid="{00000000-0005-0000-0000-0000666A0000}"/>
    <cellStyle name="Comma 5 3 2 2 4 4" xfId="33035" xr:uid="{00000000-0005-0000-0000-0000676A0000}"/>
    <cellStyle name="Comma 5 3 2 2 5" xfId="5093" xr:uid="{00000000-0005-0000-0000-0000686A0000}"/>
    <cellStyle name="Comma 5 3 2 2 5 2" xfId="18375" xr:uid="{00000000-0005-0000-0000-0000696A0000}"/>
    <cellStyle name="Comma 5 3 2 2 5 2 2" xfId="26329" xr:uid="{00000000-0005-0000-0000-00006A6A0000}"/>
    <cellStyle name="Comma 5 3 2 2 5 2 2 2" xfId="55288" xr:uid="{00000000-0005-0000-0000-00006B6A0000}"/>
    <cellStyle name="Comma 5 3 2 2 5 2 3" xfId="47347" xr:uid="{00000000-0005-0000-0000-00006C6A0000}"/>
    <cellStyle name="Comma 5 3 2 2 5 3" xfId="11705" xr:uid="{00000000-0005-0000-0000-00006D6A0000}"/>
    <cellStyle name="Comma 5 3 2 2 5 3 2" xfId="40763" xr:uid="{00000000-0005-0000-0000-00006E6A0000}"/>
    <cellStyle name="Comma 5 3 2 2 5 4" xfId="34179" xr:uid="{00000000-0005-0000-0000-00006F6A0000}"/>
    <cellStyle name="Comma 5 3 2 2 6" xfId="7262" xr:uid="{00000000-0005-0000-0000-0000706A0000}"/>
    <cellStyle name="Comma 5 3 2 2 6 2" xfId="20523" xr:uid="{00000000-0005-0000-0000-0000716A0000}"/>
    <cellStyle name="Comma 5 3 2 2 6 2 2" xfId="28477" xr:uid="{00000000-0005-0000-0000-0000726A0000}"/>
    <cellStyle name="Comma 5 3 2 2 6 2 2 2" xfId="57436" xr:uid="{00000000-0005-0000-0000-0000736A0000}"/>
    <cellStyle name="Comma 5 3 2 2 6 2 3" xfId="49495" xr:uid="{00000000-0005-0000-0000-0000746A0000}"/>
    <cellStyle name="Comma 5 3 2 2 6 3" xfId="13853" xr:uid="{00000000-0005-0000-0000-0000756A0000}"/>
    <cellStyle name="Comma 5 3 2 2 6 3 2" xfId="42911" xr:uid="{00000000-0005-0000-0000-0000766A0000}"/>
    <cellStyle name="Comma 5 3 2 2 6 4" xfId="36327" xr:uid="{00000000-0005-0000-0000-0000776A0000}"/>
    <cellStyle name="Comma 5 3 2 2 7" xfId="15131" xr:uid="{00000000-0005-0000-0000-0000786A0000}"/>
    <cellStyle name="Comma 5 3 2 2 7 2" xfId="23121" xr:uid="{00000000-0005-0000-0000-0000796A0000}"/>
    <cellStyle name="Comma 5 3 2 2 7 2 2" xfId="52080" xr:uid="{00000000-0005-0000-0000-00007A6A0000}"/>
    <cellStyle name="Comma 5 3 2 2 7 3" xfId="44139" xr:uid="{00000000-0005-0000-0000-00007B6A0000}"/>
    <cellStyle name="Comma 5 3 2 2 8" xfId="21673" xr:uid="{00000000-0005-0000-0000-00007C6A0000}"/>
    <cellStyle name="Comma 5 3 2 2 8 2" xfId="29621" xr:uid="{00000000-0005-0000-0000-00007D6A0000}"/>
    <cellStyle name="Comma 5 3 2 2 8 2 2" xfId="58580" xr:uid="{00000000-0005-0000-0000-00007E6A0000}"/>
    <cellStyle name="Comma 5 3 2 2 8 3" xfId="50639" xr:uid="{00000000-0005-0000-0000-00007F6A0000}"/>
    <cellStyle name="Comma 5 3 2 2 9" xfId="8413" xr:uid="{00000000-0005-0000-0000-0000806A0000}"/>
    <cellStyle name="Comma 5 3 2 2 9 2" xfId="37471" xr:uid="{00000000-0005-0000-0000-0000816A0000}"/>
    <cellStyle name="Comma 5 3 2 3" xfId="2110" xr:uid="{00000000-0005-0000-0000-0000826A0000}"/>
    <cellStyle name="Comma 5 3 2 3 2" xfId="3118" xr:uid="{00000000-0005-0000-0000-0000836A0000}"/>
    <cellStyle name="Comma 5 3 2 3 2 2" xfId="6476" xr:uid="{00000000-0005-0000-0000-0000846A0000}"/>
    <cellStyle name="Comma 5 3 2 3 2 2 2" xfId="19758" xr:uid="{00000000-0005-0000-0000-0000856A0000}"/>
    <cellStyle name="Comma 5 3 2 3 2 2 2 2" xfId="27712" xr:uid="{00000000-0005-0000-0000-0000866A0000}"/>
    <cellStyle name="Comma 5 3 2 3 2 2 2 2 2" xfId="56671" xr:uid="{00000000-0005-0000-0000-0000876A0000}"/>
    <cellStyle name="Comma 5 3 2 3 2 2 2 3" xfId="48730" xr:uid="{00000000-0005-0000-0000-0000886A0000}"/>
    <cellStyle name="Comma 5 3 2 3 2 2 3" xfId="13088" xr:uid="{00000000-0005-0000-0000-0000896A0000}"/>
    <cellStyle name="Comma 5 3 2 3 2 2 3 2" xfId="42146" xr:uid="{00000000-0005-0000-0000-00008A6A0000}"/>
    <cellStyle name="Comma 5 3 2 3 2 2 4" xfId="35562" xr:uid="{00000000-0005-0000-0000-00008B6A0000}"/>
    <cellStyle name="Comma 5 3 2 3 2 3" xfId="16606" xr:uid="{00000000-0005-0000-0000-00008C6A0000}"/>
    <cellStyle name="Comma 5 3 2 3 2 3 2" xfId="24560" xr:uid="{00000000-0005-0000-0000-00008D6A0000}"/>
    <cellStyle name="Comma 5 3 2 3 2 3 2 2" xfId="53519" xr:uid="{00000000-0005-0000-0000-00008E6A0000}"/>
    <cellStyle name="Comma 5 3 2 3 2 3 3" xfId="45578" xr:uid="{00000000-0005-0000-0000-00008F6A0000}"/>
    <cellStyle name="Comma 5 3 2 3 2 4" xfId="9796" xr:uid="{00000000-0005-0000-0000-0000906A0000}"/>
    <cellStyle name="Comma 5 3 2 3 2 4 2" xfId="38854" xr:uid="{00000000-0005-0000-0000-0000916A0000}"/>
    <cellStyle name="Comma 5 3 2 3 2 5" xfId="32270" xr:uid="{00000000-0005-0000-0000-0000926A0000}"/>
    <cellStyle name="Comma 5 3 2 3 3" xfId="4316" xr:uid="{00000000-0005-0000-0000-0000936A0000}"/>
    <cellStyle name="Comma 5 3 2 3 3 2" xfId="17610" xr:uid="{00000000-0005-0000-0000-0000946A0000}"/>
    <cellStyle name="Comma 5 3 2 3 3 2 2" xfId="25564" xr:uid="{00000000-0005-0000-0000-0000956A0000}"/>
    <cellStyle name="Comma 5 3 2 3 3 2 2 2" xfId="54523" xr:uid="{00000000-0005-0000-0000-0000966A0000}"/>
    <cellStyle name="Comma 5 3 2 3 3 2 3" xfId="46582" xr:uid="{00000000-0005-0000-0000-0000976A0000}"/>
    <cellStyle name="Comma 5 3 2 3 3 3" xfId="10940" xr:uid="{00000000-0005-0000-0000-0000986A0000}"/>
    <cellStyle name="Comma 5 3 2 3 3 3 2" xfId="39998" xr:uid="{00000000-0005-0000-0000-0000996A0000}"/>
    <cellStyle name="Comma 5 3 2 3 3 4" xfId="33414" xr:uid="{00000000-0005-0000-0000-00009A6A0000}"/>
    <cellStyle name="Comma 5 3 2 3 4" xfId="5472" xr:uid="{00000000-0005-0000-0000-00009B6A0000}"/>
    <cellStyle name="Comma 5 3 2 3 4 2" xfId="18754" xr:uid="{00000000-0005-0000-0000-00009C6A0000}"/>
    <cellStyle name="Comma 5 3 2 3 4 2 2" xfId="26708" xr:uid="{00000000-0005-0000-0000-00009D6A0000}"/>
    <cellStyle name="Comma 5 3 2 3 4 2 2 2" xfId="55667" xr:uid="{00000000-0005-0000-0000-00009E6A0000}"/>
    <cellStyle name="Comma 5 3 2 3 4 2 3" xfId="47726" xr:uid="{00000000-0005-0000-0000-00009F6A0000}"/>
    <cellStyle name="Comma 5 3 2 3 4 3" xfId="12084" xr:uid="{00000000-0005-0000-0000-0000A06A0000}"/>
    <cellStyle name="Comma 5 3 2 3 4 3 2" xfId="41142" xr:uid="{00000000-0005-0000-0000-0000A16A0000}"/>
    <cellStyle name="Comma 5 3 2 3 4 4" xfId="34558" xr:uid="{00000000-0005-0000-0000-0000A26A0000}"/>
    <cellStyle name="Comma 5 3 2 3 5" xfId="7641" xr:uid="{00000000-0005-0000-0000-0000A36A0000}"/>
    <cellStyle name="Comma 5 3 2 3 5 2" xfId="20902" xr:uid="{00000000-0005-0000-0000-0000A46A0000}"/>
    <cellStyle name="Comma 5 3 2 3 5 2 2" xfId="28856" xr:uid="{00000000-0005-0000-0000-0000A56A0000}"/>
    <cellStyle name="Comma 5 3 2 3 5 2 2 2" xfId="57815" xr:uid="{00000000-0005-0000-0000-0000A66A0000}"/>
    <cellStyle name="Comma 5 3 2 3 5 2 3" xfId="49874" xr:uid="{00000000-0005-0000-0000-0000A76A0000}"/>
    <cellStyle name="Comma 5 3 2 3 5 3" xfId="14232" xr:uid="{00000000-0005-0000-0000-0000A86A0000}"/>
    <cellStyle name="Comma 5 3 2 3 5 3 2" xfId="43290" xr:uid="{00000000-0005-0000-0000-0000A96A0000}"/>
    <cellStyle name="Comma 5 3 2 3 5 4" xfId="36706" xr:uid="{00000000-0005-0000-0000-0000AA6A0000}"/>
    <cellStyle name="Comma 5 3 2 3 6" xfId="15511" xr:uid="{00000000-0005-0000-0000-0000AB6A0000}"/>
    <cellStyle name="Comma 5 3 2 3 6 2" xfId="23501" xr:uid="{00000000-0005-0000-0000-0000AC6A0000}"/>
    <cellStyle name="Comma 5 3 2 3 6 2 2" xfId="52460" xr:uid="{00000000-0005-0000-0000-0000AD6A0000}"/>
    <cellStyle name="Comma 5 3 2 3 6 3" xfId="44519" xr:uid="{00000000-0005-0000-0000-0000AE6A0000}"/>
    <cellStyle name="Comma 5 3 2 3 7" xfId="22052" xr:uid="{00000000-0005-0000-0000-0000AF6A0000}"/>
    <cellStyle name="Comma 5 3 2 3 7 2" xfId="30000" xr:uid="{00000000-0005-0000-0000-0000B06A0000}"/>
    <cellStyle name="Comma 5 3 2 3 7 2 2" xfId="58959" xr:uid="{00000000-0005-0000-0000-0000B16A0000}"/>
    <cellStyle name="Comma 5 3 2 3 7 3" xfId="51018" xr:uid="{00000000-0005-0000-0000-0000B26A0000}"/>
    <cellStyle name="Comma 5 3 2 3 8" xfId="8792" xr:uid="{00000000-0005-0000-0000-0000B36A0000}"/>
    <cellStyle name="Comma 5 3 2 3 8 2" xfId="37850" xr:uid="{00000000-0005-0000-0000-0000B46A0000}"/>
    <cellStyle name="Comma 5 3 2 3 9" xfId="31266" xr:uid="{00000000-0005-0000-0000-0000B56A0000}"/>
    <cellStyle name="Comma 5 3 2 4" xfId="1928" xr:uid="{00000000-0005-0000-0000-0000B66A0000}"/>
    <cellStyle name="Comma 5 3 2 4 2" xfId="2938" xr:uid="{00000000-0005-0000-0000-0000B76A0000}"/>
    <cellStyle name="Comma 5 3 2 4 2 2" xfId="6296" xr:uid="{00000000-0005-0000-0000-0000B86A0000}"/>
    <cellStyle name="Comma 5 3 2 4 2 2 2" xfId="19578" xr:uid="{00000000-0005-0000-0000-0000B96A0000}"/>
    <cellStyle name="Comma 5 3 2 4 2 2 2 2" xfId="27532" xr:uid="{00000000-0005-0000-0000-0000BA6A0000}"/>
    <cellStyle name="Comma 5 3 2 4 2 2 2 2 2" xfId="56491" xr:uid="{00000000-0005-0000-0000-0000BB6A0000}"/>
    <cellStyle name="Comma 5 3 2 4 2 2 2 3" xfId="48550" xr:uid="{00000000-0005-0000-0000-0000BC6A0000}"/>
    <cellStyle name="Comma 5 3 2 4 2 2 3" xfId="12908" xr:uid="{00000000-0005-0000-0000-0000BD6A0000}"/>
    <cellStyle name="Comma 5 3 2 4 2 2 3 2" xfId="41966" xr:uid="{00000000-0005-0000-0000-0000BE6A0000}"/>
    <cellStyle name="Comma 5 3 2 4 2 2 4" xfId="35382" xr:uid="{00000000-0005-0000-0000-0000BF6A0000}"/>
    <cellStyle name="Comma 5 3 2 4 2 3" xfId="16426" xr:uid="{00000000-0005-0000-0000-0000C06A0000}"/>
    <cellStyle name="Comma 5 3 2 4 2 3 2" xfId="24380" xr:uid="{00000000-0005-0000-0000-0000C16A0000}"/>
    <cellStyle name="Comma 5 3 2 4 2 3 2 2" xfId="53339" xr:uid="{00000000-0005-0000-0000-0000C26A0000}"/>
    <cellStyle name="Comma 5 3 2 4 2 3 3" xfId="45398" xr:uid="{00000000-0005-0000-0000-0000C36A0000}"/>
    <cellStyle name="Comma 5 3 2 4 2 4" xfId="9616" xr:uid="{00000000-0005-0000-0000-0000C46A0000}"/>
    <cellStyle name="Comma 5 3 2 4 2 4 2" xfId="38674" xr:uid="{00000000-0005-0000-0000-0000C56A0000}"/>
    <cellStyle name="Comma 5 3 2 4 2 5" xfId="32090" xr:uid="{00000000-0005-0000-0000-0000C66A0000}"/>
    <cellStyle name="Comma 5 3 2 4 3" xfId="4136" xr:uid="{00000000-0005-0000-0000-0000C76A0000}"/>
    <cellStyle name="Comma 5 3 2 4 3 2" xfId="17430" xr:uid="{00000000-0005-0000-0000-0000C86A0000}"/>
    <cellStyle name="Comma 5 3 2 4 3 2 2" xfId="25384" xr:uid="{00000000-0005-0000-0000-0000C96A0000}"/>
    <cellStyle name="Comma 5 3 2 4 3 2 2 2" xfId="54343" xr:uid="{00000000-0005-0000-0000-0000CA6A0000}"/>
    <cellStyle name="Comma 5 3 2 4 3 2 3" xfId="46402" xr:uid="{00000000-0005-0000-0000-0000CB6A0000}"/>
    <cellStyle name="Comma 5 3 2 4 3 3" xfId="10760" xr:uid="{00000000-0005-0000-0000-0000CC6A0000}"/>
    <cellStyle name="Comma 5 3 2 4 3 3 2" xfId="39818" xr:uid="{00000000-0005-0000-0000-0000CD6A0000}"/>
    <cellStyle name="Comma 5 3 2 4 3 4" xfId="33234" xr:uid="{00000000-0005-0000-0000-0000CE6A0000}"/>
    <cellStyle name="Comma 5 3 2 4 4" xfId="5292" xr:uid="{00000000-0005-0000-0000-0000CF6A0000}"/>
    <cellStyle name="Comma 5 3 2 4 4 2" xfId="18574" xr:uid="{00000000-0005-0000-0000-0000D06A0000}"/>
    <cellStyle name="Comma 5 3 2 4 4 2 2" xfId="26528" xr:uid="{00000000-0005-0000-0000-0000D16A0000}"/>
    <cellStyle name="Comma 5 3 2 4 4 2 2 2" xfId="55487" xr:uid="{00000000-0005-0000-0000-0000D26A0000}"/>
    <cellStyle name="Comma 5 3 2 4 4 2 3" xfId="47546" xr:uid="{00000000-0005-0000-0000-0000D36A0000}"/>
    <cellStyle name="Comma 5 3 2 4 4 3" xfId="11904" xr:uid="{00000000-0005-0000-0000-0000D46A0000}"/>
    <cellStyle name="Comma 5 3 2 4 4 3 2" xfId="40962" xr:uid="{00000000-0005-0000-0000-0000D56A0000}"/>
    <cellStyle name="Comma 5 3 2 4 4 4" xfId="34378" xr:uid="{00000000-0005-0000-0000-0000D66A0000}"/>
    <cellStyle name="Comma 5 3 2 4 5" xfId="7461" xr:uid="{00000000-0005-0000-0000-0000D76A0000}"/>
    <cellStyle name="Comma 5 3 2 4 5 2" xfId="20722" xr:uid="{00000000-0005-0000-0000-0000D86A0000}"/>
    <cellStyle name="Comma 5 3 2 4 5 2 2" xfId="28676" xr:uid="{00000000-0005-0000-0000-0000D96A0000}"/>
    <cellStyle name="Comma 5 3 2 4 5 2 2 2" xfId="57635" xr:uid="{00000000-0005-0000-0000-0000DA6A0000}"/>
    <cellStyle name="Comma 5 3 2 4 5 2 3" xfId="49694" xr:uid="{00000000-0005-0000-0000-0000DB6A0000}"/>
    <cellStyle name="Comma 5 3 2 4 5 3" xfId="14052" xr:uid="{00000000-0005-0000-0000-0000DC6A0000}"/>
    <cellStyle name="Comma 5 3 2 4 5 3 2" xfId="43110" xr:uid="{00000000-0005-0000-0000-0000DD6A0000}"/>
    <cellStyle name="Comma 5 3 2 4 5 4" xfId="36526" xr:uid="{00000000-0005-0000-0000-0000DE6A0000}"/>
    <cellStyle name="Comma 5 3 2 4 6" xfId="15331" xr:uid="{00000000-0005-0000-0000-0000DF6A0000}"/>
    <cellStyle name="Comma 5 3 2 4 6 2" xfId="23321" xr:uid="{00000000-0005-0000-0000-0000E06A0000}"/>
    <cellStyle name="Comma 5 3 2 4 6 2 2" xfId="52280" xr:uid="{00000000-0005-0000-0000-0000E16A0000}"/>
    <cellStyle name="Comma 5 3 2 4 6 3" xfId="44339" xr:uid="{00000000-0005-0000-0000-0000E26A0000}"/>
    <cellStyle name="Comma 5 3 2 4 7" xfId="21872" xr:uid="{00000000-0005-0000-0000-0000E36A0000}"/>
    <cellStyle name="Comma 5 3 2 4 7 2" xfId="29820" xr:uid="{00000000-0005-0000-0000-0000E46A0000}"/>
    <cellStyle name="Comma 5 3 2 4 7 2 2" xfId="58779" xr:uid="{00000000-0005-0000-0000-0000E56A0000}"/>
    <cellStyle name="Comma 5 3 2 4 7 3" xfId="50838" xr:uid="{00000000-0005-0000-0000-0000E66A0000}"/>
    <cellStyle name="Comma 5 3 2 4 8" xfId="8612" xr:uid="{00000000-0005-0000-0000-0000E76A0000}"/>
    <cellStyle name="Comma 5 3 2 4 8 2" xfId="37670" xr:uid="{00000000-0005-0000-0000-0000E86A0000}"/>
    <cellStyle name="Comma 5 3 2 4 9" xfId="31086" xr:uid="{00000000-0005-0000-0000-0000E96A0000}"/>
    <cellStyle name="Comma 5 3 2 5" xfId="2526" xr:uid="{00000000-0005-0000-0000-0000EA6A0000}"/>
    <cellStyle name="Comma 5 3 2 5 2" xfId="5884" xr:uid="{00000000-0005-0000-0000-0000EB6A0000}"/>
    <cellStyle name="Comma 5 3 2 5 2 2" xfId="19166" xr:uid="{00000000-0005-0000-0000-0000EC6A0000}"/>
    <cellStyle name="Comma 5 3 2 5 2 2 2" xfId="27120" xr:uid="{00000000-0005-0000-0000-0000ED6A0000}"/>
    <cellStyle name="Comma 5 3 2 5 2 2 2 2" xfId="56079" xr:uid="{00000000-0005-0000-0000-0000EE6A0000}"/>
    <cellStyle name="Comma 5 3 2 5 2 2 3" xfId="48138" xr:uid="{00000000-0005-0000-0000-0000EF6A0000}"/>
    <cellStyle name="Comma 5 3 2 5 2 3" xfId="12496" xr:uid="{00000000-0005-0000-0000-0000F06A0000}"/>
    <cellStyle name="Comma 5 3 2 5 2 3 2" xfId="41554" xr:uid="{00000000-0005-0000-0000-0000F16A0000}"/>
    <cellStyle name="Comma 5 3 2 5 2 4" xfId="34970" xr:uid="{00000000-0005-0000-0000-0000F26A0000}"/>
    <cellStyle name="Comma 5 3 2 5 3" xfId="14829" xr:uid="{00000000-0005-0000-0000-0000F36A0000}"/>
    <cellStyle name="Comma 5 3 2 5 3 2" xfId="22821" xr:uid="{00000000-0005-0000-0000-0000F46A0000}"/>
    <cellStyle name="Comma 5 3 2 5 3 2 2" xfId="51780" xr:uid="{00000000-0005-0000-0000-0000F56A0000}"/>
    <cellStyle name="Comma 5 3 2 5 3 3" xfId="43839" xr:uid="{00000000-0005-0000-0000-0000F66A0000}"/>
    <cellStyle name="Comma 5 3 2 5 4" xfId="9204" xr:uid="{00000000-0005-0000-0000-0000F76A0000}"/>
    <cellStyle name="Comma 5 3 2 5 4 2" xfId="38262" xr:uid="{00000000-0005-0000-0000-0000F86A0000}"/>
    <cellStyle name="Comma 5 3 2 5 5" xfId="31678" xr:uid="{00000000-0005-0000-0000-0000F96A0000}"/>
    <cellStyle name="Comma 5 3 2 6" xfId="3724" xr:uid="{00000000-0005-0000-0000-0000FA6A0000}"/>
    <cellStyle name="Comma 5 3 2 6 2" xfId="17018" xr:uid="{00000000-0005-0000-0000-0000FB6A0000}"/>
    <cellStyle name="Comma 5 3 2 6 2 2" xfId="24972" xr:uid="{00000000-0005-0000-0000-0000FC6A0000}"/>
    <cellStyle name="Comma 5 3 2 6 2 2 2" xfId="53931" xr:uid="{00000000-0005-0000-0000-0000FD6A0000}"/>
    <cellStyle name="Comma 5 3 2 6 2 3" xfId="45990" xr:uid="{00000000-0005-0000-0000-0000FE6A0000}"/>
    <cellStyle name="Comma 5 3 2 6 3" xfId="10348" xr:uid="{00000000-0005-0000-0000-0000FF6A0000}"/>
    <cellStyle name="Comma 5 3 2 6 3 2" xfId="39406" xr:uid="{00000000-0005-0000-0000-0000006B0000}"/>
    <cellStyle name="Comma 5 3 2 6 4" xfId="32822" xr:uid="{00000000-0005-0000-0000-0000016B0000}"/>
    <cellStyle name="Comma 5 3 2 7" xfId="4880" xr:uid="{00000000-0005-0000-0000-0000026B0000}"/>
    <cellStyle name="Comma 5 3 2 7 2" xfId="18162" xr:uid="{00000000-0005-0000-0000-0000036B0000}"/>
    <cellStyle name="Comma 5 3 2 7 2 2" xfId="26116" xr:uid="{00000000-0005-0000-0000-0000046B0000}"/>
    <cellStyle name="Comma 5 3 2 7 2 2 2" xfId="55075" xr:uid="{00000000-0005-0000-0000-0000056B0000}"/>
    <cellStyle name="Comma 5 3 2 7 2 3" xfId="47134" xr:uid="{00000000-0005-0000-0000-0000066B0000}"/>
    <cellStyle name="Comma 5 3 2 7 3" xfId="11492" xr:uid="{00000000-0005-0000-0000-0000076B0000}"/>
    <cellStyle name="Comma 5 3 2 7 3 2" xfId="40550" xr:uid="{00000000-0005-0000-0000-0000086B0000}"/>
    <cellStyle name="Comma 5 3 2 7 4" xfId="33966" xr:uid="{00000000-0005-0000-0000-0000096B0000}"/>
    <cellStyle name="Comma 5 3 2 8" xfId="7049" xr:uid="{00000000-0005-0000-0000-00000A6B0000}"/>
    <cellStyle name="Comma 5 3 2 8 2" xfId="20310" xr:uid="{00000000-0005-0000-0000-00000B6B0000}"/>
    <cellStyle name="Comma 5 3 2 8 2 2" xfId="28264" xr:uid="{00000000-0005-0000-0000-00000C6B0000}"/>
    <cellStyle name="Comma 5 3 2 8 2 2 2" xfId="57223" xr:uid="{00000000-0005-0000-0000-00000D6B0000}"/>
    <cellStyle name="Comma 5 3 2 8 2 3" xfId="49282" xr:uid="{00000000-0005-0000-0000-00000E6B0000}"/>
    <cellStyle name="Comma 5 3 2 8 3" xfId="13640" xr:uid="{00000000-0005-0000-0000-00000F6B0000}"/>
    <cellStyle name="Comma 5 3 2 8 3 2" xfId="42698" xr:uid="{00000000-0005-0000-0000-0000106B0000}"/>
    <cellStyle name="Comma 5 3 2 8 4" xfId="36114" xr:uid="{00000000-0005-0000-0000-0000116B0000}"/>
    <cellStyle name="Comma 5 3 2 9" xfId="14918" xr:uid="{00000000-0005-0000-0000-0000126B0000}"/>
    <cellStyle name="Comma 5 3 2 9 2" xfId="22908" xr:uid="{00000000-0005-0000-0000-0000136B0000}"/>
    <cellStyle name="Comma 5 3 2 9 2 2" xfId="51867" xr:uid="{00000000-0005-0000-0000-0000146B0000}"/>
    <cellStyle name="Comma 5 3 2 9 3" xfId="43926" xr:uid="{00000000-0005-0000-0000-0000156B0000}"/>
    <cellStyle name="Comma 5 3 3" xfId="1578" xr:uid="{00000000-0005-0000-0000-0000166B0000}"/>
    <cellStyle name="Comma 5 3 3 10" xfId="30767" xr:uid="{00000000-0005-0000-0000-0000176B0000}"/>
    <cellStyle name="Comma 5 3 3 2" xfId="2203" xr:uid="{00000000-0005-0000-0000-0000186B0000}"/>
    <cellStyle name="Comma 5 3 3 2 2" xfId="3211" xr:uid="{00000000-0005-0000-0000-0000196B0000}"/>
    <cellStyle name="Comma 5 3 3 2 2 2" xfId="6569" xr:uid="{00000000-0005-0000-0000-00001A6B0000}"/>
    <cellStyle name="Comma 5 3 3 2 2 2 2" xfId="19851" xr:uid="{00000000-0005-0000-0000-00001B6B0000}"/>
    <cellStyle name="Comma 5 3 3 2 2 2 2 2" xfId="27805" xr:uid="{00000000-0005-0000-0000-00001C6B0000}"/>
    <cellStyle name="Comma 5 3 3 2 2 2 2 2 2" xfId="56764" xr:uid="{00000000-0005-0000-0000-00001D6B0000}"/>
    <cellStyle name="Comma 5 3 3 2 2 2 2 3" xfId="48823" xr:uid="{00000000-0005-0000-0000-00001E6B0000}"/>
    <cellStyle name="Comma 5 3 3 2 2 2 3" xfId="13181" xr:uid="{00000000-0005-0000-0000-00001F6B0000}"/>
    <cellStyle name="Comma 5 3 3 2 2 2 3 2" xfId="42239" xr:uid="{00000000-0005-0000-0000-0000206B0000}"/>
    <cellStyle name="Comma 5 3 3 2 2 2 4" xfId="35655" xr:uid="{00000000-0005-0000-0000-0000216B0000}"/>
    <cellStyle name="Comma 5 3 3 2 2 3" xfId="16699" xr:uid="{00000000-0005-0000-0000-0000226B0000}"/>
    <cellStyle name="Comma 5 3 3 2 2 3 2" xfId="24653" xr:uid="{00000000-0005-0000-0000-0000236B0000}"/>
    <cellStyle name="Comma 5 3 3 2 2 3 2 2" xfId="53612" xr:uid="{00000000-0005-0000-0000-0000246B0000}"/>
    <cellStyle name="Comma 5 3 3 2 2 3 3" xfId="45671" xr:uid="{00000000-0005-0000-0000-0000256B0000}"/>
    <cellStyle name="Comma 5 3 3 2 2 4" xfId="9889" xr:uid="{00000000-0005-0000-0000-0000266B0000}"/>
    <cellStyle name="Comma 5 3 3 2 2 4 2" xfId="38947" xr:uid="{00000000-0005-0000-0000-0000276B0000}"/>
    <cellStyle name="Comma 5 3 3 2 2 5" xfId="32363" xr:uid="{00000000-0005-0000-0000-0000286B0000}"/>
    <cellStyle name="Comma 5 3 3 2 3" xfId="4409" xr:uid="{00000000-0005-0000-0000-0000296B0000}"/>
    <cellStyle name="Comma 5 3 3 2 3 2" xfId="17703" xr:uid="{00000000-0005-0000-0000-00002A6B0000}"/>
    <cellStyle name="Comma 5 3 3 2 3 2 2" xfId="25657" xr:uid="{00000000-0005-0000-0000-00002B6B0000}"/>
    <cellStyle name="Comma 5 3 3 2 3 2 2 2" xfId="54616" xr:uid="{00000000-0005-0000-0000-00002C6B0000}"/>
    <cellStyle name="Comma 5 3 3 2 3 2 3" xfId="46675" xr:uid="{00000000-0005-0000-0000-00002D6B0000}"/>
    <cellStyle name="Comma 5 3 3 2 3 3" xfId="11033" xr:uid="{00000000-0005-0000-0000-00002E6B0000}"/>
    <cellStyle name="Comma 5 3 3 2 3 3 2" xfId="40091" xr:uid="{00000000-0005-0000-0000-00002F6B0000}"/>
    <cellStyle name="Comma 5 3 3 2 3 4" xfId="33507" xr:uid="{00000000-0005-0000-0000-0000306B0000}"/>
    <cellStyle name="Comma 5 3 3 2 4" xfId="5565" xr:uid="{00000000-0005-0000-0000-0000316B0000}"/>
    <cellStyle name="Comma 5 3 3 2 4 2" xfId="18847" xr:uid="{00000000-0005-0000-0000-0000326B0000}"/>
    <cellStyle name="Comma 5 3 3 2 4 2 2" xfId="26801" xr:uid="{00000000-0005-0000-0000-0000336B0000}"/>
    <cellStyle name="Comma 5 3 3 2 4 2 2 2" xfId="55760" xr:uid="{00000000-0005-0000-0000-0000346B0000}"/>
    <cellStyle name="Comma 5 3 3 2 4 2 3" xfId="47819" xr:uid="{00000000-0005-0000-0000-0000356B0000}"/>
    <cellStyle name="Comma 5 3 3 2 4 3" xfId="12177" xr:uid="{00000000-0005-0000-0000-0000366B0000}"/>
    <cellStyle name="Comma 5 3 3 2 4 3 2" xfId="41235" xr:uid="{00000000-0005-0000-0000-0000376B0000}"/>
    <cellStyle name="Comma 5 3 3 2 4 4" xfId="34651" xr:uid="{00000000-0005-0000-0000-0000386B0000}"/>
    <cellStyle name="Comma 5 3 3 2 5" xfId="7734" xr:uid="{00000000-0005-0000-0000-0000396B0000}"/>
    <cellStyle name="Comma 5 3 3 2 5 2" xfId="20995" xr:uid="{00000000-0005-0000-0000-00003A6B0000}"/>
    <cellStyle name="Comma 5 3 3 2 5 2 2" xfId="28949" xr:uid="{00000000-0005-0000-0000-00003B6B0000}"/>
    <cellStyle name="Comma 5 3 3 2 5 2 2 2" xfId="57908" xr:uid="{00000000-0005-0000-0000-00003C6B0000}"/>
    <cellStyle name="Comma 5 3 3 2 5 2 3" xfId="49967" xr:uid="{00000000-0005-0000-0000-00003D6B0000}"/>
    <cellStyle name="Comma 5 3 3 2 5 3" xfId="14325" xr:uid="{00000000-0005-0000-0000-00003E6B0000}"/>
    <cellStyle name="Comma 5 3 3 2 5 3 2" xfId="43383" xr:uid="{00000000-0005-0000-0000-00003F6B0000}"/>
    <cellStyle name="Comma 5 3 3 2 5 4" xfId="36799" xr:uid="{00000000-0005-0000-0000-0000406B0000}"/>
    <cellStyle name="Comma 5 3 3 2 6" xfId="15604" xr:uid="{00000000-0005-0000-0000-0000416B0000}"/>
    <cellStyle name="Comma 5 3 3 2 6 2" xfId="23594" xr:uid="{00000000-0005-0000-0000-0000426B0000}"/>
    <cellStyle name="Comma 5 3 3 2 6 2 2" xfId="52553" xr:uid="{00000000-0005-0000-0000-0000436B0000}"/>
    <cellStyle name="Comma 5 3 3 2 6 3" xfId="44612" xr:uid="{00000000-0005-0000-0000-0000446B0000}"/>
    <cellStyle name="Comma 5 3 3 2 7" xfId="22145" xr:uid="{00000000-0005-0000-0000-0000456B0000}"/>
    <cellStyle name="Comma 5 3 3 2 7 2" xfId="30093" xr:uid="{00000000-0005-0000-0000-0000466B0000}"/>
    <cellStyle name="Comma 5 3 3 2 7 2 2" xfId="59052" xr:uid="{00000000-0005-0000-0000-0000476B0000}"/>
    <cellStyle name="Comma 5 3 3 2 7 3" xfId="51111" xr:uid="{00000000-0005-0000-0000-0000486B0000}"/>
    <cellStyle name="Comma 5 3 3 2 8" xfId="8885" xr:uid="{00000000-0005-0000-0000-0000496B0000}"/>
    <cellStyle name="Comma 5 3 3 2 8 2" xfId="37943" xr:uid="{00000000-0005-0000-0000-00004A6B0000}"/>
    <cellStyle name="Comma 5 3 3 2 9" xfId="31359" xr:uid="{00000000-0005-0000-0000-00004B6B0000}"/>
    <cellStyle name="Comma 5 3 3 3" xfId="2619" xr:uid="{00000000-0005-0000-0000-00004C6B0000}"/>
    <cellStyle name="Comma 5 3 3 3 2" xfId="5977" xr:uid="{00000000-0005-0000-0000-00004D6B0000}"/>
    <cellStyle name="Comma 5 3 3 3 2 2" xfId="19259" xr:uid="{00000000-0005-0000-0000-00004E6B0000}"/>
    <cellStyle name="Comma 5 3 3 3 2 2 2" xfId="27213" xr:uid="{00000000-0005-0000-0000-00004F6B0000}"/>
    <cellStyle name="Comma 5 3 3 3 2 2 2 2" xfId="56172" xr:uid="{00000000-0005-0000-0000-0000506B0000}"/>
    <cellStyle name="Comma 5 3 3 3 2 2 3" xfId="48231" xr:uid="{00000000-0005-0000-0000-0000516B0000}"/>
    <cellStyle name="Comma 5 3 3 3 2 3" xfId="12589" xr:uid="{00000000-0005-0000-0000-0000526B0000}"/>
    <cellStyle name="Comma 5 3 3 3 2 3 2" xfId="41647" xr:uid="{00000000-0005-0000-0000-0000536B0000}"/>
    <cellStyle name="Comma 5 3 3 3 2 4" xfId="35063" xr:uid="{00000000-0005-0000-0000-0000546B0000}"/>
    <cellStyle name="Comma 5 3 3 3 3" xfId="16107" xr:uid="{00000000-0005-0000-0000-0000556B0000}"/>
    <cellStyle name="Comma 5 3 3 3 3 2" xfId="24061" xr:uid="{00000000-0005-0000-0000-0000566B0000}"/>
    <cellStyle name="Comma 5 3 3 3 3 2 2" xfId="53020" xr:uid="{00000000-0005-0000-0000-0000576B0000}"/>
    <cellStyle name="Comma 5 3 3 3 3 3" xfId="45079" xr:uid="{00000000-0005-0000-0000-0000586B0000}"/>
    <cellStyle name="Comma 5 3 3 3 4" xfId="9297" xr:uid="{00000000-0005-0000-0000-0000596B0000}"/>
    <cellStyle name="Comma 5 3 3 3 4 2" xfId="38355" xr:uid="{00000000-0005-0000-0000-00005A6B0000}"/>
    <cellStyle name="Comma 5 3 3 3 5" xfId="31771" xr:uid="{00000000-0005-0000-0000-00005B6B0000}"/>
    <cellStyle name="Comma 5 3 3 4" xfId="3817" xr:uid="{00000000-0005-0000-0000-00005C6B0000}"/>
    <cellStyle name="Comma 5 3 3 4 2" xfId="17111" xr:uid="{00000000-0005-0000-0000-00005D6B0000}"/>
    <cellStyle name="Comma 5 3 3 4 2 2" xfId="25065" xr:uid="{00000000-0005-0000-0000-00005E6B0000}"/>
    <cellStyle name="Comma 5 3 3 4 2 2 2" xfId="54024" xr:uid="{00000000-0005-0000-0000-00005F6B0000}"/>
    <cellStyle name="Comma 5 3 3 4 2 3" xfId="46083" xr:uid="{00000000-0005-0000-0000-0000606B0000}"/>
    <cellStyle name="Comma 5 3 3 4 3" xfId="10441" xr:uid="{00000000-0005-0000-0000-0000616B0000}"/>
    <cellStyle name="Comma 5 3 3 4 3 2" xfId="39499" xr:uid="{00000000-0005-0000-0000-0000626B0000}"/>
    <cellStyle name="Comma 5 3 3 4 4" xfId="32915" xr:uid="{00000000-0005-0000-0000-0000636B0000}"/>
    <cellStyle name="Comma 5 3 3 5" xfId="4973" xr:uid="{00000000-0005-0000-0000-0000646B0000}"/>
    <cellStyle name="Comma 5 3 3 5 2" xfId="18255" xr:uid="{00000000-0005-0000-0000-0000656B0000}"/>
    <cellStyle name="Comma 5 3 3 5 2 2" xfId="26209" xr:uid="{00000000-0005-0000-0000-0000666B0000}"/>
    <cellStyle name="Comma 5 3 3 5 2 2 2" xfId="55168" xr:uid="{00000000-0005-0000-0000-0000676B0000}"/>
    <cellStyle name="Comma 5 3 3 5 2 3" xfId="47227" xr:uid="{00000000-0005-0000-0000-0000686B0000}"/>
    <cellStyle name="Comma 5 3 3 5 3" xfId="11585" xr:uid="{00000000-0005-0000-0000-0000696B0000}"/>
    <cellStyle name="Comma 5 3 3 5 3 2" xfId="40643" xr:uid="{00000000-0005-0000-0000-00006A6B0000}"/>
    <cellStyle name="Comma 5 3 3 5 4" xfId="34059" xr:uid="{00000000-0005-0000-0000-00006B6B0000}"/>
    <cellStyle name="Comma 5 3 3 6" xfId="7142" xr:uid="{00000000-0005-0000-0000-00006C6B0000}"/>
    <cellStyle name="Comma 5 3 3 6 2" xfId="20403" xr:uid="{00000000-0005-0000-0000-00006D6B0000}"/>
    <cellStyle name="Comma 5 3 3 6 2 2" xfId="28357" xr:uid="{00000000-0005-0000-0000-00006E6B0000}"/>
    <cellStyle name="Comma 5 3 3 6 2 2 2" xfId="57316" xr:uid="{00000000-0005-0000-0000-00006F6B0000}"/>
    <cellStyle name="Comma 5 3 3 6 2 3" xfId="49375" xr:uid="{00000000-0005-0000-0000-0000706B0000}"/>
    <cellStyle name="Comma 5 3 3 6 3" xfId="13733" xr:uid="{00000000-0005-0000-0000-0000716B0000}"/>
    <cellStyle name="Comma 5 3 3 6 3 2" xfId="42791" xr:uid="{00000000-0005-0000-0000-0000726B0000}"/>
    <cellStyle name="Comma 5 3 3 6 4" xfId="36207" xr:uid="{00000000-0005-0000-0000-0000736B0000}"/>
    <cellStyle name="Comma 5 3 3 7" xfId="15011" xr:uid="{00000000-0005-0000-0000-0000746B0000}"/>
    <cellStyle name="Comma 5 3 3 7 2" xfId="23001" xr:uid="{00000000-0005-0000-0000-0000756B0000}"/>
    <cellStyle name="Comma 5 3 3 7 2 2" xfId="51960" xr:uid="{00000000-0005-0000-0000-0000766B0000}"/>
    <cellStyle name="Comma 5 3 3 7 3" xfId="44019" xr:uid="{00000000-0005-0000-0000-0000776B0000}"/>
    <cellStyle name="Comma 5 3 3 8" xfId="21553" xr:uid="{00000000-0005-0000-0000-0000786B0000}"/>
    <cellStyle name="Comma 5 3 3 8 2" xfId="29501" xr:uid="{00000000-0005-0000-0000-0000796B0000}"/>
    <cellStyle name="Comma 5 3 3 8 2 2" xfId="58460" xr:uid="{00000000-0005-0000-0000-00007A6B0000}"/>
    <cellStyle name="Comma 5 3 3 8 3" xfId="50519" xr:uid="{00000000-0005-0000-0000-00007B6B0000}"/>
    <cellStyle name="Comma 5 3 3 9" xfId="8293" xr:uid="{00000000-0005-0000-0000-00007C6B0000}"/>
    <cellStyle name="Comma 5 3 3 9 2" xfId="37351" xr:uid="{00000000-0005-0000-0000-00007D6B0000}"/>
    <cellStyle name="Comma 5 3 4" xfId="2020" xr:uid="{00000000-0005-0000-0000-00007E6B0000}"/>
    <cellStyle name="Comma 5 3 4 2" xfId="3028" xr:uid="{00000000-0005-0000-0000-00007F6B0000}"/>
    <cellStyle name="Comma 5 3 4 2 2" xfId="6386" xr:uid="{00000000-0005-0000-0000-0000806B0000}"/>
    <cellStyle name="Comma 5 3 4 2 2 2" xfId="19668" xr:uid="{00000000-0005-0000-0000-0000816B0000}"/>
    <cellStyle name="Comma 5 3 4 2 2 2 2" xfId="27622" xr:uid="{00000000-0005-0000-0000-0000826B0000}"/>
    <cellStyle name="Comma 5 3 4 2 2 2 2 2" xfId="56581" xr:uid="{00000000-0005-0000-0000-0000836B0000}"/>
    <cellStyle name="Comma 5 3 4 2 2 2 3" xfId="48640" xr:uid="{00000000-0005-0000-0000-0000846B0000}"/>
    <cellStyle name="Comma 5 3 4 2 2 3" xfId="12998" xr:uid="{00000000-0005-0000-0000-0000856B0000}"/>
    <cellStyle name="Comma 5 3 4 2 2 3 2" xfId="42056" xr:uid="{00000000-0005-0000-0000-0000866B0000}"/>
    <cellStyle name="Comma 5 3 4 2 2 4" xfId="35472" xr:uid="{00000000-0005-0000-0000-0000876B0000}"/>
    <cellStyle name="Comma 5 3 4 2 3" xfId="16516" xr:uid="{00000000-0005-0000-0000-0000886B0000}"/>
    <cellStyle name="Comma 5 3 4 2 3 2" xfId="24470" xr:uid="{00000000-0005-0000-0000-0000896B0000}"/>
    <cellStyle name="Comma 5 3 4 2 3 2 2" xfId="53429" xr:uid="{00000000-0005-0000-0000-00008A6B0000}"/>
    <cellStyle name="Comma 5 3 4 2 3 3" xfId="45488" xr:uid="{00000000-0005-0000-0000-00008B6B0000}"/>
    <cellStyle name="Comma 5 3 4 2 4" xfId="9706" xr:uid="{00000000-0005-0000-0000-00008C6B0000}"/>
    <cellStyle name="Comma 5 3 4 2 4 2" xfId="38764" xr:uid="{00000000-0005-0000-0000-00008D6B0000}"/>
    <cellStyle name="Comma 5 3 4 2 5" xfId="32180" xr:uid="{00000000-0005-0000-0000-00008E6B0000}"/>
    <cellStyle name="Comma 5 3 4 3" xfId="4226" xr:uid="{00000000-0005-0000-0000-00008F6B0000}"/>
    <cellStyle name="Comma 5 3 4 3 2" xfId="17520" xr:uid="{00000000-0005-0000-0000-0000906B0000}"/>
    <cellStyle name="Comma 5 3 4 3 2 2" xfId="25474" xr:uid="{00000000-0005-0000-0000-0000916B0000}"/>
    <cellStyle name="Comma 5 3 4 3 2 2 2" xfId="54433" xr:uid="{00000000-0005-0000-0000-0000926B0000}"/>
    <cellStyle name="Comma 5 3 4 3 2 3" xfId="46492" xr:uid="{00000000-0005-0000-0000-0000936B0000}"/>
    <cellStyle name="Comma 5 3 4 3 3" xfId="10850" xr:uid="{00000000-0005-0000-0000-0000946B0000}"/>
    <cellStyle name="Comma 5 3 4 3 3 2" xfId="39908" xr:uid="{00000000-0005-0000-0000-0000956B0000}"/>
    <cellStyle name="Comma 5 3 4 3 4" xfId="33324" xr:uid="{00000000-0005-0000-0000-0000966B0000}"/>
    <cellStyle name="Comma 5 3 4 4" xfId="5382" xr:uid="{00000000-0005-0000-0000-0000976B0000}"/>
    <cellStyle name="Comma 5 3 4 4 2" xfId="18664" xr:uid="{00000000-0005-0000-0000-0000986B0000}"/>
    <cellStyle name="Comma 5 3 4 4 2 2" xfId="26618" xr:uid="{00000000-0005-0000-0000-0000996B0000}"/>
    <cellStyle name="Comma 5 3 4 4 2 2 2" xfId="55577" xr:uid="{00000000-0005-0000-0000-00009A6B0000}"/>
    <cellStyle name="Comma 5 3 4 4 2 3" xfId="47636" xr:uid="{00000000-0005-0000-0000-00009B6B0000}"/>
    <cellStyle name="Comma 5 3 4 4 3" xfId="11994" xr:uid="{00000000-0005-0000-0000-00009C6B0000}"/>
    <cellStyle name="Comma 5 3 4 4 3 2" xfId="41052" xr:uid="{00000000-0005-0000-0000-00009D6B0000}"/>
    <cellStyle name="Comma 5 3 4 4 4" xfId="34468" xr:uid="{00000000-0005-0000-0000-00009E6B0000}"/>
    <cellStyle name="Comma 5 3 4 5" xfId="7551" xr:uid="{00000000-0005-0000-0000-00009F6B0000}"/>
    <cellStyle name="Comma 5 3 4 5 2" xfId="20812" xr:uid="{00000000-0005-0000-0000-0000A06B0000}"/>
    <cellStyle name="Comma 5 3 4 5 2 2" xfId="28766" xr:uid="{00000000-0005-0000-0000-0000A16B0000}"/>
    <cellStyle name="Comma 5 3 4 5 2 2 2" xfId="57725" xr:uid="{00000000-0005-0000-0000-0000A26B0000}"/>
    <cellStyle name="Comma 5 3 4 5 2 3" xfId="49784" xr:uid="{00000000-0005-0000-0000-0000A36B0000}"/>
    <cellStyle name="Comma 5 3 4 5 3" xfId="14142" xr:uid="{00000000-0005-0000-0000-0000A46B0000}"/>
    <cellStyle name="Comma 5 3 4 5 3 2" xfId="43200" xr:uid="{00000000-0005-0000-0000-0000A56B0000}"/>
    <cellStyle name="Comma 5 3 4 5 4" xfId="36616" xr:uid="{00000000-0005-0000-0000-0000A66B0000}"/>
    <cellStyle name="Comma 5 3 4 6" xfId="15421" xr:uid="{00000000-0005-0000-0000-0000A76B0000}"/>
    <cellStyle name="Comma 5 3 4 6 2" xfId="23411" xr:uid="{00000000-0005-0000-0000-0000A86B0000}"/>
    <cellStyle name="Comma 5 3 4 6 2 2" xfId="52370" xr:uid="{00000000-0005-0000-0000-0000A96B0000}"/>
    <cellStyle name="Comma 5 3 4 6 3" xfId="44429" xr:uid="{00000000-0005-0000-0000-0000AA6B0000}"/>
    <cellStyle name="Comma 5 3 4 7" xfId="21962" xr:uid="{00000000-0005-0000-0000-0000AB6B0000}"/>
    <cellStyle name="Comma 5 3 4 7 2" xfId="29910" xr:uid="{00000000-0005-0000-0000-0000AC6B0000}"/>
    <cellStyle name="Comma 5 3 4 7 2 2" xfId="58869" xr:uid="{00000000-0005-0000-0000-0000AD6B0000}"/>
    <cellStyle name="Comma 5 3 4 7 3" xfId="50928" xr:uid="{00000000-0005-0000-0000-0000AE6B0000}"/>
    <cellStyle name="Comma 5 3 4 8" xfId="8702" xr:uid="{00000000-0005-0000-0000-0000AF6B0000}"/>
    <cellStyle name="Comma 5 3 4 8 2" xfId="37760" xr:uid="{00000000-0005-0000-0000-0000B06B0000}"/>
    <cellStyle name="Comma 5 3 4 9" xfId="31176" xr:uid="{00000000-0005-0000-0000-0000B16B0000}"/>
    <cellStyle name="Comma 5 3 5" xfId="1836" xr:uid="{00000000-0005-0000-0000-0000B26B0000}"/>
    <cellStyle name="Comma 5 3 5 2" xfId="2848" xr:uid="{00000000-0005-0000-0000-0000B36B0000}"/>
    <cellStyle name="Comma 5 3 5 2 2" xfId="6206" xr:uid="{00000000-0005-0000-0000-0000B46B0000}"/>
    <cellStyle name="Comma 5 3 5 2 2 2" xfId="19488" xr:uid="{00000000-0005-0000-0000-0000B56B0000}"/>
    <cellStyle name="Comma 5 3 5 2 2 2 2" xfId="27442" xr:uid="{00000000-0005-0000-0000-0000B66B0000}"/>
    <cellStyle name="Comma 5 3 5 2 2 2 2 2" xfId="56401" xr:uid="{00000000-0005-0000-0000-0000B76B0000}"/>
    <cellStyle name="Comma 5 3 5 2 2 2 3" xfId="48460" xr:uid="{00000000-0005-0000-0000-0000B86B0000}"/>
    <cellStyle name="Comma 5 3 5 2 2 3" xfId="12818" xr:uid="{00000000-0005-0000-0000-0000B96B0000}"/>
    <cellStyle name="Comma 5 3 5 2 2 3 2" xfId="41876" xr:uid="{00000000-0005-0000-0000-0000BA6B0000}"/>
    <cellStyle name="Comma 5 3 5 2 2 4" xfId="35292" xr:uid="{00000000-0005-0000-0000-0000BB6B0000}"/>
    <cellStyle name="Comma 5 3 5 2 3" xfId="16336" xr:uid="{00000000-0005-0000-0000-0000BC6B0000}"/>
    <cellStyle name="Comma 5 3 5 2 3 2" xfId="24290" xr:uid="{00000000-0005-0000-0000-0000BD6B0000}"/>
    <cellStyle name="Comma 5 3 5 2 3 2 2" xfId="53249" xr:uid="{00000000-0005-0000-0000-0000BE6B0000}"/>
    <cellStyle name="Comma 5 3 5 2 3 3" xfId="45308" xr:uid="{00000000-0005-0000-0000-0000BF6B0000}"/>
    <cellStyle name="Comma 5 3 5 2 4" xfId="9526" xr:uid="{00000000-0005-0000-0000-0000C06B0000}"/>
    <cellStyle name="Comma 5 3 5 2 4 2" xfId="38584" xr:uid="{00000000-0005-0000-0000-0000C16B0000}"/>
    <cellStyle name="Comma 5 3 5 2 5" xfId="32000" xr:uid="{00000000-0005-0000-0000-0000C26B0000}"/>
    <cellStyle name="Comma 5 3 5 3" xfId="4046" xr:uid="{00000000-0005-0000-0000-0000C36B0000}"/>
    <cellStyle name="Comma 5 3 5 3 2" xfId="17340" xr:uid="{00000000-0005-0000-0000-0000C46B0000}"/>
    <cellStyle name="Comma 5 3 5 3 2 2" xfId="25294" xr:uid="{00000000-0005-0000-0000-0000C56B0000}"/>
    <cellStyle name="Comma 5 3 5 3 2 2 2" xfId="54253" xr:uid="{00000000-0005-0000-0000-0000C66B0000}"/>
    <cellStyle name="Comma 5 3 5 3 2 3" xfId="46312" xr:uid="{00000000-0005-0000-0000-0000C76B0000}"/>
    <cellStyle name="Comma 5 3 5 3 3" xfId="10670" xr:uid="{00000000-0005-0000-0000-0000C86B0000}"/>
    <cellStyle name="Comma 5 3 5 3 3 2" xfId="39728" xr:uid="{00000000-0005-0000-0000-0000C96B0000}"/>
    <cellStyle name="Comma 5 3 5 3 4" xfId="33144" xr:uid="{00000000-0005-0000-0000-0000CA6B0000}"/>
    <cellStyle name="Comma 5 3 5 4" xfId="5202" xr:uid="{00000000-0005-0000-0000-0000CB6B0000}"/>
    <cellStyle name="Comma 5 3 5 4 2" xfId="18484" xr:uid="{00000000-0005-0000-0000-0000CC6B0000}"/>
    <cellStyle name="Comma 5 3 5 4 2 2" xfId="26438" xr:uid="{00000000-0005-0000-0000-0000CD6B0000}"/>
    <cellStyle name="Comma 5 3 5 4 2 2 2" xfId="55397" xr:uid="{00000000-0005-0000-0000-0000CE6B0000}"/>
    <cellStyle name="Comma 5 3 5 4 2 3" xfId="47456" xr:uid="{00000000-0005-0000-0000-0000CF6B0000}"/>
    <cellStyle name="Comma 5 3 5 4 3" xfId="11814" xr:uid="{00000000-0005-0000-0000-0000D06B0000}"/>
    <cellStyle name="Comma 5 3 5 4 3 2" xfId="40872" xr:uid="{00000000-0005-0000-0000-0000D16B0000}"/>
    <cellStyle name="Comma 5 3 5 4 4" xfId="34288" xr:uid="{00000000-0005-0000-0000-0000D26B0000}"/>
    <cellStyle name="Comma 5 3 5 5" xfId="7371" xr:uid="{00000000-0005-0000-0000-0000D36B0000}"/>
    <cellStyle name="Comma 5 3 5 5 2" xfId="20632" xr:uid="{00000000-0005-0000-0000-0000D46B0000}"/>
    <cellStyle name="Comma 5 3 5 5 2 2" xfId="28586" xr:uid="{00000000-0005-0000-0000-0000D56B0000}"/>
    <cellStyle name="Comma 5 3 5 5 2 2 2" xfId="57545" xr:uid="{00000000-0005-0000-0000-0000D66B0000}"/>
    <cellStyle name="Comma 5 3 5 5 2 3" xfId="49604" xr:uid="{00000000-0005-0000-0000-0000D76B0000}"/>
    <cellStyle name="Comma 5 3 5 5 3" xfId="13962" xr:uid="{00000000-0005-0000-0000-0000D86B0000}"/>
    <cellStyle name="Comma 5 3 5 5 3 2" xfId="43020" xr:uid="{00000000-0005-0000-0000-0000D96B0000}"/>
    <cellStyle name="Comma 5 3 5 5 4" xfId="36436" xr:uid="{00000000-0005-0000-0000-0000DA6B0000}"/>
    <cellStyle name="Comma 5 3 5 6" xfId="15241" xr:uid="{00000000-0005-0000-0000-0000DB6B0000}"/>
    <cellStyle name="Comma 5 3 5 6 2" xfId="23231" xr:uid="{00000000-0005-0000-0000-0000DC6B0000}"/>
    <cellStyle name="Comma 5 3 5 6 2 2" xfId="52190" xr:uid="{00000000-0005-0000-0000-0000DD6B0000}"/>
    <cellStyle name="Comma 5 3 5 6 3" xfId="44249" xr:uid="{00000000-0005-0000-0000-0000DE6B0000}"/>
    <cellStyle name="Comma 5 3 5 7" xfId="21782" xr:uid="{00000000-0005-0000-0000-0000DF6B0000}"/>
    <cellStyle name="Comma 5 3 5 7 2" xfId="29730" xr:uid="{00000000-0005-0000-0000-0000E06B0000}"/>
    <cellStyle name="Comma 5 3 5 7 2 2" xfId="58689" xr:uid="{00000000-0005-0000-0000-0000E16B0000}"/>
    <cellStyle name="Comma 5 3 5 7 3" xfId="50748" xr:uid="{00000000-0005-0000-0000-0000E26B0000}"/>
    <cellStyle name="Comma 5 3 5 8" xfId="8522" xr:uid="{00000000-0005-0000-0000-0000E36B0000}"/>
    <cellStyle name="Comma 5 3 5 8 2" xfId="37580" xr:uid="{00000000-0005-0000-0000-0000E46B0000}"/>
    <cellStyle name="Comma 5 3 5 9" xfId="30996" xr:uid="{00000000-0005-0000-0000-0000E56B0000}"/>
    <cellStyle name="Comma 5 3 6" xfId="3441" xr:uid="{00000000-0005-0000-0000-0000E66B0000}"/>
    <cellStyle name="Comma 5 3 7" xfId="2435" xr:uid="{00000000-0005-0000-0000-0000E76B0000}"/>
    <cellStyle name="Comma 5 3 7 2" xfId="5794" xr:uid="{00000000-0005-0000-0000-0000E86B0000}"/>
    <cellStyle name="Comma 5 3 7 2 2" xfId="19076" xr:uid="{00000000-0005-0000-0000-0000E96B0000}"/>
    <cellStyle name="Comma 5 3 7 2 2 2" xfId="27030" xr:uid="{00000000-0005-0000-0000-0000EA6B0000}"/>
    <cellStyle name="Comma 5 3 7 2 2 2 2" xfId="55989" xr:uid="{00000000-0005-0000-0000-0000EB6B0000}"/>
    <cellStyle name="Comma 5 3 7 2 2 3" xfId="48048" xr:uid="{00000000-0005-0000-0000-0000EC6B0000}"/>
    <cellStyle name="Comma 5 3 7 2 3" xfId="12406" xr:uid="{00000000-0005-0000-0000-0000ED6B0000}"/>
    <cellStyle name="Comma 5 3 7 2 3 2" xfId="41464" xr:uid="{00000000-0005-0000-0000-0000EE6B0000}"/>
    <cellStyle name="Comma 5 3 7 2 4" xfId="34880" xr:uid="{00000000-0005-0000-0000-0000EF6B0000}"/>
    <cellStyle name="Comma 5 3 7 3" xfId="14725" xr:uid="{00000000-0005-0000-0000-0000F06B0000}"/>
    <cellStyle name="Comma 5 3 7 3 2" xfId="22752" xr:uid="{00000000-0005-0000-0000-0000F16B0000}"/>
    <cellStyle name="Comma 5 3 7 3 2 2" xfId="51711" xr:uid="{00000000-0005-0000-0000-0000F26B0000}"/>
    <cellStyle name="Comma 5 3 7 3 3" xfId="43770" xr:uid="{00000000-0005-0000-0000-0000F36B0000}"/>
    <cellStyle name="Comma 5 3 7 4" xfId="9114" xr:uid="{00000000-0005-0000-0000-0000F46B0000}"/>
    <cellStyle name="Comma 5 3 7 4 2" xfId="38172" xr:uid="{00000000-0005-0000-0000-0000F56B0000}"/>
    <cellStyle name="Comma 5 3 7 5" xfId="31588" xr:uid="{00000000-0005-0000-0000-0000F66B0000}"/>
    <cellStyle name="Comma 5 3 8" xfId="3634" xr:uid="{00000000-0005-0000-0000-0000F76B0000}"/>
    <cellStyle name="Comma 5 3 8 2" xfId="16928" xr:uid="{00000000-0005-0000-0000-0000F86B0000}"/>
    <cellStyle name="Comma 5 3 8 2 2" xfId="24882" xr:uid="{00000000-0005-0000-0000-0000F96B0000}"/>
    <cellStyle name="Comma 5 3 8 2 2 2" xfId="53841" xr:uid="{00000000-0005-0000-0000-0000FA6B0000}"/>
    <cellStyle name="Comma 5 3 8 2 3" xfId="45900" xr:uid="{00000000-0005-0000-0000-0000FB6B0000}"/>
    <cellStyle name="Comma 5 3 8 3" xfId="10258" xr:uid="{00000000-0005-0000-0000-0000FC6B0000}"/>
    <cellStyle name="Comma 5 3 8 3 2" xfId="39316" xr:uid="{00000000-0005-0000-0000-0000FD6B0000}"/>
    <cellStyle name="Comma 5 3 8 4" xfId="32732" xr:uid="{00000000-0005-0000-0000-0000FE6B0000}"/>
    <cellStyle name="Comma 5 3 9" xfId="4788" xr:uid="{00000000-0005-0000-0000-0000FF6B0000}"/>
    <cellStyle name="Comma 5 3 9 2" xfId="18072" xr:uid="{00000000-0005-0000-0000-0000006C0000}"/>
    <cellStyle name="Comma 5 3 9 2 2" xfId="26026" xr:uid="{00000000-0005-0000-0000-0000016C0000}"/>
    <cellStyle name="Comma 5 3 9 2 2 2" xfId="54985" xr:uid="{00000000-0005-0000-0000-0000026C0000}"/>
    <cellStyle name="Comma 5 3 9 2 3" xfId="47044" xr:uid="{00000000-0005-0000-0000-0000036C0000}"/>
    <cellStyle name="Comma 5 3 9 3" xfId="11402" xr:uid="{00000000-0005-0000-0000-0000046C0000}"/>
    <cellStyle name="Comma 5 3 9 3 2" xfId="40460" xr:uid="{00000000-0005-0000-0000-0000056C0000}"/>
    <cellStyle name="Comma 5 3 9 4" xfId="33876" xr:uid="{00000000-0005-0000-0000-0000066C0000}"/>
    <cellStyle name="Comma 5 4" xfId="1445" xr:uid="{00000000-0005-0000-0000-0000076C0000}"/>
    <cellStyle name="Comma 5 4 10" xfId="21427" xr:uid="{00000000-0005-0000-0000-0000086C0000}"/>
    <cellStyle name="Comma 5 4 10 2" xfId="29375" xr:uid="{00000000-0005-0000-0000-0000096C0000}"/>
    <cellStyle name="Comma 5 4 10 2 2" xfId="58334" xr:uid="{00000000-0005-0000-0000-00000A6C0000}"/>
    <cellStyle name="Comma 5 4 10 3" xfId="50393" xr:uid="{00000000-0005-0000-0000-00000B6C0000}"/>
    <cellStyle name="Comma 5 4 11" xfId="8167" xr:uid="{00000000-0005-0000-0000-00000C6C0000}"/>
    <cellStyle name="Comma 5 4 11 2" xfId="37225" xr:uid="{00000000-0005-0000-0000-00000D6C0000}"/>
    <cellStyle name="Comma 5 4 12" xfId="30641" xr:uid="{00000000-0005-0000-0000-00000E6C0000}"/>
    <cellStyle name="Comma 5 4 2" xfId="1665" xr:uid="{00000000-0005-0000-0000-00000F6C0000}"/>
    <cellStyle name="Comma 5 4 2 10" xfId="30854" xr:uid="{00000000-0005-0000-0000-0000106C0000}"/>
    <cellStyle name="Comma 5 4 2 2" xfId="2290" xr:uid="{00000000-0005-0000-0000-0000116C0000}"/>
    <cellStyle name="Comma 5 4 2 2 2" xfId="3298" xr:uid="{00000000-0005-0000-0000-0000126C0000}"/>
    <cellStyle name="Comma 5 4 2 2 2 2" xfId="6656" xr:uid="{00000000-0005-0000-0000-0000136C0000}"/>
    <cellStyle name="Comma 5 4 2 2 2 2 2" xfId="19938" xr:uid="{00000000-0005-0000-0000-0000146C0000}"/>
    <cellStyle name="Comma 5 4 2 2 2 2 2 2" xfId="27892" xr:uid="{00000000-0005-0000-0000-0000156C0000}"/>
    <cellStyle name="Comma 5 4 2 2 2 2 2 2 2" xfId="56851" xr:uid="{00000000-0005-0000-0000-0000166C0000}"/>
    <cellStyle name="Comma 5 4 2 2 2 2 2 3" xfId="48910" xr:uid="{00000000-0005-0000-0000-0000176C0000}"/>
    <cellStyle name="Comma 5 4 2 2 2 2 3" xfId="13268" xr:uid="{00000000-0005-0000-0000-0000186C0000}"/>
    <cellStyle name="Comma 5 4 2 2 2 2 3 2" xfId="42326" xr:uid="{00000000-0005-0000-0000-0000196C0000}"/>
    <cellStyle name="Comma 5 4 2 2 2 2 4" xfId="35742" xr:uid="{00000000-0005-0000-0000-00001A6C0000}"/>
    <cellStyle name="Comma 5 4 2 2 2 3" xfId="16786" xr:uid="{00000000-0005-0000-0000-00001B6C0000}"/>
    <cellStyle name="Comma 5 4 2 2 2 3 2" xfId="24740" xr:uid="{00000000-0005-0000-0000-00001C6C0000}"/>
    <cellStyle name="Comma 5 4 2 2 2 3 2 2" xfId="53699" xr:uid="{00000000-0005-0000-0000-00001D6C0000}"/>
    <cellStyle name="Comma 5 4 2 2 2 3 3" xfId="45758" xr:uid="{00000000-0005-0000-0000-00001E6C0000}"/>
    <cellStyle name="Comma 5 4 2 2 2 4" xfId="9976" xr:uid="{00000000-0005-0000-0000-00001F6C0000}"/>
    <cellStyle name="Comma 5 4 2 2 2 4 2" xfId="39034" xr:uid="{00000000-0005-0000-0000-0000206C0000}"/>
    <cellStyle name="Comma 5 4 2 2 2 5" xfId="32450" xr:uid="{00000000-0005-0000-0000-0000216C0000}"/>
    <cellStyle name="Comma 5 4 2 2 3" xfId="4496" xr:uid="{00000000-0005-0000-0000-0000226C0000}"/>
    <cellStyle name="Comma 5 4 2 2 3 2" xfId="17790" xr:uid="{00000000-0005-0000-0000-0000236C0000}"/>
    <cellStyle name="Comma 5 4 2 2 3 2 2" xfId="25744" xr:uid="{00000000-0005-0000-0000-0000246C0000}"/>
    <cellStyle name="Comma 5 4 2 2 3 2 2 2" xfId="54703" xr:uid="{00000000-0005-0000-0000-0000256C0000}"/>
    <cellStyle name="Comma 5 4 2 2 3 2 3" xfId="46762" xr:uid="{00000000-0005-0000-0000-0000266C0000}"/>
    <cellStyle name="Comma 5 4 2 2 3 3" xfId="11120" xr:uid="{00000000-0005-0000-0000-0000276C0000}"/>
    <cellStyle name="Comma 5 4 2 2 3 3 2" xfId="40178" xr:uid="{00000000-0005-0000-0000-0000286C0000}"/>
    <cellStyle name="Comma 5 4 2 2 3 4" xfId="33594" xr:uid="{00000000-0005-0000-0000-0000296C0000}"/>
    <cellStyle name="Comma 5 4 2 2 4" xfId="5652" xr:uid="{00000000-0005-0000-0000-00002A6C0000}"/>
    <cellStyle name="Comma 5 4 2 2 4 2" xfId="18934" xr:uid="{00000000-0005-0000-0000-00002B6C0000}"/>
    <cellStyle name="Comma 5 4 2 2 4 2 2" xfId="26888" xr:uid="{00000000-0005-0000-0000-00002C6C0000}"/>
    <cellStyle name="Comma 5 4 2 2 4 2 2 2" xfId="55847" xr:uid="{00000000-0005-0000-0000-00002D6C0000}"/>
    <cellStyle name="Comma 5 4 2 2 4 2 3" xfId="47906" xr:uid="{00000000-0005-0000-0000-00002E6C0000}"/>
    <cellStyle name="Comma 5 4 2 2 4 3" xfId="12264" xr:uid="{00000000-0005-0000-0000-00002F6C0000}"/>
    <cellStyle name="Comma 5 4 2 2 4 3 2" xfId="41322" xr:uid="{00000000-0005-0000-0000-0000306C0000}"/>
    <cellStyle name="Comma 5 4 2 2 4 4" xfId="34738" xr:uid="{00000000-0005-0000-0000-0000316C0000}"/>
    <cellStyle name="Comma 5 4 2 2 5" xfId="7821" xr:uid="{00000000-0005-0000-0000-0000326C0000}"/>
    <cellStyle name="Comma 5 4 2 2 5 2" xfId="21082" xr:uid="{00000000-0005-0000-0000-0000336C0000}"/>
    <cellStyle name="Comma 5 4 2 2 5 2 2" xfId="29036" xr:uid="{00000000-0005-0000-0000-0000346C0000}"/>
    <cellStyle name="Comma 5 4 2 2 5 2 2 2" xfId="57995" xr:uid="{00000000-0005-0000-0000-0000356C0000}"/>
    <cellStyle name="Comma 5 4 2 2 5 2 3" xfId="50054" xr:uid="{00000000-0005-0000-0000-0000366C0000}"/>
    <cellStyle name="Comma 5 4 2 2 5 3" xfId="14412" xr:uid="{00000000-0005-0000-0000-0000376C0000}"/>
    <cellStyle name="Comma 5 4 2 2 5 3 2" xfId="43470" xr:uid="{00000000-0005-0000-0000-0000386C0000}"/>
    <cellStyle name="Comma 5 4 2 2 5 4" xfId="36886" xr:uid="{00000000-0005-0000-0000-0000396C0000}"/>
    <cellStyle name="Comma 5 4 2 2 6" xfId="15691" xr:uid="{00000000-0005-0000-0000-00003A6C0000}"/>
    <cellStyle name="Comma 5 4 2 2 6 2" xfId="23681" xr:uid="{00000000-0005-0000-0000-00003B6C0000}"/>
    <cellStyle name="Comma 5 4 2 2 6 2 2" xfId="52640" xr:uid="{00000000-0005-0000-0000-00003C6C0000}"/>
    <cellStyle name="Comma 5 4 2 2 6 3" xfId="44699" xr:uid="{00000000-0005-0000-0000-00003D6C0000}"/>
    <cellStyle name="Comma 5 4 2 2 7" xfId="22232" xr:uid="{00000000-0005-0000-0000-00003E6C0000}"/>
    <cellStyle name="Comma 5 4 2 2 7 2" xfId="30180" xr:uid="{00000000-0005-0000-0000-00003F6C0000}"/>
    <cellStyle name="Comma 5 4 2 2 7 2 2" xfId="59139" xr:uid="{00000000-0005-0000-0000-0000406C0000}"/>
    <cellStyle name="Comma 5 4 2 2 7 3" xfId="51198" xr:uid="{00000000-0005-0000-0000-0000416C0000}"/>
    <cellStyle name="Comma 5 4 2 2 8" xfId="8972" xr:uid="{00000000-0005-0000-0000-0000426C0000}"/>
    <cellStyle name="Comma 5 4 2 2 8 2" xfId="38030" xr:uid="{00000000-0005-0000-0000-0000436C0000}"/>
    <cellStyle name="Comma 5 4 2 2 9" xfId="31446" xr:uid="{00000000-0005-0000-0000-0000446C0000}"/>
    <cellStyle name="Comma 5 4 2 3" xfId="2706" xr:uid="{00000000-0005-0000-0000-0000456C0000}"/>
    <cellStyle name="Comma 5 4 2 3 2" xfId="6064" xr:uid="{00000000-0005-0000-0000-0000466C0000}"/>
    <cellStyle name="Comma 5 4 2 3 2 2" xfId="19346" xr:uid="{00000000-0005-0000-0000-0000476C0000}"/>
    <cellStyle name="Comma 5 4 2 3 2 2 2" xfId="27300" xr:uid="{00000000-0005-0000-0000-0000486C0000}"/>
    <cellStyle name="Comma 5 4 2 3 2 2 2 2" xfId="56259" xr:uid="{00000000-0005-0000-0000-0000496C0000}"/>
    <cellStyle name="Comma 5 4 2 3 2 2 3" xfId="48318" xr:uid="{00000000-0005-0000-0000-00004A6C0000}"/>
    <cellStyle name="Comma 5 4 2 3 2 3" xfId="12676" xr:uid="{00000000-0005-0000-0000-00004B6C0000}"/>
    <cellStyle name="Comma 5 4 2 3 2 3 2" xfId="41734" xr:uid="{00000000-0005-0000-0000-00004C6C0000}"/>
    <cellStyle name="Comma 5 4 2 3 2 4" xfId="35150" xr:uid="{00000000-0005-0000-0000-00004D6C0000}"/>
    <cellStyle name="Comma 5 4 2 3 3" xfId="16194" xr:uid="{00000000-0005-0000-0000-00004E6C0000}"/>
    <cellStyle name="Comma 5 4 2 3 3 2" xfId="24148" xr:uid="{00000000-0005-0000-0000-00004F6C0000}"/>
    <cellStyle name="Comma 5 4 2 3 3 2 2" xfId="53107" xr:uid="{00000000-0005-0000-0000-0000506C0000}"/>
    <cellStyle name="Comma 5 4 2 3 3 3" xfId="45166" xr:uid="{00000000-0005-0000-0000-0000516C0000}"/>
    <cellStyle name="Comma 5 4 2 3 4" xfId="9384" xr:uid="{00000000-0005-0000-0000-0000526C0000}"/>
    <cellStyle name="Comma 5 4 2 3 4 2" xfId="38442" xr:uid="{00000000-0005-0000-0000-0000536C0000}"/>
    <cellStyle name="Comma 5 4 2 3 5" xfId="31858" xr:uid="{00000000-0005-0000-0000-0000546C0000}"/>
    <cellStyle name="Comma 5 4 2 4" xfId="3904" xr:uid="{00000000-0005-0000-0000-0000556C0000}"/>
    <cellStyle name="Comma 5 4 2 4 2" xfId="17198" xr:uid="{00000000-0005-0000-0000-0000566C0000}"/>
    <cellStyle name="Comma 5 4 2 4 2 2" xfId="25152" xr:uid="{00000000-0005-0000-0000-0000576C0000}"/>
    <cellStyle name="Comma 5 4 2 4 2 2 2" xfId="54111" xr:uid="{00000000-0005-0000-0000-0000586C0000}"/>
    <cellStyle name="Comma 5 4 2 4 2 3" xfId="46170" xr:uid="{00000000-0005-0000-0000-0000596C0000}"/>
    <cellStyle name="Comma 5 4 2 4 3" xfId="10528" xr:uid="{00000000-0005-0000-0000-00005A6C0000}"/>
    <cellStyle name="Comma 5 4 2 4 3 2" xfId="39586" xr:uid="{00000000-0005-0000-0000-00005B6C0000}"/>
    <cellStyle name="Comma 5 4 2 4 4" xfId="33002" xr:uid="{00000000-0005-0000-0000-00005C6C0000}"/>
    <cellStyle name="Comma 5 4 2 5" xfId="5060" xr:uid="{00000000-0005-0000-0000-00005D6C0000}"/>
    <cellStyle name="Comma 5 4 2 5 2" xfId="18342" xr:uid="{00000000-0005-0000-0000-00005E6C0000}"/>
    <cellStyle name="Comma 5 4 2 5 2 2" xfId="26296" xr:uid="{00000000-0005-0000-0000-00005F6C0000}"/>
    <cellStyle name="Comma 5 4 2 5 2 2 2" xfId="55255" xr:uid="{00000000-0005-0000-0000-0000606C0000}"/>
    <cellStyle name="Comma 5 4 2 5 2 3" xfId="47314" xr:uid="{00000000-0005-0000-0000-0000616C0000}"/>
    <cellStyle name="Comma 5 4 2 5 3" xfId="11672" xr:uid="{00000000-0005-0000-0000-0000626C0000}"/>
    <cellStyle name="Comma 5 4 2 5 3 2" xfId="40730" xr:uid="{00000000-0005-0000-0000-0000636C0000}"/>
    <cellStyle name="Comma 5 4 2 5 4" xfId="34146" xr:uid="{00000000-0005-0000-0000-0000646C0000}"/>
    <cellStyle name="Comma 5 4 2 6" xfId="7229" xr:uid="{00000000-0005-0000-0000-0000656C0000}"/>
    <cellStyle name="Comma 5 4 2 6 2" xfId="20490" xr:uid="{00000000-0005-0000-0000-0000666C0000}"/>
    <cellStyle name="Comma 5 4 2 6 2 2" xfId="28444" xr:uid="{00000000-0005-0000-0000-0000676C0000}"/>
    <cellStyle name="Comma 5 4 2 6 2 2 2" xfId="57403" xr:uid="{00000000-0005-0000-0000-0000686C0000}"/>
    <cellStyle name="Comma 5 4 2 6 2 3" xfId="49462" xr:uid="{00000000-0005-0000-0000-0000696C0000}"/>
    <cellStyle name="Comma 5 4 2 6 3" xfId="13820" xr:uid="{00000000-0005-0000-0000-00006A6C0000}"/>
    <cellStyle name="Comma 5 4 2 6 3 2" xfId="42878" xr:uid="{00000000-0005-0000-0000-00006B6C0000}"/>
    <cellStyle name="Comma 5 4 2 6 4" xfId="36294" xr:uid="{00000000-0005-0000-0000-00006C6C0000}"/>
    <cellStyle name="Comma 5 4 2 7" xfId="15098" xr:uid="{00000000-0005-0000-0000-00006D6C0000}"/>
    <cellStyle name="Comma 5 4 2 7 2" xfId="23088" xr:uid="{00000000-0005-0000-0000-00006E6C0000}"/>
    <cellStyle name="Comma 5 4 2 7 2 2" xfId="52047" xr:uid="{00000000-0005-0000-0000-00006F6C0000}"/>
    <cellStyle name="Comma 5 4 2 7 3" xfId="44106" xr:uid="{00000000-0005-0000-0000-0000706C0000}"/>
    <cellStyle name="Comma 5 4 2 8" xfId="21640" xr:uid="{00000000-0005-0000-0000-0000716C0000}"/>
    <cellStyle name="Comma 5 4 2 8 2" xfId="29588" xr:uid="{00000000-0005-0000-0000-0000726C0000}"/>
    <cellStyle name="Comma 5 4 2 8 2 2" xfId="58547" xr:uid="{00000000-0005-0000-0000-0000736C0000}"/>
    <cellStyle name="Comma 5 4 2 8 3" xfId="50606" xr:uid="{00000000-0005-0000-0000-0000746C0000}"/>
    <cellStyle name="Comma 5 4 2 9" xfId="8380" xr:uid="{00000000-0005-0000-0000-0000756C0000}"/>
    <cellStyle name="Comma 5 4 2 9 2" xfId="37438" xr:uid="{00000000-0005-0000-0000-0000766C0000}"/>
    <cellStyle name="Comma 5 4 3" xfId="2077" xr:uid="{00000000-0005-0000-0000-0000776C0000}"/>
    <cellStyle name="Comma 5 4 3 2" xfId="3085" xr:uid="{00000000-0005-0000-0000-0000786C0000}"/>
    <cellStyle name="Comma 5 4 3 2 2" xfId="6443" xr:uid="{00000000-0005-0000-0000-0000796C0000}"/>
    <cellStyle name="Comma 5 4 3 2 2 2" xfId="19725" xr:uid="{00000000-0005-0000-0000-00007A6C0000}"/>
    <cellStyle name="Comma 5 4 3 2 2 2 2" xfId="27679" xr:uid="{00000000-0005-0000-0000-00007B6C0000}"/>
    <cellStyle name="Comma 5 4 3 2 2 2 2 2" xfId="56638" xr:uid="{00000000-0005-0000-0000-00007C6C0000}"/>
    <cellStyle name="Comma 5 4 3 2 2 2 3" xfId="48697" xr:uid="{00000000-0005-0000-0000-00007D6C0000}"/>
    <cellStyle name="Comma 5 4 3 2 2 3" xfId="13055" xr:uid="{00000000-0005-0000-0000-00007E6C0000}"/>
    <cellStyle name="Comma 5 4 3 2 2 3 2" xfId="42113" xr:uid="{00000000-0005-0000-0000-00007F6C0000}"/>
    <cellStyle name="Comma 5 4 3 2 2 4" xfId="35529" xr:uid="{00000000-0005-0000-0000-0000806C0000}"/>
    <cellStyle name="Comma 5 4 3 2 3" xfId="16573" xr:uid="{00000000-0005-0000-0000-0000816C0000}"/>
    <cellStyle name="Comma 5 4 3 2 3 2" xfId="24527" xr:uid="{00000000-0005-0000-0000-0000826C0000}"/>
    <cellStyle name="Comma 5 4 3 2 3 2 2" xfId="53486" xr:uid="{00000000-0005-0000-0000-0000836C0000}"/>
    <cellStyle name="Comma 5 4 3 2 3 3" xfId="45545" xr:uid="{00000000-0005-0000-0000-0000846C0000}"/>
    <cellStyle name="Comma 5 4 3 2 4" xfId="9763" xr:uid="{00000000-0005-0000-0000-0000856C0000}"/>
    <cellStyle name="Comma 5 4 3 2 4 2" xfId="38821" xr:uid="{00000000-0005-0000-0000-0000866C0000}"/>
    <cellStyle name="Comma 5 4 3 2 5" xfId="32237" xr:uid="{00000000-0005-0000-0000-0000876C0000}"/>
    <cellStyle name="Comma 5 4 3 3" xfId="4283" xr:uid="{00000000-0005-0000-0000-0000886C0000}"/>
    <cellStyle name="Comma 5 4 3 3 2" xfId="17577" xr:uid="{00000000-0005-0000-0000-0000896C0000}"/>
    <cellStyle name="Comma 5 4 3 3 2 2" xfId="25531" xr:uid="{00000000-0005-0000-0000-00008A6C0000}"/>
    <cellStyle name="Comma 5 4 3 3 2 2 2" xfId="54490" xr:uid="{00000000-0005-0000-0000-00008B6C0000}"/>
    <cellStyle name="Comma 5 4 3 3 2 3" xfId="46549" xr:uid="{00000000-0005-0000-0000-00008C6C0000}"/>
    <cellStyle name="Comma 5 4 3 3 3" xfId="10907" xr:uid="{00000000-0005-0000-0000-00008D6C0000}"/>
    <cellStyle name="Comma 5 4 3 3 3 2" xfId="39965" xr:uid="{00000000-0005-0000-0000-00008E6C0000}"/>
    <cellStyle name="Comma 5 4 3 3 4" xfId="33381" xr:uid="{00000000-0005-0000-0000-00008F6C0000}"/>
    <cellStyle name="Comma 5 4 3 4" xfId="5439" xr:uid="{00000000-0005-0000-0000-0000906C0000}"/>
    <cellStyle name="Comma 5 4 3 4 2" xfId="18721" xr:uid="{00000000-0005-0000-0000-0000916C0000}"/>
    <cellStyle name="Comma 5 4 3 4 2 2" xfId="26675" xr:uid="{00000000-0005-0000-0000-0000926C0000}"/>
    <cellStyle name="Comma 5 4 3 4 2 2 2" xfId="55634" xr:uid="{00000000-0005-0000-0000-0000936C0000}"/>
    <cellStyle name="Comma 5 4 3 4 2 3" xfId="47693" xr:uid="{00000000-0005-0000-0000-0000946C0000}"/>
    <cellStyle name="Comma 5 4 3 4 3" xfId="12051" xr:uid="{00000000-0005-0000-0000-0000956C0000}"/>
    <cellStyle name="Comma 5 4 3 4 3 2" xfId="41109" xr:uid="{00000000-0005-0000-0000-0000966C0000}"/>
    <cellStyle name="Comma 5 4 3 4 4" xfId="34525" xr:uid="{00000000-0005-0000-0000-0000976C0000}"/>
    <cellStyle name="Comma 5 4 3 5" xfId="7608" xr:uid="{00000000-0005-0000-0000-0000986C0000}"/>
    <cellStyle name="Comma 5 4 3 5 2" xfId="20869" xr:uid="{00000000-0005-0000-0000-0000996C0000}"/>
    <cellStyle name="Comma 5 4 3 5 2 2" xfId="28823" xr:uid="{00000000-0005-0000-0000-00009A6C0000}"/>
    <cellStyle name="Comma 5 4 3 5 2 2 2" xfId="57782" xr:uid="{00000000-0005-0000-0000-00009B6C0000}"/>
    <cellStyle name="Comma 5 4 3 5 2 3" xfId="49841" xr:uid="{00000000-0005-0000-0000-00009C6C0000}"/>
    <cellStyle name="Comma 5 4 3 5 3" xfId="14199" xr:uid="{00000000-0005-0000-0000-00009D6C0000}"/>
    <cellStyle name="Comma 5 4 3 5 3 2" xfId="43257" xr:uid="{00000000-0005-0000-0000-00009E6C0000}"/>
    <cellStyle name="Comma 5 4 3 5 4" xfId="36673" xr:uid="{00000000-0005-0000-0000-00009F6C0000}"/>
    <cellStyle name="Comma 5 4 3 6" xfId="15478" xr:uid="{00000000-0005-0000-0000-0000A06C0000}"/>
    <cellStyle name="Comma 5 4 3 6 2" xfId="23468" xr:uid="{00000000-0005-0000-0000-0000A16C0000}"/>
    <cellStyle name="Comma 5 4 3 6 2 2" xfId="52427" xr:uid="{00000000-0005-0000-0000-0000A26C0000}"/>
    <cellStyle name="Comma 5 4 3 6 3" xfId="44486" xr:uid="{00000000-0005-0000-0000-0000A36C0000}"/>
    <cellStyle name="Comma 5 4 3 7" xfId="22019" xr:uid="{00000000-0005-0000-0000-0000A46C0000}"/>
    <cellStyle name="Comma 5 4 3 7 2" xfId="29967" xr:uid="{00000000-0005-0000-0000-0000A56C0000}"/>
    <cellStyle name="Comma 5 4 3 7 2 2" xfId="58926" xr:uid="{00000000-0005-0000-0000-0000A66C0000}"/>
    <cellStyle name="Comma 5 4 3 7 3" xfId="50985" xr:uid="{00000000-0005-0000-0000-0000A76C0000}"/>
    <cellStyle name="Comma 5 4 3 8" xfId="8759" xr:uid="{00000000-0005-0000-0000-0000A86C0000}"/>
    <cellStyle name="Comma 5 4 3 8 2" xfId="37817" xr:uid="{00000000-0005-0000-0000-0000A96C0000}"/>
    <cellStyle name="Comma 5 4 3 9" xfId="31233" xr:uid="{00000000-0005-0000-0000-0000AA6C0000}"/>
    <cellStyle name="Comma 5 4 4" xfId="1895" xr:uid="{00000000-0005-0000-0000-0000AB6C0000}"/>
    <cellStyle name="Comma 5 4 4 2" xfId="2905" xr:uid="{00000000-0005-0000-0000-0000AC6C0000}"/>
    <cellStyle name="Comma 5 4 4 2 2" xfId="6263" xr:uid="{00000000-0005-0000-0000-0000AD6C0000}"/>
    <cellStyle name="Comma 5 4 4 2 2 2" xfId="19545" xr:uid="{00000000-0005-0000-0000-0000AE6C0000}"/>
    <cellStyle name="Comma 5 4 4 2 2 2 2" xfId="27499" xr:uid="{00000000-0005-0000-0000-0000AF6C0000}"/>
    <cellStyle name="Comma 5 4 4 2 2 2 2 2" xfId="56458" xr:uid="{00000000-0005-0000-0000-0000B06C0000}"/>
    <cellStyle name="Comma 5 4 4 2 2 2 3" xfId="48517" xr:uid="{00000000-0005-0000-0000-0000B16C0000}"/>
    <cellStyle name="Comma 5 4 4 2 2 3" xfId="12875" xr:uid="{00000000-0005-0000-0000-0000B26C0000}"/>
    <cellStyle name="Comma 5 4 4 2 2 3 2" xfId="41933" xr:uid="{00000000-0005-0000-0000-0000B36C0000}"/>
    <cellStyle name="Comma 5 4 4 2 2 4" xfId="35349" xr:uid="{00000000-0005-0000-0000-0000B46C0000}"/>
    <cellStyle name="Comma 5 4 4 2 3" xfId="16393" xr:uid="{00000000-0005-0000-0000-0000B56C0000}"/>
    <cellStyle name="Comma 5 4 4 2 3 2" xfId="24347" xr:uid="{00000000-0005-0000-0000-0000B66C0000}"/>
    <cellStyle name="Comma 5 4 4 2 3 2 2" xfId="53306" xr:uid="{00000000-0005-0000-0000-0000B76C0000}"/>
    <cellStyle name="Comma 5 4 4 2 3 3" xfId="45365" xr:uid="{00000000-0005-0000-0000-0000B86C0000}"/>
    <cellStyle name="Comma 5 4 4 2 4" xfId="9583" xr:uid="{00000000-0005-0000-0000-0000B96C0000}"/>
    <cellStyle name="Comma 5 4 4 2 4 2" xfId="38641" xr:uid="{00000000-0005-0000-0000-0000BA6C0000}"/>
    <cellStyle name="Comma 5 4 4 2 5" xfId="32057" xr:uid="{00000000-0005-0000-0000-0000BB6C0000}"/>
    <cellStyle name="Comma 5 4 4 3" xfId="4103" xr:uid="{00000000-0005-0000-0000-0000BC6C0000}"/>
    <cellStyle name="Comma 5 4 4 3 2" xfId="17397" xr:uid="{00000000-0005-0000-0000-0000BD6C0000}"/>
    <cellStyle name="Comma 5 4 4 3 2 2" xfId="25351" xr:uid="{00000000-0005-0000-0000-0000BE6C0000}"/>
    <cellStyle name="Comma 5 4 4 3 2 2 2" xfId="54310" xr:uid="{00000000-0005-0000-0000-0000BF6C0000}"/>
    <cellStyle name="Comma 5 4 4 3 2 3" xfId="46369" xr:uid="{00000000-0005-0000-0000-0000C06C0000}"/>
    <cellStyle name="Comma 5 4 4 3 3" xfId="10727" xr:uid="{00000000-0005-0000-0000-0000C16C0000}"/>
    <cellStyle name="Comma 5 4 4 3 3 2" xfId="39785" xr:uid="{00000000-0005-0000-0000-0000C26C0000}"/>
    <cellStyle name="Comma 5 4 4 3 4" xfId="33201" xr:uid="{00000000-0005-0000-0000-0000C36C0000}"/>
    <cellStyle name="Comma 5 4 4 4" xfId="5259" xr:uid="{00000000-0005-0000-0000-0000C46C0000}"/>
    <cellStyle name="Comma 5 4 4 4 2" xfId="18541" xr:uid="{00000000-0005-0000-0000-0000C56C0000}"/>
    <cellStyle name="Comma 5 4 4 4 2 2" xfId="26495" xr:uid="{00000000-0005-0000-0000-0000C66C0000}"/>
    <cellStyle name="Comma 5 4 4 4 2 2 2" xfId="55454" xr:uid="{00000000-0005-0000-0000-0000C76C0000}"/>
    <cellStyle name="Comma 5 4 4 4 2 3" xfId="47513" xr:uid="{00000000-0005-0000-0000-0000C86C0000}"/>
    <cellStyle name="Comma 5 4 4 4 3" xfId="11871" xr:uid="{00000000-0005-0000-0000-0000C96C0000}"/>
    <cellStyle name="Comma 5 4 4 4 3 2" xfId="40929" xr:uid="{00000000-0005-0000-0000-0000CA6C0000}"/>
    <cellStyle name="Comma 5 4 4 4 4" xfId="34345" xr:uid="{00000000-0005-0000-0000-0000CB6C0000}"/>
    <cellStyle name="Comma 5 4 4 5" xfId="7428" xr:uid="{00000000-0005-0000-0000-0000CC6C0000}"/>
    <cellStyle name="Comma 5 4 4 5 2" xfId="20689" xr:uid="{00000000-0005-0000-0000-0000CD6C0000}"/>
    <cellStyle name="Comma 5 4 4 5 2 2" xfId="28643" xr:uid="{00000000-0005-0000-0000-0000CE6C0000}"/>
    <cellStyle name="Comma 5 4 4 5 2 2 2" xfId="57602" xr:uid="{00000000-0005-0000-0000-0000CF6C0000}"/>
    <cellStyle name="Comma 5 4 4 5 2 3" xfId="49661" xr:uid="{00000000-0005-0000-0000-0000D06C0000}"/>
    <cellStyle name="Comma 5 4 4 5 3" xfId="14019" xr:uid="{00000000-0005-0000-0000-0000D16C0000}"/>
    <cellStyle name="Comma 5 4 4 5 3 2" xfId="43077" xr:uid="{00000000-0005-0000-0000-0000D26C0000}"/>
    <cellStyle name="Comma 5 4 4 5 4" xfId="36493" xr:uid="{00000000-0005-0000-0000-0000D36C0000}"/>
    <cellStyle name="Comma 5 4 4 6" xfId="15298" xr:uid="{00000000-0005-0000-0000-0000D46C0000}"/>
    <cellStyle name="Comma 5 4 4 6 2" xfId="23288" xr:uid="{00000000-0005-0000-0000-0000D56C0000}"/>
    <cellStyle name="Comma 5 4 4 6 2 2" xfId="52247" xr:uid="{00000000-0005-0000-0000-0000D66C0000}"/>
    <cellStyle name="Comma 5 4 4 6 3" xfId="44306" xr:uid="{00000000-0005-0000-0000-0000D76C0000}"/>
    <cellStyle name="Comma 5 4 4 7" xfId="21839" xr:uid="{00000000-0005-0000-0000-0000D86C0000}"/>
    <cellStyle name="Comma 5 4 4 7 2" xfId="29787" xr:uid="{00000000-0005-0000-0000-0000D96C0000}"/>
    <cellStyle name="Comma 5 4 4 7 2 2" xfId="58746" xr:uid="{00000000-0005-0000-0000-0000DA6C0000}"/>
    <cellStyle name="Comma 5 4 4 7 3" xfId="50805" xr:uid="{00000000-0005-0000-0000-0000DB6C0000}"/>
    <cellStyle name="Comma 5 4 4 8" xfId="8579" xr:uid="{00000000-0005-0000-0000-0000DC6C0000}"/>
    <cellStyle name="Comma 5 4 4 8 2" xfId="37637" xr:uid="{00000000-0005-0000-0000-0000DD6C0000}"/>
    <cellStyle name="Comma 5 4 4 9" xfId="31053" xr:uid="{00000000-0005-0000-0000-0000DE6C0000}"/>
    <cellStyle name="Comma 5 4 5" xfId="2493" xr:uid="{00000000-0005-0000-0000-0000DF6C0000}"/>
    <cellStyle name="Comma 5 4 5 2" xfId="5851" xr:uid="{00000000-0005-0000-0000-0000E06C0000}"/>
    <cellStyle name="Comma 5 4 5 2 2" xfId="19133" xr:uid="{00000000-0005-0000-0000-0000E16C0000}"/>
    <cellStyle name="Comma 5 4 5 2 2 2" xfId="27087" xr:uid="{00000000-0005-0000-0000-0000E26C0000}"/>
    <cellStyle name="Comma 5 4 5 2 2 2 2" xfId="56046" xr:uid="{00000000-0005-0000-0000-0000E36C0000}"/>
    <cellStyle name="Comma 5 4 5 2 2 3" xfId="48105" xr:uid="{00000000-0005-0000-0000-0000E46C0000}"/>
    <cellStyle name="Comma 5 4 5 2 3" xfId="12463" xr:uid="{00000000-0005-0000-0000-0000E56C0000}"/>
    <cellStyle name="Comma 5 4 5 2 3 2" xfId="41521" xr:uid="{00000000-0005-0000-0000-0000E66C0000}"/>
    <cellStyle name="Comma 5 4 5 2 4" xfId="34937" xr:uid="{00000000-0005-0000-0000-0000E76C0000}"/>
    <cellStyle name="Comma 5 4 5 3" xfId="14727" xr:uid="{00000000-0005-0000-0000-0000E86C0000}"/>
    <cellStyle name="Comma 5 4 5 3 2" xfId="22754" xr:uid="{00000000-0005-0000-0000-0000E96C0000}"/>
    <cellStyle name="Comma 5 4 5 3 2 2" xfId="51713" xr:uid="{00000000-0005-0000-0000-0000EA6C0000}"/>
    <cellStyle name="Comma 5 4 5 3 3" xfId="43772" xr:uid="{00000000-0005-0000-0000-0000EB6C0000}"/>
    <cellStyle name="Comma 5 4 5 4" xfId="9171" xr:uid="{00000000-0005-0000-0000-0000EC6C0000}"/>
    <cellStyle name="Comma 5 4 5 4 2" xfId="38229" xr:uid="{00000000-0005-0000-0000-0000ED6C0000}"/>
    <cellStyle name="Comma 5 4 5 5" xfId="31645" xr:uid="{00000000-0005-0000-0000-0000EE6C0000}"/>
    <cellStyle name="Comma 5 4 6" xfId="3691" xr:uid="{00000000-0005-0000-0000-0000EF6C0000}"/>
    <cellStyle name="Comma 5 4 6 2" xfId="16985" xr:uid="{00000000-0005-0000-0000-0000F06C0000}"/>
    <cellStyle name="Comma 5 4 6 2 2" xfId="24939" xr:uid="{00000000-0005-0000-0000-0000F16C0000}"/>
    <cellStyle name="Comma 5 4 6 2 2 2" xfId="53898" xr:uid="{00000000-0005-0000-0000-0000F26C0000}"/>
    <cellStyle name="Comma 5 4 6 2 3" xfId="45957" xr:uid="{00000000-0005-0000-0000-0000F36C0000}"/>
    <cellStyle name="Comma 5 4 6 3" xfId="10315" xr:uid="{00000000-0005-0000-0000-0000F46C0000}"/>
    <cellStyle name="Comma 5 4 6 3 2" xfId="39373" xr:uid="{00000000-0005-0000-0000-0000F56C0000}"/>
    <cellStyle name="Comma 5 4 6 4" xfId="32789" xr:uid="{00000000-0005-0000-0000-0000F66C0000}"/>
    <cellStyle name="Comma 5 4 7" xfId="4847" xr:uid="{00000000-0005-0000-0000-0000F76C0000}"/>
    <cellStyle name="Comma 5 4 7 2" xfId="18129" xr:uid="{00000000-0005-0000-0000-0000F86C0000}"/>
    <cellStyle name="Comma 5 4 7 2 2" xfId="26083" xr:uid="{00000000-0005-0000-0000-0000F96C0000}"/>
    <cellStyle name="Comma 5 4 7 2 2 2" xfId="55042" xr:uid="{00000000-0005-0000-0000-0000FA6C0000}"/>
    <cellStyle name="Comma 5 4 7 2 3" xfId="47101" xr:uid="{00000000-0005-0000-0000-0000FB6C0000}"/>
    <cellStyle name="Comma 5 4 7 3" xfId="11459" xr:uid="{00000000-0005-0000-0000-0000FC6C0000}"/>
    <cellStyle name="Comma 5 4 7 3 2" xfId="40517" xr:uid="{00000000-0005-0000-0000-0000FD6C0000}"/>
    <cellStyle name="Comma 5 4 7 4" xfId="33933" xr:uid="{00000000-0005-0000-0000-0000FE6C0000}"/>
    <cellStyle name="Comma 5 4 8" xfId="7016" xr:uid="{00000000-0005-0000-0000-0000FF6C0000}"/>
    <cellStyle name="Comma 5 4 8 2" xfId="20277" xr:uid="{00000000-0005-0000-0000-0000006D0000}"/>
    <cellStyle name="Comma 5 4 8 2 2" xfId="28231" xr:uid="{00000000-0005-0000-0000-0000016D0000}"/>
    <cellStyle name="Comma 5 4 8 2 2 2" xfId="57190" xr:uid="{00000000-0005-0000-0000-0000026D0000}"/>
    <cellStyle name="Comma 5 4 8 2 3" xfId="49249" xr:uid="{00000000-0005-0000-0000-0000036D0000}"/>
    <cellStyle name="Comma 5 4 8 3" xfId="13607" xr:uid="{00000000-0005-0000-0000-0000046D0000}"/>
    <cellStyle name="Comma 5 4 8 3 2" xfId="42665" xr:uid="{00000000-0005-0000-0000-0000056D0000}"/>
    <cellStyle name="Comma 5 4 8 4" xfId="36081" xr:uid="{00000000-0005-0000-0000-0000066D0000}"/>
    <cellStyle name="Comma 5 4 9" xfId="14885" xr:uid="{00000000-0005-0000-0000-0000076D0000}"/>
    <cellStyle name="Comma 5 4 9 2" xfId="22875" xr:uid="{00000000-0005-0000-0000-0000086D0000}"/>
    <cellStyle name="Comma 5 4 9 2 2" xfId="51834" xr:uid="{00000000-0005-0000-0000-0000096D0000}"/>
    <cellStyle name="Comma 5 4 9 3" xfId="43893" xr:uid="{00000000-0005-0000-0000-00000A6D0000}"/>
    <cellStyle name="Comma 5 5" xfId="1545" xr:uid="{00000000-0005-0000-0000-00000B6D0000}"/>
    <cellStyle name="Comma 5 5 10" xfId="30734" xr:uid="{00000000-0005-0000-0000-00000C6D0000}"/>
    <cellStyle name="Comma 5 5 2" xfId="2170" xr:uid="{00000000-0005-0000-0000-00000D6D0000}"/>
    <cellStyle name="Comma 5 5 2 2" xfId="3178" xr:uid="{00000000-0005-0000-0000-00000E6D0000}"/>
    <cellStyle name="Comma 5 5 2 2 2" xfId="6536" xr:uid="{00000000-0005-0000-0000-00000F6D0000}"/>
    <cellStyle name="Comma 5 5 2 2 2 2" xfId="19818" xr:uid="{00000000-0005-0000-0000-0000106D0000}"/>
    <cellStyle name="Comma 5 5 2 2 2 2 2" xfId="27772" xr:uid="{00000000-0005-0000-0000-0000116D0000}"/>
    <cellStyle name="Comma 5 5 2 2 2 2 2 2" xfId="56731" xr:uid="{00000000-0005-0000-0000-0000126D0000}"/>
    <cellStyle name="Comma 5 5 2 2 2 2 3" xfId="48790" xr:uid="{00000000-0005-0000-0000-0000136D0000}"/>
    <cellStyle name="Comma 5 5 2 2 2 3" xfId="13148" xr:uid="{00000000-0005-0000-0000-0000146D0000}"/>
    <cellStyle name="Comma 5 5 2 2 2 3 2" xfId="42206" xr:uid="{00000000-0005-0000-0000-0000156D0000}"/>
    <cellStyle name="Comma 5 5 2 2 2 4" xfId="35622" xr:uid="{00000000-0005-0000-0000-0000166D0000}"/>
    <cellStyle name="Comma 5 5 2 2 3" xfId="16666" xr:uid="{00000000-0005-0000-0000-0000176D0000}"/>
    <cellStyle name="Comma 5 5 2 2 3 2" xfId="24620" xr:uid="{00000000-0005-0000-0000-0000186D0000}"/>
    <cellStyle name="Comma 5 5 2 2 3 2 2" xfId="53579" xr:uid="{00000000-0005-0000-0000-0000196D0000}"/>
    <cellStyle name="Comma 5 5 2 2 3 3" xfId="45638" xr:uid="{00000000-0005-0000-0000-00001A6D0000}"/>
    <cellStyle name="Comma 5 5 2 2 4" xfId="9856" xr:uid="{00000000-0005-0000-0000-00001B6D0000}"/>
    <cellStyle name="Comma 5 5 2 2 4 2" xfId="38914" xr:uid="{00000000-0005-0000-0000-00001C6D0000}"/>
    <cellStyle name="Comma 5 5 2 2 5" xfId="32330" xr:uid="{00000000-0005-0000-0000-00001D6D0000}"/>
    <cellStyle name="Comma 5 5 2 3" xfId="4376" xr:uid="{00000000-0005-0000-0000-00001E6D0000}"/>
    <cellStyle name="Comma 5 5 2 3 2" xfId="17670" xr:uid="{00000000-0005-0000-0000-00001F6D0000}"/>
    <cellStyle name="Comma 5 5 2 3 2 2" xfId="25624" xr:uid="{00000000-0005-0000-0000-0000206D0000}"/>
    <cellStyle name="Comma 5 5 2 3 2 2 2" xfId="54583" xr:uid="{00000000-0005-0000-0000-0000216D0000}"/>
    <cellStyle name="Comma 5 5 2 3 2 3" xfId="46642" xr:uid="{00000000-0005-0000-0000-0000226D0000}"/>
    <cellStyle name="Comma 5 5 2 3 3" xfId="11000" xr:uid="{00000000-0005-0000-0000-0000236D0000}"/>
    <cellStyle name="Comma 5 5 2 3 3 2" xfId="40058" xr:uid="{00000000-0005-0000-0000-0000246D0000}"/>
    <cellStyle name="Comma 5 5 2 3 4" xfId="33474" xr:uid="{00000000-0005-0000-0000-0000256D0000}"/>
    <cellStyle name="Comma 5 5 2 4" xfId="5532" xr:uid="{00000000-0005-0000-0000-0000266D0000}"/>
    <cellStyle name="Comma 5 5 2 4 2" xfId="18814" xr:uid="{00000000-0005-0000-0000-0000276D0000}"/>
    <cellStyle name="Comma 5 5 2 4 2 2" xfId="26768" xr:uid="{00000000-0005-0000-0000-0000286D0000}"/>
    <cellStyle name="Comma 5 5 2 4 2 2 2" xfId="55727" xr:uid="{00000000-0005-0000-0000-0000296D0000}"/>
    <cellStyle name="Comma 5 5 2 4 2 3" xfId="47786" xr:uid="{00000000-0005-0000-0000-00002A6D0000}"/>
    <cellStyle name="Comma 5 5 2 4 3" xfId="12144" xr:uid="{00000000-0005-0000-0000-00002B6D0000}"/>
    <cellStyle name="Comma 5 5 2 4 3 2" xfId="41202" xr:uid="{00000000-0005-0000-0000-00002C6D0000}"/>
    <cellStyle name="Comma 5 5 2 4 4" xfId="34618" xr:uid="{00000000-0005-0000-0000-00002D6D0000}"/>
    <cellStyle name="Comma 5 5 2 5" xfId="7701" xr:uid="{00000000-0005-0000-0000-00002E6D0000}"/>
    <cellStyle name="Comma 5 5 2 5 2" xfId="20962" xr:uid="{00000000-0005-0000-0000-00002F6D0000}"/>
    <cellStyle name="Comma 5 5 2 5 2 2" xfId="28916" xr:uid="{00000000-0005-0000-0000-0000306D0000}"/>
    <cellStyle name="Comma 5 5 2 5 2 2 2" xfId="57875" xr:uid="{00000000-0005-0000-0000-0000316D0000}"/>
    <cellStyle name="Comma 5 5 2 5 2 3" xfId="49934" xr:uid="{00000000-0005-0000-0000-0000326D0000}"/>
    <cellStyle name="Comma 5 5 2 5 3" xfId="14292" xr:uid="{00000000-0005-0000-0000-0000336D0000}"/>
    <cellStyle name="Comma 5 5 2 5 3 2" xfId="43350" xr:uid="{00000000-0005-0000-0000-0000346D0000}"/>
    <cellStyle name="Comma 5 5 2 5 4" xfId="36766" xr:uid="{00000000-0005-0000-0000-0000356D0000}"/>
    <cellStyle name="Comma 5 5 2 6" xfId="15571" xr:uid="{00000000-0005-0000-0000-0000366D0000}"/>
    <cellStyle name="Comma 5 5 2 6 2" xfId="23561" xr:uid="{00000000-0005-0000-0000-0000376D0000}"/>
    <cellStyle name="Comma 5 5 2 6 2 2" xfId="52520" xr:uid="{00000000-0005-0000-0000-0000386D0000}"/>
    <cellStyle name="Comma 5 5 2 6 3" xfId="44579" xr:uid="{00000000-0005-0000-0000-0000396D0000}"/>
    <cellStyle name="Comma 5 5 2 7" xfId="22112" xr:uid="{00000000-0005-0000-0000-00003A6D0000}"/>
    <cellStyle name="Comma 5 5 2 7 2" xfId="30060" xr:uid="{00000000-0005-0000-0000-00003B6D0000}"/>
    <cellStyle name="Comma 5 5 2 7 2 2" xfId="59019" xr:uid="{00000000-0005-0000-0000-00003C6D0000}"/>
    <cellStyle name="Comma 5 5 2 7 3" xfId="51078" xr:uid="{00000000-0005-0000-0000-00003D6D0000}"/>
    <cellStyle name="Comma 5 5 2 8" xfId="8852" xr:uid="{00000000-0005-0000-0000-00003E6D0000}"/>
    <cellStyle name="Comma 5 5 2 8 2" xfId="37910" xr:uid="{00000000-0005-0000-0000-00003F6D0000}"/>
    <cellStyle name="Comma 5 5 2 9" xfId="31326" xr:uid="{00000000-0005-0000-0000-0000406D0000}"/>
    <cellStyle name="Comma 5 5 3" xfId="2586" xr:uid="{00000000-0005-0000-0000-0000416D0000}"/>
    <cellStyle name="Comma 5 5 3 2" xfId="5944" xr:uid="{00000000-0005-0000-0000-0000426D0000}"/>
    <cellStyle name="Comma 5 5 3 2 2" xfId="19226" xr:uid="{00000000-0005-0000-0000-0000436D0000}"/>
    <cellStyle name="Comma 5 5 3 2 2 2" xfId="27180" xr:uid="{00000000-0005-0000-0000-0000446D0000}"/>
    <cellStyle name="Comma 5 5 3 2 2 2 2" xfId="56139" xr:uid="{00000000-0005-0000-0000-0000456D0000}"/>
    <cellStyle name="Comma 5 5 3 2 2 3" xfId="48198" xr:uid="{00000000-0005-0000-0000-0000466D0000}"/>
    <cellStyle name="Comma 5 5 3 2 3" xfId="12556" xr:uid="{00000000-0005-0000-0000-0000476D0000}"/>
    <cellStyle name="Comma 5 5 3 2 3 2" xfId="41614" xr:uid="{00000000-0005-0000-0000-0000486D0000}"/>
    <cellStyle name="Comma 5 5 3 2 4" xfId="35030" xr:uid="{00000000-0005-0000-0000-0000496D0000}"/>
    <cellStyle name="Comma 5 5 3 3" xfId="16074" xr:uid="{00000000-0005-0000-0000-00004A6D0000}"/>
    <cellStyle name="Comma 5 5 3 3 2" xfId="24028" xr:uid="{00000000-0005-0000-0000-00004B6D0000}"/>
    <cellStyle name="Comma 5 5 3 3 2 2" xfId="52987" xr:uid="{00000000-0005-0000-0000-00004C6D0000}"/>
    <cellStyle name="Comma 5 5 3 3 3" xfId="45046" xr:uid="{00000000-0005-0000-0000-00004D6D0000}"/>
    <cellStyle name="Comma 5 5 3 4" xfId="9264" xr:uid="{00000000-0005-0000-0000-00004E6D0000}"/>
    <cellStyle name="Comma 5 5 3 4 2" xfId="38322" xr:uid="{00000000-0005-0000-0000-00004F6D0000}"/>
    <cellStyle name="Comma 5 5 3 5" xfId="31738" xr:uid="{00000000-0005-0000-0000-0000506D0000}"/>
    <cellStyle name="Comma 5 5 4" xfId="3784" xr:uid="{00000000-0005-0000-0000-0000516D0000}"/>
    <cellStyle name="Comma 5 5 4 2" xfId="17078" xr:uid="{00000000-0005-0000-0000-0000526D0000}"/>
    <cellStyle name="Comma 5 5 4 2 2" xfId="25032" xr:uid="{00000000-0005-0000-0000-0000536D0000}"/>
    <cellStyle name="Comma 5 5 4 2 2 2" xfId="53991" xr:uid="{00000000-0005-0000-0000-0000546D0000}"/>
    <cellStyle name="Comma 5 5 4 2 3" xfId="46050" xr:uid="{00000000-0005-0000-0000-0000556D0000}"/>
    <cellStyle name="Comma 5 5 4 3" xfId="10408" xr:uid="{00000000-0005-0000-0000-0000566D0000}"/>
    <cellStyle name="Comma 5 5 4 3 2" xfId="39466" xr:uid="{00000000-0005-0000-0000-0000576D0000}"/>
    <cellStyle name="Comma 5 5 4 4" xfId="32882" xr:uid="{00000000-0005-0000-0000-0000586D0000}"/>
    <cellStyle name="Comma 5 5 5" xfId="4940" xr:uid="{00000000-0005-0000-0000-0000596D0000}"/>
    <cellStyle name="Comma 5 5 5 2" xfId="18222" xr:uid="{00000000-0005-0000-0000-00005A6D0000}"/>
    <cellStyle name="Comma 5 5 5 2 2" xfId="26176" xr:uid="{00000000-0005-0000-0000-00005B6D0000}"/>
    <cellStyle name="Comma 5 5 5 2 2 2" xfId="55135" xr:uid="{00000000-0005-0000-0000-00005C6D0000}"/>
    <cellStyle name="Comma 5 5 5 2 3" xfId="47194" xr:uid="{00000000-0005-0000-0000-00005D6D0000}"/>
    <cellStyle name="Comma 5 5 5 3" xfId="11552" xr:uid="{00000000-0005-0000-0000-00005E6D0000}"/>
    <cellStyle name="Comma 5 5 5 3 2" xfId="40610" xr:uid="{00000000-0005-0000-0000-00005F6D0000}"/>
    <cellStyle name="Comma 5 5 5 4" xfId="34026" xr:uid="{00000000-0005-0000-0000-0000606D0000}"/>
    <cellStyle name="Comma 5 5 6" xfId="7109" xr:uid="{00000000-0005-0000-0000-0000616D0000}"/>
    <cellStyle name="Comma 5 5 6 2" xfId="20370" xr:uid="{00000000-0005-0000-0000-0000626D0000}"/>
    <cellStyle name="Comma 5 5 6 2 2" xfId="28324" xr:uid="{00000000-0005-0000-0000-0000636D0000}"/>
    <cellStyle name="Comma 5 5 6 2 2 2" xfId="57283" xr:uid="{00000000-0005-0000-0000-0000646D0000}"/>
    <cellStyle name="Comma 5 5 6 2 3" xfId="49342" xr:uid="{00000000-0005-0000-0000-0000656D0000}"/>
    <cellStyle name="Comma 5 5 6 3" xfId="13700" xr:uid="{00000000-0005-0000-0000-0000666D0000}"/>
    <cellStyle name="Comma 5 5 6 3 2" xfId="42758" xr:uid="{00000000-0005-0000-0000-0000676D0000}"/>
    <cellStyle name="Comma 5 5 6 4" xfId="36174" xr:uid="{00000000-0005-0000-0000-0000686D0000}"/>
    <cellStyle name="Comma 5 5 7" xfId="14978" xr:uid="{00000000-0005-0000-0000-0000696D0000}"/>
    <cellStyle name="Comma 5 5 7 2" xfId="22968" xr:uid="{00000000-0005-0000-0000-00006A6D0000}"/>
    <cellStyle name="Comma 5 5 7 2 2" xfId="51927" xr:uid="{00000000-0005-0000-0000-00006B6D0000}"/>
    <cellStyle name="Comma 5 5 7 3" xfId="43986" xr:uid="{00000000-0005-0000-0000-00006C6D0000}"/>
    <cellStyle name="Comma 5 5 8" xfId="21520" xr:uid="{00000000-0005-0000-0000-00006D6D0000}"/>
    <cellStyle name="Comma 5 5 8 2" xfId="29468" xr:uid="{00000000-0005-0000-0000-00006E6D0000}"/>
    <cellStyle name="Comma 5 5 8 2 2" xfId="58427" xr:uid="{00000000-0005-0000-0000-00006F6D0000}"/>
    <cellStyle name="Comma 5 5 8 3" xfId="50486" xr:uid="{00000000-0005-0000-0000-0000706D0000}"/>
    <cellStyle name="Comma 5 5 9" xfId="8260" xr:uid="{00000000-0005-0000-0000-0000716D0000}"/>
    <cellStyle name="Comma 5 5 9 2" xfId="37318" xr:uid="{00000000-0005-0000-0000-0000726D0000}"/>
    <cellStyle name="Comma 5 6" xfId="1987" xr:uid="{00000000-0005-0000-0000-0000736D0000}"/>
    <cellStyle name="Comma 5 6 2" xfId="2995" xr:uid="{00000000-0005-0000-0000-0000746D0000}"/>
    <cellStyle name="Comma 5 6 2 2" xfId="6353" xr:uid="{00000000-0005-0000-0000-0000756D0000}"/>
    <cellStyle name="Comma 5 6 2 2 2" xfId="19635" xr:uid="{00000000-0005-0000-0000-0000766D0000}"/>
    <cellStyle name="Comma 5 6 2 2 2 2" xfId="27589" xr:uid="{00000000-0005-0000-0000-0000776D0000}"/>
    <cellStyle name="Comma 5 6 2 2 2 2 2" xfId="56548" xr:uid="{00000000-0005-0000-0000-0000786D0000}"/>
    <cellStyle name="Comma 5 6 2 2 2 3" xfId="48607" xr:uid="{00000000-0005-0000-0000-0000796D0000}"/>
    <cellStyle name="Comma 5 6 2 2 3" xfId="12965" xr:uid="{00000000-0005-0000-0000-00007A6D0000}"/>
    <cellStyle name="Comma 5 6 2 2 3 2" xfId="42023" xr:uid="{00000000-0005-0000-0000-00007B6D0000}"/>
    <cellStyle name="Comma 5 6 2 2 4" xfId="35439" xr:uid="{00000000-0005-0000-0000-00007C6D0000}"/>
    <cellStyle name="Comma 5 6 2 3" xfId="16483" xr:uid="{00000000-0005-0000-0000-00007D6D0000}"/>
    <cellStyle name="Comma 5 6 2 3 2" xfId="24437" xr:uid="{00000000-0005-0000-0000-00007E6D0000}"/>
    <cellStyle name="Comma 5 6 2 3 2 2" xfId="53396" xr:uid="{00000000-0005-0000-0000-00007F6D0000}"/>
    <cellStyle name="Comma 5 6 2 3 3" xfId="45455" xr:uid="{00000000-0005-0000-0000-0000806D0000}"/>
    <cellStyle name="Comma 5 6 2 4" xfId="9673" xr:uid="{00000000-0005-0000-0000-0000816D0000}"/>
    <cellStyle name="Comma 5 6 2 4 2" xfId="38731" xr:uid="{00000000-0005-0000-0000-0000826D0000}"/>
    <cellStyle name="Comma 5 6 2 5" xfId="32147" xr:uid="{00000000-0005-0000-0000-0000836D0000}"/>
    <cellStyle name="Comma 5 6 3" xfId="4193" xr:uid="{00000000-0005-0000-0000-0000846D0000}"/>
    <cellStyle name="Comma 5 6 3 2" xfId="17487" xr:uid="{00000000-0005-0000-0000-0000856D0000}"/>
    <cellStyle name="Comma 5 6 3 2 2" xfId="25441" xr:uid="{00000000-0005-0000-0000-0000866D0000}"/>
    <cellStyle name="Comma 5 6 3 2 2 2" xfId="54400" xr:uid="{00000000-0005-0000-0000-0000876D0000}"/>
    <cellStyle name="Comma 5 6 3 2 3" xfId="46459" xr:uid="{00000000-0005-0000-0000-0000886D0000}"/>
    <cellStyle name="Comma 5 6 3 3" xfId="10817" xr:uid="{00000000-0005-0000-0000-0000896D0000}"/>
    <cellStyle name="Comma 5 6 3 3 2" xfId="39875" xr:uid="{00000000-0005-0000-0000-00008A6D0000}"/>
    <cellStyle name="Comma 5 6 3 4" xfId="33291" xr:uid="{00000000-0005-0000-0000-00008B6D0000}"/>
    <cellStyle name="Comma 5 6 4" xfId="5349" xr:uid="{00000000-0005-0000-0000-00008C6D0000}"/>
    <cellStyle name="Comma 5 6 4 2" xfId="18631" xr:uid="{00000000-0005-0000-0000-00008D6D0000}"/>
    <cellStyle name="Comma 5 6 4 2 2" xfId="26585" xr:uid="{00000000-0005-0000-0000-00008E6D0000}"/>
    <cellStyle name="Comma 5 6 4 2 2 2" xfId="55544" xr:uid="{00000000-0005-0000-0000-00008F6D0000}"/>
    <cellStyle name="Comma 5 6 4 2 3" xfId="47603" xr:uid="{00000000-0005-0000-0000-0000906D0000}"/>
    <cellStyle name="Comma 5 6 4 3" xfId="11961" xr:uid="{00000000-0005-0000-0000-0000916D0000}"/>
    <cellStyle name="Comma 5 6 4 3 2" xfId="41019" xr:uid="{00000000-0005-0000-0000-0000926D0000}"/>
    <cellStyle name="Comma 5 6 4 4" xfId="34435" xr:uid="{00000000-0005-0000-0000-0000936D0000}"/>
    <cellStyle name="Comma 5 6 5" xfId="7518" xr:uid="{00000000-0005-0000-0000-0000946D0000}"/>
    <cellStyle name="Comma 5 6 5 2" xfId="20779" xr:uid="{00000000-0005-0000-0000-0000956D0000}"/>
    <cellStyle name="Comma 5 6 5 2 2" xfId="28733" xr:uid="{00000000-0005-0000-0000-0000966D0000}"/>
    <cellStyle name="Comma 5 6 5 2 2 2" xfId="57692" xr:uid="{00000000-0005-0000-0000-0000976D0000}"/>
    <cellStyle name="Comma 5 6 5 2 3" xfId="49751" xr:uid="{00000000-0005-0000-0000-0000986D0000}"/>
    <cellStyle name="Comma 5 6 5 3" xfId="14109" xr:uid="{00000000-0005-0000-0000-0000996D0000}"/>
    <cellStyle name="Comma 5 6 5 3 2" xfId="43167" xr:uid="{00000000-0005-0000-0000-00009A6D0000}"/>
    <cellStyle name="Comma 5 6 5 4" xfId="36583" xr:uid="{00000000-0005-0000-0000-00009B6D0000}"/>
    <cellStyle name="Comma 5 6 6" xfId="15388" xr:uid="{00000000-0005-0000-0000-00009C6D0000}"/>
    <cellStyle name="Comma 5 6 6 2" xfId="23378" xr:uid="{00000000-0005-0000-0000-00009D6D0000}"/>
    <cellStyle name="Comma 5 6 6 2 2" xfId="52337" xr:uid="{00000000-0005-0000-0000-00009E6D0000}"/>
    <cellStyle name="Comma 5 6 6 3" xfId="44396" xr:uid="{00000000-0005-0000-0000-00009F6D0000}"/>
    <cellStyle name="Comma 5 6 7" xfId="21929" xr:uid="{00000000-0005-0000-0000-0000A06D0000}"/>
    <cellStyle name="Comma 5 6 7 2" xfId="29877" xr:uid="{00000000-0005-0000-0000-0000A16D0000}"/>
    <cellStyle name="Comma 5 6 7 2 2" xfId="58836" xr:uid="{00000000-0005-0000-0000-0000A26D0000}"/>
    <cellStyle name="Comma 5 6 7 3" xfId="50895" xr:uid="{00000000-0005-0000-0000-0000A36D0000}"/>
    <cellStyle name="Comma 5 6 8" xfId="8669" xr:uid="{00000000-0005-0000-0000-0000A46D0000}"/>
    <cellStyle name="Comma 5 6 8 2" xfId="37727" xr:uid="{00000000-0005-0000-0000-0000A56D0000}"/>
    <cellStyle name="Comma 5 6 9" xfId="31143" xr:uid="{00000000-0005-0000-0000-0000A66D0000}"/>
    <cellStyle name="Comma 5 7" xfId="1803" xr:uid="{00000000-0005-0000-0000-0000A76D0000}"/>
    <cellStyle name="Comma 5 7 2" xfId="2815" xr:uid="{00000000-0005-0000-0000-0000A86D0000}"/>
    <cellStyle name="Comma 5 7 2 2" xfId="6173" xr:uid="{00000000-0005-0000-0000-0000A96D0000}"/>
    <cellStyle name="Comma 5 7 2 2 2" xfId="19455" xr:uid="{00000000-0005-0000-0000-0000AA6D0000}"/>
    <cellStyle name="Comma 5 7 2 2 2 2" xfId="27409" xr:uid="{00000000-0005-0000-0000-0000AB6D0000}"/>
    <cellStyle name="Comma 5 7 2 2 2 2 2" xfId="56368" xr:uid="{00000000-0005-0000-0000-0000AC6D0000}"/>
    <cellStyle name="Comma 5 7 2 2 2 3" xfId="48427" xr:uid="{00000000-0005-0000-0000-0000AD6D0000}"/>
    <cellStyle name="Comma 5 7 2 2 3" xfId="12785" xr:uid="{00000000-0005-0000-0000-0000AE6D0000}"/>
    <cellStyle name="Comma 5 7 2 2 3 2" xfId="41843" xr:uid="{00000000-0005-0000-0000-0000AF6D0000}"/>
    <cellStyle name="Comma 5 7 2 2 4" xfId="35259" xr:uid="{00000000-0005-0000-0000-0000B06D0000}"/>
    <cellStyle name="Comma 5 7 2 3" xfId="16303" xr:uid="{00000000-0005-0000-0000-0000B16D0000}"/>
    <cellStyle name="Comma 5 7 2 3 2" xfId="24257" xr:uid="{00000000-0005-0000-0000-0000B26D0000}"/>
    <cellStyle name="Comma 5 7 2 3 2 2" xfId="53216" xr:uid="{00000000-0005-0000-0000-0000B36D0000}"/>
    <cellStyle name="Comma 5 7 2 3 3" xfId="45275" xr:uid="{00000000-0005-0000-0000-0000B46D0000}"/>
    <cellStyle name="Comma 5 7 2 4" xfId="9493" xr:uid="{00000000-0005-0000-0000-0000B56D0000}"/>
    <cellStyle name="Comma 5 7 2 4 2" xfId="38551" xr:uid="{00000000-0005-0000-0000-0000B66D0000}"/>
    <cellStyle name="Comma 5 7 2 5" xfId="31967" xr:uid="{00000000-0005-0000-0000-0000B76D0000}"/>
    <cellStyle name="Comma 5 7 3" xfId="4013" xr:uid="{00000000-0005-0000-0000-0000B86D0000}"/>
    <cellStyle name="Comma 5 7 3 2" xfId="17307" xr:uid="{00000000-0005-0000-0000-0000B96D0000}"/>
    <cellStyle name="Comma 5 7 3 2 2" xfId="25261" xr:uid="{00000000-0005-0000-0000-0000BA6D0000}"/>
    <cellStyle name="Comma 5 7 3 2 2 2" xfId="54220" xr:uid="{00000000-0005-0000-0000-0000BB6D0000}"/>
    <cellStyle name="Comma 5 7 3 2 3" xfId="46279" xr:uid="{00000000-0005-0000-0000-0000BC6D0000}"/>
    <cellStyle name="Comma 5 7 3 3" xfId="10637" xr:uid="{00000000-0005-0000-0000-0000BD6D0000}"/>
    <cellStyle name="Comma 5 7 3 3 2" xfId="39695" xr:uid="{00000000-0005-0000-0000-0000BE6D0000}"/>
    <cellStyle name="Comma 5 7 3 4" xfId="33111" xr:uid="{00000000-0005-0000-0000-0000BF6D0000}"/>
    <cellStyle name="Comma 5 7 4" xfId="5169" xr:uid="{00000000-0005-0000-0000-0000C06D0000}"/>
    <cellStyle name="Comma 5 7 4 2" xfId="18451" xr:uid="{00000000-0005-0000-0000-0000C16D0000}"/>
    <cellStyle name="Comma 5 7 4 2 2" xfId="26405" xr:uid="{00000000-0005-0000-0000-0000C26D0000}"/>
    <cellStyle name="Comma 5 7 4 2 2 2" xfId="55364" xr:uid="{00000000-0005-0000-0000-0000C36D0000}"/>
    <cellStyle name="Comma 5 7 4 2 3" xfId="47423" xr:uid="{00000000-0005-0000-0000-0000C46D0000}"/>
    <cellStyle name="Comma 5 7 4 3" xfId="11781" xr:uid="{00000000-0005-0000-0000-0000C56D0000}"/>
    <cellStyle name="Comma 5 7 4 3 2" xfId="40839" xr:uid="{00000000-0005-0000-0000-0000C66D0000}"/>
    <cellStyle name="Comma 5 7 4 4" xfId="34255" xr:uid="{00000000-0005-0000-0000-0000C76D0000}"/>
    <cellStyle name="Comma 5 7 5" xfId="7338" xr:uid="{00000000-0005-0000-0000-0000C86D0000}"/>
    <cellStyle name="Comma 5 7 5 2" xfId="20599" xr:uid="{00000000-0005-0000-0000-0000C96D0000}"/>
    <cellStyle name="Comma 5 7 5 2 2" xfId="28553" xr:uid="{00000000-0005-0000-0000-0000CA6D0000}"/>
    <cellStyle name="Comma 5 7 5 2 2 2" xfId="57512" xr:uid="{00000000-0005-0000-0000-0000CB6D0000}"/>
    <cellStyle name="Comma 5 7 5 2 3" xfId="49571" xr:uid="{00000000-0005-0000-0000-0000CC6D0000}"/>
    <cellStyle name="Comma 5 7 5 3" xfId="13929" xr:uid="{00000000-0005-0000-0000-0000CD6D0000}"/>
    <cellStyle name="Comma 5 7 5 3 2" xfId="42987" xr:uid="{00000000-0005-0000-0000-0000CE6D0000}"/>
    <cellStyle name="Comma 5 7 5 4" xfId="36403" xr:uid="{00000000-0005-0000-0000-0000CF6D0000}"/>
    <cellStyle name="Comma 5 7 6" xfId="15208" xr:uid="{00000000-0005-0000-0000-0000D06D0000}"/>
    <cellStyle name="Comma 5 7 6 2" xfId="23198" xr:uid="{00000000-0005-0000-0000-0000D16D0000}"/>
    <cellStyle name="Comma 5 7 6 2 2" xfId="52157" xr:uid="{00000000-0005-0000-0000-0000D26D0000}"/>
    <cellStyle name="Comma 5 7 6 3" xfId="44216" xr:uid="{00000000-0005-0000-0000-0000D36D0000}"/>
    <cellStyle name="Comma 5 7 7" xfId="21749" xr:uid="{00000000-0005-0000-0000-0000D46D0000}"/>
    <cellStyle name="Comma 5 7 7 2" xfId="29697" xr:uid="{00000000-0005-0000-0000-0000D56D0000}"/>
    <cellStyle name="Comma 5 7 7 2 2" xfId="58656" xr:uid="{00000000-0005-0000-0000-0000D66D0000}"/>
    <cellStyle name="Comma 5 7 7 3" xfId="50715" xr:uid="{00000000-0005-0000-0000-0000D76D0000}"/>
    <cellStyle name="Comma 5 7 8" xfId="8489" xr:uid="{00000000-0005-0000-0000-0000D86D0000}"/>
    <cellStyle name="Comma 5 7 8 2" xfId="37547" xr:uid="{00000000-0005-0000-0000-0000D96D0000}"/>
    <cellStyle name="Comma 5 7 9" xfId="30963" xr:uid="{00000000-0005-0000-0000-0000DA6D0000}"/>
    <cellStyle name="Comma 5 8" xfId="3439" xr:uid="{00000000-0005-0000-0000-0000DB6D0000}"/>
    <cellStyle name="Comma 5 8 2" xfId="4629" xr:uid="{00000000-0005-0000-0000-0000DC6D0000}"/>
    <cellStyle name="Comma 5 8 2 2" xfId="17923" xr:uid="{00000000-0005-0000-0000-0000DD6D0000}"/>
    <cellStyle name="Comma 5 8 2 2 2" xfId="25877" xr:uid="{00000000-0005-0000-0000-0000DE6D0000}"/>
    <cellStyle name="Comma 5 8 2 2 2 2" xfId="54836" xr:uid="{00000000-0005-0000-0000-0000DF6D0000}"/>
    <cellStyle name="Comma 5 8 2 2 3" xfId="46895" xr:uid="{00000000-0005-0000-0000-0000E06D0000}"/>
    <cellStyle name="Comma 5 8 2 3" xfId="11253" xr:uid="{00000000-0005-0000-0000-0000E16D0000}"/>
    <cellStyle name="Comma 5 8 2 3 2" xfId="40311" xr:uid="{00000000-0005-0000-0000-0000E26D0000}"/>
    <cellStyle name="Comma 5 8 2 4" xfId="33727" xr:uid="{00000000-0005-0000-0000-0000E36D0000}"/>
    <cellStyle name="Comma 5 8 3" xfId="6789" xr:uid="{00000000-0005-0000-0000-0000E46D0000}"/>
    <cellStyle name="Comma 5 8 3 2" xfId="20071" xr:uid="{00000000-0005-0000-0000-0000E56D0000}"/>
    <cellStyle name="Comma 5 8 3 2 2" xfId="28025" xr:uid="{00000000-0005-0000-0000-0000E66D0000}"/>
    <cellStyle name="Comma 5 8 3 2 2 2" xfId="56984" xr:uid="{00000000-0005-0000-0000-0000E76D0000}"/>
    <cellStyle name="Comma 5 8 3 2 3" xfId="49043" xr:uid="{00000000-0005-0000-0000-0000E86D0000}"/>
    <cellStyle name="Comma 5 8 3 3" xfId="13401" xr:uid="{00000000-0005-0000-0000-0000E96D0000}"/>
    <cellStyle name="Comma 5 8 3 3 2" xfId="42459" xr:uid="{00000000-0005-0000-0000-0000EA6D0000}"/>
    <cellStyle name="Comma 5 8 3 4" xfId="35875" xr:uid="{00000000-0005-0000-0000-0000EB6D0000}"/>
    <cellStyle name="Comma 5 8 4" xfId="7954" xr:uid="{00000000-0005-0000-0000-0000EC6D0000}"/>
    <cellStyle name="Comma 5 8 4 2" xfId="21215" xr:uid="{00000000-0005-0000-0000-0000ED6D0000}"/>
    <cellStyle name="Comma 5 8 4 2 2" xfId="29169" xr:uid="{00000000-0005-0000-0000-0000EE6D0000}"/>
    <cellStyle name="Comma 5 8 4 2 2 2" xfId="58128" xr:uid="{00000000-0005-0000-0000-0000EF6D0000}"/>
    <cellStyle name="Comma 5 8 4 2 3" xfId="50187" xr:uid="{00000000-0005-0000-0000-0000F06D0000}"/>
    <cellStyle name="Comma 5 8 4 3" xfId="14545" xr:uid="{00000000-0005-0000-0000-0000F16D0000}"/>
    <cellStyle name="Comma 5 8 4 3 2" xfId="43603" xr:uid="{00000000-0005-0000-0000-0000F26D0000}"/>
    <cellStyle name="Comma 5 8 4 4" xfId="37019" xr:uid="{00000000-0005-0000-0000-0000F36D0000}"/>
    <cellStyle name="Comma 5 8 5" xfId="15824" xr:uid="{00000000-0005-0000-0000-0000F46D0000}"/>
    <cellStyle name="Comma 5 8 5 2" xfId="23814" xr:uid="{00000000-0005-0000-0000-0000F56D0000}"/>
    <cellStyle name="Comma 5 8 5 2 2" xfId="52773" xr:uid="{00000000-0005-0000-0000-0000F66D0000}"/>
    <cellStyle name="Comma 5 8 5 3" xfId="44832" xr:uid="{00000000-0005-0000-0000-0000F76D0000}"/>
    <cellStyle name="Comma 5 8 6" xfId="22365" xr:uid="{00000000-0005-0000-0000-0000F86D0000}"/>
    <cellStyle name="Comma 5 8 6 2" xfId="30313" xr:uid="{00000000-0005-0000-0000-0000F96D0000}"/>
    <cellStyle name="Comma 5 8 6 2 2" xfId="59272" xr:uid="{00000000-0005-0000-0000-0000FA6D0000}"/>
    <cellStyle name="Comma 5 8 6 3" xfId="51331" xr:uid="{00000000-0005-0000-0000-0000FB6D0000}"/>
    <cellStyle name="Comma 5 8 7" xfId="10109" xr:uid="{00000000-0005-0000-0000-0000FC6D0000}"/>
    <cellStyle name="Comma 5 8 7 2" xfId="39167" xr:uid="{00000000-0005-0000-0000-0000FD6D0000}"/>
    <cellStyle name="Comma 5 8 8" xfId="32583" xr:uid="{00000000-0005-0000-0000-0000FE6D0000}"/>
    <cellStyle name="Comma 5 9" xfId="2402" xr:uid="{00000000-0005-0000-0000-0000FF6D0000}"/>
    <cellStyle name="Comma 5 9 2" xfId="5761" xr:uid="{00000000-0005-0000-0000-0000006E0000}"/>
    <cellStyle name="Comma 5 9 2 2" xfId="19043" xr:uid="{00000000-0005-0000-0000-0000016E0000}"/>
    <cellStyle name="Comma 5 9 2 2 2" xfId="26997" xr:uid="{00000000-0005-0000-0000-0000026E0000}"/>
    <cellStyle name="Comma 5 9 2 2 2 2" xfId="55956" xr:uid="{00000000-0005-0000-0000-0000036E0000}"/>
    <cellStyle name="Comma 5 9 2 2 3" xfId="48015" xr:uid="{00000000-0005-0000-0000-0000046E0000}"/>
    <cellStyle name="Comma 5 9 2 3" xfId="12373" xr:uid="{00000000-0005-0000-0000-0000056E0000}"/>
    <cellStyle name="Comma 5 9 2 3 2" xfId="41431" xr:uid="{00000000-0005-0000-0000-0000066E0000}"/>
    <cellStyle name="Comma 5 9 2 4" xfId="34847" xr:uid="{00000000-0005-0000-0000-0000076E0000}"/>
    <cellStyle name="Comma 5 9 3" xfId="14723" xr:uid="{00000000-0005-0000-0000-0000086E0000}"/>
    <cellStyle name="Comma 5 9 3 2" xfId="22750" xr:uid="{00000000-0005-0000-0000-0000096E0000}"/>
    <cellStyle name="Comma 5 9 3 2 2" xfId="51709" xr:uid="{00000000-0005-0000-0000-00000A6E0000}"/>
    <cellStyle name="Comma 5 9 3 3" xfId="43768" xr:uid="{00000000-0005-0000-0000-00000B6E0000}"/>
    <cellStyle name="Comma 5 9 4" xfId="9081" xr:uid="{00000000-0005-0000-0000-00000C6E0000}"/>
    <cellStyle name="Comma 5 9 4 2" xfId="38139" xr:uid="{00000000-0005-0000-0000-00000D6E0000}"/>
    <cellStyle name="Comma 5 9 5" xfId="31555" xr:uid="{00000000-0005-0000-0000-00000E6E0000}"/>
    <cellStyle name="Comma 6" xfId="100" xr:uid="{00000000-0005-0000-0000-00000F6E0000}"/>
    <cellStyle name="Comma 6 2" xfId="920" xr:uid="{00000000-0005-0000-0000-0000106E0000}"/>
    <cellStyle name="Comma 6 2 2" xfId="3443" xr:uid="{00000000-0005-0000-0000-0000116E0000}"/>
    <cellStyle name="Comma 6 3" xfId="1357" xr:uid="{00000000-0005-0000-0000-0000126E0000}"/>
    <cellStyle name="Comma 6 4" xfId="1358" xr:uid="{00000000-0005-0000-0000-0000136E0000}"/>
    <cellStyle name="Comma 6 5" xfId="3442" xr:uid="{00000000-0005-0000-0000-0000146E0000}"/>
    <cellStyle name="Comma 6 5 2" xfId="4631" xr:uid="{00000000-0005-0000-0000-0000156E0000}"/>
    <cellStyle name="Comma 6 5 2 2" xfId="17925" xr:uid="{00000000-0005-0000-0000-0000166E0000}"/>
    <cellStyle name="Comma 6 5 2 2 2" xfId="25879" xr:uid="{00000000-0005-0000-0000-0000176E0000}"/>
    <cellStyle name="Comma 6 5 2 2 2 2" xfId="54838" xr:uid="{00000000-0005-0000-0000-0000186E0000}"/>
    <cellStyle name="Comma 6 5 2 2 3" xfId="46897" xr:uid="{00000000-0005-0000-0000-0000196E0000}"/>
    <cellStyle name="Comma 6 5 2 3" xfId="11255" xr:uid="{00000000-0005-0000-0000-00001A6E0000}"/>
    <cellStyle name="Comma 6 5 2 3 2" xfId="40313" xr:uid="{00000000-0005-0000-0000-00001B6E0000}"/>
    <cellStyle name="Comma 6 5 2 4" xfId="33729" xr:uid="{00000000-0005-0000-0000-00001C6E0000}"/>
    <cellStyle name="Comma 6 5 3" xfId="6791" xr:uid="{00000000-0005-0000-0000-00001D6E0000}"/>
    <cellStyle name="Comma 6 5 3 2" xfId="20073" xr:uid="{00000000-0005-0000-0000-00001E6E0000}"/>
    <cellStyle name="Comma 6 5 3 2 2" xfId="28027" xr:uid="{00000000-0005-0000-0000-00001F6E0000}"/>
    <cellStyle name="Comma 6 5 3 2 2 2" xfId="56986" xr:uid="{00000000-0005-0000-0000-0000206E0000}"/>
    <cellStyle name="Comma 6 5 3 2 3" xfId="49045" xr:uid="{00000000-0005-0000-0000-0000216E0000}"/>
    <cellStyle name="Comma 6 5 3 3" xfId="13403" xr:uid="{00000000-0005-0000-0000-0000226E0000}"/>
    <cellStyle name="Comma 6 5 3 3 2" xfId="42461" xr:uid="{00000000-0005-0000-0000-0000236E0000}"/>
    <cellStyle name="Comma 6 5 3 4" xfId="35877" xr:uid="{00000000-0005-0000-0000-0000246E0000}"/>
    <cellStyle name="Comma 6 5 4" xfId="7956" xr:uid="{00000000-0005-0000-0000-0000256E0000}"/>
    <cellStyle name="Comma 6 5 4 2" xfId="21217" xr:uid="{00000000-0005-0000-0000-0000266E0000}"/>
    <cellStyle name="Comma 6 5 4 2 2" xfId="29171" xr:uid="{00000000-0005-0000-0000-0000276E0000}"/>
    <cellStyle name="Comma 6 5 4 2 2 2" xfId="58130" xr:uid="{00000000-0005-0000-0000-0000286E0000}"/>
    <cellStyle name="Comma 6 5 4 2 3" xfId="50189" xr:uid="{00000000-0005-0000-0000-0000296E0000}"/>
    <cellStyle name="Comma 6 5 4 3" xfId="14547" xr:uid="{00000000-0005-0000-0000-00002A6E0000}"/>
    <cellStyle name="Comma 6 5 4 3 2" xfId="43605" xr:uid="{00000000-0005-0000-0000-00002B6E0000}"/>
    <cellStyle name="Comma 6 5 4 4" xfId="37021" xr:uid="{00000000-0005-0000-0000-00002C6E0000}"/>
    <cellStyle name="Comma 6 5 5" xfId="15827" xr:uid="{00000000-0005-0000-0000-00002D6E0000}"/>
    <cellStyle name="Comma 6 5 5 2" xfId="23816" xr:uid="{00000000-0005-0000-0000-00002E6E0000}"/>
    <cellStyle name="Comma 6 5 5 2 2" xfId="52775" xr:uid="{00000000-0005-0000-0000-00002F6E0000}"/>
    <cellStyle name="Comma 6 5 5 3" xfId="44834" xr:uid="{00000000-0005-0000-0000-0000306E0000}"/>
    <cellStyle name="Comma 6 5 6" xfId="22367" xr:uid="{00000000-0005-0000-0000-0000316E0000}"/>
    <cellStyle name="Comma 6 5 6 2" xfId="30315" xr:uid="{00000000-0005-0000-0000-0000326E0000}"/>
    <cellStyle name="Comma 6 5 6 2 2" xfId="59274" xr:uid="{00000000-0005-0000-0000-0000336E0000}"/>
    <cellStyle name="Comma 6 5 6 3" xfId="51333" xr:uid="{00000000-0005-0000-0000-0000346E0000}"/>
    <cellStyle name="Comma 6 5 7" xfId="10111" xr:uid="{00000000-0005-0000-0000-0000356E0000}"/>
    <cellStyle name="Comma 6 5 7 2" xfId="39169" xr:uid="{00000000-0005-0000-0000-0000366E0000}"/>
    <cellStyle name="Comma 6 5 8" xfId="32585" xr:uid="{00000000-0005-0000-0000-0000376E0000}"/>
    <cellStyle name="Comma 6 6" xfId="22511" xr:uid="{00000000-0005-0000-0000-0000386E0000}"/>
    <cellStyle name="Comma 6 6 2" xfId="30455" xr:uid="{00000000-0005-0000-0000-0000396E0000}"/>
    <cellStyle name="Comma 6 6 2 2" xfId="59414" xr:uid="{00000000-0005-0000-0000-00003A6E0000}"/>
    <cellStyle name="Comma 6 6 3" xfId="51473" xr:uid="{00000000-0005-0000-0000-00003B6E0000}"/>
    <cellStyle name="Comma 6 7" xfId="22617" xr:uid="{00000000-0005-0000-0000-00003C6E0000}"/>
    <cellStyle name="Comma 6 7 2" xfId="51579" xr:uid="{00000000-0005-0000-0000-00003D6E0000}"/>
    <cellStyle name="Comma 7" xfId="921" xr:uid="{00000000-0005-0000-0000-00003E6E0000}"/>
    <cellStyle name="Comma 7 2" xfId="3444" xr:uid="{00000000-0005-0000-0000-00003F6E0000}"/>
    <cellStyle name="Comma 8" xfId="130" xr:uid="{00000000-0005-0000-0000-0000406E0000}"/>
    <cellStyle name="Comma 8 2" xfId="3445" xr:uid="{00000000-0005-0000-0000-0000416E0000}"/>
    <cellStyle name="Comma 9" xfId="1508" xr:uid="{00000000-0005-0000-0000-0000426E0000}"/>
    <cellStyle name="Comma 9 10" xfId="30704" xr:uid="{00000000-0005-0000-0000-0000436E0000}"/>
    <cellStyle name="Comma 9 2" xfId="2140" xr:uid="{00000000-0005-0000-0000-0000446E0000}"/>
    <cellStyle name="Comma 9 2 2" xfId="3148" xr:uid="{00000000-0005-0000-0000-0000456E0000}"/>
    <cellStyle name="Comma 9 2 2 2" xfId="6506" xr:uid="{00000000-0005-0000-0000-0000466E0000}"/>
    <cellStyle name="Comma 9 2 2 2 2" xfId="19788" xr:uid="{00000000-0005-0000-0000-0000476E0000}"/>
    <cellStyle name="Comma 9 2 2 2 2 2" xfId="27742" xr:uid="{00000000-0005-0000-0000-0000486E0000}"/>
    <cellStyle name="Comma 9 2 2 2 2 2 2" xfId="56701" xr:uid="{00000000-0005-0000-0000-0000496E0000}"/>
    <cellStyle name="Comma 9 2 2 2 2 3" xfId="48760" xr:uid="{00000000-0005-0000-0000-00004A6E0000}"/>
    <cellStyle name="Comma 9 2 2 2 3" xfId="13118" xr:uid="{00000000-0005-0000-0000-00004B6E0000}"/>
    <cellStyle name="Comma 9 2 2 2 3 2" xfId="42176" xr:uid="{00000000-0005-0000-0000-00004C6E0000}"/>
    <cellStyle name="Comma 9 2 2 2 4" xfId="35592" xr:uid="{00000000-0005-0000-0000-00004D6E0000}"/>
    <cellStyle name="Comma 9 2 2 3" xfId="16636" xr:uid="{00000000-0005-0000-0000-00004E6E0000}"/>
    <cellStyle name="Comma 9 2 2 3 2" xfId="24590" xr:uid="{00000000-0005-0000-0000-00004F6E0000}"/>
    <cellStyle name="Comma 9 2 2 3 2 2" xfId="53549" xr:uid="{00000000-0005-0000-0000-0000506E0000}"/>
    <cellStyle name="Comma 9 2 2 3 3" xfId="45608" xr:uid="{00000000-0005-0000-0000-0000516E0000}"/>
    <cellStyle name="Comma 9 2 2 4" xfId="9826" xr:uid="{00000000-0005-0000-0000-0000526E0000}"/>
    <cellStyle name="Comma 9 2 2 4 2" xfId="38884" xr:uid="{00000000-0005-0000-0000-0000536E0000}"/>
    <cellStyle name="Comma 9 2 2 5" xfId="32300" xr:uid="{00000000-0005-0000-0000-0000546E0000}"/>
    <cellStyle name="Comma 9 2 3" xfId="4346" xr:uid="{00000000-0005-0000-0000-0000556E0000}"/>
    <cellStyle name="Comma 9 2 3 2" xfId="17640" xr:uid="{00000000-0005-0000-0000-0000566E0000}"/>
    <cellStyle name="Comma 9 2 3 2 2" xfId="25594" xr:uid="{00000000-0005-0000-0000-0000576E0000}"/>
    <cellStyle name="Comma 9 2 3 2 2 2" xfId="54553" xr:uid="{00000000-0005-0000-0000-0000586E0000}"/>
    <cellStyle name="Comma 9 2 3 2 3" xfId="46612" xr:uid="{00000000-0005-0000-0000-0000596E0000}"/>
    <cellStyle name="Comma 9 2 3 3" xfId="10970" xr:uid="{00000000-0005-0000-0000-00005A6E0000}"/>
    <cellStyle name="Comma 9 2 3 3 2" xfId="40028" xr:uid="{00000000-0005-0000-0000-00005B6E0000}"/>
    <cellStyle name="Comma 9 2 3 4" xfId="33444" xr:uid="{00000000-0005-0000-0000-00005C6E0000}"/>
    <cellStyle name="Comma 9 2 4" xfId="5502" xr:uid="{00000000-0005-0000-0000-00005D6E0000}"/>
    <cellStyle name="Comma 9 2 4 2" xfId="18784" xr:uid="{00000000-0005-0000-0000-00005E6E0000}"/>
    <cellStyle name="Comma 9 2 4 2 2" xfId="26738" xr:uid="{00000000-0005-0000-0000-00005F6E0000}"/>
    <cellStyle name="Comma 9 2 4 2 2 2" xfId="55697" xr:uid="{00000000-0005-0000-0000-0000606E0000}"/>
    <cellStyle name="Comma 9 2 4 2 3" xfId="47756" xr:uid="{00000000-0005-0000-0000-0000616E0000}"/>
    <cellStyle name="Comma 9 2 4 3" xfId="12114" xr:uid="{00000000-0005-0000-0000-0000626E0000}"/>
    <cellStyle name="Comma 9 2 4 3 2" xfId="41172" xr:uid="{00000000-0005-0000-0000-0000636E0000}"/>
    <cellStyle name="Comma 9 2 4 4" xfId="34588" xr:uid="{00000000-0005-0000-0000-0000646E0000}"/>
    <cellStyle name="Comma 9 2 5" xfId="7671" xr:uid="{00000000-0005-0000-0000-0000656E0000}"/>
    <cellStyle name="Comma 9 2 5 2" xfId="20932" xr:uid="{00000000-0005-0000-0000-0000666E0000}"/>
    <cellStyle name="Comma 9 2 5 2 2" xfId="28886" xr:uid="{00000000-0005-0000-0000-0000676E0000}"/>
    <cellStyle name="Comma 9 2 5 2 2 2" xfId="57845" xr:uid="{00000000-0005-0000-0000-0000686E0000}"/>
    <cellStyle name="Comma 9 2 5 2 3" xfId="49904" xr:uid="{00000000-0005-0000-0000-0000696E0000}"/>
    <cellStyle name="Comma 9 2 5 3" xfId="14262" xr:uid="{00000000-0005-0000-0000-00006A6E0000}"/>
    <cellStyle name="Comma 9 2 5 3 2" xfId="43320" xr:uid="{00000000-0005-0000-0000-00006B6E0000}"/>
    <cellStyle name="Comma 9 2 5 4" xfId="36736" xr:uid="{00000000-0005-0000-0000-00006C6E0000}"/>
    <cellStyle name="Comma 9 2 6" xfId="15541" xr:uid="{00000000-0005-0000-0000-00006D6E0000}"/>
    <cellStyle name="Comma 9 2 6 2" xfId="23531" xr:uid="{00000000-0005-0000-0000-00006E6E0000}"/>
    <cellStyle name="Comma 9 2 6 2 2" xfId="52490" xr:uid="{00000000-0005-0000-0000-00006F6E0000}"/>
    <cellStyle name="Comma 9 2 6 3" xfId="44549" xr:uid="{00000000-0005-0000-0000-0000706E0000}"/>
    <cellStyle name="Comma 9 2 7" xfId="22082" xr:uid="{00000000-0005-0000-0000-0000716E0000}"/>
    <cellStyle name="Comma 9 2 7 2" xfId="30030" xr:uid="{00000000-0005-0000-0000-0000726E0000}"/>
    <cellStyle name="Comma 9 2 7 2 2" xfId="58989" xr:uid="{00000000-0005-0000-0000-0000736E0000}"/>
    <cellStyle name="Comma 9 2 7 3" xfId="51048" xr:uid="{00000000-0005-0000-0000-0000746E0000}"/>
    <cellStyle name="Comma 9 2 8" xfId="8822" xr:uid="{00000000-0005-0000-0000-0000756E0000}"/>
    <cellStyle name="Comma 9 2 8 2" xfId="37880" xr:uid="{00000000-0005-0000-0000-0000766E0000}"/>
    <cellStyle name="Comma 9 2 9" xfId="31296" xr:uid="{00000000-0005-0000-0000-0000776E0000}"/>
    <cellStyle name="Comma 9 3" xfId="2556" xr:uid="{00000000-0005-0000-0000-0000786E0000}"/>
    <cellStyle name="Comma 9 3 2" xfId="5914" xr:uid="{00000000-0005-0000-0000-0000796E0000}"/>
    <cellStyle name="Comma 9 3 2 2" xfId="19196" xr:uid="{00000000-0005-0000-0000-00007A6E0000}"/>
    <cellStyle name="Comma 9 3 2 2 2" xfId="27150" xr:uid="{00000000-0005-0000-0000-00007B6E0000}"/>
    <cellStyle name="Comma 9 3 2 2 2 2" xfId="56109" xr:uid="{00000000-0005-0000-0000-00007C6E0000}"/>
    <cellStyle name="Comma 9 3 2 2 3" xfId="48168" xr:uid="{00000000-0005-0000-0000-00007D6E0000}"/>
    <cellStyle name="Comma 9 3 2 3" xfId="12526" xr:uid="{00000000-0005-0000-0000-00007E6E0000}"/>
    <cellStyle name="Comma 9 3 2 3 2" xfId="41584" xr:uid="{00000000-0005-0000-0000-00007F6E0000}"/>
    <cellStyle name="Comma 9 3 2 4" xfId="35000" xr:uid="{00000000-0005-0000-0000-0000806E0000}"/>
    <cellStyle name="Comma 9 3 3" xfId="16044" xr:uid="{00000000-0005-0000-0000-0000816E0000}"/>
    <cellStyle name="Comma 9 3 3 2" xfId="23998" xr:uid="{00000000-0005-0000-0000-0000826E0000}"/>
    <cellStyle name="Comma 9 3 3 2 2" xfId="52957" xr:uid="{00000000-0005-0000-0000-0000836E0000}"/>
    <cellStyle name="Comma 9 3 3 3" xfId="45016" xr:uid="{00000000-0005-0000-0000-0000846E0000}"/>
    <cellStyle name="Comma 9 3 4" xfId="9234" xr:uid="{00000000-0005-0000-0000-0000856E0000}"/>
    <cellStyle name="Comma 9 3 4 2" xfId="38292" xr:uid="{00000000-0005-0000-0000-0000866E0000}"/>
    <cellStyle name="Comma 9 3 5" xfId="31708" xr:uid="{00000000-0005-0000-0000-0000876E0000}"/>
    <cellStyle name="Comma 9 4" xfId="3754" xr:uid="{00000000-0005-0000-0000-0000886E0000}"/>
    <cellStyle name="Comma 9 4 2" xfId="17048" xr:uid="{00000000-0005-0000-0000-0000896E0000}"/>
    <cellStyle name="Comma 9 4 2 2" xfId="25002" xr:uid="{00000000-0005-0000-0000-00008A6E0000}"/>
    <cellStyle name="Comma 9 4 2 2 2" xfId="53961" xr:uid="{00000000-0005-0000-0000-00008B6E0000}"/>
    <cellStyle name="Comma 9 4 2 3" xfId="46020" xr:uid="{00000000-0005-0000-0000-00008C6E0000}"/>
    <cellStyle name="Comma 9 4 3" xfId="10378" xr:uid="{00000000-0005-0000-0000-00008D6E0000}"/>
    <cellStyle name="Comma 9 4 3 2" xfId="39436" xr:uid="{00000000-0005-0000-0000-00008E6E0000}"/>
    <cellStyle name="Comma 9 4 4" xfId="32852" xr:uid="{00000000-0005-0000-0000-00008F6E0000}"/>
    <cellStyle name="Comma 9 5" xfId="4910" xr:uid="{00000000-0005-0000-0000-0000906E0000}"/>
    <cellStyle name="Comma 9 5 2" xfId="18192" xr:uid="{00000000-0005-0000-0000-0000916E0000}"/>
    <cellStyle name="Comma 9 5 2 2" xfId="26146" xr:uid="{00000000-0005-0000-0000-0000926E0000}"/>
    <cellStyle name="Comma 9 5 2 2 2" xfId="55105" xr:uid="{00000000-0005-0000-0000-0000936E0000}"/>
    <cellStyle name="Comma 9 5 2 3" xfId="47164" xr:uid="{00000000-0005-0000-0000-0000946E0000}"/>
    <cellStyle name="Comma 9 5 3" xfId="11522" xr:uid="{00000000-0005-0000-0000-0000956E0000}"/>
    <cellStyle name="Comma 9 5 3 2" xfId="40580" xr:uid="{00000000-0005-0000-0000-0000966E0000}"/>
    <cellStyle name="Comma 9 5 4" xfId="33996" xr:uid="{00000000-0005-0000-0000-0000976E0000}"/>
    <cellStyle name="Comma 9 6" xfId="7079" xr:uid="{00000000-0005-0000-0000-0000986E0000}"/>
    <cellStyle name="Comma 9 6 2" xfId="20340" xr:uid="{00000000-0005-0000-0000-0000996E0000}"/>
    <cellStyle name="Comma 9 6 2 2" xfId="28294" xr:uid="{00000000-0005-0000-0000-00009A6E0000}"/>
    <cellStyle name="Comma 9 6 2 2 2" xfId="57253" xr:uid="{00000000-0005-0000-0000-00009B6E0000}"/>
    <cellStyle name="Comma 9 6 2 3" xfId="49312" xr:uid="{00000000-0005-0000-0000-00009C6E0000}"/>
    <cellStyle name="Comma 9 6 3" xfId="13670" xr:uid="{00000000-0005-0000-0000-00009D6E0000}"/>
    <cellStyle name="Comma 9 6 3 2" xfId="42728" xr:uid="{00000000-0005-0000-0000-00009E6E0000}"/>
    <cellStyle name="Comma 9 6 4" xfId="36144" xr:uid="{00000000-0005-0000-0000-00009F6E0000}"/>
    <cellStyle name="Comma 9 7" xfId="14948" xr:uid="{00000000-0005-0000-0000-0000A06E0000}"/>
    <cellStyle name="Comma 9 7 2" xfId="22938" xr:uid="{00000000-0005-0000-0000-0000A16E0000}"/>
    <cellStyle name="Comma 9 7 2 2" xfId="51897" xr:uid="{00000000-0005-0000-0000-0000A26E0000}"/>
    <cellStyle name="Comma 9 7 3" xfId="43956" xr:uid="{00000000-0005-0000-0000-0000A36E0000}"/>
    <cellStyle name="Comma 9 8" xfId="21490" xr:uid="{00000000-0005-0000-0000-0000A46E0000}"/>
    <cellStyle name="Comma 9 8 2" xfId="29438" xr:uid="{00000000-0005-0000-0000-0000A56E0000}"/>
    <cellStyle name="Comma 9 8 2 2" xfId="58397" xr:uid="{00000000-0005-0000-0000-0000A66E0000}"/>
    <cellStyle name="Comma 9 8 3" xfId="50456" xr:uid="{00000000-0005-0000-0000-0000A76E0000}"/>
    <cellStyle name="Comma 9 9" xfId="8230" xr:uid="{00000000-0005-0000-0000-0000A86E0000}"/>
    <cellStyle name="Comma 9 9 2" xfId="37288" xr:uid="{00000000-0005-0000-0000-0000A96E0000}"/>
    <cellStyle name="comma zerodec" xfId="922" xr:uid="{00000000-0005-0000-0000-0000AA6E0000}"/>
    <cellStyle name="Comma0" xfId="923" xr:uid="{00000000-0005-0000-0000-0000AB6E0000}"/>
    <cellStyle name="Copied" xfId="924" xr:uid="{00000000-0005-0000-0000-0000AC6E0000}"/>
    <cellStyle name="CoverPage" xfId="925" xr:uid="{00000000-0005-0000-0000-0000AD6E0000}"/>
    <cellStyle name="CURNCY-SIS" xfId="926" xr:uid="{00000000-0005-0000-0000-0000AE6E0000}"/>
    <cellStyle name="CURNCY-SISR" xfId="927" xr:uid="{00000000-0005-0000-0000-0000AF6E0000}"/>
    <cellStyle name="Curren - Style1" xfId="928" xr:uid="{00000000-0005-0000-0000-0000B06E0000}"/>
    <cellStyle name="Currency" xfId="1" builtinId="4"/>
    <cellStyle name="Currency (0)" xfId="929" xr:uid="{00000000-0005-0000-0000-0000B26E0000}"/>
    <cellStyle name="Currency (2)" xfId="930" xr:uid="{00000000-0005-0000-0000-0000B36E0000}"/>
    <cellStyle name="Currency 10" xfId="1379" xr:uid="{00000000-0005-0000-0000-0000B46E0000}"/>
    <cellStyle name="Currency 11" xfId="1372" xr:uid="{00000000-0005-0000-0000-0000B56E0000}"/>
    <cellStyle name="Currency 12" xfId="1376" xr:uid="{00000000-0005-0000-0000-0000B66E0000}"/>
    <cellStyle name="Currency 13" xfId="1369" xr:uid="{00000000-0005-0000-0000-0000B76E0000}"/>
    <cellStyle name="Currency 14" xfId="1371" xr:uid="{00000000-0005-0000-0000-0000B86E0000}"/>
    <cellStyle name="Currency 15" xfId="1368" xr:uid="{00000000-0005-0000-0000-0000B96E0000}"/>
    <cellStyle name="Currency 16" xfId="1365" xr:uid="{00000000-0005-0000-0000-0000BA6E0000}"/>
    <cellStyle name="Currency 17" xfId="121" xr:uid="{00000000-0005-0000-0000-0000BB6E0000}"/>
    <cellStyle name="Currency 17 10" xfId="14706" xr:uid="{00000000-0005-0000-0000-0000BC6E0000}"/>
    <cellStyle name="Currency 17 10 2" xfId="22741" xr:uid="{00000000-0005-0000-0000-0000BD6E0000}"/>
    <cellStyle name="Currency 17 10 2 2" xfId="51700" xr:uid="{00000000-0005-0000-0000-0000BE6E0000}"/>
    <cellStyle name="Currency 17 10 3" xfId="43759" xr:uid="{00000000-0005-0000-0000-0000BF6E0000}"/>
    <cellStyle name="Currency 17 11" xfId="21368" xr:uid="{00000000-0005-0000-0000-0000C06E0000}"/>
    <cellStyle name="Currency 17 11 2" xfId="29320" xr:uid="{00000000-0005-0000-0000-0000C16E0000}"/>
    <cellStyle name="Currency 17 11 2 2" xfId="58279" xr:uid="{00000000-0005-0000-0000-0000C26E0000}"/>
    <cellStyle name="Currency 17 11 3" xfId="50338" xr:uid="{00000000-0005-0000-0000-0000C36E0000}"/>
    <cellStyle name="Currency 17 12" xfId="8110" xr:uid="{00000000-0005-0000-0000-0000C46E0000}"/>
    <cellStyle name="Currency 17 12 2" xfId="37170" xr:uid="{00000000-0005-0000-0000-0000C56E0000}"/>
    <cellStyle name="Currency 17 13" xfId="30586" xr:uid="{00000000-0005-0000-0000-0000C66E0000}"/>
    <cellStyle name="Currency 17 2" xfId="1480" xr:uid="{00000000-0005-0000-0000-0000C76E0000}"/>
    <cellStyle name="Currency 17 2 10" xfId="21462" xr:uid="{00000000-0005-0000-0000-0000C86E0000}"/>
    <cellStyle name="Currency 17 2 10 2" xfId="29410" xr:uid="{00000000-0005-0000-0000-0000C96E0000}"/>
    <cellStyle name="Currency 17 2 10 2 2" xfId="58369" xr:uid="{00000000-0005-0000-0000-0000CA6E0000}"/>
    <cellStyle name="Currency 17 2 10 3" xfId="50428" xr:uid="{00000000-0005-0000-0000-0000CB6E0000}"/>
    <cellStyle name="Currency 17 2 11" xfId="8202" xr:uid="{00000000-0005-0000-0000-0000CC6E0000}"/>
    <cellStyle name="Currency 17 2 11 2" xfId="37260" xr:uid="{00000000-0005-0000-0000-0000CD6E0000}"/>
    <cellStyle name="Currency 17 2 12" xfId="30676" xr:uid="{00000000-0005-0000-0000-0000CE6E0000}"/>
    <cellStyle name="Currency 17 2 2" xfId="1700" xr:uid="{00000000-0005-0000-0000-0000CF6E0000}"/>
    <cellStyle name="Currency 17 2 2 10" xfId="30889" xr:uid="{00000000-0005-0000-0000-0000D06E0000}"/>
    <cellStyle name="Currency 17 2 2 2" xfId="2325" xr:uid="{00000000-0005-0000-0000-0000D16E0000}"/>
    <cellStyle name="Currency 17 2 2 2 2" xfId="3333" xr:uid="{00000000-0005-0000-0000-0000D26E0000}"/>
    <cellStyle name="Currency 17 2 2 2 2 2" xfId="6691" xr:uid="{00000000-0005-0000-0000-0000D36E0000}"/>
    <cellStyle name="Currency 17 2 2 2 2 2 2" xfId="19973" xr:uid="{00000000-0005-0000-0000-0000D46E0000}"/>
    <cellStyle name="Currency 17 2 2 2 2 2 2 2" xfId="27927" xr:uid="{00000000-0005-0000-0000-0000D56E0000}"/>
    <cellStyle name="Currency 17 2 2 2 2 2 2 2 2" xfId="56886" xr:uid="{00000000-0005-0000-0000-0000D66E0000}"/>
    <cellStyle name="Currency 17 2 2 2 2 2 2 3" xfId="48945" xr:uid="{00000000-0005-0000-0000-0000D76E0000}"/>
    <cellStyle name="Currency 17 2 2 2 2 2 3" xfId="13303" xr:uid="{00000000-0005-0000-0000-0000D86E0000}"/>
    <cellStyle name="Currency 17 2 2 2 2 2 3 2" xfId="42361" xr:uid="{00000000-0005-0000-0000-0000D96E0000}"/>
    <cellStyle name="Currency 17 2 2 2 2 2 4" xfId="35777" xr:uid="{00000000-0005-0000-0000-0000DA6E0000}"/>
    <cellStyle name="Currency 17 2 2 2 2 3" xfId="16821" xr:uid="{00000000-0005-0000-0000-0000DB6E0000}"/>
    <cellStyle name="Currency 17 2 2 2 2 3 2" xfId="24775" xr:uid="{00000000-0005-0000-0000-0000DC6E0000}"/>
    <cellStyle name="Currency 17 2 2 2 2 3 2 2" xfId="53734" xr:uid="{00000000-0005-0000-0000-0000DD6E0000}"/>
    <cellStyle name="Currency 17 2 2 2 2 3 3" xfId="45793" xr:uid="{00000000-0005-0000-0000-0000DE6E0000}"/>
    <cellStyle name="Currency 17 2 2 2 2 4" xfId="10011" xr:uid="{00000000-0005-0000-0000-0000DF6E0000}"/>
    <cellStyle name="Currency 17 2 2 2 2 4 2" xfId="39069" xr:uid="{00000000-0005-0000-0000-0000E06E0000}"/>
    <cellStyle name="Currency 17 2 2 2 2 5" xfId="32485" xr:uid="{00000000-0005-0000-0000-0000E16E0000}"/>
    <cellStyle name="Currency 17 2 2 2 3" xfId="4531" xr:uid="{00000000-0005-0000-0000-0000E26E0000}"/>
    <cellStyle name="Currency 17 2 2 2 3 2" xfId="17825" xr:uid="{00000000-0005-0000-0000-0000E36E0000}"/>
    <cellStyle name="Currency 17 2 2 2 3 2 2" xfId="25779" xr:uid="{00000000-0005-0000-0000-0000E46E0000}"/>
    <cellStyle name="Currency 17 2 2 2 3 2 2 2" xfId="54738" xr:uid="{00000000-0005-0000-0000-0000E56E0000}"/>
    <cellStyle name="Currency 17 2 2 2 3 2 3" xfId="46797" xr:uid="{00000000-0005-0000-0000-0000E66E0000}"/>
    <cellStyle name="Currency 17 2 2 2 3 3" xfId="11155" xr:uid="{00000000-0005-0000-0000-0000E76E0000}"/>
    <cellStyle name="Currency 17 2 2 2 3 3 2" xfId="40213" xr:uid="{00000000-0005-0000-0000-0000E86E0000}"/>
    <cellStyle name="Currency 17 2 2 2 3 4" xfId="33629" xr:uid="{00000000-0005-0000-0000-0000E96E0000}"/>
    <cellStyle name="Currency 17 2 2 2 4" xfId="5687" xr:uid="{00000000-0005-0000-0000-0000EA6E0000}"/>
    <cellStyle name="Currency 17 2 2 2 4 2" xfId="18969" xr:uid="{00000000-0005-0000-0000-0000EB6E0000}"/>
    <cellStyle name="Currency 17 2 2 2 4 2 2" xfId="26923" xr:uid="{00000000-0005-0000-0000-0000EC6E0000}"/>
    <cellStyle name="Currency 17 2 2 2 4 2 2 2" xfId="55882" xr:uid="{00000000-0005-0000-0000-0000ED6E0000}"/>
    <cellStyle name="Currency 17 2 2 2 4 2 3" xfId="47941" xr:uid="{00000000-0005-0000-0000-0000EE6E0000}"/>
    <cellStyle name="Currency 17 2 2 2 4 3" xfId="12299" xr:uid="{00000000-0005-0000-0000-0000EF6E0000}"/>
    <cellStyle name="Currency 17 2 2 2 4 3 2" xfId="41357" xr:uid="{00000000-0005-0000-0000-0000F06E0000}"/>
    <cellStyle name="Currency 17 2 2 2 4 4" xfId="34773" xr:uid="{00000000-0005-0000-0000-0000F16E0000}"/>
    <cellStyle name="Currency 17 2 2 2 5" xfId="7856" xr:uid="{00000000-0005-0000-0000-0000F26E0000}"/>
    <cellStyle name="Currency 17 2 2 2 5 2" xfId="21117" xr:uid="{00000000-0005-0000-0000-0000F36E0000}"/>
    <cellStyle name="Currency 17 2 2 2 5 2 2" xfId="29071" xr:uid="{00000000-0005-0000-0000-0000F46E0000}"/>
    <cellStyle name="Currency 17 2 2 2 5 2 2 2" xfId="58030" xr:uid="{00000000-0005-0000-0000-0000F56E0000}"/>
    <cellStyle name="Currency 17 2 2 2 5 2 3" xfId="50089" xr:uid="{00000000-0005-0000-0000-0000F66E0000}"/>
    <cellStyle name="Currency 17 2 2 2 5 3" xfId="14447" xr:uid="{00000000-0005-0000-0000-0000F76E0000}"/>
    <cellStyle name="Currency 17 2 2 2 5 3 2" xfId="43505" xr:uid="{00000000-0005-0000-0000-0000F86E0000}"/>
    <cellStyle name="Currency 17 2 2 2 5 4" xfId="36921" xr:uid="{00000000-0005-0000-0000-0000F96E0000}"/>
    <cellStyle name="Currency 17 2 2 2 6" xfId="15726" xr:uid="{00000000-0005-0000-0000-0000FA6E0000}"/>
    <cellStyle name="Currency 17 2 2 2 6 2" xfId="23716" xr:uid="{00000000-0005-0000-0000-0000FB6E0000}"/>
    <cellStyle name="Currency 17 2 2 2 6 2 2" xfId="52675" xr:uid="{00000000-0005-0000-0000-0000FC6E0000}"/>
    <cellStyle name="Currency 17 2 2 2 6 3" xfId="44734" xr:uid="{00000000-0005-0000-0000-0000FD6E0000}"/>
    <cellStyle name="Currency 17 2 2 2 7" xfId="22267" xr:uid="{00000000-0005-0000-0000-0000FE6E0000}"/>
    <cellStyle name="Currency 17 2 2 2 7 2" xfId="30215" xr:uid="{00000000-0005-0000-0000-0000FF6E0000}"/>
    <cellStyle name="Currency 17 2 2 2 7 2 2" xfId="59174" xr:uid="{00000000-0005-0000-0000-0000006F0000}"/>
    <cellStyle name="Currency 17 2 2 2 7 3" xfId="51233" xr:uid="{00000000-0005-0000-0000-0000016F0000}"/>
    <cellStyle name="Currency 17 2 2 2 8" xfId="9007" xr:uid="{00000000-0005-0000-0000-0000026F0000}"/>
    <cellStyle name="Currency 17 2 2 2 8 2" xfId="38065" xr:uid="{00000000-0005-0000-0000-0000036F0000}"/>
    <cellStyle name="Currency 17 2 2 2 9" xfId="31481" xr:uid="{00000000-0005-0000-0000-0000046F0000}"/>
    <cellStyle name="Currency 17 2 2 3" xfId="2741" xr:uid="{00000000-0005-0000-0000-0000056F0000}"/>
    <cellStyle name="Currency 17 2 2 3 2" xfId="6099" xr:uid="{00000000-0005-0000-0000-0000066F0000}"/>
    <cellStyle name="Currency 17 2 2 3 2 2" xfId="19381" xr:uid="{00000000-0005-0000-0000-0000076F0000}"/>
    <cellStyle name="Currency 17 2 2 3 2 2 2" xfId="27335" xr:uid="{00000000-0005-0000-0000-0000086F0000}"/>
    <cellStyle name="Currency 17 2 2 3 2 2 2 2" xfId="56294" xr:uid="{00000000-0005-0000-0000-0000096F0000}"/>
    <cellStyle name="Currency 17 2 2 3 2 2 3" xfId="48353" xr:uid="{00000000-0005-0000-0000-00000A6F0000}"/>
    <cellStyle name="Currency 17 2 2 3 2 3" xfId="12711" xr:uid="{00000000-0005-0000-0000-00000B6F0000}"/>
    <cellStyle name="Currency 17 2 2 3 2 3 2" xfId="41769" xr:uid="{00000000-0005-0000-0000-00000C6F0000}"/>
    <cellStyle name="Currency 17 2 2 3 2 4" xfId="35185" xr:uid="{00000000-0005-0000-0000-00000D6F0000}"/>
    <cellStyle name="Currency 17 2 2 3 3" xfId="16229" xr:uid="{00000000-0005-0000-0000-00000E6F0000}"/>
    <cellStyle name="Currency 17 2 2 3 3 2" xfId="24183" xr:uid="{00000000-0005-0000-0000-00000F6F0000}"/>
    <cellStyle name="Currency 17 2 2 3 3 2 2" xfId="53142" xr:uid="{00000000-0005-0000-0000-0000106F0000}"/>
    <cellStyle name="Currency 17 2 2 3 3 3" xfId="45201" xr:uid="{00000000-0005-0000-0000-0000116F0000}"/>
    <cellStyle name="Currency 17 2 2 3 4" xfId="9419" xr:uid="{00000000-0005-0000-0000-0000126F0000}"/>
    <cellStyle name="Currency 17 2 2 3 4 2" xfId="38477" xr:uid="{00000000-0005-0000-0000-0000136F0000}"/>
    <cellStyle name="Currency 17 2 2 3 5" xfId="31893" xr:uid="{00000000-0005-0000-0000-0000146F0000}"/>
    <cellStyle name="Currency 17 2 2 4" xfId="3939" xr:uid="{00000000-0005-0000-0000-0000156F0000}"/>
    <cellStyle name="Currency 17 2 2 4 2" xfId="17233" xr:uid="{00000000-0005-0000-0000-0000166F0000}"/>
    <cellStyle name="Currency 17 2 2 4 2 2" xfId="25187" xr:uid="{00000000-0005-0000-0000-0000176F0000}"/>
    <cellStyle name="Currency 17 2 2 4 2 2 2" xfId="54146" xr:uid="{00000000-0005-0000-0000-0000186F0000}"/>
    <cellStyle name="Currency 17 2 2 4 2 3" xfId="46205" xr:uid="{00000000-0005-0000-0000-0000196F0000}"/>
    <cellStyle name="Currency 17 2 2 4 3" xfId="10563" xr:uid="{00000000-0005-0000-0000-00001A6F0000}"/>
    <cellStyle name="Currency 17 2 2 4 3 2" xfId="39621" xr:uid="{00000000-0005-0000-0000-00001B6F0000}"/>
    <cellStyle name="Currency 17 2 2 4 4" xfId="33037" xr:uid="{00000000-0005-0000-0000-00001C6F0000}"/>
    <cellStyle name="Currency 17 2 2 5" xfId="5095" xr:uid="{00000000-0005-0000-0000-00001D6F0000}"/>
    <cellStyle name="Currency 17 2 2 5 2" xfId="18377" xr:uid="{00000000-0005-0000-0000-00001E6F0000}"/>
    <cellStyle name="Currency 17 2 2 5 2 2" xfId="26331" xr:uid="{00000000-0005-0000-0000-00001F6F0000}"/>
    <cellStyle name="Currency 17 2 2 5 2 2 2" xfId="55290" xr:uid="{00000000-0005-0000-0000-0000206F0000}"/>
    <cellStyle name="Currency 17 2 2 5 2 3" xfId="47349" xr:uid="{00000000-0005-0000-0000-0000216F0000}"/>
    <cellStyle name="Currency 17 2 2 5 3" xfId="11707" xr:uid="{00000000-0005-0000-0000-0000226F0000}"/>
    <cellStyle name="Currency 17 2 2 5 3 2" xfId="40765" xr:uid="{00000000-0005-0000-0000-0000236F0000}"/>
    <cellStyle name="Currency 17 2 2 5 4" xfId="34181" xr:uid="{00000000-0005-0000-0000-0000246F0000}"/>
    <cellStyle name="Currency 17 2 2 6" xfId="7264" xr:uid="{00000000-0005-0000-0000-0000256F0000}"/>
    <cellStyle name="Currency 17 2 2 6 2" xfId="20525" xr:uid="{00000000-0005-0000-0000-0000266F0000}"/>
    <cellStyle name="Currency 17 2 2 6 2 2" xfId="28479" xr:uid="{00000000-0005-0000-0000-0000276F0000}"/>
    <cellStyle name="Currency 17 2 2 6 2 2 2" xfId="57438" xr:uid="{00000000-0005-0000-0000-0000286F0000}"/>
    <cellStyle name="Currency 17 2 2 6 2 3" xfId="49497" xr:uid="{00000000-0005-0000-0000-0000296F0000}"/>
    <cellStyle name="Currency 17 2 2 6 3" xfId="13855" xr:uid="{00000000-0005-0000-0000-00002A6F0000}"/>
    <cellStyle name="Currency 17 2 2 6 3 2" xfId="42913" xr:uid="{00000000-0005-0000-0000-00002B6F0000}"/>
    <cellStyle name="Currency 17 2 2 6 4" xfId="36329" xr:uid="{00000000-0005-0000-0000-00002C6F0000}"/>
    <cellStyle name="Currency 17 2 2 7" xfId="15133" xr:uid="{00000000-0005-0000-0000-00002D6F0000}"/>
    <cellStyle name="Currency 17 2 2 7 2" xfId="23123" xr:uid="{00000000-0005-0000-0000-00002E6F0000}"/>
    <cellStyle name="Currency 17 2 2 7 2 2" xfId="52082" xr:uid="{00000000-0005-0000-0000-00002F6F0000}"/>
    <cellStyle name="Currency 17 2 2 7 3" xfId="44141" xr:uid="{00000000-0005-0000-0000-0000306F0000}"/>
    <cellStyle name="Currency 17 2 2 8" xfId="21675" xr:uid="{00000000-0005-0000-0000-0000316F0000}"/>
    <cellStyle name="Currency 17 2 2 8 2" xfId="29623" xr:uid="{00000000-0005-0000-0000-0000326F0000}"/>
    <cellStyle name="Currency 17 2 2 8 2 2" xfId="58582" xr:uid="{00000000-0005-0000-0000-0000336F0000}"/>
    <cellStyle name="Currency 17 2 2 8 3" xfId="50641" xr:uid="{00000000-0005-0000-0000-0000346F0000}"/>
    <cellStyle name="Currency 17 2 2 9" xfId="8415" xr:uid="{00000000-0005-0000-0000-0000356F0000}"/>
    <cellStyle name="Currency 17 2 2 9 2" xfId="37473" xr:uid="{00000000-0005-0000-0000-0000366F0000}"/>
    <cellStyle name="Currency 17 2 3" xfId="2112" xr:uid="{00000000-0005-0000-0000-0000376F0000}"/>
    <cellStyle name="Currency 17 2 3 2" xfId="3120" xr:uid="{00000000-0005-0000-0000-0000386F0000}"/>
    <cellStyle name="Currency 17 2 3 2 2" xfId="6478" xr:uid="{00000000-0005-0000-0000-0000396F0000}"/>
    <cellStyle name="Currency 17 2 3 2 2 2" xfId="19760" xr:uid="{00000000-0005-0000-0000-00003A6F0000}"/>
    <cellStyle name="Currency 17 2 3 2 2 2 2" xfId="27714" xr:uid="{00000000-0005-0000-0000-00003B6F0000}"/>
    <cellStyle name="Currency 17 2 3 2 2 2 2 2" xfId="56673" xr:uid="{00000000-0005-0000-0000-00003C6F0000}"/>
    <cellStyle name="Currency 17 2 3 2 2 2 3" xfId="48732" xr:uid="{00000000-0005-0000-0000-00003D6F0000}"/>
    <cellStyle name="Currency 17 2 3 2 2 3" xfId="13090" xr:uid="{00000000-0005-0000-0000-00003E6F0000}"/>
    <cellStyle name="Currency 17 2 3 2 2 3 2" xfId="42148" xr:uid="{00000000-0005-0000-0000-00003F6F0000}"/>
    <cellStyle name="Currency 17 2 3 2 2 4" xfId="35564" xr:uid="{00000000-0005-0000-0000-0000406F0000}"/>
    <cellStyle name="Currency 17 2 3 2 3" xfId="16608" xr:uid="{00000000-0005-0000-0000-0000416F0000}"/>
    <cellStyle name="Currency 17 2 3 2 3 2" xfId="24562" xr:uid="{00000000-0005-0000-0000-0000426F0000}"/>
    <cellStyle name="Currency 17 2 3 2 3 2 2" xfId="53521" xr:uid="{00000000-0005-0000-0000-0000436F0000}"/>
    <cellStyle name="Currency 17 2 3 2 3 3" xfId="45580" xr:uid="{00000000-0005-0000-0000-0000446F0000}"/>
    <cellStyle name="Currency 17 2 3 2 4" xfId="9798" xr:uid="{00000000-0005-0000-0000-0000456F0000}"/>
    <cellStyle name="Currency 17 2 3 2 4 2" xfId="38856" xr:uid="{00000000-0005-0000-0000-0000466F0000}"/>
    <cellStyle name="Currency 17 2 3 2 5" xfId="32272" xr:uid="{00000000-0005-0000-0000-0000476F0000}"/>
    <cellStyle name="Currency 17 2 3 3" xfId="4318" xr:uid="{00000000-0005-0000-0000-0000486F0000}"/>
    <cellStyle name="Currency 17 2 3 3 2" xfId="17612" xr:uid="{00000000-0005-0000-0000-0000496F0000}"/>
    <cellStyle name="Currency 17 2 3 3 2 2" xfId="25566" xr:uid="{00000000-0005-0000-0000-00004A6F0000}"/>
    <cellStyle name="Currency 17 2 3 3 2 2 2" xfId="54525" xr:uid="{00000000-0005-0000-0000-00004B6F0000}"/>
    <cellStyle name="Currency 17 2 3 3 2 3" xfId="46584" xr:uid="{00000000-0005-0000-0000-00004C6F0000}"/>
    <cellStyle name="Currency 17 2 3 3 3" xfId="10942" xr:uid="{00000000-0005-0000-0000-00004D6F0000}"/>
    <cellStyle name="Currency 17 2 3 3 3 2" xfId="40000" xr:uid="{00000000-0005-0000-0000-00004E6F0000}"/>
    <cellStyle name="Currency 17 2 3 3 4" xfId="33416" xr:uid="{00000000-0005-0000-0000-00004F6F0000}"/>
    <cellStyle name="Currency 17 2 3 4" xfId="5474" xr:uid="{00000000-0005-0000-0000-0000506F0000}"/>
    <cellStyle name="Currency 17 2 3 4 2" xfId="18756" xr:uid="{00000000-0005-0000-0000-0000516F0000}"/>
    <cellStyle name="Currency 17 2 3 4 2 2" xfId="26710" xr:uid="{00000000-0005-0000-0000-0000526F0000}"/>
    <cellStyle name="Currency 17 2 3 4 2 2 2" xfId="55669" xr:uid="{00000000-0005-0000-0000-0000536F0000}"/>
    <cellStyle name="Currency 17 2 3 4 2 3" xfId="47728" xr:uid="{00000000-0005-0000-0000-0000546F0000}"/>
    <cellStyle name="Currency 17 2 3 4 3" xfId="12086" xr:uid="{00000000-0005-0000-0000-0000556F0000}"/>
    <cellStyle name="Currency 17 2 3 4 3 2" xfId="41144" xr:uid="{00000000-0005-0000-0000-0000566F0000}"/>
    <cellStyle name="Currency 17 2 3 4 4" xfId="34560" xr:uid="{00000000-0005-0000-0000-0000576F0000}"/>
    <cellStyle name="Currency 17 2 3 5" xfId="7643" xr:uid="{00000000-0005-0000-0000-0000586F0000}"/>
    <cellStyle name="Currency 17 2 3 5 2" xfId="20904" xr:uid="{00000000-0005-0000-0000-0000596F0000}"/>
    <cellStyle name="Currency 17 2 3 5 2 2" xfId="28858" xr:uid="{00000000-0005-0000-0000-00005A6F0000}"/>
    <cellStyle name="Currency 17 2 3 5 2 2 2" xfId="57817" xr:uid="{00000000-0005-0000-0000-00005B6F0000}"/>
    <cellStyle name="Currency 17 2 3 5 2 3" xfId="49876" xr:uid="{00000000-0005-0000-0000-00005C6F0000}"/>
    <cellStyle name="Currency 17 2 3 5 3" xfId="14234" xr:uid="{00000000-0005-0000-0000-00005D6F0000}"/>
    <cellStyle name="Currency 17 2 3 5 3 2" xfId="43292" xr:uid="{00000000-0005-0000-0000-00005E6F0000}"/>
    <cellStyle name="Currency 17 2 3 5 4" xfId="36708" xr:uid="{00000000-0005-0000-0000-00005F6F0000}"/>
    <cellStyle name="Currency 17 2 3 6" xfId="15513" xr:uid="{00000000-0005-0000-0000-0000606F0000}"/>
    <cellStyle name="Currency 17 2 3 6 2" xfId="23503" xr:uid="{00000000-0005-0000-0000-0000616F0000}"/>
    <cellStyle name="Currency 17 2 3 6 2 2" xfId="52462" xr:uid="{00000000-0005-0000-0000-0000626F0000}"/>
    <cellStyle name="Currency 17 2 3 6 3" xfId="44521" xr:uid="{00000000-0005-0000-0000-0000636F0000}"/>
    <cellStyle name="Currency 17 2 3 7" xfId="22054" xr:uid="{00000000-0005-0000-0000-0000646F0000}"/>
    <cellStyle name="Currency 17 2 3 7 2" xfId="30002" xr:uid="{00000000-0005-0000-0000-0000656F0000}"/>
    <cellStyle name="Currency 17 2 3 7 2 2" xfId="58961" xr:uid="{00000000-0005-0000-0000-0000666F0000}"/>
    <cellStyle name="Currency 17 2 3 7 3" xfId="51020" xr:uid="{00000000-0005-0000-0000-0000676F0000}"/>
    <cellStyle name="Currency 17 2 3 8" xfId="8794" xr:uid="{00000000-0005-0000-0000-0000686F0000}"/>
    <cellStyle name="Currency 17 2 3 8 2" xfId="37852" xr:uid="{00000000-0005-0000-0000-0000696F0000}"/>
    <cellStyle name="Currency 17 2 3 9" xfId="31268" xr:uid="{00000000-0005-0000-0000-00006A6F0000}"/>
    <cellStyle name="Currency 17 2 4" xfId="1930" xr:uid="{00000000-0005-0000-0000-00006B6F0000}"/>
    <cellStyle name="Currency 17 2 4 2" xfId="2940" xr:uid="{00000000-0005-0000-0000-00006C6F0000}"/>
    <cellStyle name="Currency 17 2 4 2 2" xfId="6298" xr:uid="{00000000-0005-0000-0000-00006D6F0000}"/>
    <cellStyle name="Currency 17 2 4 2 2 2" xfId="19580" xr:uid="{00000000-0005-0000-0000-00006E6F0000}"/>
    <cellStyle name="Currency 17 2 4 2 2 2 2" xfId="27534" xr:uid="{00000000-0005-0000-0000-00006F6F0000}"/>
    <cellStyle name="Currency 17 2 4 2 2 2 2 2" xfId="56493" xr:uid="{00000000-0005-0000-0000-0000706F0000}"/>
    <cellStyle name="Currency 17 2 4 2 2 2 3" xfId="48552" xr:uid="{00000000-0005-0000-0000-0000716F0000}"/>
    <cellStyle name="Currency 17 2 4 2 2 3" xfId="12910" xr:uid="{00000000-0005-0000-0000-0000726F0000}"/>
    <cellStyle name="Currency 17 2 4 2 2 3 2" xfId="41968" xr:uid="{00000000-0005-0000-0000-0000736F0000}"/>
    <cellStyle name="Currency 17 2 4 2 2 4" xfId="35384" xr:uid="{00000000-0005-0000-0000-0000746F0000}"/>
    <cellStyle name="Currency 17 2 4 2 3" xfId="16428" xr:uid="{00000000-0005-0000-0000-0000756F0000}"/>
    <cellStyle name="Currency 17 2 4 2 3 2" xfId="24382" xr:uid="{00000000-0005-0000-0000-0000766F0000}"/>
    <cellStyle name="Currency 17 2 4 2 3 2 2" xfId="53341" xr:uid="{00000000-0005-0000-0000-0000776F0000}"/>
    <cellStyle name="Currency 17 2 4 2 3 3" xfId="45400" xr:uid="{00000000-0005-0000-0000-0000786F0000}"/>
    <cellStyle name="Currency 17 2 4 2 4" xfId="9618" xr:uid="{00000000-0005-0000-0000-0000796F0000}"/>
    <cellStyle name="Currency 17 2 4 2 4 2" xfId="38676" xr:uid="{00000000-0005-0000-0000-00007A6F0000}"/>
    <cellStyle name="Currency 17 2 4 2 5" xfId="32092" xr:uid="{00000000-0005-0000-0000-00007B6F0000}"/>
    <cellStyle name="Currency 17 2 4 3" xfId="4138" xr:uid="{00000000-0005-0000-0000-00007C6F0000}"/>
    <cellStyle name="Currency 17 2 4 3 2" xfId="17432" xr:uid="{00000000-0005-0000-0000-00007D6F0000}"/>
    <cellStyle name="Currency 17 2 4 3 2 2" xfId="25386" xr:uid="{00000000-0005-0000-0000-00007E6F0000}"/>
    <cellStyle name="Currency 17 2 4 3 2 2 2" xfId="54345" xr:uid="{00000000-0005-0000-0000-00007F6F0000}"/>
    <cellStyle name="Currency 17 2 4 3 2 3" xfId="46404" xr:uid="{00000000-0005-0000-0000-0000806F0000}"/>
    <cellStyle name="Currency 17 2 4 3 3" xfId="10762" xr:uid="{00000000-0005-0000-0000-0000816F0000}"/>
    <cellStyle name="Currency 17 2 4 3 3 2" xfId="39820" xr:uid="{00000000-0005-0000-0000-0000826F0000}"/>
    <cellStyle name="Currency 17 2 4 3 4" xfId="33236" xr:uid="{00000000-0005-0000-0000-0000836F0000}"/>
    <cellStyle name="Currency 17 2 4 4" xfId="5294" xr:uid="{00000000-0005-0000-0000-0000846F0000}"/>
    <cellStyle name="Currency 17 2 4 4 2" xfId="18576" xr:uid="{00000000-0005-0000-0000-0000856F0000}"/>
    <cellStyle name="Currency 17 2 4 4 2 2" xfId="26530" xr:uid="{00000000-0005-0000-0000-0000866F0000}"/>
    <cellStyle name="Currency 17 2 4 4 2 2 2" xfId="55489" xr:uid="{00000000-0005-0000-0000-0000876F0000}"/>
    <cellStyle name="Currency 17 2 4 4 2 3" xfId="47548" xr:uid="{00000000-0005-0000-0000-0000886F0000}"/>
    <cellStyle name="Currency 17 2 4 4 3" xfId="11906" xr:uid="{00000000-0005-0000-0000-0000896F0000}"/>
    <cellStyle name="Currency 17 2 4 4 3 2" xfId="40964" xr:uid="{00000000-0005-0000-0000-00008A6F0000}"/>
    <cellStyle name="Currency 17 2 4 4 4" xfId="34380" xr:uid="{00000000-0005-0000-0000-00008B6F0000}"/>
    <cellStyle name="Currency 17 2 4 5" xfId="7463" xr:uid="{00000000-0005-0000-0000-00008C6F0000}"/>
    <cellStyle name="Currency 17 2 4 5 2" xfId="20724" xr:uid="{00000000-0005-0000-0000-00008D6F0000}"/>
    <cellStyle name="Currency 17 2 4 5 2 2" xfId="28678" xr:uid="{00000000-0005-0000-0000-00008E6F0000}"/>
    <cellStyle name="Currency 17 2 4 5 2 2 2" xfId="57637" xr:uid="{00000000-0005-0000-0000-00008F6F0000}"/>
    <cellStyle name="Currency 17 2 4 5 2 3" xfId="49696" xr:uid="{00000000-0005-0000-0000-0000906F0000}"/>
    <cellStyle name="Currency 17 2 4 5 3" xfId="14054" xr:uid="{00000000-0005-0000-0000-0000916F0000}"/>
    <cellStyle name="Currency 17 2 4 5 3 2" xfId="43112" xr:uid="{00000000-0005-0000-0000-0000926F0000}"/>
    <cellStyle name="Currency 17 2 4 5 4" xfId="36528" xr:uid="{00000000-0005-0000-0000-0000936F0000}"/>
    <cellStyle name="Currency 17 2 4 6" xfId="15333" xr:uid="{00000000-0005-0000-0000-0000946F0000}"/>
    <cellStyle name="Currency 17 2 4 6 2" xfId="23323" xr:uid="{00000000-0005-0000-0000-0000956F0000}"/>
    <cellStyle name="Currency 17 2 4 6 2 2" xfId="52282" xr:uid="{00000000-0005-0000-0000-0000966F0000}"/>
    <cellStyle name="Currency 17 2 4 6 3" xfId="44341" xr:uid="{00000000-0005-0000-0000-0000976F0000}"/>
    <cellStyle name="Currency 17 2 4 7" xfId="21874" xr:uid="{00000000-0005-0000-0000-0000986F0000}"/>
    <cellStyle name="Currency 17 2 4 7 2" xfId="29822" xr:uid="{00000000-0005-0000-0000-0000996F0000}"/>
    <cellStyle name="Currency 17 2 4 7 2 2" xfId="58781" xr:uid="{00000000-0005-0000-0000-00009A6F0000}"/>
    <cellStyle name="Currency 17 2 4 7 3" xfId="50840" xr:uid="{00000000-0005-0000-0000-00009B6F0000}"/>
    <cellStyle name="Currency 17 2 4 8" xfId="8614" xr:uid="{00000000-0005-0000-0000-00009C6F0000}"/>
    <cellStyle name="Currency 17 2 4 8 2" xfId="37672" xr:uid="{00000000-0005-0000-0000-00009D6F0000}"/>
    <cellStyle name="Currency 17 2 4 9" xfId="31088" xr:uid="{00000000-0005-0000-0000-00009E6F0000}"/>
    <cellStyle name="Currency 17 2 5" xfId="2528" xr:uid="{00000000-0005-0000-0000-00009F6F0000}"/>
    <cellStyle name="Currency 17 2 5 2" xfId="5886" xr:uid="{00000000-0005-0000-0000-0000A06F0000}"/>
    <cellStyle name="Currency 17 2 5 2 2" xfId="19168" xr:uid="{00000000-0005-0000-0000-0000A16F0000}"/>
    <cellStyle name="Currency 17 2 5 2 2 2" xfId="27122" xr:uid="{00000000-0005-0000-0000-0000A26F0000}"/>
    <cellStyle name="Currency 17 2 5 2 2 2 2" xfId="56081" xr:uid="{00000000-0005-0000-0000-0000A36F0000}"/>
    <cellStyle name="Currency 17 2 5 2 2 3" xfId="48140" xr:uid="{00000000-0005-0000-0000-0000A46F0000}"/>
    <cellStyle name="Currency 17 2 5 2 3" xfId="12498" xr:uid="{00000000-0005-0000-0000-0000A56F0000}"/>
    <cellStyle name="Currency 17 2 5 2 3 2" xfId="41556" xr:uid="{00000000-0005-0000-0000-0000A66F0000}"/>
    <cellStyle name="Currency 17 2 5 2 4" xfId="34972" xr:uid="{00000000-0005-0000-0000-0000A76F0000}"/>
    <cellStyle name="Currency 17 2 5 3" xfId="15851" xr:uid="{00000000-0005-0000-0000-0000A86F0000}"/>
    <cellStyle name="Currency 17 2 5 3 2" xfId="23840" xr:uid="{00000000-0005-0000-0000-0000A96F0000}"/>
    <cellStyle name="Currency 17 2 5 3 2 2" xfId="52799" xr:uid="{00000000-0005-0000-0000-0000AA6F0000}"/>
    <cellStyle name="Currency 17 2 5 3 3" xfId="44858" xr:uid="{00000000-0005-0000-0000-0000AB6F0000}"/>
    <cellStyle name="Currency 17 2 5 4" xfId="9206" xr:uid="{00000000-0005-0000-0000-0000AC6F0000}"/>
    <cellStyle name="Currency 17 2 5 4 2" xfId="38264" xr:uid="{00000000-0005-0000-0000-0000AD6F0000}"/>
    <cellStyle name="Currency 17 2 5 5" xfId="31680" xr:uid="{00000000-0005-0000-0000-0000AE6F0000}"/>
    <cellStyle name="Currency 17 2 6" xfId="3726" xr:uid="{00000000-0005-0000-0000-0000AF6F0000}"/>
    <cellStyle name="Currency 17 2 6 2" xfId="17020" xr:uid="{00000000-0005-0000-0000-0000B06F0000}"/>
    <cellStyle name="Currency 17 2 6 2 2" xfId="24974" xr:uid="{00000000-0005-0000-0000-0000B16F0000}"/>
    <cellStyle name="Currency 17 2 6 2 2 2" xfId="53933" xr:uid="{00000000-0005-0000-0000-0000B26F0000}"/>
    <cellStyle name="Currency 17 2 6 2 3" xfId="45992" xr:uid="{00000000-0005-0000-0000-0000B36F0000}"/>
    <cellStyle name="Currency 17 2 6 3" xfId="10350" xr:uid="{00000000-0005-0000-0000-0000B46F0000}"/>
    <cellStyle name="Currency 17 2 6 3 2" xfId="39408" xr:uid="{00000000-0005-0000-0000-0000B56F0000}"/>
    <cellStyle name="Currency 17 2 6 4" xfId="32824" xr:uid="{00000000-0005-0000-0000-0000B66F0000}"/>
    <cellStyle name="Currency 17 2 7" xfId="4882" xr:uid="{00000000-0005-0000-0000-0000B76F0000}"/>
    <cellStyle name="Currency 17 2 7 2" xfId="18164" xr:uid="{00000000-0005-0000-0000-0000B86F0000}"/>
    <cellStyle name="Currency 17 2 7 2 2" xfId="26118" xr:uid="{00000000-0005-0000-0000-0000B96F0000}"/>
    <cellStyle name="Currency 17 2 7 2 2 2" xfId="55077" xr:uid="{00000000-0005-0000-0000-0000BA6F0000}"/>
    <cellStyle name="Currency 17 2 7 2 3" xfId="47136" xr:uid="{00000000-0005-0000-0000-0000BB6F0000}"/>
    <cellStyle name="Currency 17 2 7 3" xfId="11494" xr:uid="{00000000-0005-0000-0000-0000BC6F0000}"/>
    <cellStyle name="Currency 17 2 7 3 2" xfId="40552" xr:uid="{00000000-0005-0000-0000-0000BD6F0000}"/>
    <cellStyle name="Currency 17 2 7 4" xfId="33968" xr:uid="{00000000-0005-0000-0000-0000BE6F0000}"/>
    <cellStyle name="Currency 17 2 8" xfId="7051" xr:uid="{00000000-0005-0000-0000-0000BF6F0000}"/>
    <cellStyle name="Currency 17 2 8 2" xfId="20312" xr:uid="{00000000-0005-0000-0000-0000C06F0000}"/>
    <cellStyle name="Currency 17 2 8 2 2" xfId="28266" xr:uid="{00000000-0005-0000-0000-0000C16F0000}"/>
    <cellStyle name="Currency 17 2 8 2 2 2" xfId="57225" xr:uid="{00000000-0005-0000-0000-0000C26F0000}"/>
    <cellStyle name="Currency 17 2 8 2 3" xfId="49284" xr:uid="{00000000-0005-0000-0000-0000C36F0000}"/>
    <cellStyle name="Currency 17 2 8 3" xfId="13642" xr:uid="{00000000-0005-0000-0000-0000C46F0000}"/>
    <cellStyle name="Currency 17 2 8 3 2" xfId="42700" xr:uid="{00000000-0005-0000-0000-0000C56F0000}"/>
    <cellStyle name="Currency 17 2 8 4" xfId="36116" xr:uid="{00000000-0005-0000-0000-0000C66F0000}"/>
    <cellStyle name="Currency 17 2 9" xfId="14920" xr:uid="{00000000-0005-0000-0000-0000C76F0000}"/>
    <cellStyle name="Currency 17 2 9 2" xfId="22910" xr:uid="{00000000-0005-0000-0000-0000C86F0000}"/>
    <cellStyle name="Currency 17 2 9 2 2" xfId="51869" xr:uid="{00000000-0005-0000-0000-0000C96F0000}"/>
    <cellStyle name="Currency 17 2 9 3" xfId="43928" xr:uid="{00000000-0005-0000-0000-0000CA6F0000}"/>
    <cellStyle name="Currency 17 3" xfId="1580" xr:uid="{00000000-0005-0000-0000-0000CB6F0000}"/>
    <cellStyle name="Currency 17 3 10" xfId="30769" xr:uid="{00000000-0005-0000-0000-0000CC6F0000}"/>
    <cellStyle name="Currency 17 3 2" xfId="2205" xr:uid="{00000000-0005-0000-0000-0000CD6F0000}"/>
    <cellStyle name="Currency 17 3 2 2" xfId="3213" xr:uid="{00000000-0005-0000-0000-0000CE6F0000}"/>
    <cellStyle name="Currency 17 3 2 2 2" xfId="6571" xr:uid="{00000000-0005-0000-0000-0000CF6F0000}"/>
    <cellStyle name="Currency 17 3 2 2 2 2" xfId="19853" xr:uid="{00000000-0005-0000-0000-0000D06F0000}"/>
    <cellStyle name="Currency 17 3 2 2 2 2 2" xfId="27807" xr:uid="{00000000-0005-0000-0000-0000D16F0000}"/>
    <cellStyle name="Currency 17 3 2 2 2 2 2 2" xfId="56766" xr:uid="{00000000-0005-0000-0000-0000D26F0000}"/>
    <cellStyle name="Currency 17 3 2 2 2 2 3" xfId="48825" xr:uid="{00000000-0005-0000-0000-0000D36F0000}"/>
    <cellStyle name="Currency 17 3 2 2 2 3" xfId="13183" xr:uid="{00000000-0005-0000-0000-0000D46F0000}"/>
    <cellStyle name="Currency 17 3 2 2 2 3 2" xfId="42241" xr:uid="{00000000-0005-0000-0000-0000D56F0000}"/>
    <cellStyle name="Currency 17 3 2 2 2 4" xfId="35657" xr:uid="{00000000-0005-0000-0000-0000D66F0000}"/>
    <cellStyle name="Currency 17 3 2 2 3" xfId="16701" xr:uid="{00000000-0005-0000-0000-0000D76F0000}"/>
    <cellStyle name="Currency 17 3 2 2 3 2" xfId="24655" xr:uid="{00000000-0005-0000-0000-0000D86F0000}"/>
    <cellStyle name="Currency 17 3 2 2 3 2 2" xfId="53614" xr:uid="{00000000-0005-0000-0000-0000D96F0000}"/>
    <cellStyle name="Currency 17 3 2 2 3 3" xfId="45673" xr:uid="{00000000-0005-0000-0000-0000DA6F0000}"/>
    <cellStyle name="Currency 17 3 2 2 4" xfId="9891" xr:uid="{00000000-0005-0000-0000-0000DB6F0000}"/>
    <cellStyle name="Currency 17 3 2 2 4 2" xfId="38949" xr:uid="{00000000-0005-0000-0000-0000DC6F0000}"/>
    <cellStyle name="Currency 17 3 2 2 5" xfId="32365" xr:uid="{00000000-0005-0000-0000-0000DD6F0000}"/>
    <cellStyle name="Currency 17 3 2 3" xfId="4411" xr:uid="{00000000-0005-0000-0000-0000DE6F0000}"/>
    <cellStyle name="Currency 17 3 2 3 2" xfId="17705" xr:uid="{00000000-0005-0000-0000-0000DF6F0000}"/>
    <cellStyle name="Currency 17 3 2 3 2 2" xfId="25659" xr:uid="{00000000-0005-0000-0000-0000E06F0000}"/>
    <cellStyle name="Currency 17 3 2 3 2 2 2" xfId="54618" xr:uid="{00000000-0005-0000-0000-0000E16F0000}"/>
    <cellStyle name="Currency 17 3 2 3 2 3" xfId="46677" xr:uid="{00000000-0005-0000-0000-0000E26F0000}"/>
    <cellStyle name="Currency 17 3 2 3 3" xfId="11035" xr:uid="{00000000-0005-0000-0000-0000E36F0000}"/>
    <cellStyle name="Currency 17 3 2 3 3 2" xfId="40093" xr:uid="{00000000-0005-0000-0000-0000E46F0000}"/>
    <cellStyle name="Currency 17 3 2 3 4" xfId="33509" xr:uid="{00000000-0005-0000-0000-0000E56F0000}"/>
    <cellStyle name="Currency 17 3 2 4" xfId="5567" xr:uid="{00000000-0005-0000-0000-0000E66F0000}"/>
    <cellStyle name="Currency 17 3 2 4 2" xfId="18849" xr:uid="{00000000-0005-0000-0000-0000E76F0000}"/>
    <cellStyle name="Currency 17 3 2 4 2 2" xfId="26803" xr:uid="{00000000-0005-0000-0000-0000E86F0000}"/>
    <cellStyle name="Currency 17 3 2 4 2 2 2" xfId="55762" xr:uid="{00000000-0005-0000-0000-0000E96F0000}"/>
    <cellStyle name="Currency 17 3 2 4 2 3" xfId="47821" xr:uid="{00000000-0005-0000-0000-0000EA6F0000}"/>
    <cellStyle name="Currency 17 3 2 4 3" xfId="12179" xr:uid="{00000000-0005-0000-0000-0000EB6F0000}"/>
    <cellStyle name="Currency 17 3 2 4 3 2" xfId="41237" xr:uid="{00000000-0005-0000-0000-0000EC6F0000}"/>
    <cellStyle name="Currency 17 3 2 4 4" xfId="34653" xr:uid="{00000000-0005-0000-0000-0000ED6F0000}"/>
    <cellStyle name="Currency 17 3 2 5" xfId="7736" xr:uid="{00000000-0005-0000-0000-0000EE6F0000}"/>
    <cellStyle name="Currency 17 3 2 5 2" xfId="20997" xr:uid="{00000000-0005-0000-0000-0000EF6F0000}"/>
    <cellStyle name="Currency 17 3 2 5 2 2" xfId="28951" xr:uid="{00000000-0005-0000-0000-0000F06F0000}"/>
    <cellStyle name="Currency 17 3 2 5 2 2 2" xfId="57910" xr:uid="{00000000-0005-0000-0000-0000F16F0000}"/>
    <cellStyle name="Currency 17 3 2 5 2 3" xfId="49969" xr:uid="{00000000-0005-0000-0000-0000F26F0000}"/>
    <cellStyle name="Currency 17 3 2 5 3" xfId="14327" xr:uid="{00000000-0005-0000-0000-0000F36F0000}"/>
    <cellStyle name="Currency 17 3 2 5 3 2" xfId="43385" xr:uid="{00000000-0005-0000-0000-0000F46F0000}"/>
    <cellStyle name="Currency 17 3 2 5 4" xfId="36801" xr:uid="{00000000-0005-0000-0000-0000F56F0000}"/>
    <cellStyle name="Currency 17 3 2 6" xfId="15606" xr:uid="{00000000-0005-0000-0000-0000F66F0000}"/>
    <cellStyle name="Currency 17 3 2 6 2" xfId="23596" xr:uid="{00000000-0005-0000-0000-0000F76F0000}"/>
    <cellStyle name="Currency 17 3 2 6 2 2" xfId="52555" xr:uid="{00000000-0005-0000-0000-0000F86F0000}"/>
    <cellStyle name="Currency 17 3 2 6 3" xfId="44614" xr:uid="{00000000-0005-0000-0000-0000F96F0000}"/>
    <cellStyle name="Currency 17 3 2 7" xfId="22147" xr:uid="{00000000-0005-0000-0000-0000FA6F0000}"/>
    <cellStyle name="Currency 17 3 2 7 2" xfId="30095" xr:uid="{00000000-0005-0000-0000-0000FB6F0000}"/>
    <cellStyle name="Currency 17 3 2 7 2 2" xfId="59054" xr:uid="{00000000-0005-0000-0000-0000FC6F0000}"/>
    <cellStyle name="Currency 17 3 2 7 3" xfId="51113" xr:uid="{00000000-0005-0000-0000-0000FD6F0000}"/>
    <cellStyle name="Currency 17 3 2 8" xfId="8887" xr:uid="{00000000-0005-0000-0000-0000FE6F0000}"/>
    <cellStyle name="Currency 17 3 2 8 2" xfId="37945" xr:uid="{00000000-0005-0000-0000-0000FF6F0000}"/>
    <cellStyle name="Currency 17 3 2 9" xfId="31361" xr:uid="{00000000-0005-0000-0000-000000700000}"/>
    <cellStyle name="Currency 17 3 3" xfId="2621" xr:uid="{00000000-0005-0000-0000-000001700000}"/>
    <cellStyle name="Currency 17 3 3 2" xfId="5979" xr:uid="{00000000-0005-0000-0000-000002700000}"/>
    <cellStyle name="Currency 17 3 3 2 2" xfId="19261" xr:uid="{00000000-0005-0000-0000-000003700000}"/>
    <cellStyle name="Currency 17 3 3 2 2 2" xfId="27215" xr:uid="{00000000-0005-0000-0000-000004700000}"/>
    <cellStyle name="Currency 17 3 3 2 2 2 2" xfId="56174" xr:uid="{00000000-0005-0000-0000-000005700000}"/>
    <cellStyle name="Currency 17 3 3 2 2 3" xfId="48233" xr:uid="{00000000-0005-0000-0000-000006700000}"/>
    <cellStyle name="Currency 17 3 3 2 3" xfId="12591" xr:uid="{00000000-0005-0000-0000-000007700000}"/>
    <cellStyle name="Currency 17 3 3 2 3 2" xfId="41649" xr:uid="{00000000-0005-0000-0000-000008700000}"/>
    <cellStyle name="Currency 17 3 3 2 4" xfId="35065" xr:uid="{00000000-0005-0000-0000-000009700000}"/>
    <cellStyle name="Currency 17 3 3 3" xfId="16109" xr:uid="{00000000-0005-0000-0000-00000A700000}"/>
    <cellStyle name="Currency 17 3 3 3 2" xfId="24063" xr:uid="{00000000-0005-0000-0000-00000B700000}"/>
    <cellStyle name="Currency 17 3 3 3 2 2" xfId="53022" xr:uid="{00000000-0005-0000-0000-00000C700000}"/>
    <cellStyle name="Currency 17 3 3 3 3" xfId="45081" xr:uid="{00000000-0005-0000-0000-00000D700000}"/>
    <cellStyle name="Currency 17 3 3 4" xfId="9299" xr:uid="{00000000-0005-0000-0000-00000E700000}"/>
    <cellStyle name="Currency 17 3 3 4 2" xfId="38357" xr:uid="{00000000-0005-0000-0000-00000F700000}"/>
    <cellStyle name="Currency 17 3 3 5" xfId="31773" xr:uid="{00000000-0005-0000-0000-000010700000}"/>
    <cellStyle name="Currency 17 3 4" xfId="3819" xr:uid="{00000000-0005-0000-0000-000011700000}"/>
    <cellStyle name="Currency 17 3 4 2" xfId="17113" xr:uid="{00000000-0005-0000-0000-000012700000}"/>
    <cellStyle name="Currency 17 3 4 2 2" xfId="25067" xr:uid="{00000000-0005-0000-0000-000013700000}"/>
    <cellStyle name="Currency 17 3 4 2 2 2" xfId="54026" xr:uid="{00000000-0005-0000-0000-000014700000}"/>
    <cellStyle name="Currency 17 3 4 2 3" xfId="46085" xr:uid="{00000000-0005-0000-0000-000015700000}"/>
    <cellStyle name="Currency 17 3 4 3" xfId="10443" xr:uid="{00000000-0005-0000-0000-000016700000}"/>
    <cellStyle name="Currency 17 3 4 3 2" xfId="39501" xr:uid="{00000000-0005-0000-0000-000017700000}"/>
    <cellStyle name="Currency 17 3 4 4" xfId="32917" xr:uid="{00000000-0005-0000-0000-000018700000}"/>
    <cellStyle name="Currency 17 3 5" xfId="4975" xr:uid="{00000000-0005-0000-0000-000019700000}"/>
    <cellStyle name="Currency 17 3 5 2" xfId="18257" xr:uid="{00000000-0005-0000-0000-00001A700000}"/>
    <cellStyle name="Currency 17 3 5 2 2" xfId="26211" xr:uid="{00000000-0005-0000-0000-00001B700000}"/>
    <cellStyle name="Currency 17 3 5 2 2 2" xfId="55170" xr:uid="{00000000-0005-0000-0000-00001C700000}"/>
    <cellStyle name="Currency 17 3 5 2 3" xfId="47229" xr:uid="{00000000-0005-0000-0000-00001D700000}"/>
    <cellStyle name="Currency 17 3 5 3" xfId="11587" xr:uid="{00000000-0005-0000-0000-00001E700000}"/>
    <cellStyle name="Currency 17 3 5 3 2" xfId="40645" xr:uid="{00000000-0005-0000-0000-00001F700000}"/>
    <cellStyle name="Currency 17 3 5 4" xfId="34061" xr:uid="{00000000-0005-0000-0000-000020700000}"/>
    <cellStyle name="Currency 17 3 6" xfId="7144" xr:uid="{00000000-0005-0000-0000-000021700000}"/>
    <cellStyle name="Currency 17 3 6 2" xfId="20405" xr:uid="{00000000-0005-0000-0000-000022700000}"/>
    <cellStyle name="Currency 17 3 6 2 2" xfId="28359" xr:uid="{00000000-0005-0000-0000-000023700000}"/>
    <cellStyle name="Currency 17 3 6 2 2 2" xfId="57318" xr:uid="{00000000-0005-0000-0000-000024700000}"/>
    <cellStyle name="Currency 17 3 6 2 3" xfId="49377" xr:uid="{00000000-0005-0000-0000-000025700000}"/>
    <cellStyle name="Currency 17 3 6 3" xfId="13735" xr:uid="{00000000-0005-0000-0000-000026700000}"/>
    <cellStyle name="Currency 17 3 6 3 2" xfId="42793" xr:uid="{00000000-0005-0000-0000-000027700000}"/>
    <cellStyle name="Currency 17 3 6 4" xfId="36209" xr:uid="{00000000-0005-0000-0000-000028700000}"/>
    <cellStyle name="Currency 17 3 7" xfId="15013" xr:uid="{00000000-0005-0000-0000-000029700000}"/>
    <cellStyle name="Currency 17 3 7 2" xfId="23003" xr:uid="{00000000-0005-0000-0000-00002A700000}"/>
    <cellStyle name="Currency 17 3 7 2 2" xfId="51962" xr:uid="{00000000-0005-0000-0000-00002B700000}"/>
    <cellStyle name="Currency 17 3 7 3" xfId="44021" xr:uid="{00000000-0005-0000-0000-00002C700000}"/>
    <cellStyle name="Currency 17 3 8" xfId="21555" xr:uid="{00000000-0005-0000-0000-00002D700000}"/>
    <cellStyle name="Currency 17 3 8 2" xfId="29503" xr:uid="{00000000-0005-0000-0000-00002E700000}"/>
    <cellStyle name="Currency 17 3 8 2 2" xfId="58462" xr:uid="{00000000-0005-0000-0000-00002F700000}"/>
    <cellStyle name="Currency 17 3 8 3" xfId="50521" xr:uid="{00000000-0005-0000-0000-000030700000}"/>
    <cellStyle name="Currency 17 3 9" xfId="8295" xr:uid="{00000000-0005-0000-0000-000031700000}"/>
    <cellStyle name="Currency 17 3 9 2" xfId="37353" xr:uid="{00000000-0005-0000-0000-000032700000}"/>
    <cellStyle name="Currency 17 4" xfId="2022" xr:uid="{00000000-0005-0000-0000-000033700000}"/>
    <cellStyle name="Currency 17 4 2" xfId="3030" xr:uid="{00000000-0005-0000-0000-000034700000}"/>
    <cellStyle name="Currency 17 4 2 2" xfId="6388" xr:uid="{00000000-0005-0000-0000-000035700000}"/>
    <cellStyle name="Currency 17 4 2 2 2" xfId="19670" xr:uid="{00000000-0005-0000-0000-000036700000}"/>
    <cellStyle name="Currency 17 4 2 2 2 2" xfId="27624" xr:uid="{00000000-0005-0000-0000-000037700000}"/>
    <cellStyle name="Currency 17 4 2 2 2 2 2" xfId="56583" xr:uid="{00000000-0005-0000-0000-000038700000}"/>
    <cellStyle name="Currency 17 4 2 2 2 3" xfId="48642" xr:uid="{00000000-0005-0000-0000-000039700000}"/>
    <cellStyle name="Currency 17 4 2 2 3" xfId="13000" xr:uid="{00000000-0005-0000-0000-00003A700000}"/>
    <cellStyle name="Currency 17 4 2 2 3 2" xfId="42058" xr:uid="{00000000-0005-0000-0000-00003B700000}"/>
    <cellStyle name="Currency 17 4 2 2 4" xfId="35474" xr:uid="{00000000-0005-0000-0000-00003C700000}"/>
    <cellStyle name="Currency 17 4 2 3" xfId="16518" xr:uid="{00000000-0005-0000-0000-00003D700000}"/>
    <cellStyle name="Currency 17 4 2 3 2" xfId="24472" xr:uid="{00000000-0005-0000-0000-00003E700000}"/>
    <cellStyle name="Currency 17 4 2 3 2 2" xfId="53431" xr:uid="{00000000-0005-0000-0000-00003F700000}"/>
    <cellStyle name="Currency 17 4 2 3 3" xfId="45490" xr:uid="{00000000-0005-0000-0000-000040700000}"/>
    <cellStyle name="Currency 17 4 2 4" xfId="9708" xr:uid="{00000000-0005-0000-0000-000041700000}"/>
    <cellStyle name="Currency 17 4 2 4 2" xfId="38766" xr:uid="{00000000-0005-0000-0000-000042700000}"/>
    <cellStyle name="Currency 17 4 2 5" xfId="32182" xr:uid="{00000000-0005-0000-0000-000043700000}"/>
    <cellStyle name="Currency 17 4 3" xfId="4228" xr:uid="{00000000-0005-0000-0000-000044700000}"/>
    <cellStyle name="Currency 17 4 3 2" xfId="17522" xr:uid="{00000000-0005-0000-0000-000045700000}"/>
    <cellStyle name="Currency 17 4 3 2 2" xfId="25476" xr:uid="{00000000-0005-0000-0000-000046700000}"/>
    <cellStyle name="Currency 17 4 3 2 2 2" xfId="54435" xr:uid="{00000000-0005-0000-0000-000047700000}"/>
    <cellStyle name="Currency 17 4 3 2 3" xfId="46494" xr:uid="{00000000-0005-0000-0000-000048700000}"/>
    <cellStyle name="Currency 17 4 3 3" xfId="10852" xr:uid="{00000000-0005-0000-0000-000049700000}"/>
    <cellStyle name="Currency 17 4 3 3 2" xfId="39910" xr:uid="{00000000-0005-0000-0000-00004A700000}"/>
    <cellStyle name="Currency 17 4 3 4" xfId="33326" xr:uid="{00000000-0005-0000-0000-00004B700000}"/>
    <cellStyle name="Currency 17 4 4" xfId="5384" xr:uid="{00000000-0005-0000-0000-00004C700000}"/>
    <cellStyle name="Currency 17 4 4 2" xfId="18666" xr:uid="{00000000-0005-0000-0000-00004D700000}"/>
    <cellStyle name="Currency 17 4 4 2 2" xfId="26620" xr:uid="{00000000-0005-0000-0000-00004E700000}"/>
    <cellStyle name="Currency 17 4 4 2 2 2" xfId="55579" xr:uid="{00000000-0005-0000-0000-00004F700000}"/>
    <cellStyle name="Currency 17 4 4 2 3" xfId="47638" xr:uid="{00000000-0005-0000-0000-000050700000}"/>
    <cellStyle name="Currency 17 4 4 3" xfId="11996" xr:uid="{00000000-0005-0000-0000-000051700000}"/>
    <cellStyle name="Currency 17 4 4 3 2" xfId="41054" xr:uid="{00000000-0005-0000-0000-000052700000}"/>
    <cellStyle name="Currency 17 4 4 4" xfId="34470" xr:uid="{00000000-0005-0000-0000-000053700000}"/>
    <cellStyle name="Currency 17 4 5" xfId="7553" xr:uid="{00000000-0005-0000-0000-000054700000}"/>
    <cellStyle name="Currency 17 4 5 2" xfId="20814" xr:uid="{00000000-0005-0000-0000-000055700000}"/>
    <cellStyle name="Currency 17 4 5 2 2" xfId="28768" xr:uid="{00000000-0005-0000-0000-000056700000}"/>
    <cellStyle name="Currency 17 4 5 2 2 2" xfId="57727" xr:uid="{00000000-0005-0000-0000-000057700000}"/>
    <cellStyle name="Currency 17 4 5 2 3" xfId="49786" xr:uid="{00000000-0005-0000-0000-000058700000}"/>
    <cellStyle name="Currency 17 4 5 3" xfId="14144" xr:uid="{00000000-0005-0000-0000-000059700000}"/>
    <cellStyle name="Currency 17 4 5 3 2" xfId="43202" xr:uid="{00000000-0005-0000-0000-00005A700000}"/>
    <cellStyle name="Currency 17 4 5 4" xfId="36618" xr:uid="{00000000-0005-0000-0000-00005B700000}"/>
    <cellStyle name="Currency 17 4 6" xfId="15423" xr:uid="{00000000-0005-0000-0000-00005C700000}"/>
    <cellStyle name="Currency 17 4 6 2" xfId="23413" xr:uid="{00000000-0005-0000-0000-00005D700000}"/>
    <cellStyle name="Currency 17 4 6 2 2" xfId="52372" xr:uid="{00000000-0005-0000-0000-00005E700000}"/>
    <cellStyle name="Currency 17 4 6 3" xfId="44431" xr:uid="{00000000-0005-0000-0000-00005F700000}"/>
    <cellStyle name="Currency 17 4 7" xfId="21964" xr:uid="{00000000-0005-0000-0000-000060700000}"/>
    <cellStyle name="Currency 17 4 7 2" xfId="29912" xr:uid="{00000000-0005-0000-0000-000061700000}"/>
    <cellStyle name="Currency 17 4 7 2 2" xfId="58871" xr:uid="{00000000-0005-0000-0000-000062700000}"/>
    <cellStyle name="Currency 17 4 7 3" xfId="50930" xr:uid="{00000000-0005-0000-0000-000063700000}"/>
    <cellStyle name="Currency 17 4 8" xfId="8704" xr:uid="{00000000-0005-0000-0000-000064700000}"/>
    <cellStyle name="Currency 17 4 8 2" xfId="37762" xr:uid="{00000000-0005-0000-0000-000065700000}"/>
    <cellStyle name="Currency 17 4 9" xfId="31178" xr:uid="{00000000-0005-0000-0000-000066700000}"/>
    <cellStyle name="Currency 17 5" xfId="1838" xr:uid="{00000000-0005-0000-0000-000067700000}"/>
    <cellStyle name="Currency 17 5 2" xfId="2850" xr:uid="{00000000-0005-0000-0000-000068700000}"/>
    <cellStyle name="Currency 17 5 2 2" xfId="6208" xr:uid="{00000000-0005-0000-0000-000069700000}"/>
    <cellStyle name="Currency 17 5 2 2 2" xfId="19490" xr:uid="{00000000-0005-0000-0000-00006A700000}"/>
    <cellStyle name="Currency 17 5 2 2 2 2" xfId="27444" xr:uid="{00000000-0005-0000-0000-00006B700000}"/>
    <cellStyle name="Currency 17 5 2 2 2 2 2" xfId="56403" xr:uid="{00000000-0005-0000-0000-00006C700000}"/>
    <cellStyle name="Currency 17 5 2 2 2 3" xfId="48462" xr:uid="{00000000-0005-0000-0000-00006D700000}"/>
    <cellStyle name="Currency 17 5 2 2 3" xfId="12820" xr:uid="{00000000-0005-0000-0000-00006E700000}"/>
    <cellStyle name="Currency 17 5 2 2 3 2" xfId="41878" xr:uid="{00000000-0005-0000-0000-00006F700000}"/>
    <cellStyle name="Currency 17 5 2 2 4" xfId="35294" xr:uid="{00000000-0005-0000-0000-000070700000}"/>
    <cellStyle name="Currency 17 5 2 3" xfId="16338" xr:uid="{00000000-0005-0000-0000-000071700000}"/>
    <cellStyle name="Currency 17 5 2 3 2" xfId="24292" xr:uid="{00000000-0005-0000-0000-000072700000}"/>
    <cellStyle name="Currency 17 5 2 3 2 2" xfId="53251" xr:uid="{00000000-0005-0000-0000-000073700000}"/>
    <cellStyle name="Currency 17 5 2 3 3" xfId="45310" xr:uid="{00000000-0005-0000-0000-000074700000}"/>
    <cellStyle name="Currency 17 5 2 4" xfId="9528" xr:uid="{00000000-0005-0000-0000-000075700000}"/>
    <cellStyle name="Currency 17 5 2 4 2" xfId="38586" xr:uid="{00000000-0005-0000-0000-000076700000}"/>
    <cellStyle name="Currency 17 5 2 5" xfId="32002" xr:uid="{00000000-0005-0000-0000-000077700000}"/>
    <cellStyle name="Currency 17 5 3" xfId="4048" xr:uid="{00000000-0005-0000-0000-000078700000}"/>
    <cellStyle name="Currency 17 5 3 2" xfId="17342" xr:uid="{00000000-0005-0000-0000-000079700000}"/>
    <cellStyle name="Currency 17 5 3 2 2" xfId="25296" xr:uid="{00000000-0005-0000-0000-00007A700000}"/>
    <cellStyle name="Currency 17 5 3 2 2 2" xfId="54255" xr:uid="{00000000-0005-0000-0000-00007B700000}"/>
    <cellStyle name="Currency 17 5 3 2 3" xfId="46314" xr:uid="{00000000-0005-0000-0000-00007C700000}"/>
    <cellStyle name="Currency 17 5 3 3" xfId="10672" xr:uid="{00000000-0005-0000-0000-00007D700000}"/>
    <cellStyle name="Currency 17 5 3 3 2" xfId="39730" xr:uid="{00000000-0005-0000-0000-00007E700000}"/>
    <cellStyle name="Currency 17 5 3 4" xfId="33146" xr:uid="{00000000-0005-0000-0000-00007F700000}"/>
    <cellStyle name="Currency 17 5 4" xfId="5204" xr:uid="{00000000-0005-0000-0000-000080700000}"/>
    <cellStyle name="Currency 17 5 4 2" xfId="18486" xr:uid="{00000000-0005-0000-0000-000081700000}"/>
    <cellStyle name="Currency 17 5 4 2 2" xfId="26440" xr:uid="{00000000-0005-0000-0000-000082700000}"/>
    <cellStyle name="Currency 17 5 4 2 2 2" xfId="55399" xr:uid="{00000000-0005-0000-0000-000083700000}"/>
    <cellStyle name="Currency 17 5 4 2 3" xfId="47458" xr:uid="{00000000-0005-0000-0000-000084700000}"/>
    <cellStyle name="Currency 17 5 4 3" xfId="11816" xr:uid="{00000000-0005-0000-0000-000085700000}"/>
    <cellStyle name="Currency 17 5 4 3 2" xfId="40874" xr:uid="{00000000-0005-0000-0000-000086700000}"/>
    <cellStyle name="Currency 17 5 4 4" xfId="34290" xr:uid="{00000000-0005-0000-0000-000087700000}"/>
    <cellStyle name="Currency 17 5 5" xfId="7373" xr:uid="{00000000-0005-0000-0000-000088700000}"/>
    <cellStyle name="Currency 17 5 5 2" xfId="20634" xr:uid="{00000000-0005-0000-0000-000089700000}"/>
    <cellStyle name="Currency 17 5 5 2 2" xfId="28588" xr:uid="{00000000-0005-0000-0000-00008A700000}"/>
    <cellStyle name="Currency 17 5 5 2 2 2" xfId="57547" xr:uid="{00000000-0005-0000-0000-00008B700000}"/>
    <cellStyle name="Currency 17 5 5 2 3" xfId="49606" xr:uid="{00000000-0005-0000-0000-00008C700000}"/>
    <cellStyle name="Currency 17 5 5 3" xfId="13964" xr:uid="{00000000-0005-0000-0000-00008D700000}"/>
    <cellStyle name="Currency 17 5 5 3 2" xfId="43022" xr:uid="{00000000-0005-0000-0000-00008E700000}"/>
    <cellStyle name="Currency 17 5 5 4" xfId="36438" xr:uid="{00000000-0005-0000-0000-00008F700000}"/>
    <cellStyle name="Currency 17 5 6" xfId="15243" xr:uid="{00000000-0005-0000-0000-000090700000}"/>
    <cellStyle name="Currency 17 5 6 2" xfId="23233" xr:uid="{00000000-0005-0000-0000-000091700000}"/>
    <cellStyle name="Currency 17 5 6 2 2" xfId="52192" xr:uid="{00000000-0005-0000-0000-000092700000}"/>
    <cellStyle name="Currency 17 5 6 3" xfId="44251" xr:uid="{00000000-0005-0000-0000-000093700000}"/>
    <cellStyle name="Currency 17 5 7" xfId="21784" xr:uid="{00000000-0005-0000-0000-000094700000}"/>
    <cellStyle name="Currency 17 5 7 2" xfId="29732" xr:uid="{00000000-0005-0000-0000-000095700000}"/>
    <cellStyle name="Currency 17 5 7 2 2" xfId="58691" xr:uid="{00000000-0005-0000-0000-000096700000}"/>
    <cellStyle name="Currency 17 5 7 3" xfId="50750" xr:uid="{00000000-0005-0000-0000-000097700000}"/>
    <cellStyle name="Currency 17 5 8" xfId="8524" xr:uid="{00000000-0005-0000-0000-000098700000}"/>
    <cellStyle name="Currency 17 5 8 2" xfId="37582" xr:uid="{00000000-0005-0000-0000-000099700000}"/>
    <cellStyle name="Currency 17 5 9" xfId="30998" xr:uid="{00000000-0005-0000-0000-00009A700000}"/>
    <cellStyle name="Currency 17 6" xfId="2437" xr:uid="{00000000-0005-0000-0000-00009B700000}"/>
    <cellStyle name="Currency 17 6 2" xfId="5796" xr:uid="{00000000-0005-0000-0000-00009C700000}"/>
    <cellStyle name="Currency 17 6 2 2" xfId="19078" xr:uid="{00000000-0005-0000-0000-00009D700000}"/>
    <cellStyle name="Currency 17 6 2 2 2" xfId="27032" xr:uid="{00000000-0005-0000-0000-00009E700000}"/>
    <cellStyle name="Currency 17 6 2 2 2 2" xfId="55991" xr:uid="{00000000-0005-0000-0000-00009F700000}"/>
    <cellStyle name="Currency 17 6 2 2 3" xfId="48050" xr:uid="{00000000-0005-0000-0000-0000A0700000}"/>
    <cellStyle name="Currency 17 6 2 3" xfId="12408" xr:uid="{00000000-0005-0000-0000-0000A1700000}"/>
    <cellStyle name="Currency 17 6 2 3 2" xfId="41466" xr:uid="{00000000-0005-0000-0000-0000A2700000}"/>
    <cellStyle name="Currency 17 6 2 4" xfId="34882" xr:uid="{00000000-0005-0000-0000-0000A3700000}"/>
    <cellStyle name="Currency 17 6 3" xfId="15918" xr:uid="{00000000-0005-0000-0000-0000A4700000}"/>
    <cellStyle name="Currency 17 6 3 2" xfId="23907" xr:uid="{00000000-0005-0000-0000-0000A5700000}"/>
    <cellStyle name="Currency 17 6 3 2 2" xfId="52866" xr:uid="{00000000-0005-0000-0000-0000A6700000}"/>
    <cellStyle name="Currency 17 6 3 3" xfId="44925" xr:uid="{00000000-0005-0000-0000-0000A7700000}"/>
    <cellStyle name="Currency 17 6 4" xfId="9116" xr:uid="{00000000-0005-0000-0000-0000A8700000}"/>
    <cellStyle name="Currency 17 6 4 2" xfId="38174" xr:uid="{00000000-0005-0000-0000-0000A9700000}"/>
    <cellStyle name="Currency 17 6 5" xfId="31590" xr:uid="{00000000-0005-0000-0000-0000AA700000}"/>
    <cellStyle name="Currency 17 7" xfId="3636" xr:uid="{00000000-0005-0000-0000-0000AB700000}"/>
    <cellStyle name="Currency 17 7 2" xfId="16930" xr:uid="{00000000-0005-0000-0000-0000AC700000}"/>
    <cellStyle name="Currency 17 7 2 2" xfId="24884" xr:uid="{00000000-0005-0000-0000-0000AD700000}"/>
    <cellStyle name="Currency 17 7 2 2 2" xfId="53843" xr:uid="{00000000-0005-0000-0000-0000AE700000}"/>
    <cellStyle name="Currency 17 7 2 3" xfId="45902" xr:uid="{00000000-0005-0000-0000-0000AF700000}"/>
    <cellStyle name="Currency 17 7 3" xfId="10260" xr:uid="{00000000-0005-0000-0000-0000B0700000}"/>
    <cellStyle name="Currency 17 7 3 2" xfId="39318" xr:uid="{00000000-0005-0000-0000-0000B1700000}"/>
    <cellStyle name="Currency 17 7 4" xfId="32734" xr:uid="{00000000-0005-0000-0000-0000B2700000}"/>
    <cellStyle name="Currency 17 8" xfId="4790" xr:uid="{00000000-0005-0000-0000-0000B3700000}"/>
    <cellStyle name="Currency 17 8 2" xfId="18074" xr:uid="{00000000-0005-0000-0000-0000B4700000}"/>
    <cellStyle name="Currency 17 8 2 2" xfId="26028" xr:uid="{00000000-0005-0000-0000-0000B5700000}"/>
    <cellStyle name="Currency 17 8 2 2 2" xfId="54987" xr:uid="{00000000-0005-0000-0000-0000B6700000}"/>
    <cellStyle name="Currency 17 8 2 3" xfId="47046" xr:uid="{00000000-0005-0000-0000-0000B7700000}"/>
    <cellStyle name="Currency 17 8 3" xfId="11404" xr:uid="{00000000-0005-0000-0000-0000B8700000}"/>
    <cellStyle name="Currency 17 8 3 2" xfId="40462" xr:uid="{00000000-0005-0000-0000-0000B9700000}"/>
    <cellStyle name="Currency 17 8 4" xfId="33878" xr:uid="{00000000-0005-0000-0000-0000BA700000}"/>
    <cellStyle name="Currency 17 9" xfId="6951" xr:uid="{00000000-0005-0000-0000-0000BB700000}"/>
    <cellStyle name="Currency 17 9 2" xfId="20222" xr:uid="{00000000-0005-0000-0000-0000BC700000}"/>
    <cellStyle name="Currency 17 9 2 2" xfId="28176" xr:uid="{00000000-0005-0000-0000-0000BD700000}"/>
    <cellStyle name="Currency 17 9 2 2 2" xfId="57135" xr:uid="{00000000-0005-0000-0000-0000BE700000}"/>
    <cellStyle name="Currency 17 9 2 3" xfId="49194" xr:uid="{00000000-0005-0000-0000-0000BF700000}"/>
    <cellStyle name="Currency 17 9 3" xfId="13552" xr:uid="{00000000-0005-0000-0000-0000C0700000}"/>
    <cellStyle name="Currency 17 9 3 2" xfId="42610" xr:uid="{00000000-0005-0000-0000-0000C1700000}"/>
    <cellStyle name="Currency 17 9 4" xfId="36026" xr:uid="{00000000-0005-0000-0000-0000C2700000}"/>
    <cellStyle name="Currency 18" xfId="1388" xr:uid="{00000000-0005-0000-0000-0000C3700000}"/>
    <cellStyle name="Currency 18 10" xfId="14832" xr:uid="{00000000-0005-0000-0000-0000C4700000}"/>
    <cellStyle name="Currency 18 10 2" xfId="22823" xr:uid="{00000000-0005-0000-0000-0000C5700000}"/>
    <cellStyle name="Currency 18 10 2 2" xfId="51782" xr:uid="{00000000-0005-0000-0000-0000C6700000}"/>
    <cellStyle name="Currency 18 10 3" xfId="43841" xr:uid="{00000000-0005-0000-0000-0000C7700000}"/>
    <cellStyle name="Currency 18 11" xfId="21375" xr:uid="{00000000-0005-0000-0000-0000C8700000}"/>
    <cellStyle name="Currency 18 11 2" xfId="29323" xr:uid="{00000000-0005-0000-0000-0000C9700000}"/>
    <cellStyle name="Currency 18 11 2 2" xfId="58282" xr:uid="{00000000-0005-0000-0000-0000CA700000}"/>
    <cellStyle name="Currency 18 11 3" xfId="50341" xr:uid="{00000000-0005-0000-0000-0000CB700000}"/>
    <cellStyle name="Currency 18 12" xfId="8115" xr:uid="{00000000-0005-0000-0000-0000CC700000}"/>
    <cellStyle name="Currency 18 12 2" xfId="37173" xr:uid="{00000000-0005-0000-0000-0000CD700000}"/>
    <cellStyle name="Currency 18 13" xfId="30589" xr:uid="{00000000-0005-0000-0000-0000CE700000}"/>
    <cellStyle name="Currency 18 2" xfId="1483" xr:uid="{00000000-0005-0000-0000-0000CF700000}"/>
    <cellStyle name="Currency 18 2 10" xfId="21465" xr:uid="{00000000-0005-0000-0000-0000D0700000}"/>
    <cellStyle name="Currency 18 2 10 2" xfId="29413" xr:uid="{00000000-0005-0000-0000-0000D1700000}"/>
    <cellStyle name="Currency 18 2 10 2 2" xfId="58372" xr:uid="{00000000-0005-0000-0000-0000D2700000}"/>
    <cellStyle name="Currency 18 2 10 3" xfId="50431" xr:uid="{00000000-0005-0000-0000-0000D3700000}"/>
    <cellStyle name="Currency 18 2 11" xfId="8205" xr:uid="{00000000-0005-0000-0000-0000D4700000}"/>
    <cellStyle name="Currency 18 2 11 2" xfId="37263" xr:uid="{00000000-0005-0000-0000-0000D5700000}"/>
    <cellStyle name="Currency 18 2 12" xfId="30679" xr:uid="{00000000-0005-0000-0000-0000D6700000}"/>
    <cellStyle name="Currency 18 2 2" xfId="1703" xr:uid="{00000000-0005-0000-0000-0000D7700000}"/>
    <cellStyle name="Currency 18 2 2 10" xfId="30892" xr:uid="{00000000-0005-0000-0000-0000D8700000}"/>
    <cellStyle name="Currency 18 2 2 2" xfId="2328" xr:uid="{00000000-0005-0000-0000-0000D9700000}"/>
    <cellStyle name="Currency 18 2 2 2 2" xfId="3336" xr:uid="{00000000-0005-0000-0000-0000DA700000}"/>
    <cellStyle name="Currency 18 2 2 2 2 2" xfId="6694" xr:uid="{00000000-0005-0000-0000-0000DB700000}"/>
    <cellStyle name="Currency 18 2 2 2 2 2 2" xfId="19976" xr:uid="{00000000-0005-0000-0000-0000DC700000}"/>
    <cellStyle name="Currency 18 2 2 2 2 2 2 2" xfId="27930" xr:uid="{00000000-0005-0000-0000-0000DD700000}"/>
    <cellStyle name="Currency 18 2 2 2 2 2 2 2 2" xfId="56889" xr:uid="{00000000-0005-0000-0000-0000DE700000}"/>
    <cellStyle name="Currency 18 2 2 2 2 2 2 3" xfId="48948" xr:uid="{00000000-0005-0000-0000-0000DF700000}"/>
    <cellStyle name="Currency 18 2 2 2 2 2 3" xfId="13306" xr:uid="{00000000-0005-0000-0000-0000E0700000}"/>
    <cellStyle name="Currency 18 2 2 2 2 2 3 2" xfId="42364" xr:uid="{00000000-0005-0000-0000-0000E1700000}"/>
    <cellStyle name="Currency 18 2 2 2 2 2 4" xfId="35780" xr:uid="{00000000-0005-0000-0000-0000E2700000}"/>
    <cellStyle name="Currency 18 2 2 2 2 3" xfId="16824" xr:uid="{00000000-0005-0000-0000-0000E3700000}"/>
    <cellStyle name="Currency 18 2 2 2 2 3 2" xfId="24778" xr:uid="{00000000-0005-0000-0000-0000E4700000}"/>
    <cellStyle name="Currency 18 2 2 2 2 3 2 2" xfId="53737" xr:uid="{00000000-0005-0000-0000-0000E5700000}"/>
    <cellStyle name="Currency 18 2 2 2 2 3 3" xfId="45796" xr:uid="{00000000-0005-0000-0000-0000E6700000}"/>
    <cellStyle name="Currency 18 2 2 2 2 4" xfId="10014" xr:uid="{00000000-0005-0000-0000-0000E7700000}"/>
    <cellStyle name="Currency 18 2 2 2 2 4 2" xfId="39072" xr:uid="{00000000-0005-0000-0000-0000E8700000}"/>
    <cellStyle name="Currency 18 2 2 2 2 5" xfId="32488" xr:uid="{00000000-0005-0000-0000-0000E9700000}"/>
    <cellStyle name="Currency 18 2 2 2 3" xfId="4534" xr:uid="{00000000-0005-0000-0000-0000EA700000}"/>
    <cellStyle name="Currency 18 2 2 2 3 2" xfId="17828" xr:uid="{00000000-0005-0000-0000-0000EB700000}"/>
    <cellStyle name="Currency 18 2 2 2 3 2 2" xfId="25782" xr:uid="{00000000-0005-0000-0000-0000EC700000}"/>
    <cellStyle name="Currency 18 2 2 2 3 2 2 2" xfId="54741" xr:uid="{00000000-0005-0000-0000-0000ED700000}"/>
    <cellStyle name="Currency 18 2 2 2 3 2 3" xfId="46800" xr:uid="{00000000-0005-0000-0000-0000EE700000}"/>
    <cellStyle name="Currency 18 2 2 2 3 3" xfId="11158" xr:uid="{00000000-0005-0000-0000-0000EF700000}"/>
    <cellStyle name="Currency 18 2 2 2 3 3 2" xfId="40216" xr:uid="{00000000-0005-0000-0000-0000F0700000}"/>
    <cellStyle name="Currency 18 2 2 2 3 4" xfId="33632" xr:uid="{00000000-0005-0000-0000-0000F1700000}"/>
    <cellStyle name="Currency 18 2 2 2 4" xfId="5690" xr:uid="{00000000-0005-0000-0000-0000F2700000}"/>
    <cellStyle name="Currency 18 2 2 2 4 2" xfId="18972" xr:uid="{00000000-0005-0000-0000-0000F3700000}"/>
    <cellStyle name="Currency 18 2 2 2 4 2 2" xfId="26926" xr:uid="{00000000-0005-0000-0000-0000F4700000}"/>
    <cellStyle name="Currency 18 2 2 2 4 2 2 2" xfId="55885" xr:uid="{00000000-0005-0000-0000-0000F5700000}"/>
    <cellStyle name="Currency 18 2 2 2 4 2 3" xfId="47944" xr:uid="{00000000-0005-0000-0000-0000F6700000}"/>
    <cellStyle name="Currency 18 2 2 2 4 3" xfId="12302" xr:uid="{00000000-0005-0000-0000-0000F7700000}"/>
    <cellStyle name="Currency 18 2 2 2 4 3 2" xfId="41360" xr:uid="{00000000-0005-0000-0000-0000F8700000}"/>
    <cellStyle name="Currency 18 2 2 2 4 4" xfId="34776" xr:uid="{00000000-0005-0000-0000-0000F9700000}"/>
    <cellStyle name="Currency 18 2 2 2 5" xfId="7859" xr:uid="{00000000-0005-0000-0000-0000FA700000}"/>
    <cellStyle name="Currency 18 2 2 2 5 2" xfId="21120" xr:uid="{00000000-0005-0000-0000-0000FB700000}"/>
    <cellStyle name="Currency 18 2 2 2 5 2 2" xfId="29074" xr:uid="{00000000-0005-0000-0000-0000FC700000}"/>
    <cellStyle name="Currency 18 2 2 2 5 2 2 2" xfId="58033" xr:uid="{00000000-0005-0000-0000-0000FD700000}"/>
    <cellStyle name="Currency 18 2 2 2 5 2 3" xfId="50092" xr:uid="{00000000-0005-0000-0000-0000FE700000}"/>
    <cellStyle name="Currency 18 2 2 2 5 3" xfId="14450" xr:uid="{00000000-0005-0000-0000-0000FF700000}"/>
    <cellStyle name="Currency 18 2 2 2 5 3 2" xfId="43508" xr:uid="{00000000-0005-0000-0000-000000710000}"/>
    <cellStyle name="Currency 18 2 2 2 5 4" xfId="36924" xr:uid="{00000000-0005-0000-0000-000001710000}"/>
    <cellStyle name="Currency 18 2 2 2 6" xfId="15729" xr:uid="{00000000-0005-0000-0000-000002710000}"/>
    <cellStyle name="Currency 18 2 2 2 6 2" xfId="23719" xr:uid="{00000000-0005-0000-0000-000003710000}"/>
    <cellStyle name="Currency 18 2 2 2 6 2 2" xfId="52678" xr:uid="{00000000-0005-0000-0000-000004710000}"/>
    <cellStyle name="Currency 18 2 2 2 6 3" xfId="44737" xr:uid="{00000000-0005-0000-0000-000005710000}"/>
    <cellStyle name="Currency 18 2 2 2 7" xfId="22270" xr:uid="{00000000-0005-0000-0000-000006710000}"/>
    <cellStyle name="Currency 18 2 2 2 7 2" xfId="30218" xr:uid="{00000000-0005-0000-0000-000007710000}"/>
    <cellStyle name="Currency 18 2 2 2 7 2 2" xfId="59177" xr:uid="{00000000-0005-0000-0000-000008710000}"/>
    <cellStyle name="Currency 18 2 2 2 7 3" xfId="51236" xr:uid="{00000000-0005-0000-0000-000009710000}"/>
    <cellStyle name="Currency 18 2 2 2 8" xfId="9010" xr:uid="{00000000-0005-0000-0000-00000A710000}"/>
    <cellStyle name="Currency 18 2 2 2 8 2" xfId="38068" xr:uid="{00000000-0005-0000-0000-00000B710000}"/>
    <cellStyle name="Currency 18 2 2 2 9" xfId="31484" xr:uid="{00000000-0005-0000-0000-00000C710000}"/>
    <cellStyle name="Currency 18 2 2 3" xfId="2744" xr:uid="{00000000-0005-0000-0000-00000D710000}"/>
    <cellStyle name="Currency 18 2 2 3 2" xfId="6102" xr:uid="{00000000-0005-0000-0000-00000E710000}"/>
    <cellStyle name="Currency 18 2 2 3 2 2" xfId="19384" xr:uid="{00000000-0005-0000-0000-00000F710000}"/>
    <cellStyle name="Currency 18 2 2 3 2 2 2" xfId="27338" xr:uid="{00000000-0005-0000-0000-000010710000}"/>
    <cellStyle name="Currency 18 2 2 3 2 2 2 2" xfId="56297" xr:uid="{00000000-0005-0000-0000-000011710000}"/>
    <cellStyle name="Currency 18 2 2 3 2 2 3" xfId="48356" xr:uid="{00000000-0005-0000-0000-000012710000}"/>
    <cellStyle name="Currency 18 2 2 3 2 3" xfId="12714" xr:uid="{00000000-0005-0000-0000-000013710000}"/>
    <cellStyle name="Currency 18 2 2 3 2 3 2" xfId="41772" xr:uid="{00000000-0005-0000-0000-000014710000}"/>
    <cellStyle name="Currency 18 2 2 3 2 4" xfId="35188" xr:uid="{00000000-0005-0000-0000-000015710000}"/>
    <cellStyle name="Currency 18 2 2 3 3" xfId="16232" xr:uid="{00000000-0005-0000-0000-000016710000}"/>
    <cellStyle name="Currency 18 2 2 3 3 2" xfId="24186" xr:uid="{00000000-0005-0000-0000-000017710000}"/>
    <cellStyle name="Currency 18 2 2 3 3 2 2" xfId="53145" xr:uid="{00000000-0005-0000-0000-000018710000}"/>
    <cellStyle name="Currency 18 2 2 3 3 3" xfId="45204" xr:uid="{00000000-0005-0000-0000-000019710000}"/>
    <cellStyle name="Currency 18 2 2 3 4" xfId="9422" xr:uid="{00000000-0005-0000-0000-00001A710000}"/>
    <cellStyle name="Currency 18 2 2 3 4 2" xfId="38480" xr:uid="{00000000-0005-0000-0000-00001B710000}"/>
    <cellStyle name="Currency 18 2 2 3 5" xfId="31896" xr:uid="{00000000-0005-0000-0000-00001C710000}"/>
    <cellStyle name="Currency 18 2 2 4" xfId="3942" xr:uid="{00000000-0005-0000-0000-00001D710000}"/>
    <cellStyle name="Currency 18 2 2 4 2" xfId="17236" xr:uid="{00000000-0005-0000-0000-00001E710000}"/>
    <cellStyle name="Currency 18 2 2 4 2 2" xfId="25190" xr:uid="{00000000-0005-0000-0000-00001F710000}"/>
    <cellStyle name="Currency 18 2 2 4 2 2 2" xfId="54149" xr:uid="{00000000-0005-0000-0000-000020710000}"/>
    <cellStyle name="Currency 18 2 2 4 2 3" xfId="46208" xr:uid="{00000000-0005-0000-0000-000021710000}"/>
    <cellStyle name="Currency 18 2 2 4 3" xfId="10566" xr:uid="{00000000-0005-0000-0000-000022710000}"/>
    <cellStyle name="Currency 18 2 2 4 3 2" xfId="39624" xr:uid="{00000000-0005-0000-0000-000023710000}"/>
    <cellStyle name="Currency 18 2 2 4 4" xfId="33040" xr:uid="{00000000-0005-0000-0000-000024710000}"/>
    <cellStyle name="Currency 18 2 2 5" xfId="5098" xr:uid="{00000000-0005-0000-0000-000025710000}"/>
    <cellStyle name="Currency 18 2 2 5 2" xfId="18380" xr:uid="{00000000-0005-0000-0000-000026710000}"/>
    <cellStyle name="Currency 18 2 2 5 2 2" xfId="26334" xr:uid="{00000000-0005-0000-0000-000027710000}"/>
    <cellStyle name="Currency 18 2 2 5 2 2 2" xfId="55293" xr:uid="{00000000-0005-0000-0000-000028710000}"/>
    <cellStyle name="Currency 18 2 2 5 2 3" xfId="47352" xr:uid="{00000000-0005-0000-0000-000029710000}"/>
    <cellStyle name="Currency 18 2 2 5 3" xfId="11710" xr:uid="{00000000-0005-0000-0000-00002A710000}"/>
    <cellStyle name="Currency 18 2 2 5 3 2" xfId="40768" xr:uid="{00000000-0005-0000-0000-00002B710000}"/>
    <cellStyle name="Currency 18 2 2 5 4" xfId="34184" xr:uid="{00000000-0005-0000-0000-00002C710000}"/>
    <cellStyle name="Currency 18 2 2 6" xfId="7267" xr:uid="{00000000-0005-0000-0000-00002D710000}"/>
    <cellStyle name="Currency 18 2 2 6 2" xfId="20528" xr:uid="{00000000-0005-0000-0000-00002E710000}"/>
    <cellStyle name="Currency 18 2 2 6 2 2" xfId="28482" xr:uid="{00000000-0005-0000-0000-00002F710000}"/>
    <cellStyle name="Currency 18 2 2 6 2 2 2" xfId="57441" xr:uid="{00000000-0005-0000-0000-000030710000}"/>
    <cellStyle name="Currency 18 2 2 6 2 3" xfId="49500" xr:uid="{00000000-0005-0000-0000-000031710000}"/>
    <cellStyle name="Currency 18 2 2 6 3" xfId="13858" xr:uid="{00000000-0005-0000-0000-000032710000}"/>
    <cellStyle name="Currency 18 2 2 6 3 2" xfId="42916" xr:uid="{00000000-0005-0000-0000-000033710000}"/>
    <cellStyle name="Currency 18 2 2 6 4" xfId="36332" xr:uid="{00000000-0005-0000-0000-000034710000}"/>
    <cellStyle name="Currency 18 2 2 7" xfId="15136" xr:uid="{00000000-0005-0000-0000-000035710000}"/>
    <cellStyle name="Currency 18 2 2 7 2" xfId="23126" xr:uid="{00000000-0005-0000-0000-000036710000}"/>
    <cellStyle name="Currency 18 2 2 7 2 2" xfId="52085" xr:uid="{00000000-0005-0000-0000-000037710000}"/>
    <cellStyle name="Currency 18 2 2 7 3" xfId="44144" xr:uid="{00000000-0005-0000-0000-000038710000}"/>
    <cellStyle name="Currency 18 2 2 8" xfId="21678" xr:uid="{00000000-0005-0000-0000-000039710000}"/>
    <cellStyle name="Currency 18 2 2 8 2" xfId="29626" xr:uid="{00000000-0005-0000-0000-00003A710000}"/>
    <cellStyle name="Currency 18 2 2 8 2 2" xfId="58585" xr:uid="{00000000-0005-0000-0000-00003B710000}"/>
    <cellStyle name="Currency 18 2 2 8 3" xfId="50644" xr:uid="{00000000-0005-0000-0000-00003C710000}"/>
    <cellStyle name="Currency 18 2 2 9" xfId="8418" xr:uid="{00000000-0005-0000-0000-00003D710000}"/>
    <cellStyle name="Currency 18 2 2 9 2" xfId="37476" xr:uid="{00000000-0005-0000-0000-00003E710000}"/>
    <cellStyle name="Currency 18 2 3" xfId="2115" xr:uid="{00000000-0005-0000-0000-00003F710000}"/>
    <cellStyle name="Currency 18 2 3 2" xfId="3123" xr:uid="{00000000-0005-0000-0000-000040710000}"/>
    <cellStyle name="Currency 18 2 3 2 2" xfId="6481" xr:uid="{00000000-0005-0000-0000-000041710000}"/>
    <cellStyle name="Currency 18 2 3 2 2 2" xfId="19763" xr:uid="{00000000-0005-0000-0000-000042710000}"/>
    <cellStyle name="Currency 18 2 3 2 2 2 2" xfId="27717" xr:uid="{00000000-0005-0000-0000-000043710000}"/>
    <cellStyle name="Currency 18 2 3 2 2 2 2 2" xfId="56676" xr:uid="{00000000-0005-0000-0000-000044710000}"/>
    <cellStyle name="Currency 18 2 3 2 2 2 3" xfId="48735" xr:uid="{00000000-0005-0000-0000-000045710000}"/>
    <cellStyle name="Currency 18 2 3 2 2 3" xfId="13093" xr:uid="{00000000-0005-0000-0000-000046710000}"/>
    <cellStyle name="Currency 18 2 3 2 2 3 2" xfId="42151" xr:uid="{00000000-0005-0000-0000-000047710000}"/>
    <cellStyle name="Currency 18 2 3 2 2 4" xfId="35567" xr:uid="{00000000-0005-0000-0000-000048710000}"/>
    <cellStyle name="Currency 18 2 3 2 3" xfId="16611" xr:uid="{00000000-0005-0000-0000-000049710000}"/>
    <cellStyle name="Currency 18 2 3 2 3 2" xfId="24565" xr:uid="{00000000-0005-0000-0000-00004A710000}"/>
    <cellStyle name="Currency 18 2 3 2 3 2 2" xfId="53524" xr:uid="{00000000-0005-0000-0000-00004B710000}"/>
    <cellStyle name="Currency 18 2 3 2 3 3" xfId="45583" xr:uid="{00000000-0005-0000-0000-00004C710000}"/>
    <cellStyle name="Currency 18 2 3 2 4" xfId="9801" xr:uid="{00000000-0005-0000-0000-00004D710000}"/>
    <cellStyle name="Currency 18 2 3 2 4 2" xfId="38859" xr:uid="{00000000-0005-0000-0000-00004E710000}"/>
    <cellStyle name="Currency 18 2 3 2 5" xfId="32275" xr:uid="{00000000-0005-0000-0000-00004F710000}"/>
    <cellStyle name="Currency 18 2 3 3" xfId="4321" xr:uid="{00000000-0005-0000-0000-000050710000}"/>
    <cellStyle name="Currency 18 2 3 3 2" xfId="17615" xr:uid="{00000000-0005-0000-0000-000051710000}"/>
    <cellStyle name="Currency 18 2 3 3 2 2" xfId="25569" xr:uid="{00000000-0005-0000-0000-000052710000}"/>
    <cellStyle name="Currency 18 2 3 3 2 2 2" xfId="54528" xr:uid="{00000000-0005-0000-0000-000053710000}"/>
    <cellStyle name="Currency 18 2 3 3 2 3" xfId="46587" xr:uid="{00000000-0005-0000-0000-000054710000}"/>
    <cellStyle name="Currency 18 2 3 3 3" xfId="10945" xr:uid="{00000000-0005-0000-0000-000055710000}"/>
    <cellStyle name="Currency 18 2 3 3 3 2" xfId="40003" xr:uid="{00000000-0005-0000-0000-000056710000}"/>
    <cellStyle name="Currency 18 2 3 3 4" xfId="33419" xr:uid="{00000000-0005-0000-0000-000057710000}"/>
    <cellStyle name="Currency 18 2 3 4" xfId="5477" xr:uid="{00000000-0005-0000-0000-000058710000}"/>
    <cellStyle name="Currency 18 2 3 4 2" xfId="18759" xr:uid="{00000000-0005-0000-0000-000059710000}"/>
    <cellStyle name="Currency 18 2 3 4 2 2" xfId="26713" xr:uid="{00000000-0005-0000-0000-00005A710000}"/>
    <cellStyle name="Currency 18 2 3 4 2 2 2" xfId="55672" xr:uid="{00000000-0005-0000-0000-00005B710000}"/>
    <cellStyle name="Currency 18 2 3 4 2 3" xfId="47731" xr:uid="{00000000-0005-0000-0000-00005C710000}"/>
    <cellStyle name="Currency 18 2 3 4 3" xfId="12089" xr:uid="{00000000-0005-0000-0000-00005D710000}"/>
    <cellStyle name="Currency 18 2 3 4 3 2" xfId="41147" xr:uid="{00000000-0005-0000-0000-00005E710000}"/>
    <cellStyle name="Currency 18 2 3 4 4" xfId="34563" xr:uid="{00000000-0005-0000-0000-00005F710000}"/>
    <cellStyle name="Currency 18 2 3 5" xfId="7646" xr:uid="{00000000-0005-0000-0000-000060710000}"/>
    <cellStyle name="Currency 18 2 3 5 2" xfId="20907" xr:uid="{00000000-0005-0000-0000-000061710000}"/>
    <cellStyle name="Currency 18 2 3 5 2 2" xfId="28861" xr:uid="{00000000-0005-0000-0000-000062710000}"/>
    <cellStyle name="Currency 18 2 3 5 2 2 2" xfId="57820" xr:uid="{00000000-0005-0000-0000-000063710000}"/>
    <cellStyle name="Currency 18 2 3 5 2 3" xfId="49879" xr:uid="{00000000-0005-0000-0000-000064710000}"/>
    <cellStyle name="Currency 18 2 3 5 3" xfId="14237" xr:uid="{00000000-0005-0000-0000-000065710000}"/>
    <cellStyle name="Currency 18 2 3 5 3 2" xfId="43295" xr:uid="{00000000-0005-0000-0000-000066710000}"/>
    <cellStyle name="Currency 18 2 3 5 4" xfId="36711" xr:uid="{00000000-0005-0000-0000-000067710000}"/>
    <cellStyle name="Currency 18 2 3 6" xfId="15516" xr:uid="{00000000-0005-0000-0000-000068710000}"/>
    <cellStyle name="Currency 18 2 3 6 2" xfId="23506" xr:uid="{00000000-0005-0000-0000-000069710000}"/>
    <cellStyle name="Currency 18 2 3 6 2 2" xfId="52465" xr:uid="{00000000-0005-0000-0000-00006A710000}"/>
    <cellStyle name="Currency 18 2 3 6 3" xfId="44524" xr:uid="{00000000-0005-0000-0000-00006B710000}"/>
    <cellStyle name="Currency 18 2 3 7" xfId="22057" xr:uid="{00000000-0005-0000-0000-00006C710000}"/>
    <cellStyle name="Currency 18 2 3 7 2" xfId="30005" xr:uid="{00000000-0005-0000-0000-00006D710000}"/>
    <cellStyle name="Currency 18 2 3 7 2 2" xfId="58964" xr:uid="{00000000-0005-0000-0000-00006E710000}"/>
    <cellStyle name="Currency 18 2 3 7 3" xfId="51023" xr:uid="{00000000-0005-0000-0000-00006F710000}"/>
    <cellStyle name="Currency 18 2 3 8" xfId="8797" xr:uid="{00000000-0005-0000-0000-000070710000}"/>
    <cellStyle name="Currency 18 2 3 8 2" xfId="37855" xr:uid="{00000000-0005-0000-0000-000071710000}"/>
    <cellStyle name="Currency 18 2 3 9" xfId="31271" xr:uid="{00000000-0005-0000-0000-000072710000}"/>
    <cellStyle name="Currency 18 2 4" xfId="1933" xr:uid="{00000000-0005-0000-0000-000073710000}"/>
    <cellStyle name="Currency 18 2 4 2" xfId="2943" xr:uid="{00000000-0005-0000-0000-000074710000}"/>
    <cellStyle name="Currency 18 2 4 2 2" xfId="6301" xr:uid="{00000000-0005-0000-0000-000075710000}"/>
    <cellStyle name="Currency 18 2 4 2 2 2" xfId="19583" xr:uid="{00000000-0005-0000-0000-000076710000}"/>
    <cellStyle name="Currency 18 2 4 2 2 2 2" xfId="27537" xr:uid="{00000000-0005-0000-0000-000077710000}"/>
    <cellStyle name="Currency 18 2 4 2 2 2 2 2" xfId="56496" xr:uid="{00000000-0005-0000-0000-000078710000}"/>
    <cellStyle name="Currency 18 2 4 2 2 2 3" xfId="48555" xr:uid="{00000000-0005-0000-0000-000079710000}"/>
    <cellStyle name="Currency 18 2 4 2 2 3" xfId="12913" xr:uid="{00000000-0005-0000-0000-00007A710000}"/>
    <cellStyle name="Currency 18 2 4 2 2 3 2" xfId="41971" xr:uid="{00000000-0005-0000-0000-00007B710000}"/>
    <cellStyle name="Currency 18 2 4 2 2 4" xfId="35387" xr:uid="{00000000-0005-0000-0000-00007C710000}"/>
    <cellStyle name="Currency 18 2 4 2 3" xfId="16431" xr:uid="{00000000-0005-0000-0000-00007D710000}"/>
    <cellStyle name="Currency 18 2 4 2 3 2" xfId="24385" xr:uid="{00000000-0005-0000-0000-00007E710000}"/>
    <cellStyle name="Currency 18 2 4 2 3 2 2" xfId="53344" xr:uid="{00000000-0005-0000-0000-00007F710000}"/>
    <cellStyle name="Currency 18 2 4 2 3 3" xfId="45403" xr:uid="{00000000-0005-0000-0000-000080710000}"/>
    <cellStyle name="Currency 18 2 4 2 4" xfId="9621" xr:uid="{00000000-0005-0000-0000-000081710000}"/>
    <cellStyle name="Currency 18 2 4 2 4 2" xfId="38679" xr:uid="{00000000-0005-0000-0000-000082710000}"/>
    <cellStyle name="Currency 18 2 4 2 5" xfId="32095" xr:uid="{00000000-0005-0000-0000-000083710000}"/>
    <cellStyle name="Currency 18 2 4 3" xfId="4141" xr:uid="{00000000-0005-0000-0000-000084710000}"/>
    <cellStyle name="Currency 18 2 4 3 2" xfId="17435" xr:uid="{00000000-0005-0000-0000-000085710000}"/>
    <cellStyle name="Currency 18 2 4 3 2 2" xfId="25389" xr:uid="{00000000-0005-0000-0000-000086710000}"/>
    <cellStyle name="Currency 18 2 4 3 2 2 2" xfId="54348" xr:uid="{00000000-0005-0000-0000-000087710000}"/>
    <cellStyle name="Currency 18 2 4 3 2 3" xfId="46407" xr:uid="{00000000-0005-0000-0000-000088710000}"/>
    <cellStyle name="Currency 18 2 4 3 3" xfId="10765" xr:uid="{00000000-0005-0000-0000-000089710000}"/>
    <cellStyle name="Currency 18 2 4 3 3 2" xfId="39823" xr:uid="{00000000-0005-0000-0000-00008A710000}"/>
    <cellStyle name="Currency 18 2 4 3 4" xfId="33239" xr:uid="{00000000-0005-0000-0000-00008B710000}"/>
    <cellStyle name="Currency 18 2 4 4" xfId="5297" xr:uid="{00000000-0005-0000-0000-00008C710000}"/>
    <cellStyle name="Currency 18 2 4 4 2" xfId="18579" xr:uid="{00000000-0005-0000-0000-00008D710000}"/>
    <cellStyle name="Currency 18 2 4 4 2 2" xfId="26533" xr:uid="{00000000-0005-0000-0000-00008E710000}"/>
    <cellStyle name="Currency 18 2 4 4 2 2 2" xfId="55492" xr:uid="{00000000-0005-0000-0000-00008F710000}"/>
    <cellStyle name="Currency 18 2 4 4 2 3" xfId="47551" xr:uid="{00000000-0005-0000-0000-000090710000}"/>
    <cellStyle name="Currency 18 2 4 4 3" xfId="11909" xr:uid="{00000000-0005-0000-0000-000091710000}"/>
    <cellStyle name="Currency 18 2 4 4 3 2" xfId="40967" xr:uid="{00000000-0005-0000-0000-000092710000}"/>
    <cellStyle name="Currency 18 2 4 4 4" xfId="34383" xr:uid="{00000000-0005-0000-0000-000093710000}"/>
    <cellStyle name="Currency 18 2 4 5" xfId="7466" xr:uid="{00000000-0005-0000-0000-000094710000}"/>
    <cellStyle name="Currency 18 2 4 5 2" xfId="20727" xr:uid="{00000000-0005-0000-0000-000095710000}"/>
    <cellStyle name="Currency 18 2 4 5 2 2" xfId="28681" xr:uid="{00000000-0005-0000-0000-000096710000}"/>
    <cellStyle name="Currency 18 2 4 5 2 2 2" xfId="57640" xr:uid="{00000000-0005-0000-0000-000097710000}"/>
    <cellStyle name="Currency 18 2 4 5 2 3" xfId="49699" xr:uid="{00000000-0005-0000-0000-000098710000}"/>
    <cellStyle name="Currency 18 2 4 5 3" xfId="14057" xr:uid="{00000000-0005-0000-0000-000099710000}"/>
    <cellStyle name="Currency 18 2 4 5 3 2" xfId="43115" xr:uid="{00000000-0005-0000-0000-00009A710000}"/>
    <cellStyle name="Currency 18 2 4 5 4" xfId="36531" xr:uid="{00000000-0005-0000-0000-00009B710000}"/>
    <cellStyle name="Currency 18 2 4 6" xfId="15336" xr:uid="{00000000-0005-0000-0000-00009C710000}"/>
    <cellStyle name="Currency 18 2 4 6 2" xfId="23326" xr:uid="{00000000-0005-0000-0000-00009D710000}"/>
    <cellStyle name="Currency 18 2 4 6 2 2" xfId="52285" xr:uid="{00000000-0005-0000-0000-00009E710000}"/>
    <cellStyle name="Currency 18 2 4 6 3" xfId="44344" xr:uid="{00000000-0005-0000-0000-00009F710000}"/>
    <cellStyle name="Currency 18 2 4 7" xfId="21877" xr:uid="{00000000-0005-0000-0000-0000A0710000}"/>
    <cellStyle name="Currency 18 2 4 7 2" xfId="29825" xr:uid="{00000000-0005-0000-0000-0000A1710000}"/>
    <cellStyle name="Currency 18 2 4 7 2 2" xfId="58784" xr:uid="{00000000-0005-0000-0000-0000A2710000}"/>
    <cellStyle name="Currency 18 2 4 7 3" xfId="50843" xr:uid="{00000000-0005-0000-0000-0000A3710000}"/>
    <cellStyle name="Currency 18 2 4 8" xfId="8617" xr:uid="{00000000-0005-0000-0000-0000A4710000}"/>
    <cellStyle name="Currency 18 2 4 8 2" xfId="37675" xr:uid="{00000000-0005-0000-0000-0000A5710000}"/>
    <cellStyle name="Currency 18 2 4 9" xfId="31091" xr:uid="{00000000-0005-0000-0000-0000A6710000}"/>
    <cellStyle name="Currency 18 2 5" xfId="2531" xr:uid="{00000000-0005-0000-0000-0000A7710000}"/>
    <cellStyle name="Currency 18 2 5 2" xfId="5889" xr:uid="{00000000-0005-0000-0000-0000A8710000}"/>
    <cellStyle name="Currency 18 2 5 2 2" xfId="19171" xr:uid="{00000000-0005-0000-0000-0000A9710000}"/>
    <cellStyle name="Currency 18 2 5 2 2 2" xfId="27125" xr:uid="{00000000-0005-0000-0000-0000AA710000}"/>
    <cellStyle name="Currency 18 2 5 2 2 2 2" xfId="56084" xr:uid="{00000000-0005-0000-0000-0000AB710000}"/>
    <cellStyle name="Currency 18 2 5 2 2 3" xfId="48143" xr:uid="{00000000-0005-0000-0000-0000AC710000}"/>
    <cellStyle name="Currency 18 2 5 2 3" xfId="12501" xr:uid="{00000000-0005-0000-0000-0000AD710000}"/>
    <cellStyle name="Currency 18 2 5 2 3 2" xfId="41559" xr:uid="{00000000-0005-0000-0000-0000AE710000}"/>
    <cellStyle name="Currency 18 2 5 2 4" xfId="34975" xr:uid="{00000000-0005-0000-0000-0000AF710000}"/>
    <cellStyle name="Currency 18 2 5 3" xfId="15990" xr:uid="{00000000-0005-0000-0000-0000B0710000}"/>
    <cellStyle name="Currency 18 2 5 3 2" xfId="23954" xr:uid="{00000000-0005-0000-0000-0000B1710000}"/>
    <cellStyle name="Currency 18 2 5 3 2 2" xfId="52913" xr:uid="{00000000-0005-0000-0000-0000B2710000}"/>
    <cellStyle name="Currency 18 2 5 3 3" xfId="44972" xr:uid="{00000000-0005-0000-0000-0000B3710000}"/>
    <cellStyle name="Currency 18 2 5 4" xfId="9209" xr:uid="{00000000-0005-0000-0000-0000B4710000}"/>
    <cellStyle name="Currency 18 2 5 4 2" xfId="38267" xr:uid="{00000000-0005-0000-0000-0000B5710000}"/>
    <cellStyle name="Currency 18 2 5 5" xfId="31683" xr:uid="{00000000-0005-0000-0000-0000B6710000}"/>
    <cellStyle name="Currency 18 2 6" xfId="3729" xr:uid="{00000000-0005-0000-0000-0000B7710000}"/>
    <cellStyle name="Currency 18 2 6 2" xfId="17023" xr:uid="{00000000-0005-0000-0000-0000B8710000}"/>
    <cellStyle name="Currency 18 2 6 2 2" xfId="24977" xr:uid="{00000000-0005-0000-0000-0000B9710000}"/>
    <cellStyle name="Currency 18 2 6 2 2 2" xfId="53936" xr:uid="{00000000-0005-0000-0000-0000BA710000}"/>
    <cellStyle name="Currency 18 2 6 2 3" xfId="45995" xr:uid="{00000000-0005-0000-0000-0000BB710000}"/>
    <cellStyle name="Currency 18 2 6 3" xfId="10353" xr:uid="{00000000-0005-0000-0000-0000BC710000}"/>
    <cellStyle name="Currency 18 2 6 3 2" xfId="39411" xr:uid="{00000000-0005-0000-0000-0000BD710000}"/>
    <cellStyle name="Currency 18 2 6 4" xfId="32827" xr:uid="{00000000-0005-0000-0000-0000BE710000}"/>
    <cellStyle name="Currency 18 2 7" xfId="4885" xr:uid="{00000000-0005-0000-0000-0000BF710000}"/>
    <cellStyle name="Currency 18 2 7 2" xfId="18167" xr:uid="{00000000-0005-0000-0000-0000C0710000}"/>
    <cellStyle name="Currency 18 2 7 2 2" xfId="26121" xr:uid="{00000000-0005-0000-0000-0000C1710000}"/>
    <cellStyle name="Currency 18 2 7 2 2 2" xfId="55080" xr:uid="{00000000-0005-0000-0000-0000C2710000}"/>
    <cellStyle name="Currency 18 2 7 2 3" xfId="47139" xr:uid="{00000000-0005-0000-0000-0000C3710000}"/>
    <cellStyle name="Currency 18 2 7 3" xfId="11497" xr:uid="{00000000-0005-0000-0000-0000C4710000}"/>
    <cellStyle name="Currency 18 2 7 3 2" xfId="40555" xr:uid="{00000000-0005-0000-0000-0000C5710000}"/>
    <cellStyle name="Currency 18 2 7 4" xfId="33971" xr:uid="{00000000-0005-0000-0000-0000C6710000}"/>
    <cellStyle name="Currency 18 2 8" xfId="7054" xr:uid="{00000000-0005-0000-0000-0000C7710000}"/>
    <cellStyle name="Currency 18 2 8 2" xfId="20315" xr:uid="{00000000-0005-0000-0000-0000C8710000}"/>
    <cellStyle name="Currency 18 2 8 2 2" xfId="28269" xr:uid="{00000000-0005-0000-0000-0000C9710000}"/>
    <cellStyle name="Currency 18 2 8 2 2 2" xfId="57228" xr:uid="{00000000-0005-0000-0000-0000CA710000}"/>
    <cellStyle name="Currency 18 2 8 2 3" xfId="49287" xr:uid="{00000000-0005-0000-0000-0000CB710000}"/>
    <cellStyle name="Currency 18 2 8 3" xfId="13645" xr:uid="{00000000-0005-0000-0000-0000CC710000}"/>
    <cellStyle name="Currency 18 2 8 3 2" xfId="42703" xr:uid="{00000000-0005-0000-0000-0000CD710000}"/>
    <cellStyle name="Currency 18 2 8 4" xfId="36119" xr:uid="{00000000-0005-0000-0000-0000CE710000}"/>
    <cellStyle name="Currency 18 2 9" xfId="14923" xr:uid="{00000000-0005-0000-0000-0000CF710000}"/>
    <cellStyle name="Currency 18 2 9 2" xfId="22913" xr:uid="{00000000-0005-0000-0000-0000D0710000}"/>
    <cellStyle name="Currency 18 2 9 2 2" xfId="51872" xr:uid="{00000000-0005-0000-0000-0000D1710000}"/>
    <cellStyle name="Currency 18 2 9 3" xfId="43931" xr:uid="{00000000-0005-0000-0000-0000D2710000}"/>
    <cellStyle name="Currency 18 3" xfId="1613" xr:uid="{00000000-0005-0000-0000-0000D3710000}"/>
    <cellStyle name="Currency 18 3 10" xfId="30802" xr:uid="{00000000-0005-0000-0000-0000D4710000}"/>
    <cellStyle name="Currency 18 3 2" xfId="2238" xr:uid="{00000000-0005-0000-0000-0000D5710000}"/>
    <cellStyle name="Currency 18 3 2 2" xfId="3246" xr:uid="{00000000-0005-0000-0000-0000D6710000}"/>
    <cellStyle name="Currency 18 3 2 2 2" xfId="6604" xr:uid="{00000000-0005-0000-0000-0000D7710000}"/>
    <cellStyle name="Currency 18 3 2 2 2 2" xfId="19886" xr:uid="{00000000-0005-0000-0000-0000D8710000}"/>
    <cellStyle name="Currency 18 3 2 2 2 2 2" xfId="27840" xr:uid="{00000000-0005-0000-0000-0000D9710000}"/>
    <cellStyle name="Currency 18 3 2 2 2 2 2 2" xfId="56799" xr:uid="{00000000-0005-0000-0000-0000DA710000}"/>
    <cellStyle name="Currency 18 3 2 2 2 2 3" xfId="48858" xr:uid="{00000000-0005-0000-0000-0000DB710000}"/>
    <cellStyle name="Currency 18 3 2 2 2 3" xfId="13216" xr:uid="{00000000-0005-0000-0000-0000DC710000}"/>
    <cellStyle name="Currency 18 3 2 2 2 3 2" xfId="42274" xr:uid="{00000000-0005-0000-0000-0000DD710000}"/>
    <cellStyle name="Currency 18 3 2 2 2 4" xfId="35690" xr:uid="{00000000-0005-0000-0000-0000DE710000}"/>
    <cellStyle name="Currency 18 3 2 2 3" xfId="16734" xr:uid="{00000000-0005-0000-0000-0000DF710000}"/>
    <cellStyle name="Currency 18 3 2 2 3 2" xfId="24688" xr:uid="{00000000-0005-0000-0000-0000E0710000}"/>
    <cellStyle name="Currency 18 3 2 2 3 2 2" xfId="53647" xr:uid="{00000000-0005-0000-0000-0000E1710000}"/>
    <cellStyle name="Currency 18 3 2 2 3 3" xfId="45706" xr:uid="{00000000-0005-0000-0000-0000E2710000}"/>
    <cellStyle name="Currency 18 3 2 2 4" xfId="9924" xr:uid="{00000000-0005-0000-0000-0000E3710000}"/>
    <cellStyle name="Currency 18 3 2 2 4 2" xfId="38982" xr:uid="{00000000-0005-0000-0000-0000E4710000}"/>
    <cellStyle name="Currency 18 3 2 2 5" xfId="32398" xr:uid="{00000000-0005-0000-0000-0000E5710000}"/>
    <cellStyle name="Currency 18 3 2 3" xfId="4444" xr:uid="{00000000-0005-0000-0000-0000E6710000}"/>
    <cellStyle name="Currency 18 3 2 3 2" xfId="17738" xr:uid="{00000000-0005-0000-0000-0000E7710000}"/>
    <cellStyle name="Currency 18 3 2 3 2 2" xfId="25692" xr:uid="{00000000-0005-0000-0000-0000E8710000}"/>
    <cellStyle name="Currency 18 3 2 3 2 2 2" xfId="54651" xr:uid="{00000000-0005-0000-0000-0000E9710000}"/>
    <cellStyle name="Currency 18 3 2 3 2 3" xfId="46710" xr:uid="{00000000-0005-0000-0000-0000EA710000}"/>
    <cellStyle name="Currency 18 3 2 3 3" xfId="11068" xr:uid="{00000000-0005-0000-0000-0000EB710000}"/>
    <cellStyle name="Currency 18 3 2 3 3 2" xfId="40126" xr:uid="{00000000-0005-0000-0000-0000EC710000}"/>
    <cellStyle name="Currency 18 3 2 3 4" xfId="33542" xr:uid="{00000000-0005-0000-0000-0000ED710000}"/>
    <cellStyle name="Currency 18 3 2 4" xfId="5600" xr:uid="{00000000-0005-0000-0000-0000EE710000}"/>
    <cellStyle name="Currency 18 3 2 4 2" xfId="18882" xr:uid="{00000000-0005-0000-0000-0000EF710000}"/>
    <cellStyle name="Currency 18 3 2 4 2 2" xfId="26836" xr:uid="{00000000-0005-0000-0000-0000F0710000}"/>
    <cellStyle name="Currency 18 3 2 4 2 2 2" xfId="55795" xr:uid="{00000000-0005-0000-0000-0000F1710000}"/>
    <cellStyle name="Currency 18 3 2 4 2 3" xfId="47854" xr:uid="{00000000-0005-0000-0000-0000F2710000}"/>
    <cellStyle name="Currency 18 3 2 4 3" xfId="12212" xr:uid="{00000000-0005-0000-0000-0000F3710000}"/>
    <cellStyle name="Currency 18 3 2 4 3 2" xfId="41270" xr:uid="{00000000-0005-0000-0000-0000F4710000}"/>
    <cellStyle name="Currency 18 3 2 4 4" xfId="34686" xr:uid="{00000000-0005-0000-0000-0000F5710000}"/>
    <cellStyle name="Currency 18 3 2 5" xfId="7769" xr:uid="{00000000-0005-0000-0000-0000F6710000}"/>
    <cellStyle name="Currency 18 3 2 5 2" xfId="21030" xr:uid="{00000000-0005-0000-0000-0000F7710000}"/>
    <cellStyle name="Currency 18 3 2 5 2 2" xfId="28984" xr:uid="{00000000-0005-0000-0000-0000F8710000}"/>
    <cellStyle name="Currency 18 3 2 5 2 2 2" xfId="57943" xr:uid="{00000000-0005-0000-0000-0000F9710000}"/>
    <cellStyle name="Currency 18 3 2 5 2 3" xfId="50002" xr:uid="{00000000-0005-0000-0000-0000FA710000}"/>
    <cellStyle name="Currency 18 3 2 5 3" xfId="14360" xr:uid="{00000000-0005-0000-0000-0000FB710000}"/>
    <cellStyle name="Currency 18 3 2 5 3 2" xfId="43418" xr:uid="{00000000-0005-0000-0000-0000FC710000}"/>
    <cellStyle name="Currency 18 3 2 5 4" xfId="36834" xr:uid="{00000000-0005-0000-0000-0000FD710000}"/>
    <cellStyle name="Currency 18 3 2 6" xfId="15639" xr:uid="{00000000-0005-0000-0000-0000FE710000}"/>
    <cellStyle name="Currency 18 3 2 6 2" xfId="23629" xr:uid="{00000000-0005-0000-0000-0000FF710000}"/>
    <cellStyle name="Currency 18 3 2 6 2 2" xfId="52588" xr:uid="{00000000-0005-0000-0000-000000720000}"/>
    <cellStyle name="Currency 18 3 2 6 3" xfId="44647" xr:uid="{00000000-0005-0000-0000-000001720000}"/>
    <cellStyle name="Currency 18 3 2 7" xfId="22180" xr:uid="{00000000-0005-0000-0000-000002720000}"/>
    <cellStyle name="Currency 18 3 2 7 2" xfId="30128" xr:uid="{00000000-0005-0000-0000-000003720000}"/>
    <cellStyle name="Currency 18 3 2 7 2 2" xfId="59087" xr:uid="{00000000-0005-0000-0000-000004720000}"/>
    <cellStyle name="Currency 18 3 2 7 3" xfId="51146" xr:uid="{00000000-0005-0000-0000-000005720000}"/>
    <cellStyle name="Currency 18 3 2 8" xfId="8920" xr:uid="{00000000-0005-0000-0000-000006720000}"/>
    <cellStyle name="Currency 18 3 2 8 2" xfId="37978" xr:uid="{00000000-0005-0000-0000-000007720000}"/>
    <cellStyle name="Currency 18 3 2 9" xfId="31394" xr:uid="{00000000-0005-0000-0000-000008720000}"/>
    <cellStyle name="Currency 18 3 3" xfId="2654" xr:uid="{00000000-0005-0000-0000-000009720000}"/>
    <cellStyle name="Currency 18 3 3 2" xfId="6012" xr:uid="{00000000-0005-0000-0000-00000A720000}"/>
    <cellStyle name="Currency 18 3 3 2 2" xfId="19294" xr:uid="{00000000-0005-0000-0000-00000B720000}"/>
    <cellStyle name="Currency 18 3 3 2 2 2" xfId="27248" xr:uid="{00000000-0005-0000-0000-00000C720000}"/>
    <cellStyle name="Currency 18 3 3 2 2 2 2" xfId="56207" xr:uid="{00000000-0005-0000-0000-00000D720000}"/>
    <cellStyle name="Currency 18 3 3 2 2 3" xfId="48266" xr:uid="{00000000-0005-0000-0000-00000E720000}"/>
    <cellStyle name="Currency 18 3 3 2 3" xfId="12624" xr:uid="{00000000-0005-0000-0000-00000F720000}"/>
    <cellStyle name="Currency 18 3 3 2 3 2" xfId="41682" xr:uid="{00000000-0005-0000-0000-000010720000}"/>
    <cellStyle name="Currency 18 3 3 2 4" xfId="35098" xr:uid="{00000000-0005-0000-0000-000011720000}"/>
    <cellStyle name="Currency 18 3 3 3" xfId="16142" xr:uid="{00000000-0005-0000-0000-000012720000}"/>
    <cellStyle name="Currency 18 3 3 3 2" xfId="24096" xr:uid="{00000000-0005-0000-0000-000013720000}"/>
    <cellStyle name="Currency 18 3 3 3 2 2" xfId="53055" xr:uid="{00000000-0005-0000-0000-000014720000}"/>
    <cellStyle name="Currency 18 3 3 3 3" xfId="45114" xr:uid="{00000000-0005-0000-0000-000015720000}"/>
    <cellStyle name="Currency 18 3 3 4" xfId="9332" xr:uid="{00000000-0005-0000-0000-000016720000}"/>
    <cellStyle name="Currency 18 3 3 4 2" xfId="38390" xr:uid="{00000000-0005-0000-0000-000017720000}"/>
    <cellStyle name="Currency 18 3 3 5" xfId="31806" xr:uid="{00000000-0005-0000-0000-000018720000}"/>
    <cellStyle name="Currency 18 3 4" xfId="3852" xr:uid="{00000000-0005-0000-0000-000019720000}"/>
    <cellStyle name="Currency 18 3 4 2" xfId="17146" xr:uid="{00000000-0005-0000-0000-00001A720000}"/>
    <cellStyle name="Currency 18 3 4 2 2" xfId="25100" xr:uid="{00000000-0005-0000-0000-00001B720000}"/>
    <cellStyle name="Currency 18 3 4 2 2 2" xfId="54059" xr:uid="{00000000-0005-0000-0000-00001C720000}"/>
    <cellStyle name="Currency 18 3 4 2 3" xfId="46118" xr:uid="{00000000-0005-0000-0000-00001D720000}"/>
    <cellStyle name="Currency 18 3 4 3" xfId="10476" xr:uid="{00000000-0005-0000-0000-00001E720000}"/>
    <cellStyle name="Currency 18 3 4 3 2" xfId="39534" xr:uid="{00000000-0005-0000-0000-00001F720000}"/>
    <cellStyle name="Currency 18 3 4 4" xfId="32950" xr:uid="{00000000-0005-0000-0000-000020720000}"/>
    <cellStyle name="Currency 18 3 5" xfId="5008" xr:uid="{00000000-0005-0000-0000-000021720000}"/>
    <cellStyle name="Currency 18 3 5 2" xfId="18290" xr:uid="{00000000-0005-0000-0000-000022720000}"/>
    <cellStyle name="Currency 18 3 5 2 2" xfId="26244" xr:uid="{00000000-0005-0000-0000-000023720000}"/>
    <cellStyle name="Currency 18 3 5 2 2 2" xfId="55203" xr:uid="{00000000-0005-0000-0000-000024720000}"/>
    <cellStyle name="Currency 18 3 5 2 3" xfId="47262" xr:uid="{00000000-0005-0000-0000-000025720000}"/>
    <cellStyle name="Currency 18 3 5 3" xfId="11620" xr:uid="{00000000-0005-0000-0000-000026720000}"/>
    <cellStyle name="Currency 18 3 5 3 2" xfId="40678" xr:uid="{00000000-0005-0000-0000-000027720000}"/>
    <cellStyle name="Currency 18 3 5 4" xfId="34094" xr:uid="{00000000-0005-0000-0000-000028720000}"/>
    <cellStyle name="Currency 18 3 6" xfId="7177" xr:uid="{00000000-0005-0000-0000-000029720000}"/>
    <cellStyle name="Currency 18 3 6 2" xfId="20438" xr:uid="{00000000-0005-0000-0000-00002A720000}"/>
    <cellStyle name="Currency 18 3 6 2 2" xfId="28392" xr:uid="{00000000-0005-0000-0000-00002B720000}"/>
    <cellStyle name="Currency 18 3 6 2 2 2" xfId="57351" xr:uid="{00000000-0005-0000-0000-00002C720000}"/>
    <cellStyle name="Currency 18 3 6 2 3" xfId="49410" xr:uid="{00000000-0005-0000-0000-00002D720000}"/>
    <cellStyle name="Currency 18 3 6 3" xfId="13768" xr:uid="{00000000-0005-0000-0000-00002E720000}"/>
    <cellStyle name="Currency 18 3 6 3 2" xfId="42826" xr:uid="{00000000-0005-0000-0000-00002F720000}"/>
    <cellStyle name="Currency 18 3 6 4" xfId="36242" xr:uid="{00000000-0005-0000-0000-000030720000}"/>
    <cellStyle name="Currency 18 3 7" xfId="15046" xr:uid="{00000000-0005-0000-0000-000031720000}"/>
    <cellStyle name="Currency 18 3 7 2" xfId="23036" xr:uid="{00000000-0005-0000-0000-000032720000}"/>
    <cellStyle name="Currency 18 3 7 2 2" xfId="51995" xr:uid="{00000000-0005-0000-0000-000033720000}"/>
    <cellStyle name="Currency 18 3 7 3" xfId="44054" xr:uid="{00000000-0005-0000-0000-000034720000}"/>
    <cellStyle name="Currency 18 3 8" xfId="21588" xr:uid="{00000000-0005-0000-0000-000035720000}"/>
    <cellStyle name="Currency 18 3 8 2" xfId="29536" xr:uid="{00000000-0005-0000-0000-000036720000}"/>
    <cellStyle name="Currency 18 3 8 2 2" xfId="58495" xr:uid="{00000000-0005-0000-0000-000037720000}"/>
    <cellStyle name="Currency 18 3 8 3" xfId="50554" xr:uid="{00000000-0005-0000-0000-000038720000}"/>
    <cellStyle name="Currency 18 3 9" xfId="8328" xr:uid="{00000000-0005-0000-0000-000039720000}"/>
    <cellStyle name="Currency 18 3 9 2" xfId="37386" xr:uid="{00000000-0005-0000-0000-00003A720000}"/>
    <cellStyle name="Currency 18 4" xfId="2025" xr:uid="{00000000-0005-0000-0000-00003B720000}"/>
    <cellStyle name="Currency 18 4 2" xfId="3033" xr:uid="{00000000-0005-0000-0000-00003C720000}"/>
    <cellStyle name="Currency 18 4 2 2" xfId="6391" xr:uid="{00000000-0005-0000-0000-00003D720000}"/>
    <cellStyle name="Currency 18 4 2 2 2" xfId="19673" xr:uid="{00000000-0005-0000-0000-00003E720000}"/>
    <cellStyle name="Currency 18 4 2 2 2 2" xfId="27627" xr:uid="{00000000-0005-0000-0000-00003F720000}"/>
    <cellStyle name="Currency 18 4 2 2 2 2 2" xfId="56586" xr:uid="{00000000-0005-0000-0000-000040720000}"/>
    <cellStyle name="Currency 18 4 2 2 2 3" xfId="48645" xr:uid="{00000000-0005-0000-0000-000041720000}"/>
    <cellStyle name="Currency 18 4 2 2 3" xfId="13003" xr:uid="{00000000-0005-0000-0000-000042720000}"/>
    <cellStyle name="Currency 18 4 2 2 3 2" xfId="42061" xr:uid="{00000000-0005-0000-0000-000043720000}"/>
    <cellStyle name="Currency 18 4 2 2 4" xfId="35477" xr:uid="{00000000-0005-0000-0000-000044720000}"/>
    <cellStyle name="Currency 18 4 2 3" xfId="16521" xr:uid="{00000000-0005-0000-0000-000045720000}"/>
    <cellStyle name="Currency 18 4 2 3 2" xfId="24475" xr:uid="{00000000-0005-0000-0000-000046720000}"/>
    <cellStyle name="Currency 18 4 2 3 2 2" xfId="53434" xr:uid="{00000000-0005-0000-0000-000047720000}"/>
    <cellStyle name="Currency 18 4 2 3 3" xfId="45493" xr:uid="{00000000-0005-0000-0000-000048720000}"/>
    <cellStyle name="Currency 18 4 2 4" xfId="9711" xr:uid="{00000000-0005-0000-0000-000049720000}"/>
    <cellStyle name="Currency 18 4 2 4 2" xfId="38769" xr:uid="{00000000-0005-0000-0000-00004A720000}"/>
    <cellStyle name="Currency 18 4 2 5" xfId="32185" xr:uid="{00000000-0005-0000-0000-00004B720000}"/>
    <cellStyle name="Currency 18 4 3" xfId="4231" xr:uid="{00000000-0005-0000-0000-00004C720000}"/>
    <cellStyle name="Currency 18 4 3 2" xfId="17525" xr:uid="{00000000-0005-0000-0000-00004D720000}"/>
    <cellStyle name="Currency 18 4 3 2 2" xfId="25479" xr:uid="{00000000-0005-0000-0000-00004E720000}"/>
    <cellStyle name="Currency 18 4 3 2 2 2" xfId="54438" xr:uid="{00000000-0005-0000-0000-00004F720000}"/>
    <cellStyle name="Currency 18 4 3 2 3" xfId="46497" xr:uid="{00000000-0005-0000-0000-000050720000}"/>
    <cellStyle name="Currency 18 4 3 3" xfId="10855" xr:uid="{00000000-0005-0000-0000-000051720000}"/>
    <cellStyle name="Currency 18 4 3 3 2" xfId="39913" xr:uid="{00000000-0005-0000-0000-000052720000}"/>
    <cellStyle name="Currency 18 4 3 4" xfId="33329" xr:uid="{00000000-0005-0000-0000-000053720000}"/>
    <cellStyle name="Currency 18 4 4" xfId="5387" xr:uid="{00000000-0005-0000-0000-000054720000}"/>
    <cellStyle name="Currency 18 4 4 2" xfId="18669" xr:uid="{00000000-0005-0000-0000-000055720000}"/>
    <cellStyle name="Currency 18 4 4 2 2" xfId="26623" xr:uid="{00000000-0005-0000-0000-000056720000}"/>
    <cellStyle name="Currency 18 4 4 2 2 2" xfId="55582" xr:uid="{00000000-0005-0000-0000-000057720000}"/>
    <cellStyle name="Currency 18 4 4 2 3" xfId="47641" xr:uid="{00000000-0005-0000-0000-000058720000}"/>
    <cellStyle name="Currency 18 4 4 3" xfId="11999" xr:uid="{00000000-0005-0000-0000-000059720000}"/>
    <cellStyle name="Currency 18 4 4 3 2" xfId="41057" xr:uid="{00000000-0005-0000-0000-00005A720000}"/>
    <cellStyle name="Currency 18 4 4 4" xfId="34473" xr:uid="{00000000-0005-0000-0000-00005B720000}"/>
    <cellStyle name="Currency 18 4 5" xfId="7556" xr:uid="{00000000-0005-0000-0000-00005C720000}"/>
    <cellStyle name="Currency 18 4 5 2" xfId="20817" xr:uid="{00000000-0005-0000-0000-00005D720000}"/>
    <cellStyle name="Currency 18 4 5 2 2" xfId="28771" xr:uid="{00000000-0005-0000-0000-00005E720000}"/>
    <cellStyle name="Currency 18 4 5 2 2 2" xfId="57730" xr:uid="{00000000-0005-0000-0000-00005F720000}"/>
    <cellStyle name="Currency 18 4 5 2 3" xfId="49789" xr:uid="{00000000-0005-0000-0000-000060720000}"/>
    <cellStyle name="Currency 18 4 5 3" xfId="14147" xr:uid="{00000000-0005-0000-0000-000061720000}"/>
    <cellStyle name="Currency 18 4 5 3 2" xfId="43205" xr:uid="{00000000-0005-0000-0000-000062720000}"/>
    <cellStyle name="Currency 18 4 5 4" xfId="36621" xr:uid="{00000000-0005-0000-0000-000063720000}"/>
    <cellStyle name="Currency 18 4 6" xfId="15426" xr:uid="{00000000-0005-0000-0000-000064720000}"/>
    <cellStyle name="Currency 18 4 6 2" xfId="23416" xr:uid="{00000000-0005-0000-0000-000065720000}"/>
    <cellStyle name="Currency 18 4 6 2 2" xfId="52375" xr:uid="{00000000-0005-0000-0000-000066720000}"/>
    <cellStyle name="Currency 18 4 6 3" xfId="44434" xr:uid="{00000000-0005-0000-0000-000067720000}"/>
    <cellStyle name="Currency 18 4 7" xfId="21967" xr:uid="{00000000-0005-0000-0000-000068720000}"/>
    <cellStyle name="Currency 18 4 7 2" xfId="29915" xr:uid="{00000000-0005-0000-0000-000069720000}"/>
    <cellStyle name="Currency 18 4 7 2 2" xfId="58874" xr:uid="{00000000-0005-0000-0000-00006A720000}"/>
    <cellStyle name="Currency 18 4 7 3" xfId="50933" xr:uid="{00000000-0005-0000-0000-00006B720000}"/>
    <cellStyle name="Currency 18 4 8" xfId="8707" xr:uid="{00000000-0005-0000-0000-00006C720000}"/>
    <cellStyle name="Currency 18 4 8 2" xfId="37765" xr:uid="{00000000-0005-0000-0000-00006D720000}"/>
    <cellStyle name="Currency 18 4 9" xfId="31181" xr:uid="{00000000-0005-0000-0000-00006E720000}"/>
    <cellStyle name="Currency 18 5" xfId="1843" xr:uid="{00000000-0005-0000-0000-00006F720000}"/>
    <cellStyle name="Currency 18 5 2" xfId="2853" xr:uid="{00000000-0005-0000-0000-000070720000}"/>
    <cellStyle name="Currency 18 5 2 2" xfId="6211" xr:uid="{00000000-0005-0000-0000-000071720000}"/>
    <cellStyle name="Currency 18 5 2 2 2" xfId="19493" xr:uid="{00000000-0005-0000-0000-000072720000}"/>
    <cellStyle name="Currency 18 5 2 2 2 2" xfId="27447" xr:uid="{00000000-0005-0000-0000-000073720000}"/>
    <cellStyle name="Currency 18 5 2 2 2 2 2" xfId="56406" xr:uid="{00000000-0005-0000-0000-000074720000}"/>
    <cellStyle name="Currency 18 5 2 2 2 3" xfId="48465" xr:uid="{00000000-0005-0000-0000-000075720000}"/>
    <cellStyle name="Currency 18 5 2 2 3" xfId="12823" xr:uid="{00000000-0005-0000-0000-000076720000}"/>
    <cellStyle name="Currency 18 5 2 2 3 2" xfId="41881" xr:uid="{00000000-0005-0000-0000-000077720000}"/>
    <cellStyle name="Currency 18 5 2 2 4" xfId="35297" xr:uid="{00000000-0005-0000-0000-000078720000}"/>
    <cellStyle name="Currency 18 5 2 3" xfId="16341" xr:uid="{00000000-0005-0000-0000-000079720000}"/>
    <cellStyle name="Currency 18 5 2 3 2" xfId="24295" xr:uid="{00000000-0005-0000-0000-00007A720000}"/>
    <cellStyle name="Currency 18 5 2 3 2 2" xfId="53254" xr:uid="{00000000-0005-0000-0000-00007B720000}"/>
    <cellStyle name="Currency 18 5 2 3 3" xfId="45313" xr:uid="{00000000-0005-0000-0000-00007C720000}"/>
    <cellStyle name="Currency 18 5 2 4" xfId="9531" xr:uid="{00000000-0005-0000-0000-00007D720000}"/>
    <cellStyle name="Currency 18 5 2 4 2" xfId="38589" xr:uid="{00000000-0005-0000-0000-00007E720000}"/>
    <cellStyle name="Currency 18 5 2 5" xfId="32005" xr:uid="{00000000-0005-0000-0000-00007F720000}"/>
    <cellStyle name="Currency 18 5 3" xfId="4051" xr:uid="{00000000-0005-0000-0000-000080720000}"/>
    <cellStyle name="Currency 18 5 3 2" xfId="17345" xr:uid="{00000000-0005-0000-0000-000081720000}"/>
    <cellStyle name="Currency 18 5 3 2 2" xfId="25299" xr:uid="{00000000-0005-0000-0000-000082720000}"/>
    <cellStyle name="Currency 18 5 3 2 2 2" xfId="54258" xr:uid="{00000000-0005-0000-0000-000083720000}"/>
    <cellStyle name="Currency 18 5 3 2 3" xfId="46317" xr:uid="{00000000-0005-0000-0000-000084720000}"/>
    <cellStyle name="Currency 18 5 3 3" xfId="10675" xr:uid="{00000000-0005-0000-0000-000085720000}"/>
    <cellStyle name="Currency 18 5 3 3 2" xfId="39733" xr:uid="{00000000-0005-0000-0000-000086720000}"/>
    <cellStyle name="Currency 18 5 3 4" xfId="33149" xr:uid="{00000000-0005-0000-0000-000087720000}"/>
    <cellStyle name="Currency 18 5 4" xfId="5207" xr:uid="{00000000-0005-0000-0000-000088720000}"/>
    <cellStyle name="Currency 18 5 4 2" xfId="18489" xr:uid="{00000000-0005-0000-0000-000089720000}"/>
    <cellStyle name="Currency 18 5 4 2 2" xfId="26443" xr:uid="{00000000-0005-0000-0000-00008A720000}"/>
    <cellStyle name="Currency 18 5 4 2 2 2" xfId="55402" xr:uid="{00000000-0005-0000-0000-00008B720000}"/>
    <cellStyle name="Currency 18 5 4 2 3" xfId="47461" xr:uid="{00000000-0005-0000-0000-00008C720000}"/>
    <cellStyle name="Currency 18 5 4 3" xfId="11819" xr:uid="{00000000-0005-0000-0000-00008D720000}"/>
    <cellStyle name="Currency 18 5 4 3 2" xfId="40877" xr:uid="{00000000-0005-0000-0000-00008E720000}"/>
    <cellStyle name="Currency 18 5 4 4" xfId="34293" xr:uid="{00000000-0005-0000-0000-00008F720000}"/>
    <cellStyle name="Currency 18 5 5" xfId="7376" xr:uid="{00000000-0005-0000-0000-000090720000}"/>
    <cellStyle name="Currency 18 5 5 2" xfId="20637" xr:uid="{00000000-0005-0000-0000-000091720000}"/>
    <cellStyle name="Currency 18 5 5 2 2" xfId="28591" xr:uid="{00000000-0005-0000-0000-000092720000}"/>
    <cellStyle name="Currency 18 5 5 2 2 2" xfId="57550" xr:uid="{00000000-0005-0000-0000-000093720000}"/>
    <cellStyle name="Currency 18 5 5 2 3" xfId="49609" xr:uid="{00000000-0005-0000-0000-000094720000}"/>
    <cellStyle name="Currency 18 5 5 3" xfId="13967" xr:uid="{00000000-0005-0000-0000-000095720000}"/>
    <cellStyle name="Currency 18 5 5 3 2" xfId="43025" xr:uid="{00000000-0005-0000-0000-000096720000}"/>
    <cellStyle name="Currency 18 5 5 4" xfId="36441" xr:uid="{00000000-0005-0000-0000-000097720000}"/>
    <cellStyle name="Currency 18 5 6" xfId="15246" xr:uid="{00000000-0005-0000-0000-000098720000}"/>
    <cellStyle name="Currency 18 5 6 2" xfId="23236" xr:uid="{00000000-0005-0000-0000-000099720000}"/>
    <cellStyle name="Currency 18 5 6 2 2" xfId="52195" xr:uid="{00000000-0005-0000-0000-00009A720000}"/>
    <cellStyle name="Currency 18 5 6 3" xfId="44254" xr:uid="{00000000-0005-0000-0000-00009B720000}"/>
    <cellStyle name="Currency 18 5 7" xfId="21787" xr:uid="{00000000-0005-0000-0000-00009C720000}"/>
    <cellStyle name="Currency 18 5 7 2" xfId="29735" xr:uid="{00000000-0005-0000-0000-00009D720000}"/>
    <cellStyle name="Currency 18 5 7 2 2" xfId="58694" xr:uid="{00000000-0005-0000-0000-00009E720000}"/>
    <cellStyle name="Currency 18 5 7 3" xfId="50753" xr:uid="{00000000-0005-0000-0000-00009F720000}"/>
    <cellStyle name="Currency 18 5 8" xfId="8527" xr:uid="{00000000-0005-0000-0000-0000A0720000}"/>
    <cellStyle name="Currency 18 5 8 2" xfId="37585" xr:uid="{00000000-0005-0000-0000-0000A1720000}"/>
    <cellStyle name="Currency 18 5 9" xfId="31001" xr:uid="{00000000-0005-0000-0000-0000A2720000}"/>
    <cellStyle name="Currency 18 6" xfId="2441" xr:uid="{00000000-0005-0000-0000-0000A3720000}"/>
    <cellStyle name="Currency 18 6 2" xfId="5799" xr:uid="{00000000-0005-0000-0000-0000A4720000}"/>
    <cellStyle name="Currency 18 6 2 2" xfId="19081" xr:uid="{00000000-0005-0000-0000-0000A5720000}"/>
    <cellStyle name="Currency 18 6 2 2 2" xfId="27035" xr:uid="{00000000-0005-0000-0000-0000A6720000}"/>
    <cellStyle name="Currency 18 6 2 2 2 2" xfId="55994" xr:uid="{00000000-0005-0000-0000-0000A7720000}"/>
    <cellStyle name="Currency 18 6 2 2 3" xfId="48053" xr:uid="{00000000-0005-0000-0000-0000A8720000}"/>
    <cellStyle name="Currency 18 6 2 3" xfId="12411" xr:uid="{00000000-0005-0000-0000-0000A9720000}"/>
    <cellStyle name="Currency 18 6 2 3 2" xfId="41469" xr:uid="{00000000-0005-0000-0000-0000AA720000}"/>
    <cellStyle name="Currency 18 6 2 4" xfId="34885" xr:uid="{00000000-0005-0000-0000-0000AB720000}"/>
    <cellStyle name="Currency 18 6 3" xfId="16021" xr:uid="{00000000-0005-0000-0000-0000AC720000}"/>
    <cellStyle name="Currency 18 6 3 2" xfId="23975" xr:uid="{00000000-0005-0000-0000-0000AD720000}"/>
    <cellStyle name="Currency 18 6 3 2 2" xfId="52934" xr:uid="{00000000-0005-0000-0000-0000AE720000}"/>
    <cellStyle name="Currency 18 6 3 3" xfId="44993" xr:uid="{00000000-0005-0000-0000-0000AF720000}"/>
    <cellStyle name="Currency 18 6 4" xfId="9119" xr:uid="{00000000-0005-0000-0000-0000B0720000}"/>
    <cellStyle name="Currency 18 6 4 2" xfId="38177" xr:uid="{00000000-0005-0000-0000-0000B1720000}"/>
    <cellStyle name="Currency 18 6 5" xfId="31593" xr:uid="{00000000-0005-0000-0000-0000B2720000}"/>
    <cellStyle name="Currency 18 7" xfId="3639" xr:uid="{00000000-0005-0000-0000-0000B3720000}"/>
    <cellStyle name="Currency 18 7 2" xfId="16933" xr:uid="{00000000-0005-0000-0000-0000B4720000}"/>
    <cellStyle name="Currency 18 7 2 2" xfId="24887" xr:uid="{00000000-0005-0000-0000-0000B5720000}"/>
    <cellStyle name="Currency 18 7 2 2 2" xfId="53846" xr:uid="{00000000-0005-0000-0000-0000B6720000}"/>
    <cellStyle name="Currency 18 7 2 3" xfId="45905" xr:uid="{00000000-0005-0000-0000-0000B7720000}"/>
    <cellStyle name="Currency 18 7 3" xfId="10263" xr:uid="{00000000-0005-0000-0000-0000B8720000}"/>
    <cellStyle name="Currency 18 7 3 2" xfId="39321" xr:uid="{00000000-0005-0000-0000-0000B9720000}"/>
    <cellStyle name="Currency 18 7 4" xfId="32737" xr:uid="{00000000-0005-0000-0000-0000BA720000}"/>
    <cellStyle name="Currency 18 8" xfId="4795" xr:uid="{00000000-0005-0000-0000-0000BB720000}"/>
    <cellStyle name="Currency 18 8 2" xfId="18077" xr:uid="{00000000-0005-0000-0000-0000BC720000}"/>
    <cellStyle name="Currency 18 8 2 2" xfId="26031" xr:uid="{00000000-0005-0000-0000-0000BD720000}"/>
    <cellStyle name="Currency 18 8 2 2 2" xfId="54990" xr:uid="{00000000-0005-0000-0000-0000BE720000}"/>
    <cellStyle name="Currency 18 8 2 3" xfId="47049" xr:uid="{00000000-0005-0000-0000-0000BF720000}"/>
    <cellStyle name="Currency 18 8 3" xfId="11407" xr:uid="{00000000-0005-0000-0000-0000C0720000}"/>
    <cellStyle name="Currency 18 8 3 2" xfId="40465" xr:uid="{00000000-0005-0000-0000-0000C1720000}"/>
    <cellStyle name="Currency 18 8 4" xfId="33881" xr:uid="{00000000-0005-0000-0000-0000C2720000}"/>
    <cellStyle name="Currency 18 9" xfId="6964" xr:uid="{00000000-0005-0000-0000-0000C3720000}"/>
    <cellStyle name="Currency 18 9 2" xfId="20225" xr:uid="{00000000-0005-0000-0000-0000C4720000}"/>
    <cellStyle name="Currency 18 9 2 2" xfId="28179" xr:uid="{00000000-0005-0000-0000-0000C5720000}"/>
    <cellStyle name="Currency 18 9 2 2 2" xfId="57138" xr:uid="{00000000-0005-0000-0000-0000C6720000}"/>
    <cellStyle name="Currency 18 9 2 3" xfId="49197" xr:uid="{00000000-0005-0000-0000-0000C7720000}"/>
    <cellStyle name="Currency 18 9 3" xfId="13555" xr:uid="{00000000-0005-0000-0000-0000C8720000}"/>
    <cellStyle name="Currency 18 9 3 2" xfId="42613" xr:uid="{00000000-0005-0000-0000-0000C9720000}"/>
    <cellStyle name="Currency 18 9 4" xfId="36029" xr:uid="{00000000-0005-0000-0000-0000CA720000}"/>
    <cellStyle name="Currency 19" xfId="1392" xr:uid="{00000000-0005-0000-0000-0000CB720000}"/>
    <cellStyle name="Currency 19 10" xfId="14836" xr:uid="{00000000-0005-0000-0000-0000CC720000}"/>
    <cellStyle name="Currency 19 10 2" xfId="22827" xr:uid="{00000000-0005-0000-0000-0000CD720000}"/>
    <cellStyle name="Currency 19 10 2 2" xfId="51786" xr:uid="{00000000-0005-0000-0000-0000CE720000}"/>
    <cellStyle name="Currency 19 10 3" xfId="43845" xr:uid="{00000000-0005-0000-0000-0000CF720000}"/>
    <cellStyle name="Currency 19 11" xfId="21379" xr:uid="{00000000-0005-0000-0000-0000D0720000}"/>
    <cellStyle name="Currency 19 11 2" xfId="29327" xr:uid="{00000000-0005-0000-0000-0000D1720000}"/>
    <cellStyle name="Currency 19 11 2 2" xfId="58286" xr:uid="{00000000-0005-0000-0000-0000D2720000}"/>
    <cellStyle name="Currency 19 11 3" xfId="50345" xr:uid="{00000000-0005-0000-0000-0000D3720000}"/>
    <cellStyle name="Currency 19 12" xfId="8119" xr:uid="{00000000-0005-0000-0000-0000D4720000}"/>
    <cellStyle name="Currency 19 12 2" xfId="37177" xr:uid="{00000000-0005-0000-0000-0000D5720000}"/>
    <cellStyle name="Currency 19 13" xfId="30593" xr:uid="{00000000-0005-0000-0000-0000D6720000}"/>
    <cellStyle name="Currency 19 2" xfId="1487" xr:uid="{00000000-0005-0000-0000-0000D7720000}"/>
    <cellStyle name="Currency 19 2 10" xfId="21469" xr:uid="{00000000-0005-0000-0000-0000D8720000}"/>
    <cellStyle name="Currency 19 2 10 2" xfId="29417" xr:uid="{00000000-0005-0000-0000-0000D9720000}"/>
    <cellStyle name="Currency 19 2 10 2 2" xfId="58376" xr:uid="{00000000-0005-0000-0000-0000DA720000}"/>
    <cellStyle name="Currency 19 2 10 3" xfId="50435" xr:uid="{00000000-0005-0000-0000-0000DB720000}"/>
    <cellStyle name="Currency 19 2 11" xfId="8209" xr:uid="{00000000-0005-0000-0000-0000DC720000}"/>
    <cellStyle name="Currency 19 2 11 2" xfId="37267" xr:uid="{00000000-0005-0000-0000-0000DD720000}"/>
    <cellStyle name="Currency 19 2 12" xfId="30683" xr:uid="{00000000-0005-0000-0000-0000DE720000}"/>
    <cellStyle name="Currency 19 2 2" xfId="1707" xr:uid="{00000000-0005-0000-0000-0000DF720000}"/>
    <cellStyle name="Currency 19 2 2 10" xfId="30896" xr:uid="{00000000-0005-0000-0000-0000E0720000}"/>
    <cellStyle name="Currency 19 2 2 2" xfId="2332" xr:uid="{00000000-0005-0000-0000-0000E1720000}"/>
    <cellStyle name="Currency 19 2 2 2 2" xfId="3340" xr:uid="{00000000-0005-0000-0000-0000E2720000}"/>
    <cellStyle name="Currency 19 2 2 2 2 2" xfId="6698" xr:uid="{00000000-0005-0000-0000-0000E3720000}"/>
    <cellStyle name="Currency 19 2 2 2 2 2 2" xfId="19980" xr:uid="{00000000-0005-0000-0000-0000E4720000}"/>
    <cellStyle name="Currency 19 2 2 2 2 2 2 2" xfId="27934" xr:uid="{00000000-0005-0000-0000-0000E5720000}"/>
    <cellStyle name="Currency 19 2 2 2 2 2 2 2 2" xfId="56893" xr:uid="{00000000-0005-0000-0000-0000E6720000}"/>
    <cellStyle name="Currency 19 2 2 2 2 2 2 3" xfId="48952" xr:uid="{00000000-0005-0000-0000-0000E7720000}"/>
    <cellStyle name="Currency 19 2 2 2 2 2 3" xfId="13310" xr:uid="{00000000-0005-0000-0000-0000E8720000}"/>
    <cellStyle name="Currency 19 2 2 2 2 2 3 2" xfId="42368" xr:uid="{00000000-0005-0000-0000-0000E9720000}"/>
    <cellStyle name="Currency 19 2 2 2 2 2 4" xfId="35784" xr:uid="{00000000-0005-0000-0000-0000EA720000}"/>
    <cellStyle name="Currency 19 2 2 2 2 3" xfId="16828" xr:uid="{00000000-0005-0000-0000-0000EB720000}"/>
    <cellStyle name="Currency 19 2 2 2 2 3 2" xfId="24782" xr:uid="{00000000-0005-0000-0000-0000EC720000}"/>
    <cellStyle name="Currency 19 2 2 2 2 3 2 2" xfId="53741" xr:uid="{00000000-0005-0000-0000-0000ED720000}"/>
    <cellStyle name="Currency 19 2 2 2 2 3 3" xfId="45800" xr:uid="{00000000-0005-0000-0000-0000EE720000}"/>
    <cellStyle name="Currency 19 2 2 2 2 4" xfId="10018" xr:uid="{00000000-0005-0000-0000-0000EF720000}"/>
    <cellStyle name="Currency 19 2 2 2 2 4 2" xfId="39076" xr:uid="{00000000-0005-0000-0000-0000F0720000}"/>
    <cellStyle name="Currency 19 2 2 2 2 5" xfId="32492" xr:uid="{00000000-0005-0000-0000-0000F1720000}"/>
    <cellStyle name="Currency 19 2 2 2 3" xfId="4538" xr:uid="{00000000-0005-0000-0000-0000F2720000}"/>
    <cellStyle name="Currency 19 2 2 2 3 2" xfId="17832" xr:uid="{00000000-0005-0000-0000-0000F3720000}"/>
    <cellStyle name="Currency 19 2 2 2 3 2 2" xfId="25786" xr:uid="{00000000-0005-0000-0000-0000F4720000}"/>
    <cellStyle name="Currency 19 2 2 2 3 2 2 2" xfId="54745" xr:uid="{00000000-0005-0000-0000-0000F5720000}"/>
    <cellStyle name="Currency 19 2 2 2 3 2 3" xfId="46804" xr:uid="{00000000-0005-0000-0000-0000F6720000}"/>
    <cellStyle name="Currency 19 2 2 2 3 3" xfId="11162" xr:uid="{00000000-0005-0000-0000-0000F7720000}"/>
    <cellStyle name="Currency 19 2 2 2 3 3 2" xfId="40220" xr:uid="{00000000-0005-0000-0000-0000F8720000}"/>
    <cellStyle name="Currency 19 2 2 2 3 4" xfId="33636" xr:uid="{00000000-0005-0000-0000-0000F9720000}"/>
    <cellStyle name="Currency 19 2 2 2 4" xfId="5694" xr:uid="{00000000-0005-0000-0000-0000FA720000}"/>
    <cellStyle name="Currency 19 2 2 2 4 2" xfId="18976" xr:uid="{00000000-0005-0000-0000-0000FB720000}"/>
    <cellStyle name="Currency 19 2 2 2 4 2 2" xfId="26930" xr:uid="{00000000-0005-0000-0000-0000FC720000}"/>
    <cellStyle name="Currency 19 2 2 2 4 2 2 2" xfId="55889" xr:uid="{00000000-0005-0000-0000-0000FD720000}"/>
    <cellStyle name="Currency 19 2 2 2 4 2 3" xfId="47948" xr:uid="{00000000-0005-0000-0000-0000FE720000}"/>
    <cellStyle name="Currency 19 2 2 2 4 3" xfId="12306" xr:uid="{00000000-0005-0000-0000-0000FF720000}"/>
    <cellStyle name="Currency 19 2 2 2 4 3 2" xfId="41364" xr:uid="{00000000-0005-0000-0000-000000730000}"/>
    <cellStyle name="Currency 19 2 2 2 4 4" xfId="34780" xr:uid="{00000000-0005-0000-0000-000001730000}"/>
    <cellStyle name="Currency 19 2 2 2 5" xfId="7863" xr:uid="{00000000-0005-0000-0000-000002730000}"/>
    <cellStyle name="Currency 19 2 2 2 5 2" xfId="21124" xr:uid="{00000000-0005-0000-0000-000003730000}"/>
    <cellStyle name="Currency 19 2 2 2 5 2 2" xfId="29078" xr:uid="{00000000-0005-0000-0000-000004730000}"/>
    <cellStyle name="Currency 19 2 2 2 5 2 2 2" xfId="58037" xr:uid="{00000000-0005-0000-0000-000005730000}"/>
    <cellStyle name="Currency 19 2 2 2 5 2 3" xfId="50096" xr:uid="{00000000-0005-0000-0000-000006730000}"/>
    <cellStyle name="Currency 19 2 2 2 5 3" xfId="14454" xr:uid="{00000000-0005-0000-0000-000007730000}"/>
    <cellStyle name="Currency 19 2 2 2 5 3 2" xfId="43512" xr:uid="{00000000-0005-0000-0000-000008730000}"/>
    <cellStyle name="Currency 19 2 2 2 5 4" xfId="36928" xr:uid="{00000000-0005-0000-0000-000009730000}"/>
    <cellStyle name="Currency 19 2 2 2 6" xfId="15733" xr:uid="{00000000-0005-0000-0000-00000A730000}"/>
    <cellStyle name="Currency 19 2 2 2 6 2" xfId="23723" xr:uid="{00000000-0005-0000-0000-00000B730000}"/>
    <cellStyle name="Currency 19 2 2 2 6 2 2" xfId="52682" xr:uid="{00000000-0005-0000-0000-00000C730000}"/>
    <cellStyle name="Currency 19 2 2 2 6 3" xfId="44741" xr:uid="{00000000-0005-0000-0000-00000D730000}"/>
    <cellStyle name="Currency 19 2 2 2 7" xfId="22274" xr:uid="{00000000-0005-0000-0000-00000E730000}"/>
    <cellStyle name="Currency 19 2 2 2 7 2" xfId="30222" xr:uid="{00000000-0005-0000-0000-00000F730000}"/>
    <cellStyle name="Currency 19 2 2 2 7 2 2" xfId="59181" xr:uid="{00000000-0005-0000-0000-000010730000}"/>
    <cellStyle name="Currency 19 2 2 2 7 3" xfId="51240" xr:uid="{00000000-0005-0000-0000-000011730000}"/>
    <cellStyle name="Currency 19 2 2 2 8" xfId="9014" xr:uid="{00000000-0005-0000-0000-000012730000}"/>
    <cellStyle name="Currency 19 2 2 2 8 2" xfId="38072" xr:uid="{00000000-0005-0000-0000-000013730000}"/>
    <cellStyle name="Currency 19 2 2 2 9" xfId="31488" xr:uid="{00000000-0005-0000-0000-000014730000}"/>
    <cellStyle name="Currency 19 2 2 3" xfId="2748" xr:uid="{00000000-0005-0000-0000-000015730000}"/>
    <cellStyle name="Currency 19 2 2 3 2" xfId="6106" xr:uid="{00000000-0005-0000-0000-000016730000}"/>
    <cellStyle name="Currency 19 2 2 3 2 2" xfId="19388" xr:uid="{00000000-0005-0000-0000-000017730000}"/>
    <cellStyle name="Currency 19 2 2 3 2 2 2" xfId="27342" xr:uid="{00000000-0005-0000-0000-000018730000}"/>
    <cellStyle name="Currency 19 2 2 3 2 2 2 2" xfId="56301" xr:uid="{00000000-0005-0000-0000-000019730000}"/>
    <cellStyle name="Currency 19 2 2 3 2 2 3" xfId="48360" xr:uid="{00000000-0005-0000-0000-00001A730000}"/>
    <cellStyle name="Currency 19 2 2 3 2 3" xfId="12718" xr:uid="{00000000-0005-0000-0000-00001B730000}"/>
    <cellStyle name="Currency 19 2 2 3 2 3 2" xfId="41776" xr:uid="{00000000-0005-0000-0000-00001C730000}"/>
    <cellStyle name="Currency 19 2 2 3 2 4" xfId="35192" xr:uid="{00000000-0005-0000-0000-00001D730000}"/>
    <cellStyle name="Currency 19 2 2 3 3" xfId="16236" xr:uid="{00000000-0005-0000-0000-00001E730000}"/>
    <cellStyle name="Currency 19 2 2 3 3 2" xfId="24190" xr:uid="{00000000-0005-0000-0000-00001F730000}"/>
    <cellStyle name="Currency 19 2 2 3 3 2 2" xfId="53149" xr:uid="{00000000-0005-0000-0000-000020730000}"/>
    <cellStyle name="Currency 19 2 2 3 3 3" xfId="45208" xr:uid="{00000000-0005-0000-0000-000021730000}"/>
    <cellStyle name="Currency 19 2 2 3 4" xfId="9426" xr:uid="{00000000-0005-0000-0000-000022730000}"/>
    <cellStyle name="Currency 19 2 2 3 4 2" xfId="38484" xr:uid="{00000000-0005-0000-0000-000023730000}"/>
    <cellStyle name="Currency 19 2 2 3 5" xfId="31900" xr:uid="{00000000-0005-0000-0000-000024730000}"/>
    <cellStyle name="Currency 19 2 2 4" xfId="3946" xr:uid="{00000000-0005-0000-0000-000025730000}"/>
    <cellStyle name="Currency 19 2 2 4 2" xfId="17240" xr:uid="{00000000-0005-0000-0000-000026730000}"/>
    <cellStyle name="Currency 19 2 2 4 2 2" xfId="25194" xr:uid="{00000000-0005-0000-0000-000027730000}"/>
    <cellStyle name="Currency 19 2 2 4 2 2 2" xfId="54153" xr:uid="{00000000-0005-0000-0000-000028730000}"/>
    <cellStyle name="Currency 19 2 2 4 2 3" xfId="46212" xr:uid="{00000000-0005-0000-0000-000029730000}"/>
    <cellStyle name="Currency 19 2 2 4 3" xfId="10570" xr:uid="{00000000-0005-0000-0000-00002A730000}"/>
    <cellStyle name="Currency 19 2 2 4 3 2" xfId="39628" xr:uid="{00000000-0005-0000-0000-00002B730000}"/>
    <cellStyle name="Currency 19 2 2 4 4" xfId="33044" xr:uid="{00000000-0005-0000-0000-00002C730000}"/>
    <cellStyle name="Currency 19 2 2 5" xfId="5102" xr:uid="{00000000-0005-0000-0000-00002D730000}"/>
    <cellStyle name="Currency 19 2 2 5 2" xfId="18384" xr:uid="{00000000-0005-0000-0000-00002E730000}"/>
    <cellStyle name="Currency 19 2 2 5 2 2" xfId="26338" xr:uid="{00000000-0005-0000-0000-00002F730000}"/>
    <cellStyle name="Currency 19 2 2 5 2 2 2" xfId="55297" xr:uid="{00000000-0005-0000-0000-000030730000}"/>
    <cellStyle name="Currency 19 2 2 5 2 3" xfId="47356" xr:uid="{00000000-0005-0000-0000-000031730000}"/>
    <cellStyle name="Currency 19 2 2 5 3" xfId="11714" xr:uid="{00000000-0005-0000-0000-000032730000}"/>
    <cellStyle name="Currency 19 2 2 5 3 2" xfId="40772" xr:uid="{00000000-0005-0000-0000-000033730000}"/>
    <cellStyle name="Currency 19 2 2 5 4" xfId="34188" xr:uid="{00000000-0005-0000-0000-000034730000}"/>
    <cellStyle name="Currency 19 2 2 6" xfId="7271" xr:uid="{00000000-0005-0000-0000-000035730000}"/>
    <cellStyle name="Currency 19 2 2 6 2" xfId="20532" xr:uid="{00000000-0005-0000-0000-000036730000}"/>
    <cellStyle name="Currency 19 2 2 6 2 2" xfId="28486" xr:uid="{00000000-0005-0000-0000-000037730000}"/>
    <cellStyle name="Currency 19 2 2 6 2 2 2" xfId="57445" xr:uid="{00000000-0005-0000-0000-000038730000}"/>
    <cellStyle name="Currency 19 2 2 6 2 3" xfId="49504" xr:uid="{00000000-0005-0000-0000-000039730000}"/>
    <cellStyle name="Currency 19 2 2 6 3" xfId="13862" xr:uid="{00000000-0005-0000-0000-00003A730000}"/>
    <cellStyle name="Currency 19 2 2 6 3 2" xfId="42920" xr:uid="{00000000-0005-0000-0000-00003B730000}"/>
    <cellStyle name="Currency 19 2 2 6 4" xfId="36336" xr:uid="{00000000-0005-0000-0000-00003C730000}"/>
    <cellStyle name="Currency 19 2 2 7" xfId="15140" xr:uid="{00000000-0005-0000-0000-00003D730000}"/>
    <cellStyle name="Currency 19 2 2 7 2" xfId="23130" xr:uid="{00000000-0005-0000-0000-00003E730000}"/>
    <cellStyle name="Currency 19 2 2 7 2 2" xfId="52089" xr:uid="{00000000-0005-0000-0000-00003F730000}"/>
    <cellStyle name="Currency 19 2 2 7 3" xfId="44148" xr:uid="{00000000-0005-0000-0000-000040730000}"/>
    <cellStyle name="Currency 19 2 2 8" xfId="21682" xr:uid="{00000000-0005-0000-0000-000041730000}"/>
    <cellStyle name="Currency 19 2 2 8 2" xfId="29630" xr:uid="{00000000-0005-0000-0000-000042730000}"/>
    <cellStyle name="Currency 19 2 2 8 2 2" xfId="58589" xr:uid="{00000000-0005-0000-0000-000043730000}"/>
    <cellStyle name="Currency 19 2 2 8 3" xfId="50648" xr:uid="{00000000-0005-0000-0000-000044730000}"/>
    <cellStyle name="Currency 19 2 2 9" xfId="8422" xr:uid="{00000000-0005-0000-0000-000045730000}"/>
    <cellStyle name="Currency 19 2 2 9 2" xfId="37480" xr:uid="{00000000-0005-0000-0000-000046730000}"/>
    <cellStyle name="Currency 19 2 3" xfId="2119" xr:uid="{00000000-0005-0000-0000-000047730000}"/>
    <cellStyle name="Currency 19 2 3 2" xfId="3127" xr:uid="{00000000-0005-0000-0000-000048730000}"/>
    <cellStyle name="Currency 19 2 3 2 2" xfId="6485" xr:uid="{00000000-0005-0000-0000-000049730000}"/>
    <cellStyle name="Currency 19 2 3 2 2 2" xfId="19767" xr:uid="{00000000-0005-0000-0000-00004A730000}"/>
    <cellStyle name="Currency 19 2 3 2 2 2 2" xfId="27721" xr:uid="{00000000-0005-0000-0000-00004B730000}"/>
    <cellStyle name="Currency 19 2 3 2 2 2 2 2" xfId="56680" xr:uid="{00000000-0005-0000-0000-00004C730000}"/>
    <cellStyle name="Currency 19 2 3 2 2 2 3" xfId="48739" xr:uid="{00000000-0005-0000-0000-00004D730000}"/>
    <cellStyle name="Currency 19 2 3 2 2 3" xfId="13097" xr:uid="{00000000-0005-0000-0000-00004E730000}"/>
    <cellStyle name="Currency 19 2 3 2 2 3 2" xfId="42155" xr:uid="{00000000-0005-0000-0000-00004F730000}"/>
    <cellStyle name="Currency 19 2 3 2 2 4" xfId="35571" xr:uid="{00000000-0005-0000-0000-000050730000}"/>
    <cellStyle name="Currency 19 2 3 2 3" xfId="16615" xr:uid="{00000000-0005-0000-0000-000051730000}"/>
    <cellStyle name="Currency 19 2 3 2 3 2" xfId="24569" xr:uid="{00000000-0005-0000-0000-000052730000}"/>
    <cellStyle name="Currency 19 2 3 2 3 2 2" xfId="53528" xr:uid="{00000000-0005-0000-0000-000053730000}"/>
    <cellStyle name="Currency 19 2 3 2 3 3" xfId="45587" xr:uid="{00000000-0005-0000-0000-000054730000}"/>
    <cellStyle name="Currency 19 2 3 2 4" xfId="9805" xr:uid="{00000000-0005-0000-0000-000055730000}"/>
    <cellStyle name="Currency 19 2 3 2 4 2" xfId="38863" xr:uid="{00000000-0005-0000-0000-000056730000}"/>
    <cellStyle name="Currency 19 2 3 2 5" xfId="32279" xr:uid="{00000000-0005-0000-0000-000057730000}"/>
    <cellStyle name="Currency 19 2 3 3" xfId="4325" xr:uid="{00000000-0005-0000-0000-000058730000}"/>
    <cellStyle name="Currency 19 2 3 3 2" xfId="17619" xr:uid="{00000000-0005-0000-0000-000059730000}"/>
    <cellStyle name="Currency 19 2 3 3 2 2" xfId="25573" xr:uid="{00000000-0005-0000-0000-00005A730000}"/>
    <cellStyle name="Currency 19 2 3 3 2 2 2" xfId="54532" xr:uid="{00000000-0005-0000-0000-00005B730000}"/>
    <cellStyle name="Currency 19 2 3 3 2 3" xfId="46591" xr:uid="{00000000-0005-0000-0000-00005C730000}"/>
    <cellStyle name="Currency 19 2 3 3 3" xfId="10949" xr:uid="{00000000-0005-0000-0000-00005D730000}"/>
    <cellStyle name="Currency 19 2 3 3 3 2" xfId="40007" xr:uid="{00000000-0005-0000-0000-00005E730000}"/>
    <cellStyle name="Currency 19 2 3 3 4" xfId="33423" xr:uid="{00000000-0005-0000-0000-00005F730000}"/>
    <cellStyle name="Currency 19 2 3 4" xfId="5481" xr:uid="{00000000-0005-0000-0000-000060730000}"/>
    <cellStyle name="Currency 19 2 3 4 2" xfId="18763" xr:uid="{00000000-0005-0000-0000-000061730000}"/>
    <cellStyle name="Currency 19 2 3 4 2 2" xfId="26717" xr:uid="{00000000-0005-0000-0000-000062730000}"/>
    <cellStyle name="Currency 19 2 3 4 2 2 2" xfId="55676" xr:uid="{00000000-0005-0000-0000-000063730000}"/>
    <cellStyle name="Currency 19 2 3 4 2 3" xfId="47735" xr:uid="{00000000-0005-0000-0000-000064730000}"/>
    <cellStyle name="Currency 19 2 3 4 3" xfId="12093" xr:uid="{00000000-0005-0000-0000-000065730000}"/>
    <cellStyle name="Currency 19 2 3 4 3 2" xfId="41151" xr:uid="{00000000-0005-0000-0000-000066730000}"/>
    <cellStyle name="Currency 19 2 3 4 4" xfId="34567" xr:uid="{00000000-0005-0000-0000-000067730000}"/>
    <cellStyle name="Currency 19 2 3 5" xfId="7650" xr:uid="{00000000-0005-0000-0000-000068730000}"/>
    <cellStyle name="Currency 19 2 3 5 2" xfId="20911" xr:uid="{00000000-0005-0000-0000-000069730000}"/>
    <cellStyle name="Currency 19 2 3 5 2 2" xfId="28865" xr:uid="{00000000-0005-0000-0000-00006A730000}"/>
    <cellStyle name="Currency 19 2 3 5 2 2 2" xfId="57824" xr:uid="{00000000-0005-0000-0000-00006B730000}"/>
    <cellStyle name="Currency 19 2 3 5 2 3" xfId="49883" xr:uid="{00000000-0005-0000-0000-00006C730000}"/>
    <cellStyle name="Currency 19 2 3 5 3" xfId="14241" xr:uid="{00000000-0005-0000-0000-00006D730000}"/>
    <cellStyle name="Currency 19 2 3 5 3 2" xfId="43299" xr:uid="{00000000-0005-0000-0000-00006E730000}"/>
    <cellStyle name="Currency 19 2 3 5 4" xfId="36715" xr:uid="{00000000-0005-0000-0000-00006F730000}"/>
    <cellStyle name="Currency 19 2 3 6" xfId="15520" xr:uid="{00000000-0005-0000-0000-000070730000}"/>
    <cellStyle name="Currency 19 2 3 6 2" xfId="23510" xr:uid="{00000000-0005-0000-0000-000071730000}"/>
    <cellStyle name="Currency 19 2 3 6 2 2" xfId="52469" xr:uid="{00000000-0005-0000-0000-000072730000}"/>
    <cellStyle name="Currency 19 2 3 6 3" xfId="44528" xr:uid="{00000000-0005-0000-0000-000073730000}"/>
    <cellStyle name="Currency 19 2 3 7" xfId="22061" xr:uid="{00000000-0005-0000-0000-000074730000}"/>
    <cellStyle name="Currency 19 2 3 7 2" xfId="30009" xr:uid="{00000000-0005-0000-0000-000075730000}"/>
    <cellStyle name="Currency 19 2 3 7 2 2" xfId="58968" xr:uid="{00000000-0005-0000-0000-000076730000}"/>
    <cellStyle name="Currency 19 2 3 7 3" xfId="51027" xr:uid="{00000000-0005-0000-0000-000077730000}"/>
    <cellStyle name="Currency 19 2 3 8" xfId="8801" xr:uid="{00000000-0005-0000-0000-000078730000}"/>
    <cellStyle name="Currency 19 2 3 8 2" xfId="37859" xr:uid="{00000000-0005-0000-0000-000079730000}"/>
    <cellStyle name="Currency 19 2 3 9" xfId="31275" xr:uid="{00000000-0005-0000-0000-00007A730000}"/>
    <cellStyle name="Currency 19 2 4" xfId="1937" xr:uid="{00000000-0005-0000-0000-00007B730000}"/>
    <cellStyle name="Currency 19 2 4 2" xfId="2947" xr:uid="{00000000-0005-0000-0000-00007C730000}"/>
    <cellStyle name="Currency 19 2 4 2 2" xfId="6305" xr:uid="{00000000-0005-0000-0000-00007D730000}"/>
    <cellStyle name="Currency 19 2 4 2 2 2" xfId="19587" xr:uid="{00000000-0005-0000-0000-00007E730000}"/>
    <cellStyle name="Currency 19 2 4 2 2 2 2" xfId="27541" xr:uid="{00000000-0005-0000-0000-00007F730000}"/>
    <cellStyle name="Currency 19 2 4 2 2 2 2 2" xfId="56500" xr:uid="{00000000-0005-0000-0000-000080730000}"/>
    <cellStyle name="Currency 19 2 4 2 2 2 3" xfId="48559" xr:uid="{00000000-0005-0000-0000-000081730000}"/>
    <cellStyle name="Currency 19 2 4 2 2 3" xfId="12917" xr:uid="{00000000-0005-0000-0000-000082730000}"/>
    <cellStyle name="Currency 19 2 4 2 2 3 2" xfId="41975" xr:uid="{00000000-0005-0000-0000-000083730000}"/>
    <cellStyle name="Currency 19 2 4 2 2 4" xfId="35391" xr:uid="{00000000-0005-0000-0000-000084730000}"/>
    <cellStyle name="Currency 19 2 4 2 3" xfId="16435" xr:uid="{00000000-0005-0000-0000-000085730000}"/>
    <cellStyle name="Currency 19 2 4 2 3 2" xfId="24389" xr:uid="{00000000-0005-0000-0000-000086730000}"/>
    <cellStyle name="Currency 19 2 4 2 3 2 2" xfId="53348" xr:uid="{00000000-0005-0000-0000-000087730000}"/>
    <cellStyle name="Currency 19 2 4 2 3 3" xfId="45407" xr:uid="{00000000-0005-0000-0000-000088730000}"/>
    <cellStyle name="Currency 19 2 4 2 4" xfId="9625" xr:uid="{00000000-0005-0000-0000-000089730000}"/>
    <cellStyle name="Currency 19 2 4 2 4 2" xfId="38683" xr:uid="{00000000-0005-0000-0000-00008A730000}"/>
    <cellStyle name="Currency 19 2 4 2 5" xfId="32099" xr:uid="{00000000-0005-0000-0000-00008B730000}"/>
    <cellStyle name="Currency 19 2 4 3" xfId="4145" xr:uid="{00000000-0005-0000-0000-00008C730000}"/>
    <cellStyle name="Currency 19 2 4 3 2" xfId="17439" xr:uid="{00000000-0005-0000-0000-00008D730000}"/>
    <cellStyle name="Currency 19 2 4 3 2 2" xfId="25393" xr:uid="{00000000-0005-0000-0000-00008E730000}"/>
    <cellStyle name="Currency 19 2 4 3 2 2 2" xfId="54352" xr:uid="{00000000-0005-0000-0000-00008F730000}"/>
    <cellStyle name="Currency 19 2 4 3 2 3" xfId="46411" xr:uid="{00000000-0005-0000-0000-000090730000}"/>
    <cellStyle name="Currency 19 2 4 3 3" xfId="10769" xr:uid="{00000000-0005-0000-0000-000091730000}"/>
    <cellStyle name="Currency 19 2 4 3 3 2" xfId="39827" xr:uid="{00000000-0005-0000-0000-000092730000}"/>
    <cellStyle name="Currency 19 2 4 3 4" xfId="33243" xr:uid="{00000000-0005-0000-0000-000093730000}"/>
    <cellStyle name="Currency 19 2 4 4" xfId="5301" xr:uid="{00000000-0005-0000-0000-000094730000}"/>
    <cellStyle name="Currency 19 2 4 4 2" xfId="18583" xr:uid="{00000000-0005-0000-0000-000095730000}"/>
    <cellStyle name="Currency 19 2 4 4 2 2" xfId="26537" xr:uid="{00000000-0005-0000-0000-000096730000}"/>
    <cellStyle name="Currency 19 2 4 4 2 2 2" xfId="55496" xr:uid="{00000000-0005-0000-0000-000097730000}"/>
    <cellStyle name="Currency 19 2 4 4 2 3" xfId="47555" xr:uid="{00000000-0005-0000-0000-000098730000}"/>
    <cellStyle name="Currency 19 2 4 4 3" xfId="11913" xr:uid="{00000000-0005-0000-0000-000099730000}"/>
    <cellStyle name="Currency 19 2 4 4 3 2" xfId="40971" xr:uid="{00000000-0005-0000-0000-00009A730000}"/>
    <cellStyle name="Currency 19 2 4 4 4" xfId="34387" xr:uid="{00000000-0005-0000-0000-00009B730000}"/>
    <cellStyle name="Currency 19 2 4 5" xfId="7470" xr:uid="{00000000-0005-0000-0000-00009C730000}"/>
    <cellStyle name="Currency 19 2 4 5 2" xfId="20731" xr:uid="{00000000-0005-0000-0000-00009D730000}"/>
    <cellStyle name="Currency 19 2 4 5 2 2" xfId="28685" xr:uid="{00000000-0005-0000-0000-00009E730000}"/>
    <cellStyle name="Currency 19 2 4 5 2 2 2" xfId="57644" xr:uid="{00000000-0005-0000-0000-00009F730000}"/>
    <cellStyle name="Currency 19 2 4 5 2 3" xfId="49703" xr:uid="{00000000-0005-0000-0000-0000A0730000}"/>
    <cellStyle name="Currency 19 2 4 5 3" xfId="14061" xr:uid="{00000000-0005-0000-0000-0000A1730000}"/>
    <cellStyle name="Currency 19 2 4 5 3 2" xfId="43119" xr:uid="{00000000-0005-0000-0000-0000A2730000}"/>
    <cellStyle name="Currency 19 2 4 5 4" xfId="36535" xr:uid="{00000000-0005-0000-0000-0000A3730000}"/>
    <cellStyle name="Currency 19 2 4 6" xfId="15340" xr:uid="{00000000-0005-0000-0000-0000A4730000}"/>
    <cellStyle name="Currency 19 2 4 6 2" xfId="23330" xr:uid="{00000000-0005-0000-0000-0000A5730000}"/>
    <cellStyle name="Currency 19 2 4 6 2 2" xfId="52289" xr:uid="{00000000-0005-0000-0000-0000A6730000}"/>
    <cellStyle name="Currency 19 2 4 6 3" xfId="44348" xr:uid="{00000000-0005-0000-0000-0000A7730000}"/>
    <cellStyle name="Currency 19 2 4 7" xfId="21881" xr:uid="{00000000-0005-0000-0000-0000A8730000}"/>
    <cellStyle name="Currency 19 2 4 7 2" xfId="29829" xr:uid="{00000000-0005-0000-0000-0000A9730000}"/>
    <cellStyle name="Currency 19 2 4 7 2 2" xfId="58788" xr:uid="{00000000-0005-0000-0000-0000AA730000}"/>
    <cellStyle name="Currency 19 2 4 7 3" xfId="50847" xr:uid="{00000000-0005-0000-0000-0000AB730000}"/>
    <cellStyle name="Currency 19 2 4 8" xfId="8621" xr:uid="{00000000-0005-0000-0000-0000AC730000}"/>
    <cellStyle name="Currency 19 2 4 8 2" xfId="37679" xr:uid="{00000000-0005-0000-0000-0000AD730000}"/>
    <cellStyle name="Currency 19 2 4 9" xfId="31095" xr:uid="{00000000-0005-0000-0000-0000AE730000}"/>
    <cellStyle name="Currency 19 2 5" xfId="2535" xr:uid="{00000000-0005-0000-0000-0000AF730000}"/>
    <cellStyle name="Currency 19 2 5 2" xfId="5893" xr:uid="{00000000-0005-0000-0000-0000B0730000}"/>
    <cellStyle name="Currency 19 2 5 2 2" xfId="19175" xr:uid="{00000000-0005-0000-0000-0000B1730000}"/>
    <cellStyle name="Currency 19 2 5 2 2 2" xfId="27129" xr:uid="{00000000-0005-0000-0000-0000B2730000}"/>
    <cellStyle name="Currency 19 2 5 2 2 2 2" xfId="56088" xr:uid="{00000000-0005-0000-0000-0000B3730000}"/>
    <cellStyle name="Currency 19 2 5 2 2 3" xfId="48147" xr:uid="{00000000-0005-0000-0000-0000B4730000}"/>
    <cellStyle name="Currency 19 2 5 2 3" xfId="12505" xr:uid="{00000000-0005-0000-0000-0000B5730000}"/>
    <cellStyle name="Currency 19 2 5 2 3 2" xfId="41563" xr:uid="{00000000-0005-0000-0000-0000B6730000}"/>
    <cellStyle name="Currency 19 2 5 2 4" xfId="34979" xr:uid="{00000000-0005-0000-0000-0000B7730000}"/>
    <cellStyle name="Currency 19 2 5 3" xfId="14773" xr:uid="{00000000-0005-0000-0000-0000B8730000}"/>
    <cellStyle name="Currency 19 2 5 3 2" xfId="22782" xr:uid="{00000000-0005-0000-0000-0000B9730000}"/>
    <cellStyle name="Currency 19 2 5 3 2 2" xfId="51741" xr:uid="{00000000-0005-0000-0000-0000BA730000}"/>
    <cellStyle name="Currency 19 2 5 3 3" xfId="43800" xr:uid="{00000000-0005-0000-0000-0000BB730000}"/>
    <cellStyle name="Currency 19 2 5 4" xfId="9213" xr:uid="{00000000-0005-0000-0000-0000BC730000}"/>
    <cellStyle name="Currency 19 2 5 4 2" xfId="38271" xr:uid="{00000000-0005-0000-0000-0000BD730000}"/>
    <cellStyle name="Currency 19 2 5 5" xfId="31687" xr:uid="{00000000-0005-0000-0000-0000BE730000}"/>
    <cellStyle name="Currency 19 2 6" xfId="3733" xr:uid="{00000000-0005-0000-0000-0000BF730000}"/>
    <cellStyle name="Currency 19 2 6 2" xfId="17027" xr:uid="{00000000-0005-0000-0000-0000C0730000}"/>
    <cellStyle name="Currency 19 2 6 2 2" xfId="24981" xr:uid="{00000000-0005-0000-0000-0000C1730000}"/>
    <cellStyle name="Currency 19 2 6 2 2 2" xfId="53940" xr:uid="{00000000-0005-0000-0000-0000C2730000}"/>
    <cellStyle name="Currency 19 2 6 2 3" xfId="45999" xr:uid="{00000000-0005-0000-0000-0000C3730000}"/>
    <cellStyle name="Currency 19 2 6 3" xfId="10357" xr:uid="{00000000-0005-0000-0000-0000C4730000}"/>
    <cellStyle name="Currency 19 2 6 3 2" xfId="39415" xr:uid="{00000000-0005-0000-0000-0000C5730000}"/>
    <cellStyle name="Currency 19 2 6 4" xfId="32831" xr:uid="{00000000-0005-0000-0000-0000C6730000}"/>
    <cellStyle name="Currency 19 2 7" xfId="4889" xr:uid="{00000000-0005-0000-0000-0000C7730000}"/>
    <cellStyle name="Currency 19 2 7 2" xfId="18171" xr:uid="{00000000-0005-0000-0000-0000C8730000}"/>
    <cellStyle name="Currency 19 2 7 2 2" xfId="26125" xr:uid="{00000000-0005-0000-0000-0000C9730000}"/>
    <cellStyle name="Currency 19 2 7 2 2 2" xfId="55084" xr:uid="{00000000-0005-0000-0000-0000CA730000}"/>
    <cellStyle name="Currency 19 2 7 2 3" xfId="47143" xr:uid="{00000000-0005-0000-0000-0000CB730000}"/>
    <cellStyle name="Currency 19 2 7 3" xfId="11501" xr:uid="{00000000-0005-0000-0000-0000CC730000}"/>
    <cellStyle name="Currency 19 2 7 3 2" xfId="40559" xr:uid="{00000000-0005-0000-0000-0000CD730000}"/>
    <cellStyle name="Currency 19 2 7 4" xfId="33975" xr:uid="{00000000-0005-0000-0000-0000CE730000}"/>
    <cellStyle name="Currency 19 2 8" xfId="7058" xr:uid="{00000000-0005-0000-0000-0000CF730000}"/>
    <cellStyle name="Currency 19 2 8 2" xfId="20319" xr:uid="{00000000-0005-0000-0000-0000D0730000}"/>
    <cellStyle name="Currency 19 2 8 2 2" xfId="28273" xr:uid="{00000000-0005-0000-0000-0000D1730000}"/>
    <cellStyle name="Currency 19 2 8 2 2 2" xfId="57232" xr:uid="{00000000-0005-0000-0000-0000D2730000}"/>
    <cellStyle name="Currency 19 2 8 2 3" xfId="49291" xr:uid="{00000000-0005-0000-0000-0000D3730000}"/>
    <cellStyle name="Currency 19 2 8 3" xfId="13649" xr:uid="{00000000-0005-0000-0000-0000D4730000}"/>
    <cellStyle name="Currency 19 2 8 3 2" xfId="42707" xr:uid="{00000000-0005-0000-0000-0000D5730000}"/>
    <cellStyle name="Currency 19 2 8 4" xfId="36123" xr:uid="{00000000-0005-0000-0000-0000D6730000}"/>
    <cellStyle name="Currency 19 2 9" xfId="14927" xr:uid="{00000000-0005-0000-0000-0000D7730000}"/>
    <cellStyle name="Currency 19 2 9 2" xfId="22917" xr:uid="{00000000-0005-0000-0000-0000D8730000}"/>
    <cellStyle name="Currency 19 2 9 2 2" xfId="51876" xr:uid="{00000000-0005-0000-0000-0000D9730000}"/>
    <cellStyle name="Currency 19 2 9 3" xfId="43935" xr:uid="{00000000-0005-0000-0000-0000DA730000}"/>
    <cellStyle name="Currency 19 3" xfId="1617" xr:uid="{00000000-0005-0000-0000-0000DB730000}"/>
    <cellStyle name="Currency 19 3 10" xfId="30806" xr:uid="{00000000-0005-0000-0000-0000DC730000}"/>
    <cellStyle name="Currency 19 3 2" xfId="2242" xr:uid="{00000000-0005-0000-0000-0000DD730000}"/>
    <cellStyle name="Currency 19 3 2 2" xfId="3250" xr:uid="{00000000-0005-0000-0000-0000DE730000}"/>
    <cellStyle name="Currency 19 3 2 2 2" xfId="6608" xr:uid="{00000000-0005-0000-0000-0000DF730000}"/>
    <cellStyle name="Currency 19 3 2 2 2 2" xfId="19890" xr:uid="{00000000-0005-0000-0000-0000E0730000}"/>
    <cellStyle name="Currency 19 3 2 2 2 2 2" xfId="27844" xr:uid="{00000000-0005-0000-0000-0000E1730000}"/>
    <cellStyle name="Currency 19 3 2 2 2 2 2 2" xfId="56803" xr:uid="{00000000-0005-0000-0000-0000E2730000}"/>
    <cellStyle name="Currency 19 3 2 2 2 2 3" xfId="48862" xr:uid="{00000000-0005-0000-0000-0000E3730000}"/>
    <cellStyle name="Currency 19 3 2 2 2 3" xfId="13220" xr:uid="{00000000-0005-0000-0000-0000E4730000}"/>
    <cellStyle name="Currency 19 3 2 2 2 3 2" xfId="42278" xr:uid="{00000000-0005-0000-0000-0000E5730000}"/>
    <cellStyle name="Currency 19 3 2 2 2 4" xfId="35694" xr:uid="{00000000-0005-0000-0000-0000E6730000}"/>
    <cellStyle name="Currency 19 3 2 2 3" xfId="16738" xr:uid="{00000000-0005-0000-0000-0000E7730000}"/>
    <cellStyle name="Currency 19 3 2 2 3 2" xfId="24692" xr:uid="{00000000-0005-0000-0000-0000E8730000}"/>
    <cellStyle name="Currency 19 3 2 2 3 2 2" xfId="53651" xr:uid="{00000000-0005-0000-0000-0000E9730000}"/>
    <cellStyle name="Currency 19 3 2 2 3 3" xfId="45710" xr:uid="{00000000-0005-0000-0000-0000EA730000}"/>
    <cellStyle name="Currency 19 3 2 2 4" xfId="9928" xr:uid="{00000000-0005-0000-0000-0000EB730000}"/>
    <cellStyle name="Currency 19 3 2 2 4 2" xfId="38986" xr:uid="{00000000-0005-0000-0000-0000EC730000}"/>
    <cellStyle name="Currency 19 3 2 2 5" xfId="32402" xr:uid="{00000000-0005-0000-0000-0000ED730000}"/>
    <cellStyle name="Currency 19 3 2 3" xfId="4448" xr:uid="{00000000-0005-0000-0000-0000EE730000}"/>
    <cellStyle name="Currency 19 3 2 3 2" xfId="17742" xr:uid="{00000000-0005-0000-0000-0000EF730000}"/>
    <cellStyle name="Currency 19 3 2 3 2 2" xfId="25696" xr:uid="{00000000-0005-0000-0000-0000F0730000}"/>
    <cellStyle name="Currency 19 3 2 3 2 2 2" xfId="54655" xr:uid="{00000000-0005-0000-0000-0000F1730000}"/>
    <cellStyle name="Currency 19 3 2 3 2 3" xfId="46714" xr:uid="{00000000-0005-0000-0000-0000F2730000}"/>
    <cellStyle name="Currency 19 3 2 3 3" xfId="11072" xr:uid="{00000000-0005-0000-0000-0000F3730000}"/>
    <cellStyle name="Currency 19 3 2 3 3 2" xfId="40130" xr:uid="{00000000-0005-0000-0000-0000F4730000}"/>
    <cellStyle name="Currency 19 3 2 3 4" xfId="33546" xr:uid="{00000000-0005-0000-0000-0000F5730000}"/>
    <cellStyle name="Currency 19 3 2 4" xfId="5604" xr:uid="{00000000-0005-0000-0000-0000F6730000}"/>
    <cellStyle name="Currency 19 3 2 4 2" xfId="18886" xr:uid="{00000000-0005-0000-0000-0000F7730000}"/>
    <cellStyle name="Currency 19 3 2 4 2 2" xfId="26840" xr:uid="{00000000-0005-0000-0000-0000F8730000}"/>
    <cellStyle name="Currency 19 3 2 4 2 2 2" xfId="55799" xr:uid="{00000000-0005-0000-0000-0000F9730000}"/>
    <cellStyle name="Currency 19 3 2 4 2 3" xfId="47858" xr:uid="{00000000-0005-0000-0000-0000FA730000}"/>
    <cellStyle name="Currency 19 3 2 4 3" xfId="12216" xr:uid="{00000000-0005-0000-0000-0000FB730000}"/>
    <cellStyle name="Currency 19 3 2 4 3 2" xfId="41274" xr:uid="{00000000-0005-0000-0000-0000FC730000}"/>
    <cellStyle name="Currency 19 3 2 4 4" xfId="34690" xr:uid="{00000000-0005-0000-0000-0000FD730000}"/>
    <cellStyle name="Currency 19 3 2 5" xfId="7773" xr:uid="{00000000-0005-0000-0000-0000FE730000}"/>
    <cellStyle name="Currency 19 3 2 5 2" xfId="21034" xr:uid="{00000000-0005-0000-0000-0000FF730000}"/>
    <cellStyle name="Currency 19 3 2 5 2 2" xfId="28988" xr:uid="{00000000-0005-0000-0000-000000740000}"/>
    <cellStyle name="Currency 19 3 2 5 2 2 2" xfId="57947" xr:uid="{00000000-0005-0000-0000-000001740000}"/>
    <cellStyle name="Currency 19 3 2 5 2 3" xfId="50006" xr:uid="{00000000-0005-0000-0000-000002740000}"/>
    <cellStyle name="Currency 19 3 2 5 3" xfId="14364" xr:uid="{00000000-0005-0000-0000-000003740000}"/>
    <cellStyle name="Currency 19 3 2 5 3 2" xfId="43422" xr:uid="{00000000-0005-0000-0000-000004740000}"/>
    <cellStyle name="Currency 19 3 2 5 4" xfId="36838" xr:uid="{00000000-0005-0000-0000-000005740000}"/>
    <cellStyle name="Currency 19 3 2 6" xfId="15643" xr:uid="{00000000-0005-0000-0000-000006740000}"/>
    <cellStyle name="Currency 19 3 2 6 2" xfId="23633" xr:uid="{00000000-0005-0000-0000-000007740000}"/>
    <cellStyle name="Currency 19 3 2 6 2 2" xfId="52592" xr:uid="{00000000-0005-0000-0000-000008740000}"/>
    <cellStyle name="Currency 19 3 2 6 3" xfId="44651" xr:uid="{00000000-0005-0000-0000-000009740000}"/>
    <cellStyle name="Currency 19 3 2 7" xfId="22184" xr:uid="{00000000-0005-0000-0000-00000A740000}"/>
    <cellStyle name="Currency 19 3 2 7 2" xfId="30132" xr:uid="{00000000-0005-0000-0000-00000B740000}"/>
    <cellStyle name="Currency 19 3 2 7 2 2" xfId="59091" xr:uid="{00000000-0005-0000-0000-00000C740000}"/>
    <cellStyle name="Currency 19 3 2 7 3" xfId="51150" xr:uid="{00000000-0005-0000-0000-00000D740000}"/>
    <cellStyle name="Currency 19 3 2 8" xfId="8924" xr:uid="{00000000-0005-0000-0000-00000E740000}"/>
    <cellStyle name="Currency 19 3 2 8 2" xfId="37982" xr:uid="{00000000-0005-0000-0000-00000F740000}"/>
    <cellStyle name="Currency 19 3 2 9" xfId="31398" xr:uid="{00000000-0005-0000-0000-000010740000}"/>
    <cellStyle name="Currency 19 3 3" xfId="2658" xr:uid="{00000000-0005-0000-0000-000011740000}"/>
    <cellStyle name="Currency 19 3 3 2" xfId="6016" xr:uid="{00000000-0005-0000-0000-000012740000}"/>
    <cellStyle name="Currency 19 3 3 2 2" xfId="19298" xr:uid="{00000000-0005-0000-0000-000013740000}"/>
    <cellStyle name="Currency 19 3 3 2 2 2" xfId="27252" xr:uid="{00000000-0005-0000-0000-000014740000}"/>
    <cellStyle name="Currency 19 3 3 2 2 2 2" xfId="56211" xr:uid="{00000000-0005-0000-0000-000015740000}"/>
    <cellStyle name="Currency 19 3 3 2 2 3" xfId="48270" xr:uid="{00000000-0005-0000-0000-000016740000}"/>
    <cellStyle name="Currency 19 3 3 2 3" xfId="12628" xr:uid="{00000000-0005-0000-0000-000017740000}"/>
    <cellStyle name="Currency 19 3 3 2 3 2" xfId="41686" xr:uid="{00000000-0005-0000-0000-000018740000}"/>
    <cellStyle name="Currency 19 3 3 2 4" xfId="35102" xr:uid="{00000000-0005-0000-0000-000019740000}"/>
    <cellStyle name="Currency 19 3 3 3" xfId="16146" xr:uid="{00000000-0005-0000-0000-00001A740000}"/>
    <cellStyle name="Currency 19 3 3 3 2" xfId="24100" xr:uid="{00000000-0005-0000-0000-00001B740000}"/>
    <cellStyle name="Currency 19 3 3 3 2 2" xfId="53059" xr:uid="{00000000-0005-0000-0000-00001C740000}"/>
    <cellStyle name="Currency 19 3 3 3 3" xfId="45118" xr:uid="{00000000-0005-0000-0000-00001D740000}"/>
    <cellStyle name="Currency 19 3 3 4" xfId="9336" xr:uid="{00000000-0005-0000-0000-00001E740000}"/>
    <cellStyle name="Currency 19 3 3 4 2" xfId="38394" xr:uid="{00000000-0005-0000-0000-00001F740000}"/>
    <cellStyle name="Currency 19 3 3 5" xfId="31810" xr:uid="{00000000-0005-0000-0000-000020740000}"/>
    <cellStyle name="Currency 19 3 4" xfId="3856" xr:uid="{00000000-0005-0000-0000-000021740000}"/>
    <cellStyle name="Currency 19 3 4 2" xfId="17150" xr:uid="{00000000-0005-0000-0000-000022740000}"/>
    <cellStyle name="Currency 19 3 4 2 2" xfId="25104" xr:uid="{00000000-0005-0000-0000-000023740000}"/>
    <cellStyle name="Currency 19 3 4 2 2 2" xfId="54063" xr:uid="{00000000-0005-0000-0000-000024740000}"/>
    <cellStyle name="Currency 19 3 4 2 3" xfId="46122" xr:uid="{00000000-0005-0000-0000-000025740000}"/>
    <cellStyle name="Currency 19 3 4 3" xfId="10480" xr:uid="{00000000-0005-0000-0000-000026740000}"/>
    <cellStyle name="Currency 19 3 4 3 2" xfId="39538" xr:uid="{00000000-0005-0000-0000-000027740000}"/>
    <cellStyle name="Currency 19 3 4 4" xfId="32954" xr:uid="{00000000-0005-0000-0000-000028740000}"/>
    <cellStyle name="Currency 19 3 5" xfId="5012" xr:uid="{00000000-0005-0000-0000-000029740000}"/>
    <cellStyle name="Currency 19 3 5 2" xfId="18294" xr:uid="{00000000-0005-0000-0000-00002A740000}"/>
    <cellStyle name="Currency 19 3 5 2 2" xfId="26248" xr:uid="{00000000-0005-0000-0000-00002B740000}"/>
    <cellStyle name="Currency 19 3 5 2 2 2" xfId="55207" xr:uid="{00000000-0005-0000-0000-00002C740000}"/>
    <cellStyle name="Currency 19 3 5 2 3" xfId="47266" xr:uid="{00000000-0005-0000-0000-00002D740000}"/>
    <cellStyle name="Currency 19 3 5 3" xfId="11624" xr:uid="{00000000-0005-0000-0000-00002E740000}"/>
    <cellStyle name="Currency 19 3 5 3 2" xfId="40682" xr:uid="{00000000-0005-0000-0000-00002F740000}"/>
    <cellStyle name="Currency 19 3 5 4" xfId="34098" xr:uid="{00000000-0005-0000-0000-000030740000}"/>
    <cellStyle name="Currency 19 3 6" xfId="7181" xr:uid="{00000000-0005-0000-0000-000031740000}"/>
    <cellStyle name="Currency 19 3 6 2" xfId="20442" xr:uid="{00000000-0005-0000-0000-000032740000}"/>
    <cellStyle name="Currency 19 3 6 2 2" xfId="28396" xr:uid="{00000000-0005-0000-0000-000033740000}"/>
    <cellStyle name="Currency 19 3 6 2 2 2" xfId="57355" xr:uid="{00000000-0005-0000-0000-000034740000}"/>
    <cellStyle name="Currency 19 3 6 2 3" xfId="49414" xr:uid="{00000000-0005-0000-0000-000035740000}"/>
    <cellStyle name="Currency 19 3 6 3" xfId="13772" xr:uid="{00000000-0005-0000-0000-000036740000}"/>
    <cellStyle name="Currency 19 3 6 3 2" xfId="42830" xr:uid="{00000000-0005-0000-0000-000037740000}"/>
    <cellStyle name="Currency 19 3 6 4" xfId="36246" xr:uid="{00000000-0005-0000-0000-000038740000}"/>
    <cellStyle name="Currency 19 3 7" xfId="15050" xr:uid="{00000000-0005-0000-0000-000039740000}"/>
    <cellStyle name="Currency 19 3 7 2" xfId="23040" xr:uid="{00000000-0005-0000-0000-00003A740000}"/>
    <cellStyle name="Currency 19 3 7 2 2" xfId="51999" xr:uid="{00000000-0005-0000-0000-00003B740000}"/>
    <cellStyle name="Currency 19 3 7 3" xfId="44058" xr:uid="{00000000-0005-0000-0000-00003C740000}"/>
    <cellStyle name="Currency 19 3 8" xfId="21592" xr:uid="{00000000-0005-0000-0000-00003D740000}"/>
    <cellStyle name="Currency 19 3 8 2" xfId="29540" xr:uid="{00000000-0005-0000-0000-00003E740000}"/>
    <cellStyle name="Currency 19 3 8 2 2" xfId="58499" xr:uid="{00000000-0005-0000-0000-00003F740000}"/>
    <cellStyle name="Currency 19 3 8 3" xfId="50558" xr:uid="{00000000-0005-0000-0000-000040740000}"/>
    <cellStyle name="Currency 19 3 9" xfId="8332" xr:uid="{00000000-0005-0000-0000-000041740000}"/>
    <cellStyle name="Currency 19 3 9 2" xfId="37390" xr:uid="{00000000-0005-0000-0000-000042740000}"/>
    <cellStyle name="Currency 19 4" xfId="2029" xr:uid="{00000000-0005-0000-0000-000043740000}"/>
    <cellStyle name="Currency 19 4 2" xfId="3037" xr:uid="{00000000-0005-0000-0000-000044740000}"/>
    <cellStyle name="Currency 19 4 2 2" xfId="6395" xr:uid="{00000000-0005-0000-0000-000045740000}"/>
    <cellStyle name="Currency 19 4 2 2 2" xfId="19677" xr:uid="{00000000-0005-0000-0000-000046740000}"/>
    <cellStyle name="Currency 19 4 2 2 2 2" xfId="27631" xr:uid="{00000000-0005-0000-0000-000047740000}"/>
    <cellStyle name="Currency 19 4 2 2 2 2 2" xfId="56590" xr:uid="{00000000-0005-0000-0000-000048740000}"/>
    <cellStyle name="Currency 19 4 2 2 2 3" xfId="48649" xr:uid="{00000000-0005-0000-0000-000049740000}"/>
    <cellStyle name="Currency 19 4 2 2 3" xfId="13007" xr:uid="{00000000-0005-0000-0000-00004A740000}"/>
    <cellStyle name="Currency 19 4 2 2 3 2" xfId="42065" xr:uid="{00000000-0005-0000-0000-00004B740000}"/>
    <cellStyle name="Currency 19 4 2 2 4" xfId="35481" xr:uid="{00000000-0005-0000-0000-00004C740000}"/>
    <cellStyle name="Currency 19 4 2 3" xfId="16525" xr:uid="{00000000-0005-0000-0000-00004D740000}"/>
    <cellStyle name="Currency 19 4 2 3 2" xfId="24479" xr:uid="{00000000-0005-0000-0000-00004E740000}"/>
    <cellStyle name="Currency 19 4 2 3 2 2" xfId="53438" xr:uid="{00000000-0005-0000-0000-00004F740000}"/>
    <cellStyle name="Currency 19 4 2 3 3" xfId="45497" xr:uid="{00000000-0005-0000-0000-000050740000}"/>
    <cellStyle name="Currency 19 4 2 4" xfId="9715" xr:uid="{00000000-0005-0000-0000-000051740000}"/>
    <cellStyle name="Currency 19 4 2 4 2" xfId="38773" xr:uid="{00000000-0005-0000-0000-000052740000}"/>
    <cellStyle name="Currency 19 4 2 5" xfId="32189" xr:uid="{00000000-0005-0000-0000-000053740000}"/>
    <cellStyle name="Currency 19 4 3" xfId="4235" xr:uid="{00000000-0005-0000-0000-000054740000}"/>
    <cellStyle name="Currency 19 4 3 2" xfId="17529" xr:uid="{00000000-0005-0000-0000-000055740000}"/>
    <cellStyle name="Currency 19 4 3 2 2" xfId="25483" xr:uid="{00000000-0005-0000-0000-000056740000}"/>
    <cellStyle name="Currency 19 4 3 2 2 2" xfId="54442" xr:uid="{00000000-0005-0000-0000-000057740000}"/>
    <cellStyle name="Currency 19 4 3 2 3" xfId="46501" xr:uid="{00000000-0005-0000-0000-000058740000}"/>
    <cellStyle name="Currency 19 4 3 3" xfId="10859" xr:uid="{00000000-0005-0000-0000-000059740000}"/>
    <cellStyle name="Currency 19 4 3 3 2" xfId="39917" xr:uid="{00000000-0005-0000-0000-00005A740000}"/>
    <cellStyle name="Currency 19 4 3 4" xfId="33333" xr:uid="{00000000-0005-0000-0000-00005B740000}"/>
    <cellStyle name="Currency 19 4 4" xfId="5391" xr:uid="{00000000-0005-0000-0000-00005C740000}"/>
    <cellStyle name="Currency 19 4 4 2" xfId="18673" xr:uid="{00000000-0005-0000-0000-00005D740000}"/>
    <cellStyle name="Currency 19 4 4 2 2" xfId="26627" xr:uid="{00000000-0005-0000-0000-00005E740000}"/>
    <cellStyle name="Currency 19 4 4 2 2 2" xfId="55586" xr:uid="{00000000-0005-0000-0000-00005F740000}"/>
    <cellStyle name="Currency 19 4 4 2 3" xfId="47645" xr:uid="{00000000-0005-0000-0000-000060740000}"/>
    <cellStyle name="Currency 19 4 4 3" xfId="12003" xr:uid="{00000000-0005-0000-0000-000061740000}"/>
    <cellStyle name="Currency 19 4 4 3 2" xfId="41061" xr:uid="{00000000-0005-0000-0000-000062740000}"/>
    <cellStyle name="Currency 19 4 4 4" xfId="34477" xr:uid="{00000000-0005-0000-0000-000063740000}"/>
    <cellStyle name="Currency 19 4 5" xfId="7560" xr:uid="{00000000-0005-0000-0000-000064740000}"/>
    <cellStyle name="Currency 19 4 5 2" xfId="20821" xr:uid="{00000000-0005-0000-0000-000065740000}"/>
    <cellStyle name="Currency 19 4 5 2 2" xfId="28775" xr:uid="{00000000-0005-0000-0000-000066740000}"/>
    <cellStyle name="Currency 19 4 5 2 2 2" xfId="57734" xr:uid="{00000000-0005-0000-0000-000067740000}"/>
    <cellStyle name="Currency 19 4 5 2 3" xfId="49793" xr:uid="{00000000-0005-0000-0000-000068740000}"/>
    <cellStyle name="Currency 19 4 5 3" xfId="14151" xr:uid="{00000000-0005-0000-0000-000069740000}"/>
    <cellStyle name="Currency 19 4 5 3 2" xfId="43209" xr:uid="{00000000-0005-0000-0000-00006A740000}"/>
    <cellStyle name="Currency 19 4 5 4" xfId="36625" xr:uid="{00000000-0005-0000-0000-00006B740000}"/>
    <cellStyle name="Currency 19 4 6" xfId="15430" xr:uid="{00000000-0005-0000-0000-00006C740000}"/>
    <cellStyle name="Currency 19 4 6 2" xfId="23420" xr:uid="{00000000-0005-0000-0000-00006D740000}"/>
    <cellStyle name="Currency 19 4 6 2 2" xfId="52379" xr:uid="{00000000-0005-0000-0000-00006E740000}"/>
    <cellStyle name="Currency 19 4 6 3" xfId="44438" xr:uid="{00000000-0005-0000-0000-00006F740000}"/>
    <cellStyle name="Currency 19 4 7" xfId="21971" xr:uid="{00000000-0005-0000-0000-000070740000}"/>
    <cellStyle name="Currency 19 4 7 2" xfId="29919" xr:uid="{00000000-0005-0000-0000-000071740000}"/>
    <cellStyle name="Currency 19 4 7 2 2" xfId="58878" xr:uid="{00000000-0005-0000-0000-000072740000}"/>
    <cellStyle name="Currency 19 4 7 3" xfId="50937" xr:uid="{00000000-0005-0000-0000-000073740000}"/>
    <cellStyle name="Currency 19 4 8" xfId="8711" xr:uid="{00000000-0005-0000-0000-000074740000}"/>
    <cellStyle name="Currency 19 4 8 2" xfId="37769" xr:uid="{00000000-0005-0000-0000-000075740000}"/>
    <cellStyle name="Currency 19 4 9" xfId="31185" xr:uid="{00000000-0005-0000-0000-000076740000}"/>
    <cellStyle name="Currency 19 5" xfId="1847" xr:uid="{00000000-0005-0000-0000-000077740000}"/>
    <cellStyle name="Currency 19 5 2" xfId="2857" xr:uid="{00000000-0005-0000-0000-000078740000}"/>
    <cellStyle name="Currency 19 5 2 2" xfId="6215" xr:uid="{00000000-0005-0000-0000-000079740000}"/>
    <cellStyle name="Currency 19 5 2 2 2" xfId="19497" xr:uid="{00000000-0005-0000-0000-00007A740000}"/>
    <cellStyle name="Currency 19 5 2 2 2 2" xfId="27451" xr:uid="{00000000-0005-0000-0000-00007B740000}"/>
    <cellStyle name="Currency 19 5 2 2 2 2 2" xfId="56410" xr:uid="{00000000-0005-0000-0000-00007C740000}"/>
    <cellStyle name="Currency 19 5 2 2 2 3" xfId="48469" xr:uid="{00000000-0005-0000-0000-00007D740000}"/>
    <cellStyle name="Currency 19 5 2 2 3" xfId="12827" xr:uid="{00000000-0005-0000-0000-00007E740000}"/>
    <cellStyle name="Currency 19 5 2 2 3 2" xfId="41885" xr:uid="{00000000-0005-0000-0000-00007F740000}"/>
    <cellStyle name="Currency 19 5 2 2 4" xfId="35301" xr:uid="{00000000-0005-0000-0000-000080740000}"/>
    <cellStyle name="Currency 19 5 2 3" xfId="16345" xr:uid="{00000000-0005-0000-0000-000081740000}"/>
    <cellStyle name="Currency 19 5 2 3 2" xfId="24299" xr:uid="{00000000-0005-0000-0000-000082740000}"/>
    <cellStyle name="Currency 19 5 2 3 2 2" xfId="53258" xr:uid="{00000000-0005-0000-0000-000083740000}"/>
    <cellStyle name="Currency 19 5 2 3 3" xfId="45317" xr:uid="{00000000-0005-0000-0000-000084740000}"/>
    <cellStyle name="Currency 19 5 2 4" xfId="9535" xr:uid="{00000000-0005-0000-0000-000085740000}"/>
    <cellStyle name="Currency 19 5 2 4 2" xfId="38593" xr:uid="{00000000-0005-0000-0000-000086740000}"/>
    <cellStyle name="Currency 19 5 2 5" xfId="32009" xr:uid="{00000000-0005-0000-0000-000087740000}"/>
    <cellStyle name="Currency 19 5 3" xfId="4055" xr:uid="{00000000-0005-0000-0000-000088740000}"/>
    <cellStyle name="Currency 19 5 3 2" xfId="17349" xr:uid="{00000000-0005-0000-0000-000089740000}"/>
    <cellStyle name="Currency 19 5 3 2 2" xfId="25303" xr:uid="{00000000-0005-0000-0000-00008A740000}"/>
    <cellStyle name="Currency 19 5 3 2 2 2" xfId="54262" xr:uid="{00000000-0005-0000-0000-00008B740000}"/>
    <cellStyle name="Currency 19 5 3 2 3" xfId="46321" xr:uid="{00000000-0005-0000-0000-00008C740000}"/>
    <cellStyle name="Currency 19 5 3 3" xfId="10679" xr:uid="{00000000-0005-0000-0000-00008D740000}"/>
    <cellStyle name="Currency 19 5 3 3 2" xfId="39737" xr:uid="{00000000-0005-0000-0000-00008E740000}"/>
    <cellStyle name="Currency 19 5 3 4" xfId="33153" xr:uid="{00000000-0005-0000-0000-00008F740000}"/>
    <cellStyle name="Currency 19 5 4" xfId="5211" xr:uid="{00000000-0005-0000-0000-000090740000}"/>
    <cellStyle name="Currency 19 5 4 2" xfId="18493" xr:uid="{00000000-0005-0000-0000-000091740000}"/>
    <cellStyle name="Currency 19 5 4 2 2" xfId="26447" xr:uid="{00000000-0005-0000-0000-000092740000}"/>
    <cellStyle name="Currency 19 5 4 2 2 2" xfId="55406" xr:uid="{00000000-0005-0000-0000-000093740000}"/>
    <cellStyle name="Currency 19 5 4 2 3" xfId="47465" xr:uid="{00000000-0005-0000-0000-000094740000}"/>
    <cellStyle name="Currency 19 5 4 3" xfId="11823" xr:uid="{00000000-0005-0000-0000-000095740000}"/>
    <cellStyle name="Currency 19 5 4 3 2" xfId="40881" xr:uid="{00000000-0005-0000-0000-000096740000}"/>
    <cellStyle name="Currency 19 5 4 4" xfId="34297" xr:uid="{00000000-0005-0000-0000-000097740000}"/>
    <cellStyle name="Currency 19 5 5" xfId="7380" xr:uid="{00000000-0005-0000-0000-000098740000}"/>
    <cellStyle name="Currency 19 5 5 2" xfId="20641" xr:uid="{00000000-0005-0000-0000-000099740000}"/>
    <cellStyle name="Currency 19 5 5 2 2" xfId="28595" xr:uid="{00000000-0005-0000-0000-00009A740000}"/>
    <cellStyle name="Currency 19 5 5 2 2 2" xfId="57554" xr:uid="{00000000-0005-0000-0000-00009B740000}"/>
    <cellStyle name="Currency 19 5 5 2 3" xfId="49613" xr:uid="{00000000-0005-0000-0000-00009C740000}"/>
    <cellStyle name="Currency 19 5 5 3" xfId="13971" xr:uid="{00000000-0005-0000-0000-00009D740000}"/>
    <cellStyle name="Currency 19 5 5 3 2" xfId="43029" xr:uid="{00000000-0005-0000-0000-00009E740000}"/>
    <cellStyle name="Currency 19 5 5 4" xfId="36445" xr:uid="{00000000-0005-0000-0000-00009F740000}"/>
    <cellStyle name="Currency 19 5 6" xfId="15250" xr:uid="{00000000-0005-0000-0000-0000A0740000}"/>
    <cellStyle name="Currency 19 5 6 2" xfId="23240" xr:uid="{00000000-0005-0000-0000-0000A1740000}"/>
    <cellStyle name="Currency 19 5 6 2 2" xfId="52199" xr:uid="{00000000-0005-0000-0000-0000A2740000}"/>
    <cellStyle name="Currency 19 5 6 3" xfId="44258" xr:uid="{00000000-0005-0000-0000-0000A3740000}"/>
    <cellStyle name="Currency 19 5 7" xfId="21791" xr:uid="{00000000-0005-0000-0000-0000A4740000}"/>
    <cellStyle name="Currency 19 5 7 2" xfId="29739" xr:uid="{00000000-0005-0000-0000-0000A5740000}"/>
    <cellStyle name="Currency 19 5 7 2 2" xfId="58698" xr:uid="{00000000-0005-0000-0000-0000A6740000}"/>
    <cellStyle name="Currency 19 5 7 3" xfId="50757" xr:uid="{00000000-0005-0000-0000-0000A7740000}"/>
    <cellStyle name="Currency 19 5 8" xfId="8531" xr:uid="{00000000-0005-0000-0000-0000A8740000}"/>
    <cellStyle name="Currency 19 5 8 2" xfId="37589" xr:uid="{00000000-0005-0000-0000-0000A9740000}"/>
    <cellStyle name="Currency 19 5 9" xfId="31005" xr:uid="{00000000-0005-0000-0000-0000AA740000}"/>
    <cellStyle name="Currency 19 6" xfId="2445" xr:uid="{00000000-0005-0000-0000-0000AB740000}"/>
    <cellStyle name="Currency 19 6 2" xfId="5803" xr:uid="{00000000-0005-0000-0000-0000AC740000}"/>
    <cellStyle name="Currency 19 6 2 2" xfId="19085" xr:uid="{00000000-0005-0000-0000-0000AD740000}"/>
    <cellStyle name="Currency 19 6 2 2 2" xfId="27039" xr:uid="{00000000-0005-0000-0000-0000AE740000}"/>
    <cellStyle name="Currency 19 6 2 2 2 2" xfId="55998" xr:uid="{00000000-0005-0000-0000-0000AF740000}"/>
    <cellStyle name="Currency 19 6 2 2 3" xfId="48057" xr:uid="{00000000-0005-0000-0000-0000B0740000}"/>
    <cellStyle name="Currency 19 6 2 3" xfId="12415" xr:uid="{00000000-0005-0000-0000-0000B1740000}"/>
    <cellStyle name="Currency 19 6 2 3 2" xfId="41473" xr:uid="{00000000-0005-0000-0000-0000B2740000}"/>
    <cellStyle name="Currency 19 6 2 4" xfId="34889" xr:uid="{00000000-0005-0000-0000-0000B3740000}"/>
    <cellStyle name="Currency 19 6 3" xfId="15999" xr:uid="{00000000-0005-0000-0000-0000B4740000}"/>
    <cellStyle name="Currency 19 6 3 2" xfId="23959" xr:uid="{00000000-0005-0000-0000-0000B5740000}"/>
    <cellStyle name="Currency 19 6 3 2 2" xfId="52918" xr:uid="{00000000-0005-0000-0000-0000B6740000}"/>
    <cellStyle name="Currency 19 6 3 3" xfId="44977" xr:uid="{00000000-0005-0000-0000-0000B7740000}"/>
    <cellStyle name="Currency 19 6 4" xfId="9123" xr:uid="{00000000-0005-0000-0000-0000B8740000}"/>
    <cellStyle name="Currency 19 6 4 2" xfId="38181" xr:uid="{00000000-0005-0000-0000-0000B9740000}"/>
    <cellStyle name="Currency 19 6 5" xfId="31597" xr:uid="{00000000-0005-0000-0000-0000BA740000}"/>
    <cellStyle name="Currency 19 7" xfId="3643" xr:uid="{00000000-0005-0000-0000-0000BB740000}"/>
    <cellStyle name="Currency 19 7 2" xfId="16937" xr:uid="{00000000-0005-0000-0000-0000BC740000}"/>
    <cellStyle name="Currency 19 7 2 2" xfId="24891" xr:uid="{00000000-0005-0000-0000-0000BD740000}"/>
    <cellStyle name="Currency 19 7 2 2 2" xfId="53850" xr:uid="{00000000-0005-0000-0000-0000BE740000}"/>
    <cellStyle name="Currency 19 7 2 3" xfId="45909" xr:uid="{00000000-0005-0000-0000-0000BF740000}"/>
    <cellStyle name="Currency 19 7 3" xfId="10267" xr:uid="{00000000-0005-0000-0000-0000C0740000}"/>
    <cellStyle name="Currency 19 7 3 2" xfId="39325" xr:uid="{00000000-0005-0000-0000-0000C1740000}"/>
    <cellStyle name="Currency 19 7 4" xfId="32741" xr:uid="{00000000-0005-0000-0000-0000C2740000}"/>
    <cellStyle name="Currency 19 8" xfId="4799" xr:uid="{00000000-0005-0000-0000-0000C3740000}"/>
    <cellStyle name="Currency 19 8 2" xfId="18081" xr:uid="{00000000-0005-0000-0000-0000C4740000}"/>
    <cellStyle name="Currency 19 8 2 2" xfId="26035" xr:uid="{00000000-0005-0000-0000-0000C5740000}"/>
    <cellStyle name="Currency 19 8 2 2 2" xfId="54994" xr:uid="{00000000-0005-0000-0000-0000C6740000}"/>
    <cellStyle name="Currency 19 8 2 3" xfId="47053" xr:uid="{00000000-0005-0000-0000-0000C7740000}"/>
    <cellStyle name="Currency 19 8 3" xfId="11411" xr:uid="{00000000-0005-0000-0000-0000C8740000}"/>
    <cellStyle name="Currency 19 8 3 2" xfId="40469" xr:uid="{00000000-0005-0000-0000-0000C9740000}"/>
    <cellStyle name="Currency 19 8 4" xfId="33885" xr:uid="{00000000-0005-0000-0000-0000CA740000}"/>
    <cellStyle name="Currency 19 9" xfId="6968" xr:uid="{00000000-0005-0000-0000-0000CB740000}"/>
    <cellStyle name="Currency 19 9 2" xfId="20229" xr:uid="{00000000-0005-0000-0000-0000CC740000}"/>
    <cellStyle name="Currency 19 9 2 2" xfId="28183" xr:uid="{00000000-0005-0000-0000-0000CD740000}"/>
    <cellStyle name="Currency 19 9 2 2 2" xfId="57142" xr:uid="{00000000-0005-0000-0000-0000CE740000}"/>
    <cellStyle name="Currency 19 9 2 3" xfId="49201" xr:uid="{00000000-0005-0000-0000-0000CF740000}"/>
    <cellStyle name="Currency 19 9 3" xfId="13559" xr:uid="{00000000-0005-0000-0000-0000D0740000}"/>
    <cellStyle name="Currency 19 9 3 2" xfId="42617" xr:uid="{00000000-0005-0000-0000-0000D1740000}"/>
    <cellStyle name="Currency 19 9 4" xfId="36033" xr:uid="{00000000-0005-0000-0000-0000D2740000}"/>
    <cellStyle name="Currency 2" xfId="4" xr:uid="{00000000-0005-0000-0000-0000D3740000}"/>
    <cellStyle name="Currency 2 2" xfId="70" xr:uid="{00000000-0005-0000-0000-0000D4740000}"/>
    <cellStyle name="Currency 2 2 2" xfId="932" xr:uid="{00000000-0005-0000-0000-0000D5740000}"/>
    <cellStyle name="Currency 2 3" xfId="931" xr:uid="{00000000-0005-0000-0000-0000D6740000}"/>
    <cellStyle name="Currency 2 3 2" xfId="3531" xr:uid="{00000000-0005-0000-0000-0000D7740000}"/>
    <cellStyle name="Currency 20" xfId="1391" xr:uid="{00000000-0005-0000-0000-0000D8740000}"/>
    <cellStyle name="Currency 20 10" xfId="14835" xr:uid="{00000000-0005-0000-0000-0000D9740000}"/>
    <cellStyle name="Currency 20 10 2" xfId="22826" xr:uid="{00000000-0005-0000-0000-0000DA740000}"/>
    <cellStyle name="Currency 20 10 2 2" xfId="51785" xr:uid="{00000000-0005-0000-0000-0000DB740000}"/>
    <cellStyle name="Currency 20 10 3" xfId="43844" xr:uid="{00000000-0005-0000-0000-0000DC740000}"/>
    <cellStyle name="Currency 20 11" xfId="21378" xr:uid="{00000000-0005-0000-0000-0000DD740000}"/>
    <cellStyle name="Currency 20 11 2" xfId="29326" xr:uid="{00000000-0005-0000-0000-0000DE740000}"/>
    <cellStyle name="Currency 20 11 2 2" xfId="58285" xr:uid="{00000000-0005-0000-0000-0000DF740000}"/>
    <cellStyle name="Currency 20 11 3" xfId="50344" xr:uid="{00000000-0005-0000-0000-0000E0740000}"/>
    <cellStyle name="Currency 20 12" xfId="8118" xr:uid="{00000000-0005-0000-0000-0000E1740000}"/>
    <cellStyle name="Currency 20 12 2" xfId="37176" xr:uid="{00000000-0005-0000-0000-0000E2740000}"/>
    <cellStyle name="Currency 20 13" xfId="30592" xr:uid="{00000000-0005-0000-0000-0000E3740000}"/>
    <cellStyle name="Currency 20 2" xfId="1486" xr:uid="{00000000-0005-0000-0000-0000E4740000}"/>
    <cellStyle name="Currency 20 2 10" xfId="21468" xr:uid="{00000000-0005-0000-0000-0000E5740000}"/>
    <cellStyle name="Currency 20 2 10 2" xfId="29416" xr:uid="{00000000-0005-0000-0000-0000E6740000}"/>
    <cellStyle name="Currency 20 2 10 2 2" xfId="58375" xr:uid="{00000000-0005-0000-0000-0000E7740000}"/>
    <cellStyle name="Currency 20 2 10 3" xfId="50434" xr:uid="{00000000-0005-0000-0000-0000E8740000}"/>
    <cellStyle name="Currency 20 2 11" xfId="8208" xr:uid="{00000000-0005-0000-0000-0000E9740000}"/>
    <cellStyle name="Currency 20 2 11 2" xfId="37266" xr:uid="{00000000-0005-0000-0000-0000EA740000}"/>
    <cellStyle name="Currency 20 2 12" xfId="30682" xr:uid="{00000000-0005-0000-0000-0000EB740000}"/>
    <cellStyle name="Currency 20 2 2" xfId="1706" xr:uid="{00000000-0005-0000-0000-0000EC740000}"/>
    <cellStyle name="Currency 20 2 2 10" xfId="30895" xr:uid="{00000000-0005-0000-0000-0000ED740000}"/>
    <cellStyle name="Currency 20 2 2 2" xfId="2331" xr:uid="{00000000-0005-0000-0000-0000EE740000}"/>
    <cellStyle name="Currency 20 2 2 2 2" xfId="3339" xr:uid="{00000000-0005-0000-0000-0000EF740000}"/>
    <cellStyle name="Currency 20 2 2 2 2 2" xfId="6697" xr:uid="{00000000-0005-0000-0000-0000F0740000}"/>
    <cellStyle name="Currency 20 2 2 2 2 2 2" xfId="19979" xr:uid="{00000000-0005-0000-0000-0000F1740000}"/>
    <cellStyle name="Currency 20 2 2 2 2 2 2 2" xfId="27933" xr:uid="{00000000-0005-0000-0000-0000F2740000}"/>
    <cellStyle name="Currency 20 2 2 2 2 2 2 2 2" xfId="56892" xr:uid="{00000000-0005-0000-0000-0000F3740000}"/>
    <cellStyle name="Currency 20 2 2 2 2 2 2 3" xfId="48951" xr:uid="{00000000-0005-0000-0000-0000F4740000}"/>
    <cellStyle name="Currency 20 2 2 2 2 2 3" xfId="13309" xr:uid="{00000000-0005-0000-0000-0000F5740000}"/>
    <cellStyle name="Currency 20 2 2 2 2 2 3 2" xfId="42367" xr:uid="{00000000-0005-0000-0000-0000F6740000}"/>
    <cellStyle name="Currency 20 2 2 2 2 2 4" xfId="35783" xr:uid="{00000000-0005-0000-0000-0000F7740000}"/>
    <cellStyle name="Currency 20 2 2 2 2 3" xfId="16827" xr:uid="{00000000-0005-0000-0000-0000F8740000}"/>
    <cellStyle name="Currency 20 2 2 2 2 3 2" xfId="24781" xr:uid="{00000000-0005-0000-0000-0000F9740000}"/>
    <cellStyle name="Currency 20 2 2 2 2 3 2 2" xfId="53740" xr:uid="{00000000-0005-0000-0000-0000FA740000}"/>
    <cellStyle name="Currency 20 2 2 2 2 3 3" xfId="45799" xr:uid="{00000000-0005-0000-0000-0000FB740000}"/>
    <cellStyle name="Currency 20 2 2 2 2 4" xfId="10017" xr:uid="{00000000-0005-0000-0000-0000FC740000}"/>
    <cellStyle name="Currency 20 2 2 2 2 4 2" xfId="39075" xr:uid="{00000000-0005-0000-0000-0000FD740000}"/>
    <cellStyle name="Currency 20 2 2 2 2 5" xfId="32491" xr:uid="{00000000-0005-0000-0000-0000FE740000}"/>
    <cellStyle name="Currency 20 2 2 2 3" xfId="4537" xr:uid="{00000000-0005-0000-0000-0000FF740000}"/>
    <cellStyle name="Currency 20 2 2 2 3 2" xfId="17831" xr:uid="{00000000-0005-0000-0000-000000750000}"/>
    <cellStyle name="Currency 20 2 2 2 3 2 2" xfId="25785" xr:uid="{00000000-0005-0000-0000-000001750000}"/>
    <cellStyle name="Currency 20 2 2 2 3 2 2 2" xfId="54744" xr:uid="{00000000-0005-0000-0000-000002750000}"/>
    <cellStyle name="Currency 20 2 2 2 3 2 3" xfId="46803" xr:uid="{00000000-0005-0000-0000-000003750000}"/>
    <cellStyle name="Currency 20 2 2 2 3 3" xfId="11161" xr:uid="{00000000-0005-0000-0000-000004750000}"/>
    <cellStyle name="Currency 20 2 2 2 3 3 2" xfId="40219" xr:uid="{00000000-0005-0000-0000-000005750000}"/>
    <cellStyle name="Currency 20 2 2 2 3 4" xfId="33635" xr:uid="{00000000-0005-0000-0000-000006750000}"/>
    <cellStyle name="Currency 20 2 2 2 4" xfId="5693" xr:uid="{00000000-0005-0000-0000-000007750000}"/>
    <cellStyle name="Currency 20 2 2 2 4 2" xfId="18975" xr:uid="{00000000-0005-0000-0000-000008750000}"/>
    <cellStyle name="Currency 20 2 2 2 4 2 2" xfId="26929" xr:uid="{00000000-0005-0000-0000-000009750000}"/>
    <cellStyle name="Currency 20 2 2 2 4 2 2 2" xfId="55888" xr:uid="{00000000-0005-0000-0000-00000A750000}"/>
    <cellStyle name="Currency 20 2 2 2 4 2 3" xfId="47947" xr:uid="{00000000-0005-0000-0000-00000B750000}"/>
    <cellStyle name="Currency 20 2 2 2 4 3" xfId="12305" xr:uid="{00000000-0005-0000-0000-00000C750000}"/>
    <cellStyle name="Currency 20 2 2 2 4 3 2" xfId="41363" xr:uid="{00000000-0005-0000-0000-00000D750000}"/>
    <cellStyle name="Currency 20 2 2 2 4 4" xfId="34779" xr:uid="{00000000-0005-0000-0000-00000E750000}"/>
    <cellStyle name="Currency 20 2 2 2 5" xfId="7862" xr:uid="{00000000-0005-0000-0000-00000F750000}"/>
    <cellStyle name="Currency 20 2 2 2 5 2" xfId="21123" xr:uid="{00000000-0005-0000-0000-000010750000}"/>
    <cellStyle name="Currency 20 2 2 2 5 2 2" xfId="29077" xr:uid="{00000000-0005-0000-0000-000011750000}"/>
    <cellStyle name="Currency 20 2 2 2 5 2 2 2" xfId="58036" xr:uid="{00000000-0005-0000-0000-000012750000}"/>
    <cellStyle name="Currency 20 2 2 2 5 2 3" xfId="50095" xr:uid="{00000000-0005-0000-0000-000013750000}"/>
    <cellStyle name="Currency 20 2 2 2 5 3" xfId="14453" xr:uid="{00000000-0005-0000-0000-000014750000}"/>
    <cellStyle name="Currency 20 2 2 2 5 3 2" xfId="43511" xr:uid="{00000000-0005-0000-0000-000015750000}"/>
    <cellStyle name="Currency 20 2 2 2 5 4" xfId="36927" xr:uid="{00000000-0005-0000-0000-000016750000}"/>
    <cellStyle name="Currency 20 2 2 2 6" xfId="15732" xr:uid="{00000000-0005-0000-0000-000017750000}"/>
    <cellStyle name="Currency 20 2 2 2 6 2" xfId="23722" xr:uid="{00000000-0005-0000-0000-000018750000}"/>
    <cellStyle name="Currency 20 2 2 2 6 2 2" xfId="52681" xr:uid="{00000000-0005-0000-0000-000019750000}"/>
    <cellStyle name="Currency 20 2 2 2 6 3" xfId="44740" xr:uid="{00000000-0005-0000-0000-00001A750000}"/>
    <cellStyle name="Currency 20 2 2 2 7" xfId="22273" xr:uid="{00000000-0005-0000-0000-00001B750000}"/>
    <cellStyle name="Currency 20 2 2 2 7 2" xfId="30221" xr:uid="{00000000-0005-0000-0000-00001C750000}"/>
    <cellStyle name="Currency 20 2 2 2 7 2 2" xfId="59180" xr:uid="{00000000-0005-0000-0000-00001D750000}"/>
    <cellStyle name="Currency 20 2 2 2 7 3" xfId="51239" xr:uid="{00000000-0005-0000-0000-00001E750000}"/>
    <cellStyle name="Currency 20 2 2 2 8" xfId="9013" xr:uid="{00000000-0005-0000-0000-00001F750000}"/>
    <cellStyle name="Currency 20 2 2 2 8 2" xfId="38071" xr:uid="{00000000-0005-0000-0000-000020750000}"/>
    <cellStyle name="Currency 20 2 2 2 9" xfId="31487" xr:uid="{00000000-0005-0000-0000-000021750000}"/>
    <cellStyle name="Currency 20 2 2 3" xfId="2747" xr:uid="{00000000-0005-0000-0000-000022750000}"/>
    <cellStyle name="Currency 20 2 2 3 2" xfId="6105" xr:uid="{00000000-0005-0000-0000-000023750000}"/>
    <cellStyle name="Currency 20 2 2 3 2 2" xfId="19387" xr:uid="{00000000-0005-0000-0000-000024750000}"/>
    <cellStyle name="Currency 20 2 2 3 2 2 2" xfId="27341" xr:uid="{00000000-0005-0000-0000-000025750000}"/>
    <cellStyle name="Currency 20 2 2 3 2 2 2 2" xfId="56300" xr:uid="{00000000-0005-0000-0000-000026750000}"/>
    <cellStyle name="Currency 20 2 2 3 2 2 3" xfId="48359" xr:uid="{00000000-0005-0000-0000-000027750000}"/>
    <cellStyle name="Currency 20 2 2 3 2 3" xfId="12717" xr:uid="{00000000-0005-0000-0000-000028750000}"/>
    <cellStyle name="Currency 20 2 2 3 2 3 2" xfId="41775" xr:uid="{00000000-0005-0000-0000-000029750000}"/>
    <cellStyle name="Currency 20 2 2 3 2 4" xfId="35191" xr:uid="{00000000-0005-0000-0000-00002A750000}"/>
    <cellStyle name="Currency 20 2 2 3 3" xfId="16235" xr:uid="{00000000-0005-0000-0000-00002B750000}"/>
    <cellStyle name="Currency 20 2 2 3 3 2" xfId="24189" xr:uid="{00000000-0005-0000-0000-00002C750000}"/>
    <cellStyle name="Currency 20 2 2 3 3 2 2" xfId="53148" xr:uid="{00000000-0005-0000-0000-00002D750000}"/>
    <cellStyle name="Currency 20 2 2 3 3 3" xfId="45207" xr:uid="{00000000-0005-0000-0000-00002E750000}"/>
    <cellStyle name="Currency 20 2 2 3 4" xfId="9425" xr:uid="{00000000-0005-0000-0000-00002F750000}"/>
    <cellStyle name="Currency 20 2 2 3 4 2" xfId="38483" xr:uid="{00000000-0005-0000-0000-000030750000}"/>
    <cellStyle name="Currency 20 2 2 3 5" xfId="31899" xr:uid="{00000000-0005-0000-0000-000031750000}"/>
    <cellStyle name="Currency 20 2 2 4" xfId="3945" xr:uid="{00000000-0005-0000-0000-000032750000}"/>
    <cellStyle name="Currency 20 2 2 4 2" xfId="17239" xr:uid="{00000000-0005-0000-0000-000033750000}"/>
    <cellStyle name="Currency 20 2 2 4 2 2" xfId="25193" xr:uid="{00000000-0005-0000-0000-000034750000}"/>
    <cellStyle name="Currency 20 2 2 4 2 2 2" xfId="54152" xr:uid="{00000000-0005-0000-0000-000035750000}"/>
    <cellStyle name="Currency 20 2 2 4 2 3" xfId="46211" xr:uid="{00000000-0005-0000-0000-000036750000}"/>
    <cellStyle name="Currency 20 2 2 4 3" xfId="10569" xr:uid="{00000000-0005-0000-0000-000037750000}"/>
    <cellStyle name="Currency 20 2 2 4 3 2" xfId="39627" xr:uid="{00000000-0005-0000-0000-000038750000}"/>
    <cellStyle name="Currency 20 2 2 4 4" xfId="33043" xr:uid="{00000000-0005-0000-0000-000039750000}"/>
    <cellStyle name="Currency 20 2 2 5" xfId="5101" xr:uid="{00000000-0005-0000-0000-00003A750000}"/>
    <cellStyle name="Currency 20 2 2 5 2" xfId="18383" xr:uid="{00000000-0005-0000-0000-00003B750000}"/>
    <cellStyle name="Currency 20 2 2 5 2 2" xfId="26337" xr:uid="{00000000-0005-0000-0000-00003C750000}"/>
    <cellStyle name="Currency 20 2 2 5 2 2 2" xfId="55296" xr:uid="{00000000-0005-0000-0000-00003D750000}"/>
    <cellStyle name="Currency 20 2 2 5 2 3" xfId="47355" xr:uid="{00000000-0005-0000-0000-00003E750000}"/>
    <cellStyle name="Currency 20 2 2 5 3" xfId="11713" xr:uid="{00000000-0005-0000-0000-00003F750000}"/>
    <cellStyle name="Currency 20 2 2 5 3 2" xfId="40771" xr:uid="{00000000-0005-0000-0000-000040750000}"/>
    <cellStyle name="Currency 20 2 2 5 4" xfId="34187" xr:uid="{00000000-0005-0000-0000-000041750000}"/>
    <cellStyle name="Currency 20 2 2 6" xfId="7270" xr:uid="{00000000-0005-0000-0000-000042750000}"/>
    <cellStyle name="Currency 20 2 2 6 2" xfId="20531" xr:uid="{00000000-0005-0000-0000-000043750000}"/>
    <cellStyle name="Currency 20 2 2 6 2 2" xfId="28485" xr:uid="{00000000-0005-0000-0000-000044750000}"/>
    <cellStyle name="Currency 20 2 2 6 2 2 2" xfId="57444" xr:uid="{00000000-0005-0000-0000-000045750000}"/>
    <cellStyle name="Currency 20 2 2 6 2 3" xfId="49503" xr:uid="{00000000-0005-0000-0000-000046750000}"/>
    <cellStyle name="Currency 20 2 2 6 3" xfId="13861" xr:uid="{00000000-0005-0000-0000-000047750000}"/>
    <cellStyle name="Currency 20 2 2 6 3 2" xfId="42919" xr:uid="{00000000-0005-0000-0000-000048750000}"/>
    <cellStyle name="Currency 20 2 2 6 4" xfId="36335" xr:uid="{00000000-0005-0000-0000-000049750000}"/>
    <cellStyle name="Currency 20 2 2 7" xfId="15139" xr:uid="{00000000-0005-0000-0000-00004A750000}"/>
    <cellStyle name="Currency 20 2 2 7 2" xfId="23129" xr:uid="{00000000-0005-0000-0000-00004B750000}"/>
    <cellStyle name="Currency 20 2 2 7 2 2" xfId="52088" xr:uid="{00000000-0005-0000-0000-00004C750000}"/>
    <cellStyle name="Currency 20 2 2 7 3" xfId="44147" xr:uid="{00000000-0005-0000-0000-00004D750000}"/>
    <cellStyle name="Currency 20 2 2 8" xfId="21681" xr:uid="{00000000-0005-0000-0000-00004E750000}"/>
    <cellStyle name="Currency 20 2 2 8 2" xfId="29629" xr:uid="{00000000-0005-0000-0000-00004F750000}"/>
    <cellStyle name="Currency 20 2 2 8 2 2" xfId="58588" xr:uid="{00000000-0005-0000-0000-000050750000}"/>
    <cellStyle name="Currency 20 2 2 8 3" xfId="50647" xr:uid="{00000000-0005-0000-0000-000051750000}"/>
    <cellStyle name="Currency 20 2 2 9" xfId="8421" xr:uid="{00000000-0005-0000-0000-000052750000}"/>
    <cellStyle name="Currency 20 2 2 9 2" xfId="37479" xr:uid="{00000000-0005-0000-0000-000053750000}"/>
    <cellStyle name="Currency 20 2 3" xfId="2118" xr:uid="{00000000-0005-0000-0000-000054750000}"/>
    <cellStyle name="Currency 20 2 3 2" xfId="3126" xr:uid="{00000000-0005-0000-0000-000055750000}"/>
    <cellStyle name="Currency 20 2 3 2 2" xfId="6484" xr:uid="{00000000-0005-0000-0000-000056750000}"/>
    <cellStyle name="Currency 20 2 3 2 2 2" xfId="19766" xr:uid="{00000000-0005-0000-0000-000057750000}"/>
    <cellStyle name="Currency 20 2 3 2 2 2 2" xfId="27720" xr:uid="{00000000-0005-0000-0000-000058750000}"/>
    <cellStyle name="Currency 20 2 3 2 2 2 2 2" xfId="56679" xr:uid="{00000000-0005-0000-0000-000059750000}"/>
    <cellStyle name="Currency 20 2 3 2 2 2 3" xfId="48738" xr:uid="{00000000-0005-0000-0000-00005A750000}"/>
    <cellStyle name="Currency 20 2 3 2 2 3" xfId="13096" xr:uid="{00000000-0005-0000-0000-00005B750000}"/>
    <cellStyle name="Currency 20 2 3 2 2 3 2" xfId="42154" xr:uid="{00000000-0005-0000-0000-00005C750000}"/>
    <cellStyle name="Currency 20 2 3 2 2 4" xfId="35570" xr:uid="{00000000-0005-0000-0000-00005D750000}"/>
    <cellStyle name="Currency 20 2 3 2 3" xfId="16614" xr:uid="{00000000-0005-0000-0000-00005E750000}"/>
    <cellStyle name="Currency 20 2 3 2 3 2" xfId="24568" xr:uid="{00000000-0005-0000-0000-00005F750000}"/>
    <cellStyle name="Currency 20 2 3 2 3 2 2" xfId="53527" xr:uid="{00000000-0005-0000-0000-000060750000}"/>
    <cellStyle name="Currency 20 2 3 2 3 3" xfId="45586" xr:uid="{00000000-0005-0000-0000-000061750000}"/>
    <cellStyle name="Currency 20 2 3 2 4" xfId="9804" xr:uid="{00000000-0005-0000-0000-000062750000}"/>
    <cellStyle name="Currency 20 2 3 2 4 2" xfId="38862" xr:uid="{00000000-0005-0000-0000-000063750000}"/>
    <cellStyle name="Currency 20 2 3 2 5" xfId="32278" xr:uid="{00000000-0005-0000-0000-000064750000}"/>
    <cellStyle name="Currency 20 2 3 3" xfId="4324" xr:uid="{00000000-0005-0000-0000-000065750000}"/>
    <cellStyle name="Currency 20 2 3 3 2" xfId="17618" xr:uid="{00000000-0005-0000-0000-000066750000}"/>
    <cellStyle name="Currency 20 2 3 3 2 2" xfId="25572" xr:uid="{00000000-0005-0000-0000-000067750000}"/>
    <cellStyle name="Currency 20 2 3 3 2 2 2" xfId="54531" xr:uid="{00000000-0005-0000-0000-000068750000}"/>
    <cellStyle name="Currency 20 2 3 3 2 3" xfId="46590" xr:uid="{00000000-0005-0000-0000-000069750000}"/>
    <cellStyle name="Currency 20 2 3 3 3" xfId="10948" xr:uid="{00000000-0005-0000-0000-00006A750000}"/>
    <cellStyle name="Currency 20 2 3 3 3 2" xfId="40006" xr:uid="{00000000-0005-0000-0000-00006B750000}"/>
    <cellStyle name="Currency 20 2 3 3 4" xfId="33422" xr:uid="{00000000-0005-0000-0000-00006C750000}"/>
    <cellStyle name="Currency 20 2 3 4" xfId="5480" xr:uid="{00000000-0005-0000-0000-00006D750000}"/>
    <cellStyle name="Currency 20 2 3 4 2" xfId="18762" xr:uid="{00000000-0005-0000-0000-00006E750000}"/>
    <cellStyle name="Currency 20 2 3 4 2 2" xfId="26716" xr:uid="{00000000-0005-0000-0000-00006F750000}"/>
    <cellStyle name="Currency 20 2 3 4 2 2 2" xfId="55675" xr:uid="{00000000-0005-0000-0000-000070750000}"/>
    <cellStyle name="Currency 20 2 3 4 2 3" xfId="47734" xr:uid="{00000000-0005-0000-0000-000071750000}"/>
    <cellStyle name="Currency 20 2 3 4 3" xfId="12092" xr:uid="{00000000-0005-0000-0000-000072750000}"/>
    <cellStyle name="Currency 20 2 3 4 3 2" xfId="41150" xr:uid="{00000000-0005-0000-0000-000073750000}"/>
    <cellStyle name="Currency 20 2 3 4 4" xfId="34566" xr:uid="{00000000-0005-0000-0000-000074750000}"/>
    <cellStyle name="Currency 20 2 3 5" xfId="7649" xr:uid="{00000000-0005-0000-0000-000075750000}"/>
    <cellStyle name="Currency 20 2 3 5 2" xfId="20910" xr:uid="{00000000-0005-0000-0000-000076750000}"/>
    <cellStyle name="Currency 20 2 3 5 2 2" xfId="28864" xr:uid="{00000000-0005-0000-0000-000077750000}"/>
    <cellStyle name="Currency 20 2 3 5 2 2 2" xfId="57823" xr:uid="{00000000-0005-0000-0000-000078750000}"/>
    <cellStyle name="Currency 20 2 3 5 2 3" xfId="49882" xr:uid="{00000000-0005-0000-0000-000079750000}"/>
    <cellStyle name="Currency 20 2 3 5 3" xfId="14240" xr:uid="{00000000-0005-0000-0000-00007A750000}"/>
    <cellStyle name="Currency 20 2 3 5 3 2" xfId="43298" xr:uid="{00000000-0005-0000-0000-00007B750000}"/>
    <cellStyle name="Currency 20 2 3 5 4" xfId="36714" xr:uid="{00000000-0005-0000-0000-00007C750000}"/>
    <cellStyle name="Currency 20 2 3 6" xfId="15519" xr:uid="{00000000-0005-0000-0000-00007D750000}"/>
    <cellStyle name="Currency 20 2 3 6 2" xfId="23509" xr:uid="{00000000-0005-0000-0000-00007E750000}"/>
    <cellStyle name="Currency 20 2 3 6 2 2" xfId="52468" xr:uid="{00000000-0005-0000-0000-00007F750000}"/>
    <cellStyle name="Currency 20 2 3 6 3" xfId="44527" xr:uid="{00000000-0005-0000-0000-000080750000}"/>
    <cellStyle name="Currency 20 2 3 7" xfId="22060" xr:uid="{00000000-0005-0000-0000-000081750000}"/>
    <cellStyle name="Currency 20 2 3 7 2" xfId="30008" xr:uid="{00000000-0005-0000-0000-000082750000}"/>
    <cellStyle name="Currency 20 2 3 7 2 2" xfId="58967" xr:uid="{00000000-0005-0000-0000-000083750000}"/>
    <cellStyle name="Currency 20 2 3 7 3" xfId="51026" xr:uid="{00000000-0005-0000-0000-000084750000}"/>
    <cellStyle name="Currency 20 2 3 8" xfId="8800" xr:uid="{00000000-0005-0000-0000-000085750000}"/>
    <cellStyle name="Currency 20 2 3 8 2" xfId="37858" xr:uid="{00000000-0005-0000-0000-000086750000}"/>
    <cellStyle name="Currency 20 2 3 9" xfId="31274" xr:uid="{00000000-0005-0000-0000-000087750000}"/>
    <cellStyle name="Currency 20 2 4" xfId="1936" xr:uid="{00000000-0005-0000-0000-000088750000}"/>
    <cellStyle name="Currency 20 2 4 2" xfId="2946" xr:uid="{00000000-0005-0000-0000-000089750000}"/>
    <cellStyle name="Currency 20 2 4 2 2" xfId="6304" xr:uid="{00000000-0005-0000-0000-00008A750000}"/>
    <cellStyle name="Currency 20 2 4 2 2 2" xfId="19586" xr:uid="{00000000-0005-0000-0000-00008B750000}"/>
    <cellStyle name="Currency 20 2 4 2 2 2 2" xfId="27540" xr:uid="{00000000-0005-0000-0000-00008C750000}"/>
    <cellStyle name="Currency 20 2 4 2 2 2 2 2" xfId="56499" xr:uid="{00000000-0005-0000-0000-00008D750000}"/>
    <cellStyle name="Currency 20 2 4 2 2 2 3" xfId="48558" xr:uid="{00000000-0005-0000-0000-00008E750000}"/>
    <cellStyle name="Currency 20 2 4 2 2 3" xfId="12916" xr:uid="{00000000-0005-0000-0000-00008F750000}"/>
    <cellStyle name="Currency 20 2 4 2 2 3 2" xfId="41974" xr:uid="{00000000-0005-0000-0000-000090750000}"/>
    <cellStyle name="Currency 20 2 4 2 2 4" xfId="35390" xr:uid="{00000000-0005-0000-0000-000091750000}"/>
    <cellStyle name="Currency 20 2 4 2 3" xfId="16434" xr:uid="{00000000-0005-0000-0000-000092750000}"/>
    <cellStyle name="Currency 20 2 4 2 3 2" xfId="24388" xr:uid="{00000000-0005-0000-0000-000093750000}"/>
    <cellStyle name="Currency 20 2 4 2 3 2 2" xfId="53347" xr:uid="{00000000-0005-0000-0000-000094750000}"/>
    <cellStyle name="Currency 20 2 4 2 3 3" xfId="45406" xr:uid="{00000000-0005-0000-0000-000095750000}"/>
    <cellStyle name="Currency 20 2 4 2 4" xfId="9624" xr:uid="{00000000-0005-0000-0000-000096750000}"/>
    <cellStyle name="Currency 20 2 4 2 4 2" xfId="38682" xr:uid="{00000000-0005-0000-0000-000097750000}"/>
    <cellStyle name="Currency 20 2 4 2 5" xfId="32098" xr:uid="{00000000-0005-0000-0000-000098750000}"/>
    <cellStyle name="Currency 20 2 4 3" xfId="4144" xr:uid="{00000000-0005-0000-0000-000099750000}"/>
    <cellStyle name="Currency 20 2 4 3 2" xfId="17438" xr:uid="{00000000-0005-0000-0000-00009A750000}"/>
    <cellStyle name="Currency 20 2 4 3 2 2" xfId="25392" xr:uid="{00000000-0005-0000-0000-00009B750000}"/>
    <cellStyle name="Currency 20 2 4 3 2 2 2" xfId="54351" xr:uid="{00000000-0005-0000-0000-00009C750000}"/>
    <cellStyle name="Currency 20 2 4 3 2 3" xfId="46410" xr:uid="{00000000-0005-0000-0000-00009D750000}"/>
    <cellStyle name="Currency 20 2 4 3 3" xfId="10768" xr:uid="{00000000-0005-0000-0000-00009E750000}"/>
    <cellStyle name="Currency 20 2 4 3 3 2" xfId="39826" xr:uid="{00000000-0005-0000-0000-00009F750000}"/>
    <cellStyle name="Currency 20 2 4 3 4" xfId="33242" xr:uid="{00000000-0005-0000-0000-0000A0750000}"/>
    <cellStyle name="Currency 20 2 4 4" xfId="5300" xr:uid="{00000000-0005-0000-0000-0000A1750000}"/>
    <cellStyle name="Currency 20 2 4 4 2" xfId="18582" xr:uid="{00000000-0005-0000-0000-0000A2750000}"/>
    <cellStyle name="Currency 20 2 4 4 2 2" xfId="26536" xr:uid="{00000000-0005-0000-0000-0000A3750000}"/>
    <cellStyle name="Currency 20 2 4 4 2 2 2" xfId="55495" xr:uid="{00000000-0005-0000-0000-0000A4750000}"/>
    <cellStyle name="Currency 20 2 4 4 2 3" xfId="47554" xr:uid="{00000000-0005-0000-0000-0000A5750000}"/>
    <cellStyle name="Currency 20 2 4 4 3" xfId="11912" xr:uid="{00000000-0005-0000-0000-0000A6750000}"/>
    <cellStyle name="Currency 20 2 4 4 3 2" xfId="40970" xr:uid="{00000000-0005-0000-0000-0000A7750000}"/>
    <cellStyle name="Currency 20 2 4 4 4" xfId="34386" xr:uid="{00000000-0005-0000-0000-0000A8750000}"/>
    <cellStyle name="Currency 20 2 4 5" xfId="7469" xr:uid="{00000000-0005-0000-0000-0000A9750000}"/>
    <cellStyle name="Currency 20 2 4 5 2" xfId="20730" xr:uid="{00000000-0005-0000-0000-0000AA750000}"/>
    <cellStyle name="Currency 20 2 4 5 2 2" xfId="28684" xr:uid="{00000000-0005-0000-0000-0000AB750000}"/>
    <cellStyle name="Currency 20 2 4 5 2 2 2" xfId="57643" xr:uid="{00000000-0005-0000-0000-0000AC750000}"/>
    <cellStyle name="Currency 20 2 4 5 2 3" xfId="49702" xr:uid="{00000000-0005-0000-0000-0000AD750000}"/>
    <cellStyle name="Currency 20 2 4 5 3" xfId="14060" xr:uid="{00000000-0005-0000-0000-0000AE750000}"/>
    <cellStyle name="Currency 20 2 4 5 3 2" xfId="43118" xr:uid="{00000000-0005-0000-0000-0000AF750000}"/>
    <cellStyle name="Currency 20 2 4 5 4" xfId="36534" xr:uid="{00000000-0005-0000-0000-0000B0750000}"/>
    <cellStyle name="Currency 20 2 4 6" xfId="15339" xr:uid="{00000000-0005-0000-0000-0000B1750000}"/>
    <cellStyle name="Currency 20 2 4 6 2" xfId="23329" xr:uid="{00000000-0005-0000-0000-0000B2750000}"/>
    <cellStyle name="Currency 20 2 4 6 2 2" xfId="52288" xr:uid="{00000000-0005-0000-0000-0000B3750000}"/>
    <cellStyle name="Currency 20 2 4 6 3" xfId="44347" xr:uid="{00000000-0005-0000-0000-0000B4750000}"/>
    <cellStyle name="Currency 20 2 4 7" xfId="21880" xr:uid="{00000000-0005-0000-0000-0000B5750000}"/>
    <cellStyle name="Currency 20 2 4 7 2" xfId="29828" xr:uid="{00000000-0005-0000-0000-0000B6750000}"/>
    <cellStyle name="Currency 20 2 4 7 2 2" xfId="58787" xr:uid="{00000000-0005-0000-0000-0000B7750000}"/>
    <cellStyle name="Currency 20 2 4 7 3" xfId="50846" xr:uid="{00000000-0005-0000-0000-0000B8750000}"/>
    <cellStyle name="Currency 20 2 4 8" xfId="8620" xr:uid="{00000000-0005-0000-0000-0000B9750000}"/>
    <cellStyle name="Currency 20 2 4 8 2" xfId="37678" xr:uid="{00000000-0005-0000-0000-0000BA750000}"/>
    <cellStyle name="Currency 20 2 4 9" xfId="31094" xr:uid="{00000000-0005-0000-0000-0000BB750000}"/>
    <cellStyle name="Currency 20 2 5" xfId="2534" xr:uid="{00000000-0005-0000-0000-0000BC750000}"/>
    <cellStyle name="Currency 20 2 5 2" xfId="5892" xr:uid="{00000000-0005-0000-0000-0000BD750000}"/>
    <cellStyle name="Currency 20 2 5 2 2" xfId="19174" xr:uid="{00000000-0005-0000-0000-0000BE750000}"/>
    <cellStyle name="Currency 20 2 5 2 2 2" xfId="27128" xr:uid="{00000000-0005-0000-0000-0000BF750000}"/>
    <cellStyle name="Currency 20 2 5 2 2 2 2" xfId="56087" xr:uid="{00000000-0005-0000-0000-0000C0750000}"/>
    <cellStyle name="Currency 20 2 5 2 2 3" xfId="48146" xr:uid="{00000000-0005-0000-0000-0000C1750000}"/>
    <cellStyle name="Currency 20 2 5 2 3" xfId="12504" xr:uid="{00000000-0005-0000-0000-0000C2750000}"/>
    <cellStyle name="Currency 20 2 5 2 3 2" xfId="41562" xr:uid="{00000000-0005-0000-0000-0000C3750000}"/>
    <cellStyle name="Currency 20 2 5 2 4" xfId="34978" xr:uid="{00000000-0005-0000-0000-0000C4750000}"/>
    <cellStyle name="Currency 20 2 5 3" xfId="14823" xr:uid="{00000000-0005-0000-0000-0000C5750000}"/>
    <cellStyle name="Currency 20 2 5 3 2" xfId="22817" xr:uid="{00000000-0005-0000-0000-0000C6750000}"/>
    <cellStyle name="Currency 20 2 5 3 2 2" xfId="51776" xr:uid="{00000000-0005-0000-0000-0000C7750000}"/>
    <cellStyle name="Currency 20 2 5 3 3" xfId="43835" xr:uid="{00000000-0005-0000-0000-0000C8750000}"/>
    <cellStyle name="Currency 20 2 5 4" xfId="9212" xr:uid="{00000000-0005-0000-0000-0000C9750000}"/>
    <cellStyle name="Currency 20 2 5 4 2" xfId="38270" xr:uid="{00000000-0005-0000-0000-0000CA750000}"/>
    <cellStyle name="Currency 20 2 5 5" xfId="31686" xr:uid="{00000000-0005-0000-0000-0000CB750000}"/>
    <cellStyle name="Currency 20 2 6" xfId="3732" xr:uid="{00000000-0005-0000-0000-0000CC750000}"/>
    <cellStyle name="Currency 20 2 6 2" xfId="17026" xr:uid="{00000000-0005-0000-0000-0000CD750000}"/>
    <cellStyle name="Currency 20 2 6 2 2" xfId="24980" xr:uid="{00000000-0005-0000-0000-0000CE750000}"/>
    <cellStyle name="Currency 20 2 6 2 2 2" xfId="53939" xr:uid="{00000000-0005-0000-0000-0000CF750000}"/>
    <cellStyle name="Currency 20 2 6 2 3" xfId="45998" xr:uid="{00000000-0005-0000-0000-0000D0750000}"/>
    <cellStyle name="Currency 20 2 6 3" xfId="10356" xr:uid="{00000000-0005-0000-0000-0000D1750000}"/>
    <cellStyle name="Currency 20 2 6 3 2" xfId="39414" xr:uid="{00000000-0005-0000-0000-0000D2750000}"/>
    <cellStyle name="Currency 20 2 6 4" xfId="32830" xr:uid="{00000000-0005-0000-0000-0000D3750000}"/>
    <cellStyle name="Currency 20 2 7" xfId="4888" xr:uid="{00000000-0005-0000-0000-0000D4750000}"/>
    <cellStyle name="Currency 20 2 7 2" xfId="18170" xr:uid="{00000000-0005-0000-0000-0000D5750000}"/>
    <cellStyle name="Currency 20 2 7 2 2" xfId="26124" xr:uid="{00000000-0005-0000-0000-0000D6750000}"/>
    <cellStyle name="Currency 20 2 7 2 2 2" xfId="55083" xr:uid="{00000000-0005-0000-0000-0000D7750000}"/>
    <cellStyle name="Currency 20 2 7 2 3" xfId="47142" xr:uid="{00000000-0005-0000-0000-0000D8750000}"/>
    <cellStyle name="Currency 20 2 7 3" xfId="11500" xr:uid="{00000000-0005-0000-0000-0000D9750000}"/>
    <cellStyle name="Currency 20 2 7 3 2" xfId="40558" xr:uid="{00000000-0005-0000-0000-0000DA750000}"/>
    <cellStyle name="Currency 20 2 7 4" xfId="33974" xr:uid="{00000000-0005-0000-0000-0000DB750000}"/>
    <cellStyle name="Currency 20 2 8" xfId="7057" xr:uid="{00000000-0005-0000-0000-0000DC750000}"/>
    <cellStyle name="Currency 20 2 8 2" xfId="20318" xr:uid="{00000000-0005-0000-0000-0000DD750000}"/>
    <cellStyle name="Currency 20 2 8 2 2" xfId="28272" xr:uid="{00000000-0005-0000-0000-0000DE750000}"/>
    <cellStyle name="Currency 20 2 8 2 2 2" xfId="57231" xr:uid="{00000000-0005-0000-0000-0000DF750000}"/>
    <cellStyle name="Currency 20 2 8 2 3" xfId="49290" xr:uid="{00000000-0005-0000-0000-0000E0750000}"/>
    <cellStyle name="Currency 20 2 8 3" xfId="13648" xr:uid="{00000000-0005-0000-0000-0000E1750000}"/>
    <cellStyle name="Currency 20 2 8 3 2" xfId="42706" xr:uid="{00000000-0005-0000-0000-0000E2750000}"/>
    <cellStyle name="Currency 20 2 8 4" xfId="36122" xr:uid="{00000000-0005-0000-0000-0000E3750000}"/>
    <cellStyle name="Currency 20 2 9" xfId="14926" xr:uid="{00000000-0005-0000-0000-0000E4750000}"/>
    <cellStyle name="Currency 20 2 9 2" xfId="22916" xr:uid="{00000000-0005-0000-0000-0000E5750000}"/>
    <cellStyle name="Currency 20 2 9 2 2" xfId="51875" xr:uid="{00000000-0005-0000-0000-0000E6750000}"/>
    <cellStyle name="Currency 20 2 9 3" xfId="43934" xr:uid="{00000000-0005-0000-0000-0000E7750000}"/>
    <cellStyle name="Currency 20 3" xfId="1616" xr:uid="{00000000-0005-0000-0000-0000E8750000}"/>
    <cellStyle name="Currency 20 3 10" xfId="30805" xr:uid="{00000000-0005-0000-0000-0000E9750000}"/>
    <cellStyle name="Currency 20 3 2" xfId="2241" xr:uid="{00000000-0005-0000-0000-0000EA750000}"/>
    <cellStyle name="Currency 20 3 2 2" xfId="3249" xr:uid="{00000000-0005-0000-0000-0000EB750000}"/>
    <cellStyle name="Currency 20 3 2 2 2" xfId="6607" xr:uid="{00000000-0005-0000-0000-0000EC750000}"/>
    <cellStyle name="Currency 20 3 2 2 2 2" xfId="19889" xr:uid="{00000000-0005-0000-0000-0000ED750000}"/>
    <cellStyle name="Currency 20 3 2 2 2 2 2" xfId="27843" xr:uid="{00000000-0005-0000-0000-0000EE750000}"/>
    <cellStyle name="Currency 20 3 2 2 2 2 2 2" xfId="56802" xr:uid="{00000000-0005-0000-0000-0000EF750000}"/>
    <cellStyle name="Currency 20 3 2 2 2 2 3" xfId="48861" xr:uid="{00000000-0005-0000-0000-0000F0750000}"/>
    <cellStyle name="Currency 20 3 2 2 2 3" xfId="13219" xr:uid="{00000000-0005-0000-0000-0000F1750000}"/>
    <cellStyle name="Currency 20 3 2 2 2 3 2" xfId="42277" xr:uid="{00000000-0005-0000-0000-0000F2750000}"/>
    <cellStyle name="Currency 20 3 2 2 2 4" xfId="35693" xr:uid="{00000000-0005-0000-0000-0000F3750000}"/>
    <cellStyle name="Currency 20 3 2 2 3" xfId="16737" xr:uid="{00000000-0005-0000-0000-0000F4750000}"/>
    <cellStyle name="Currency 20 3 2 2 3 2" xfId="24691" xr:uid="{00000000-0005-0000-0000-0000F5750000}"/>
    <cellStyle name="Currency 20 3 2 2 3 2 2" xfId="53650" xr:uid="{00000000-0005-0000-0000-0000F6750000}"/>
    <cellStyle name="Currency 20 3 2 2 3 3" xfId="45709" xr:uid="{00000000-0005-0000-0000-0000F7750000}"/>
    <cellStyle name="Currency 20 3 2 2 4" xfId="9927" xr:uid="{00000000-0005-0000-0000-0000F8750000}"/>
    <cellStyle name="Currency 20 3 2 2 4 2" xfId="38985" xr:uid="{00000000-0005-0000-0000-0000F9750000}"/>
    <cellStyle name="Currency 20 3 2 2 5" xfId="32401" xr:uid="{00000000-0005-0000-0000-0000FA750000}"/>
    <cellStyle name="Currency 20 3 2 3" xfId="4447" xr:uid="{00000000-0005-0000-0000-0000FB750000}"/>
    <cellStyle name="Currency 20 3 2 3 2" xfId="17741" xr:uid="{00000000-0005-0000-0000-0000FC750000}"/>
    <cellStyle name="Currency 20 3 2 3 2 2" xfId="25695" xr:uid="{00000000-0005-0000-0000-0000FD750000}"/>
    <cellStyle name="Currency 20 3 2 3 2 2 2" xfId="54654" xr:uid="{00000000-0005-0000-0000-0000FE750000}"/>
    <cellStyle name="Currency 20 3 2 3 2 3" xfId="46713" xr:uid="{00000000-0005-0000-0000-0000FF750000}"/>
    <cellStyle name="Currency 20 3 2 3 3" xfId="11071" xr:uid="{00000000-0005-0000-0000-000000760000}"/>
    <cellStyle name="Currency 20 3 2 3 3 2" xfId="40129" xr:uid="{00000000-0005-0000-0000-000001760000}"/>
    <cellStyle name="Currency 20 3 2 3 4" xfId="33545" xr:uid="{00000000-0005-0000-0000-000002760000}"/>
    <cellStyle name="Currency 20 3 2 4" xfId="5603" xr:uid="{00000000-0005-0000-0000-000003760000}"/>
    <cellStyle name="Currency 20 3 2 4 2" xfId="18885" xr:uid="{00000000-0005-0000-0000-000004760000}"/>
    <cellStyle name="Currency 20 3 2 4 2 2" xfId="26839" xr:uid="{00000000-0005-0000-0000-000005760000}"/>
    <cellStyle name="Currency 20 3 2 4 2 2 2" xfId="55798" xr:uid="{00000000-0005-0000-0000-000006760000}"/>
    <cellStyle name="Currency 20 3 2 4 2 3" xfId="47857" xr:uid="{00000000-0005-0000-0000-000007760000}"/>
    <cellStyle name="Currency 20 3 2 4 3" xfId="12215" xr:uid="{00000000-0005-0000-0000-000008760000}"/>
    <cellStyle name="Currency 20 3 2 4 3 2" xfId="41273" xr:uid="{00000000-0005-0000-0000-000009760000}"/>
    <cellStyle name="Currency 20 3 2 4 4" xfId="34689" xr:uid="{00000000-0005-0000-0000-00000A760000}"/>
    <cellStyle name="Currency 20 3 2 5" xfId="7772" xr:uid="{00000000-0005-0000-0000-00000B760000}"/>
    <cellStyle name="Currency 20 3 2 5 2" xfId="21033" xr:uid="{00000000-0005-0000-0000-00000C760000}"/>
    <cellStyle name="Currency 20 3 2 5 2 2" xfId="28987" xr:uid="{00000000-0005-0000-0000-00000D760000}"/>
    <cellStyle name="Currency 20 3 2 5 2 2 2" xfId="57946" xr:uid="{00000000-0005-0000-0000-00000E760000}"/>
    <cellStyle name="Currency 20 3 2 5 2 3" xfId="50005" xr:uid="{00000000-0005-0000-0000-00000F760000}"/>
    <cellStyle name="Currency 20 3 2 5 3" xfId="14363" xr:uid="{00000000-0005-0000-0000-000010760000}"/>
    <cellStyle name="Currency 20 3 2 5 3 2" xfId="43421" xr:uid="{00000000-0005-0000-0000-000011760000}"/>
    <cellStyle name="Currency 20 3 2 5 4" xfId="36837" xr:uid="{00000000-0005-0000-0000-000012760000}"/>
    <cellStyle name="Currency 20 3 2 6" xfId="15642" xr:uid="{00000000-0005-0000-0000-000013760000}"/>
    <cellStyle name="Currency 20 3 2 6 2" xfId="23632" xr:uid="{00000000-0005-0000-0000-000014760000}"/>
    <cellStyle name="Currency 20 3 2 6 2 2" xfId="52591" xr:uid="{00000000-0005-0000-0000-000015760000}"/>
    <cellStyle name="Currency 20 3 2 6 3" xfId="44650" xr:uid="{00000000-0005-0000-0000-000016760000}"/>
    <cellStyle name="Currency 20 3 2 7" xfId="22183" xr:uid="{00000000-0005-0000-0000-000017760000}"/>
    <cellStyle name="Currency 20 3 2 7 2" xfId="30131" xr:uid="{00000000-0005-0000-0000-000018760000}"/>
    <cellStyle name="Currency 20 3 2 7 2 2" xfId="59090" xr:uid="{00000000-0005-0000-0000-000019760000}"/>
    <cellStyle name="Currency 20 3 2 7 3" xfId="51149" xr:uid="{00000000-0005-0000-0000-00001A760000}"/>
    <cellStyle name="Currency 20 3 2 8" xfId="8923" xr:uid="{00000000-0005-0000-0000-00001B760000}"/>
    <cellStyle name="Currency 20 3 2 8 2" xfId="37981" xr:uid="{00000000-0005-0000-0000-00001C760000}"/>
    <cellStyle name="Currency 20 3 2 9" xfId="31397" xr:uid="{00000000-0005-0000-0000-00001D760000}"/>
    <cellStyle name="Currency 20 3 3" xfId="2657" xr:uid="{00000000-0005-0000-0000-00001E760000}"/>
    <cellStyle name="Currency 20 3 3 2" xfId="6015" xr:uid="{00000000-0005-0000-0000-00001F760000}"/>
    <cellStyle name="Currency 20 3 3 2 2" xfId="19297" xr:uid="{00000000-0005-0000-0000-000020760000}"/>
    <cellStyle name="Currency 20 3 3 2 2 2" xfId="27251" xr:uid="{00000000-0005-0000-0000-000021760000}"/>
    <cellStyle name="Currency 20 3 3 2 2 2 2" xfId="56210" xr:uid="{00000000-0005-0000-0000-000022760000}"/>
    <cellStyle name="Currency 20 3 3 2 2 3" xfId="48269" xr:uid="{00000000-0005-0000-0000-000023760000}"/>
    <cellStyle name="Currency 20 3 3 2 3" xfId="12627" xr:uid="{00000000-0005-0000-0000-000024760000}"/>
    <cellStyle name="Currency 20 3 3 2 3 2" xfId="41685" xr:uid="{00000000-0005-0000-0000-000025760000}"/>
    <cellStyle name="Currency 20 3 3 2 4" xfId="35101" xr:uid="{00000000-0005-0000-0000-000026760000}"/>
    <cellStyle name="Currency 20 3 3 3" xfId="16145" xr:uid="{00000000-0005-0000-0000-000027760000}"/>
    <cellStyle name="Currency 20 3 3 3 2" xfId="24099" xr:uid="{00000000-0005-0000-0000-000028760000}"/>
    <cellStyle name="Currency 20 3 3 3 2 2" xfId="53058" xr:uid="{00000000-0005-0000-0000-000029760000}"/>
    <cellStyle name="Currency 20 3 3 3 3" xfId="45117" xr:uid="{00000000-0005-0000-0000-00002A760000}"/>
    <cellStyle name="Currency 20 3 3 4" xfId="9335" xr:uid="{00000000-0005-0000-0000-00002B760000}"/>
    <cellStyle name="Currency 20 3 3 4 2" xfId="38393" xr:uid="{00000000-0005-0000-0000-00002C760000}"/>
    <cellStyle name="Currency 20 3 3 5" xfId="31809" xr:uid="{00000000-0005-0000-0000-00002D760000}"/>
    <cellStyle name="Currency 20 3 4" xfId="3855" xr:uid="{00000000-0005-0000-0000-00002E760000}"/>
    <cellStyle name="Currency 20 3 4 2" xfId="17149" xr:uid="{00000000-0005-0000-0000-00002F760000}"/>
    <cellStyle name="Currency 20 3 4 2 2" xfId="25103" xr:uid="{00000000-0005-0000-0000-000030760000}"/>
    <cellStyle name="Currency 20 3 4 2 2 2" xfId="54062" xr:uid="{00000000-0005-0000-0000-000031760000}"/>
    <cellStyle name="Currency 20 3 4 2 3" xfId="46121" xr:uid="{00000000-0005-0000-0000-000032760000}"/>
    <cellStyle name="Currency 20 3 4 3" xfId="10479" xr:uid="{00000000-0005-0000-0000-000033760000}"/>
    <cellStyle name="Currency 20 3 4 3 2" xfId="39537" xr:uid="{00000000-0005-0000-0000-000034760000}"/>
    <cellStyle name="Currency 20 3 4 4" xfId="32953" xr:uid="{00000000-0005-0000-0000-000035760000}"/>
    <cellStyle name="Currency 20 3 5" xfId="5011" xr:uid="{00000000-0005-0000-0000-000036760000}"/>
    <cellStyle name="Currency 20 3 5 2" xfId="18293" xr:uid="{00000000-0005-0000-0000-000037760000}"/>
    <cellStyle name="Currency 20 3 5 2 2" xfId="26247" xr:uid="{00000000-0005-0000-0000-000038760000}"/>
    <cellStyle name="Currency 20 3 5 2 2 2" xfId="55206" xr:uid="{00000000-0005-0000-0000-000039760000}"/>
    <cellStyle name="Currency 20 3 5 2 3" xfId="47265" xr:uid="{00000000-0005-0000-0000-00003A760000}"/>
    <cellStyle name="Currency 20 3 5 3" xfId="11623" xr:uid="{00000000-0005-0000-0000-00003B760000}"/>
    <cellStyle name="Currency 20 3 5 3 2" xfId="40681" xr:uid="{00000000-0005-0000-0000-00003C760000}"/>
    <cellStyle name="Currency 20 3 5 4" xfId="34097" xr:uid="{00000000-0005-0000-0000-00003D760000}"/>
    <cellStyle name="Currency 20 3 6" xfId="7180" xr:uid="{00000000-0005-0000-0000-00003E760000}"/>
    <cellStyle name="Currency 20 3 6 2" xfId="20441" xr:uid="{00000000-0005-0000-0000-00003F760000}"/>
    <cellStyle name="Currency 20 3 6 2 2" xfId="28395" xr:uid="{00000000-0005-0000-0000-000040760000}"/>
    <cellStyle name="Currency 20 3 6 2 2 2" xfId="57354" xr:uid="{00000000-0005-0000-0000-000041760000}"/>
    <cellStyle name="Currency 20 3 6 2 3" xfId="49413" xr:uid="{00000000-0005-0000-0000-000042760000}"/>
    <cellStyle name="Currency 20 3 6 3" xfId="13771" xr:uid="{00000000-0005-0000-0000-000043760000}"/>
    <cellStyle name="Currency 20 3 6 3 2" xfId="42829" xr:uid="{00000000-0005-0000-0000-000044760000}"/>
    <cellStyle name="Currency 20 3 6 4" xfId="36245" xr:uid="{00000000-0005-0000-0000-000045760000}"/>
    <cellStyle name="Currency 20 3 7" xfId="15049" xr:uid="{00000000-0005-0000-0000-000046760000}"/>
    <cellStyle name="Currency 20 3 7 2" xfId="23039" xr:uid="{00000000-0005-0000-0000-000047760000}"/>
    <cellStyle name="Currency 20 3 7 2 2" xfId="51998" xr:uid="{00000000-0005-0000-0000-000048760000}"/>
    <cellStyle name="Currency 20 3 7 3" xfId="44057" xr:uid="{00000000-0005-0000-0000-000049760000}"/>
    <cellStyle name="Currency 20 3 8" xfId="21591" xr:uid="{00000000-0005-0000-0000-00004A760000}"/>
    <cellStyle name="Currency 20 3 8 2" xfId="29539" xr:uid="{00000000-0005-0000-0000-00004B760000}"/>
    <cellStyle name="Currency 20 3 8 2 2" xfId="58498" xr:uid="{00000000-0005-0000-0000-00004C760000}"/>
    <cellStyle name="Currency 20 3 8 3" xfId="50557" xr:uid="{00000000-0005-0000-0000-00004D760000}"/>
    <cellStyle name="Currency 20 3 9" xfId="8331" xr:uid="{00000000-0005-0000-0000-00004E760000}"/>
    <cellStyle name="Currency 20 3 9 2" xfId="37389" xr:uid="{00000000-0005-0000-0000-00004F760000}"/>
    <cellStyle name="Currency 20 4" xfId="2028" xr:uid="{00000000-0005-0000-0000-000050760000}"/>
    <cellStyle name="Currency 20 4 2" xfId="3036" xr:uid="{00000000-0005-0000-0000-000051760000}"/>
    <cellStyle name="Currency 20 4 2 2" xfId="6394" xr:uid="{00000000-0005-0000-0000-000052760000}"/>
    <cellStyle name="Currency 20 4 2 2 2" xfId="19676" xr:uid="{00000000-0005-0000-0000-000053760000}"/>
    <cellStyle name="Currency 20 4 2 2 2 2" xfId="27630" xr:uid="{00000000-0005-0000-0000-000054760000}"/>
    <cellStyle name="Currency 20 4 2 2 2 2 2" xfId="56589" xr:uid="{00000000-0005-0000-0000-000055760000}"/>
    <cellStyle name="Currency 20 4 2 2 2 3" xfId="48648" xr:uid="{00000000-0005-0000-0000-000056760000}"/>
    <cellStyle name="Currency 20 4 2 2 3" xfId="13006" xr:uid="{00000000-0005-0000-0000-000057760000}"/>
    <cellStyle name="Currency 20 4 2 2 3 2" xfId="42064" xr:uid="{00000000-0005-0000-0000-000058760000}"/>
    <cellStyle name="Currency 20 4 2 2 4" xfId="35480" xr:uid="{00000000-0005-0000-0000-000059760000}"/>
    <cellStyle name="Currency 20 4 2 3" xfId="16524" xr:uid="{00000000-0005-0000-0000-00005A760000}"/>
    <cellStyle name="Currency 20 4 2 3 2" xfId="24478" xr:uid="{00000000-0005-0000-0000-00005B760000}"/>
    <cellStyle name="Currency 20 4 2 3 2 2" xfId="53437" xr:uid="{00000000-0005-0000-0000-00005C760000}"/>
    <cellStyle name="Currency 20 4 2 3 3" xfId="45496" xr:uid="{00000000-0005-0000-0000-00005D760000}"/>
    <cellStyle name="Currency 20 4 2 4" xfId="9714" xr:uid="{00000000-0005-0000-0000-00005E760000}"/>
    <cellStyle name="Currency 20 4 2 4 2" xfId="38772" xr:uid="{00000000-0005-0000-0000-00005F760000}"/>
    <cellStyle name="Currency 20 4 2 5" xfId="32188" xr:uid="{00000000-0005-0000-0000-000060760000}"/>
    <cellStyle name="Currency 20 4 3" xfId="4234" xr:uid="{00000000-0005-0000-0000-000061760000}"/>
    <cellStyle name="Currency 20 4 3 2" xfId="17528" xr:uid="{00000000-0005-0000-0000-000062760000}"/>
    <cellStyle name="Currency 20 4 3 2 2" xfId="25482" xr:uid="{00000000-0005-0000-0000-000063760000}"/>
    <cellStyle name="Currency 20 4 3 2 2 2" xfId="54441" xr:uid="{00000000-0005-0000-0000-000064760000}"/>
    <cellStyle name="Currency 20 4 3 2 3" xfId="46500" xr:uid="{00000000-0005-0000-0000-000065760000}"/>
    <cellStyle name="Currency 20 4 3 3" xfId="10858" xr:uid="{00000000-0005-0000-0000-000066760000}"/>
    <cellStyle name="Currency 20 4 3 3 2" xfId="39916" xr:uid="{00000000-0005-0000-0000-000067760000}"/>
    <cellStyle name="Currency 20 4 3 4" xfId="33332" xr:uid="{00000000-0005-0000-0000-000068760000}"/>
    <cellStyle name="Currency 20 4 4" xfId="5390" xr:uid="{00000000-0005-0000-0000-000069760000}"/>
    <cellStyle name="Currency 20 4 4 2" xfId="18672" xr:uid="{00000000-0005-0000-0000-00006A760000}"/>
    <cellStyle name="Currency 20 4 4 2 2" xfId="26626" xr:uid="{00000000-0005-0000-0000-00006B760000}"/>
    <cellStyle name="Currency 20 4 4 2 2 2" xfId="55585" xr:uid="{00000000-0005-0000-0000-00006C760000}"/>
    <cellStyle name="Currency 20 4 4 2 3" xfId="47644" xr:uid="{00000000-0005-0000-0000-00006D760000}"/>
    <cellStyle name="Currency 20 4 4 3" xfId="12002" xr:uid="{00000000-0005-0000-0000-00006E760000}"/>
    <cellStyle name="Currency 20 4 4 3 2" xfId="41060" xr:uid="{00000000-0005-0000-0000-00006F760000}"/>
    <cellStyle name="Currency 20 4 4 4" xfId="34476" xr:uid="{00000000-0005-0000-0000-000070760000}"/>
    <cellStyle name="Currency 20 4 5" xfId="7559" xr:uid="{00000000-0005-0000-0000-000071760000}"/>
    <cellStyle name="Currency 20 4 5 2" xfId="20820" xr:uid="{00000000-0005-0000-0000-000072760000}"/>
    <cellStyle name="Currency 20 4 5 2 2" xfId="28774" xr:uid="{00000000-0005-0000-0000-000073760000}"/>
    <cellStyle name="Currency 20 4 5 2 2 2" xfId="57733" xr:uid="{00000000-0005-0000-0000-000074760000}"/>
    <cellStyle name="Currency 20 4 5 2 3" xfId="49792" xr:uid="{00000000-0005-0000-0000-000075760000}"/>
    <cellStyle name="Currency 20 4 5 3" xfId="14150" xr:uid="{00000000-0005-0000-0000-000076760000}"/>
    <cellStyle name="Currency 20 4 5 3 2" xfId="43208" xr:uid="{00000000-0005-0000-0000-000077760000}"/>
    <cellStyle name="Currency 20 4 5 4" xfId="36624" xr:uid="{00000000-0005-0000-0000-000078760000}"/>
    <cellStyle name="Currency 20 4 6" xfId="15429" xr:uid="{00000000-0005-0000-0000-000079760000}"/>
    <cellStyle name="Currency 20 4 6 2" xfId="23419" xr:uid="{00000000-0005-0000-0000-00007A760000}"/>
    <cellStyle name="Currency 20 4 6 2 2" xfId="52378" xr:uid="{00000000-0005-0000-0000-00007B760000}"/>
    <cellStyle name="Currency 20 4 6 3" xfId="44437" xr:uid="{00000000-0005-0000-0000-00007C760000}"/>
    <cellStyle name="Currency 20 4 7" xfId="21970" xr:uid="{00000000-0005-0000-0000-00007D760000}"/>
    <cellStyle name="Currency 20 4 7 2" xfId="29918" xr:uid="{00000000-0005-0000-0000-00007E760000}"/>
    <cellStyle name="Currency 20 4 7 2 2" xfId="58877" xr:uid="{00000000-0005-0000-0000-00007F760000}"/>
    <cellStyle name="Currency 20 4 7 3" xfId="50936" xr:uid="{00000000-0005-0000-0000-000080760000}"/>
    <cellStyle name="Currency 20 4 8" xfId="8710" xr:uid="{00000000-0005-0000-0000-000081760000}"/>
    <cellStyle name="Currency 20 4 8 2" xfId="37768" xr:uid="{00000000-0005-0000-0000-000082760000}"/>
    <cellStyle name="Currency 20 4 9" xfId="31184" xr:uid="{00000000-0005-0000-0000-000083760000}"/>
    <cellStyle name="Currency 20 5" xfId="1846" xr:uid="{00000000-0005-0000-0000-000084760000}"/>
    <cellStyle name="Currency 20 5 2" xfId="2856" xr:uid="{00000000-0005-0000-0000-000085760000}"/>
    <cellStyle name="Currency 20 5 2 2" xfId="6214" xr:uid="{00000000-0005-0000-0000-000086760000}"/>
    <cellStyle name="Currency 20 5 2 2 2" xfId="19496" xr:uid="{00000000-0005-0000-0000-000087760000}"/>
    <cellStyle name="Currency 20 5 2 2 2 2" xfId="27450" xr:uid="{00000000-0005-0000-0000-000088760000}"/>
    <cellStyle name="Currency 20 5 2 2 2 2 2" xfId="56409" xr:uid="{00000000-0005-0000-0000-000089760000}"/>
    <cellStyle name="Currency 20 5 2 2 2 3" xfId="48468" xr:uid="{00000000-0005-0000-0000-00008A760000}"/>
    <cellStyle name="Currency 20 5 2 2 3" xfId="12826" xr:uid="{00000000-0005-0000-0000-00008B760000}"/>
    <cellStyle name="Currency 20 5 2 2 3 2" xfId="41884" xr:uid="{00000000-0005-0000-0000-00008C760000}"/>
    <cellStyle name="Currency 20 5 2 2 4" xfId="35300" xr:uid="{00000000-0005-0000-0000-00008D760000}"/>
    <cellStyle name="Currency 20 5 2 3" xfId="16344" xr:uid="{00000000-0005-0000-0000-00008E760000}"/>
    <cellStyle name="Currency 20 5 2 3 2" xfId="24298" xr:uid="{00000000-0005-0000-0000-00008F760000}"/>
    <cellStyle name="Currency 20 5 2 3 2 2" xfId="53257" xr:uid="{00000000-0005-0000-0000-000090760000}"/>
    <cellStyle name="Currency 20 5 2 3 3" xfId="45316" xr:uid="{00000000-0005-0000-0000-000091760000}"/>
    <cellStyle name="Currency 20 5 2 4" xfId="9534" xr:uid="{00000000-0005-0000-0000-000092760000}"/>
    <cellStyle name="Currency 20 5 2 4 2" xfId="38592" xr:uid="{00000000-0005-0000-0000-000093760000}"/>
    <cellStyle name="Currency 20 5 2 5" xfId="32008" xr:uid="{00000000-0005-0000-0000-000094760000}"/>
    <cellStyle name="Currency 20 5 3" xfId="4054" xr:uid="{00000000-0005-0000-0000-000095760000}"/>
    <cellStyle name="Currency 20 5 3 2" xfId="17348" xr:uid="{00000000-0005-0000-0000-000096760000}"/>
    <cellStyle name="Currency 20 5 3 2 2" xfId="25302" xr:uid="{00000000-0005-0000-0000-000097760000}"/>
    <cellStyle name="Currency 20 5 3 2 2 2" xfId="54261" xr:uid="{00000000-0005-0000-0000-000098760000}"/>
    <cellStyle name="Currency 20 5 3 2 3" xfId="46320" xr:uid="{00000000-0005-0000-0000-000099760000}"/>
    <cellStyle name="Currency 20 5 3 3" xfId="10678" xr:uid="{00000000-0005-0000-0000-00009A760000}"/>
    <cellStyle name="Currency 20 5 3 3 2" xfId="39736" xr:uid="{00000000-0005-0000-0000-00009B760000}"/>
    <cellStyle name="Currency 20 5 3 4" xfId="33152" xr:uid="{00000000-0005-0000-0000-00009C760000}"/>
    <cellStyle name="Currency 20 5 4" xfId="5210" xr:uid="{00000000-0005-0000-0000-00009D760000}"/>
    <cellStyle name="Currency 20 5 4 2" xfId="18492" xr:uid="{00000000-0005-0000-0000-00009E760000}"/>
    <cellStyle name="Currency 20 5 4 2 2" xfId="26446" xr:uid="{00000000-0005-0000-0000-00009F760000}"/>
    <cellStyle name="Currency 20 5 4 2 2 2" xfId="55405" xr:uid="{00000000-0005-0000-0000-0000A0760000}"/>
    <cellStyle name="Currency 20 5 4 2 3" xfId="47464" xr:uid="{00000000-0005-0000-0000-0000A1760000}"/>
    <cellStyle name="Currency 20 5 4 3" xfId="11822" xr:uid="{00000000-0005-0000-0000-0000A2760000}"/>
    <cellStyle name="Currency 20 5 4 3 2" xfId="40880" xr:uid="{00000000-0005-0000-0000-0000A3760000}"/>
    <cellStyle name="Currency 20 5 4 4" xfId="34296" xr:uid="{00000000-0005-0000-0000-0000A4760000}"/>
    <cellStyle name="Currency 20 5 5" xfId="7379" xr:uid="{00000000-0005-0000-0000-0000A5760000}"/>
    <cellStyle name="Currency 20 5 5 2" xfId="20640" xr:uid="{00000000-0005-0000-0000-0000A6760000}"/>
    <cellStyle name="Currency 20 5 5 2 2" xfId="28594" xr:uid="{00000000-0005-0000-0000-0000A7760000}"/>
    <cellStyle name="Currency 20 5 5 2 2 2" xfId="57553" xr:uid="{00000000-0005-0000-0000-0000A8760000}"/>
    <cellStyle name="Currency 20 5 5 2 3" xfId="49612" xr:uid="{00000000-0005-0000-0000-0000A9760000}"/>
    <cellStyle name="Currency 20 5 5 3" xfId="13970" xr:uid="{00000000-0005-0000-0000-0000AA760000}"/>
    <cellStyle name="Currency 20 5 5 3 2" xfId="43028" xr:uid="{00000000-0005-0000-0000-0000AB760000}"/>
    <cellStyle name="Currency 20 5 5 4" xfId="36444" xr:uid="{00000000-0005-0000-0000-0000AC760000}"/>
    <cellStyle name="Currency 20 5 6" xfId="15249" xr:uid="{00000000-0005-0000-0000-0000AD760000}"/>
    <cellStyle name="Currency 20 5 6 2" xfId="23239" xr:uid="{00000000-0005-0000-0000-0000AE760000}"/>
    <cellStyle name="Currency 20 5 6 2 2" xfId="52198" xr:uid="{00000000-0005-0000-0000-0000AF760000}"/>
    <cellStyle name="Currency 20 5 6 3" xfId="44257" xr:uid="{00000000-0005-0000-0000-0000B0760000}"/>
    <cellStyle name="Currency 20 5 7" xfId="21790" xr:uid="{00000000-0005-0000-0000-0000B1760000}"/>
    <cellStyle name="Currency 20 5 7 2" xfId="29738" xr:uid="{00000000-0005-0000-0000-0000B2760000}"/>
    <cellStyle name="Currency 20 5 7 2 2" xfId="58697" xr:uid="{00000000-0005-0000-0000-0000B3760000}"/>
    <cellStyle name="Currency 20 5 7 3" xfId="50756" xr:uid="{00000000-0005-0000-0000-0000B4760000}"/>
    <cellStyle name="Currency 20 5 8" xfId="8530" xr:uid="{00000000-0005-0000-0000-0000B5760000}"/>
    <cellStyle name="Currency 20 5 8 2" xfId="37588" xr:uid="{00000000-0005-0000-0000-0000B6760000}"/>
    <cellStyle name="Currency 20 5 9" xfId="31004" xr:uid="{00000000-0005-0000-0000-0000B7760000}"/>
    <cellStyle name="Currency 20 6" xfId="2444" xr:uid="{00000000-0005-0000-0000-0000B8760000}"/>
    <cellStyle name="Currency 20 6 2" xfId="5802" xr:uid="{00000000-0005-0000-0000-0000B9760000}"/>
    <cellStyle name="Currency 20 6 2 2" xfId="19084" xr:uid="{00000000-0005-0000-0000-0000BA760000}"/>
    <cellStyle name="Currency 20 6 2 2 2" xfId="27038" xr:uid="{00000000-0005-0000-0000-0000BB760000}"/>
    <cellStyle name="Currency 20 6 2 2 2 2" xfId="55997" xr:uid="{00000000-0005-0000-0000-0000BC760000}"/>
    <cellStyle name="Currency 20 6 2 2 3" xfId="48056" xr:uid="{00000000-0005-0000-0000-0000BD760000}"/>
    <cellStyle name="Currency 20 6 2 3" xfId="12414" xr:uid="{00000000-0005-0000-0000-0000BE760000}"/>
    <cellStyle name="Currency 20 6 2 3 2" xfId="41472" xr:uid="{00000000-0005-0000-0000-0000BF760000}"/>
    <cellStyle name="Currency 20 6 2 4" xfId="34888" xr:uid="{00000000-0005-0000-0000-0000C0760000}"/>
    <cellStyle name="Currency 20 6 3" xfId="14794" xr:uid="{00000000-0005-0000-0000-0000C1760000}"/>
    <cellStyle name="Currency 20 6 3 2" xfId="22797" xr:uid="{00000000-0005-0000-0000-0000C2760000}"/>
    <cellStyle name="Currency 20 6 3 2 2" xfId="51756" xr:uid="{00000000-0005-0000-0000-0000C3760000}"/>
    <cellStyle name="Currency 20 6 3 3" xfId="43815" xr:uid="{00000000-0005-0000-0000-0000C4760000}"/>
    <cellStyle name="Currency 20 6 4" xfId="9122" xr:uid="{00000000-0005-0000-0000-0000C5760000}"/>
    <cellStyle name="Currency 20 6 4 2" xfId="38180" xr:uid="{00000000-0005-0000-0000-0000C6760000}"/>
    <cellStyle name="Currency 20 6 5" xfId="31596" xr:uid="{00000000-0005-0000-0000-0000C7760000}"/>
    <cellStyle name="Currency 20 7" xfId="3642" xr:uid="{00000000-0005-0000-0000-0000C8760000}"/>
    <cellStyle name="Currency 20 7 2" xfId="16936" xr:uid="{00000000-0005-0000-0000-0000C9760000}"/>
    <cellStyle name="Currency 20 7 2 2" xfId="24890" xr:uid="{00000000-0005-0000-0000-0000CA760000}"/>
    <cellStyle name="Currency 20 7 2 2 2" xfId="53849" xr:uid="{00000000-0005-0000-0000-0000CB760000}"/>
    <cellStyle name="Currency 20 7 2 3" xfId="45908" xr:uid="{00000000-0005-0000-0000-0000CC760000}"/>
    <cellStyle name="Currency 20 7 3" xfId="10266" xr:uid="{00000000-0005-0000-0000-0000CD760000}"/>
    <cellStyle name="Currency 20 7 3 2" xfId="39324" xr:uid="{00000000-0005-0000-0000-0000CE760000}"/>
    <cellStyle name="Currency 20 7 4" xfId="32740" xr:uid="{00000000-0005-0000-0000-0000CF760000}"/>
    <cellStyle name="Currency 20 8" xfId="4798" xr:uid="{00000000-0005-0000-0000-0000D0760000}"/>
    <cellStyle name="Currency 20 8 2" xfId="18080" xr:uid="{00000000-0005-0000-0000-0000D1760000}"/>
    <cellStyle name="Currency 20 8 2 2" xfId="26034" xr:uid="{00000000-0005-0000-0000-0000D2760000}"/>
    <cellStyle name="Currency 20 8 2 2 2" xfId="54993" xr:uid="{00000000-0005-0000-0000-0000D3760000}"/>
    <cellStyle name="Currency 20 8 2 3" xfId="47052" xr:uid="{00000000-0005-0000-0000-0000D4760000}"/>
    <cellStyle name="Currency 20 8 3" xfId="11410" xr:uid="{00000000-0005-0000-0000-0000D5760000}"/>
    <cellStyle name="Currency 20 8 3 2" xfId="40468" xr:uid="{00000000-0005-0000-0000-0000D6760000}"/>
    <cellStyle name="Currency 20 8 4" xfId="33884" xr:uid="{00000000-0005-0000-0000-0000D7760000}"/>
    <cellStyle name="Currency 20 9" xfId="6967" xr:uid="{00000000-0005-0000-0000-0000D8760000}"/>
    <cellStyle name="Currency 20 9 2" xfId="20228" xr:uid="{00000000-0005-0000-0000-0000D9760000}"/>
    <cellStyle name="Currency 20 9 2 2" xfId="28182" xr:uid="{00000000-0005-0000-0000-0000DA760000}"/>
    <cellStyle name="Currency 20 9 2 2 2" xfId="57141" xr:uid="{00000000-0005-0000-0000-0000DB760000}"/>
    <cellStyle name="Currency 20 9 2 3" xfId="49200" xr:uid="{00000000-0005-0000-0000-0000DC760000}"/>
    <cellStyle name="Currency 20 9 3" xfId="13558" xr:uid="{00000000-0005-0000-0000-0000DD760000}"/>
    <cellStyle name="Currency 20 9 3 2" xfId="42616" xr:uid="{00000000-0005-0000-0000-0000DE760000}"/>
    <cellStyle name="Currency 20 9 4" xfId="36032" xr:uid="{00000000-0005-0000-0000-0000DF760000}"/>
    <cellStyle name="Currency 21" xfId="1522" xr:uid="{00000000-0005-0000-0000-0000E0760000}"/>
    <cellStyle name="Currency 22" xfId="1533" xr:uid="{00000000-0005-0000-0000-0000E1760000}"/>
    <cellStyle name="Currency 23" xfId="1747" xr:uid="{00000000-0005-0000-0000-0000E2760000}"/>
    <cellStyle name="Currency 24" xfId="1732" xr:uid="{00000000-0005-0000-0000-0000E3760000}"/>
    <cellStyle name="Currency 25" xfId="1744" xr:uid="{00000000-0005-0000-0000-0000E4760000}"/>
    <cellStyle name="Currency 26" xfId="1728" xr:uid="{00000000-0005-0000-0000-0000E5760000}"/>
    <cellStyle name="Currency 27" xfId="1741" xr:uid="{00000000-0005-0000-0000-0000E6760000}"/>
    <cellStyle name="Currency 28" xfId="1740" xr:uid="{00000000-0005-0000-0000-0000E7760000}"/>
    <cellStyle name="Currency 29" xfId="1738" xr:uid="{00000000-0005-0000-0000-0000E8760000}"/>
    <cellStyle name="Currency 3" xfId="15" xr:uid="{00000000-0005-0000-0000-0000E9760000}"/>
    <cellStyle name="Currency 3 10" xfId="2375" xr:uid="{00000000-0005-0000-0000-0000EA760000}"/>
    <cellStyle name="Currency 3 10 2" xfId="5735" xr:uid="{00000000-0005-0000-0000-0000EB760000}"/>
    <cellStyle name="Currency 3 10 2 2" xfId="19017" xr:uid="{00000000-0005-0000-0000-0000EC760000}"/>
    <cellStyle name="Currency 3 10 2 2 2" xfId="26971" xr:uid="{00000000-0005-0000-0000-0000ED760000}"/>
    <cellStyle name="Currency 3 10 2 2 2 2" xfId="55930" xr:uid="{00000000-0005-0000-0000-0000EE760000}"/>
    <cellStyle name="Currency 3 10 2 2 3" xfId="47989" xr:uid="{00000000-0005-0000-0000-0000EF760000}"/>
    <cellStyle name="Currency 3 10 2 3" xfId="12347" xr:uid="{00000000-0005-0000-0000-0000F0760000}"/>
    <cellStyle name="Currency 3 10 2 3 2" xfId="41405" xr:uid="{00000000-0005-0000-0000-0000F1760000}"/>
    <cellStyle name="Currency 3 10 2 4" xfId="34821" xr:uid="{00000000-0005-0000-0000-0000F2760000}"/>
    <cellStyle name="Currency 3 10 3" xfId="14762" xr:uid="{00000000-0005-0000-0000-0000F3760000}"/>
    <cellStyle name="Currency 3 10 3 2" xfId="22776" xr:uid="{00000000-0005-0000-0000-0000F4760000}"/>
    <cellStyle name="Currency 3 10 3 2 2" xfId="51735" xr:uid="{00000000-0005-0000-0000-0000F5760000}"/>
    <cellStyle name="Currency 3 10 3 3" xfId="43794" xr:uid="{00000000-0005-0000-0000-0000F6760000}"/>
    <cellStyle name="Currency 3 10 4" xfId="9055" xr:uid="{00000000-0005-0000-0000-0000F7760000}"/>
    <cellStyle name="Currency 3 10 4 2" xfId="38113" xr:uid="{00000000-0005-0000-0000-0000F8760000}"/>
    <cellStyle name="Currency 3 10 5" xfId="31529" xr:uid="{00000000-0005-0000-0000-0000F9760000}"/>
    <cellStyle name="Currency 3 11" xfId="3575" xr:uid="{00000000-0005-0000-0000-0000FA760000}"/>
    <cellStyle name="Currency 3 11 2" xfId="16869" xr:uid="{00000000-0005-0000-0000-0000FB760000}"/>
    <cellStyle name="Currency 3 11 2 2" xfId="24823" xr:uid="{00000000-0005-0000-0000-0000FC760000}"/>
    <cellStyle name="Currency 3 11 2 2 2" xfId="53782" xr:uid="{00000000-0005-0000-0000-0000FD760000}"/>
    <cellStyle name="Currency 3 11 2 3" xfId="45841" xr:uid="{00000000-0005-0000-0000-0000FE760000}"/>
    <cellStyle name="Currency 3 11 3" xfId="10199" xr:uid="{00000000-0005-0000-0000-0000FF760000}"/>
    <cellStyle name="Currency 3 11 3 2" xfId="39257" xr:uid="{00000000-0005-0000-0000-000000770000}"/>
    <cellStyle name="Currency 3 11 4" xfId="32673" xr:uid="{00000000-0005-0000-0000-000001770000}"/>
    <cellStyle name="Currency 3 12" xfId="4729" xr:uid="{00000000-0005-0000-0000-000002770000}"/>
    <cellStyle name="Currency 3 12 2" xfId="18013" xr:uid="{00000000-0005-0000-0000-000003770000}"/>
    <cellStyle name="Currency 3 12 2 2" xfId="25967" xr:uid="{00000000-0005-0000-0000-000004770000}"/>
    <cellStyle name="Currency 3 12 2 2 2" xfId="54926" xr:uid="{00000000-0005-0000-0000-000005770000}"/>
    <cellStyle name="Currency 3 12 2 3" xfId="46985" xr:uid="{00000000-0005-0000-0000-000006770000}"/>
    <cellStyle name="Currency 3 12 3" xfId="11343" xr:uid="{00000000-0005-0000-0000-000007770000}"/>
    <cellStyle name="Currency 3 12 3 2" xfId="40401" xr:uid="{00000000-0005-0000-0000-000008770000}"/>
    <cellStyle name="Currency 3 12 4" xfId="33817" xr:uid="{00000000-0005-0000-0000-000009770000}"/>
    <cellStyle name="Currency 3 13" xfId="6890" xr:uid="{00000000-0005-0000-0000-00000A770000}"/>
    <cellStyle name="Currency 3 13 2" xfId="20161" xr:uid="{00000000-0005-0000-0000-00000B770000}"/>
    <cellStyle name="Currency 3 13 2 2" xfId="28115" xr:uid="{00000000-0005-0000-0000-00000C770000}"/>
    <cellStyle name="Currency 3 13 2 2 2" xfId="57074" xr:uid="{00000000-0005-0000-0000-00000D770000}"/>
    <cellStyle name="Currency 3 13 2 3" xfId="49133" xr:uid="{00000000-0005-0000-0000-00000E770000}"/>
    <cellStyle name="Currency 3 13 3" xfId="13491" xr:uid="{00000000-0005-0000-0000-00000F770000}"/>
    <cellStyle name="Currency 3 13 3 2" xfId="42549" xr:uid="{00000000-0005-0000-0000-000010770000}"/>
    <cellStyle name="Currency 3 13 4" xfId="35965" xr:uid="{00000000-0005-0000-0000-000011770000}"/>
    <cellStyle name="Currency 3 14" xfId="14638" xr:uid="{00000000-0005-0000-0000-000012770000}"/>
    <cellStyle name="Currency 3 14 2" xfId="22676" xr:uid="{00000000-0005-0000-0000-000013770000}"/>
    <cellStyle name="Currency 3 14 2 2" xfId="51635" xr:uid="{00000000-0005-0000-0000-000014770000}"/>
    <cellStyle name="Currency 3 14 3" xfId="43694" xr:uid="{00000000-0005-0000-0000-000015770000}"/>
    <cellStyle name="Currency 3 15" xfId="21307" xr:uid="{00000000-0005-0000-0000-000016770000}"/>
    <cellStyle name="Currency 3 15 2" xfId="29259" xr:uid="{00000000-0005-0000-0000-000017770000}"/>
    <cellStyle name="Currency 3 15 2 2" xfId="58218" xr:uid="{00000000-0005-0000-0000-000018770000}"/>
    <cellStyle name="Currency 3 15 3" xfId="50277" xr:uid="{00000000-0005-0000-0000-000019770000}"/>
    <cellStyle name="Currency 3 16" xfId="22512" xr:uid="{00000000-0005-0000-0000-00001A770000}"/>
    <cellStyle name="Currency 3 16 2" xfId="30456" xr:uid="{00000000-0005-0000-0000-00001B770000}"/>
    <cellStyle name="Currency 3 16 2 2" xfId="59415" xr:uid="{00000000-0005-0000-0000-00001C770000}"/>
    <cellStyle name="Currency 3 16 3" xfId="51474" xr:uid="{00000000-0005-0000-0000-00001D770000}"/>
    <cellStyle name="Currency 3 17" xfId="22618" xr:uid="{00000000-0005-0000-0000-00001E770000}"/>
    <cellStyle name="Currency 3 17 2" xfId="51580" xr:uid="{00000000-0005-0000-0000-00001F770000}"/>
    <cellStyle name="Currency 3 18" xfId="8049" xr:uid="{00000000-0005-0000-0000-000020770000}"/>
    <cellStyle name="Currency 3 18 2" xfId="37109" xr:uid="{00000000-0005-0000-0000-000021770000}"/>
    <cellStyle name="Currency 3 19" xfId="30537" xr:uid="{00000000-0005-0000-0000-000022770000}"/>
    <cellStyle name="Currency 3 2" xfId="75" xr:uid="{00000000-0005-0000-0000-000023770000}"/>
    <cellStyle name="Currency 3 2 10" xfId="4750" xr:uid="{00000000-0005-0000-0000-000024770000}"/>
    <cellStyle name="Currency 3 2 10 2" xfId="18034" xr:uid="{00000000-0005-0000-0000-000025770000}"/>
    <cellStyle name="Currency 3 2 10 2 2" xfId="25988" xr:uid="{00000000-0005-0000-0000-000026770000}"/>
    <cellStyle name="Currency 3 2 10 2 2 2" xfId="54947" xr:uid="{00000000-0005-0000-0000-000027770000}"/>
    <cellStyle name="Currency 3 2 10 2 3" xfId="47006" xr:uid="{00000000-0005-0000-0000-000028770000}"/>
    <cellStyle name="Currency 3 2 10 3" xfId="11364" xr:uid="{00000000-0005-0000-0000-000029770000}"/>
    <cellStyle name="Currency 3 2 10 3 2" xfId="40422" xr:uid="{00000000-0005-0000-0000-00002A770000}"/>
    <cellStyle name="Currency 3 2 10 4" xfId="33838" xr:uid="{00000000-0005-0000-0000-00002B770000}"/>
    <cellStyle name="Currency 3 2 11" xfId="6911" xr:uid="{00000000-0005-0000-0000-00002C770000}"/>
    <cellStyle name="Currency 3 2 11 2" xfId="20182" xr:uid="{00000000-0005-0000-0000-00002D770000}"/>
    <cellStyle name="Currency 3 2 11 2 2" xfId="28136" xr:uid="{00000000-0005-0000-0000-00002E770000}"/>
    <cellStyle name="Currency 3 2 11 2 2 2" xfId="57095" xr:uid="{00000000-0005-0000-0000-00002F770000}"/>
    <cellStyle name="Currency 3 2 11 2 3" xfId="49154" xr:uid="{00000000-0005-0000-0000-000030770000}"/>
    <cellStyle name="Currency 3 2 11 3" xfId="13512" xr:uid="{00000000-0005-0000-0000-000031770000}"/>
    <cellStyle name="Currency 3 2 11 3 2" xfId="42570" xr:uid="{00000000-0005-0000-0000-000032770000}"/>
    <cellStyle name="Currency 3 2 11 4" xfId="35986" xr:uid="{00000000-0005-0000-0000-000033770000}"/>
    <cellStyle name="Currency 3 2 12" xfId="14664" xr:uid="{00000000-0005-0000-0000-000034770000}"/>
    <cellStyle name="Currency 3 2 12 2" xfId="22699" xr:uid="{00000000-0005-0000-0000-000035770000}"/>
    <cellStyle name="Currency 3 2 12 2 2" xfId="51658" xr:uid="{00000000-0005-0000-0000-000036770000}"/>
    <cellStyle name="Currency 3 2 12 3" xfId="43717" xr:uid="{00000000-0005-0000-0000-000037770000}"/>
    <cellStyle name="Currency 3 2 13" xfId="21328" xr:uid="{00000000-0005-0000-0000-000038770000}"/>
    <cellStyle name="Currency 3 2 13 2" xfId="29280" xr:uid="{00000000-0005-0000-0000-000039770000}"/>
    <cellStyle name="Currency 3 2 13 2 2" xfId="58239" xr:uid="{00000000-0005-0000-0000-00003A770000}"/>
    <cellStyle name="Currency 3 2 13 3" xfId="50298" xr:uid="{00000000-0005-0000-0000-00003B770000}"/>
    <cellStyle name="Currency 3 2 14" xfId="22513" xr:uid="{00000000-0005-0000-0000-00003C770000}"/>
    <cellStyle name="Currency 3 2 14 2" xfId="30457" xr:uid="{00000000-0005-0000-0000-00003D770000}"/>
    <cellStyle name="Currency 3 2 14 2 2" xfId="59416" xr:uid="{00000000-0005-0000-0000-00003E770000}"/>
    <cellStyle name="Currency 3 2 14 3" xfId="51475" xr:uid="{00000000-0005-0000-0000-00003F770000}"/>
    <cellStyle name="Currency 3 2 15" xfId="22619" xr:uid="{00000000-0005-0000-0000-000040770000}"/>
    <cellStyle name="Currency 3 2 15 2" xfId="51581" xr:uid="{00000000-0005-0000-0000-000041770000}"/>
    <cellStyle name="Currency 3 2 16" xfId="8070" xr:uid="{00000000-0005-0000-0000-000042770000}"/>
    <cellStyle name="Currency 3 2 16 2" xfId="37130" xr:uid="{00000000-0005-0000-0000-000043770000}"/>
    <cellStyle name="Currency 3 2 17" xfId="30546" xr:uid="{00000000-0005-0000-0000-000044770000}"/>
    <cellStyle name="Currency 3 2 2" xfId="114" xr:uid="{00000000-0005-0000-0000-000045770000}"/>
    <cellStyle name="Currency 3 2 2 10" xfId="14699" xr:uid="{00000000-0005-0000-0000-000046770000}"/>
    <cellStyle name="Currency 3 2 2 10 2" xfId="22734" xr:uid="{00000000-0005-0000-0000-000047770000}"/>
    <cellStyle name="Currency 3 2 2 10 2 2" xfId="51693" xr:uid="{00000000-0005-0000-0000-000048770000}"/>
    <cellStyle name="Currency 3 2 2 10 3" xfId="43752" xr:uid="{00000000-0005-0000-0000-000049770000}"/>
    <cellStyle name="Currency 3 2 2 11" xfId="21361" xr:uid="{00000000-0005-0000-0000-00004A770000}"/>
    <cellStyle name="Currency 3 2 2 11 2" xfId="29313" xr:uid="{00000000-0005-0000-0000-00004B770000}"/>
    <cellStyle name="Currency 3 2 2 11 2 2" xfId="58272" xr:uid="{00000000-0005-0000-0000-00004C770000}"/>
    <cellStyle name="Currency 3 2 2 11 3" xfId="50331" xr:uid="{00000000-0005-0000-0000-00004D770000}"/>
    <cellStyle name="Currency 3 2 2 12" xfId="8103" xr:uid="{00000000-0005-0000-0000-00004E770000}"/>
    <cellStyle name="Currency 3 2 2 12 2" xfId="37163" xr:uid="{00000000-0005-0000-0000-00004F770000}"/>
    <cellStyle name="Currency 3 2 2 13" xfId="30579" xr:uid="{00000000-0005-0000-0000-000050770000}"/>
    <cellStyle name="Currency 3 2 2 2" xfId="1473" xr:uid="{00000000-0005-0000-0000-000051770000}"/>
    <cellStyle name="Currency 3 2 2 2 10" xfId="21455" xr:uid="{00000000-0005-0000-0000-000052770000}"/>
    <cellStyle name="Currency 3 2 2 2 10 2" xfId="29403" xr:uid="{00000000-0005-0000-0000-000053770000}"/>
    <cellStyle name="Currency 3 2 2 2 10 2 2" xfId="58362" xr:uid="{00000000-0005-0000-0000-000054770000}"/>
    <cellStyle name="Currency 3 2 2 2 10 3" xfId="50421" xr:uid="{00000000-0005-0000-0000-000055770000}"/>
    <cellStyle name="Currency 3 2 2 2 11" xfId="8195" xr:uid="{00000000-0005-0000-0000-000056770000}"/>
    <cellStyle name="Currency 3 2 2 2 11 2" xfId="37253" xr:uid="{00000000-0005-0000-0000-000057770000}"/>
    <cellStyle name="Currency 3 2 2 2 12" xfId="30669" xr:uid="{00000000-0005-0000-0000-000058770000}"/>
    <cellStyle name="Currency 3 2 2 2 2" xfId="1693" xr:uid="{00000000-0005-0000-0000-000059770000}"/>
    <cellStyle name="Currency 3 2 2 2 2 10" xfId="30882" xr:uid="{00000000-0005-0000-0000-00005A770000}"/>
    <cellStyle name="Currency 3 2 2 2 2 2" xfId="2318" xr:uid="{00000000-0005-0000-0000-00005B770000}"/>
    <cellStyle name="Currency 3 2 2 2 2 2 2" xfId="3326" xr:uid="{00000000-0005-0000-0000-00005C770000}"/>
    <cellStyle name="Currency 3 2 2 2 2 2 2 2" xfId="6684" xr:uid="{00000000-0005-0000-0000-00005D770000}"/>
    <cellStyle name="Currency 3 2 2 2 2 2 2 2 2" xfId="19966" xr:uid="{00000000-0005-0000-0000-00005E770000}"/>
    <cellStyle name="Currency 3 2 2 2 2 2 2 2 2 2" xfId="27920" xr:uid="{00000000-0005-0000-0000-00005F770000}"/>
    <cellStyle name="Currency 3 2 2 2 2 2 2 2 2 2 2" xfId="56879" xr:uid="{00000000-0005-0000-0000-000060770000}"/>
    <cellStyle name="Currency 3 2 2 2 2 2 2 2 2 3" xfId="48938" xr:uid="{00000000-0005-0000-0000-000061770000}"/>
    <cellStyle name="Currency 3 2 2 2 2 2 2 2 3" xfId="13296" xr:uid="{00000000-0005-0000-0000-000062770000}"/>
    <cellStyle name="Currency 3 2 2 2 2 2 2 2 3 2" xfId="42354" xr:uid="{00000000-0005-0000-0000-000063770000}"/>
    <cellStyle name="Currency 3 2 2 2 2 2 2 2 4" xfId="35770" xr:uid="{00000000-0005-0000-0000-000064770000}"/>
    <cellStyle name="Currency 3 2 2 2 2 2 2 3" xfId="16814" xr:uid="{00000000-0005-0000-0000-000065770000}"/>
    <cellStyle name="Currency 3 2 2 2 2 2 2 3 2" xfId="24768" xr:uid="{00000000-0005-0000-0000-000066770000}"/>
    <cellStyle name="Currency 3 2 2 2 2 2 2 3 2 2" xfId="53727" xr:uid="{00000000-0005-0000-0000-000067770000}"/>
    <cellStyle name="Currency 3 2 2 2 2 2 2 3 3" xfId="45786" xr:uid="{00000000-0005-0000-0000-000068770000}"/>
    <cellStyle name="Currency 3 2 2 2 2 2 2 4" xfId="10004" xr:uid="{00000000-0005-0000-0000-000069770000}"/>
    <cellStyle name="Currency 3 2 2 2 2 2 2 4 2" xfId="39062" xr:uid="{00000000-0005-0000-0000-00006A770000}"/>
    <cellStyle name="Currency 3 2 2 2 2 2 2 5" xfId="32478" xr:uid="{00000000-0005-0000-0000-00006B770000}"/>
    <cellStyle name="Currency 3 2 2 2 2 2 3" xfId="4524" xr:uid="{00000000-0005-0000-0000-00006C770000}"/>
    <cellStyle name="Currency 3 2 2 2 2 2 3 2" xfId="17818" xr:uid="{00000000-0005-0000-0000-00006D770000}"/>
    <cellStyle name="Currency 3 2 2 2 2 2 3 2 2" xfId="25772" xr:uid="{00000000-0005-0000-0000-00006E770000}"/>
    <cellStyle name="Currency 3 2 2 2 2 2 3 2 2 2" xfId="54731" xr:uid="{00000000-0005-0000-0000-00006F770000}"/>
    <cellStyle name="Currency 3 2 2 2 2 2 3 2 3" xfId="46790" xr:uid="{00000000-0005-0000-0000-000070770000}"/>
    <cellStyle name="Currency 3 2 2 2 2 2 3 3" xfId="11148" xr:uid="{00000000-0005-0000-0000-000071770000}"/>
    <cellStyle name="Currency 3 2 2 2 2 2 3 3 2" xfId="40206" xr:uid="{00000000-0005-0000-0000-000072770000}"/>
    <cellStyle name="Currency 3 2 2 2 2 2 3 4" xfId="33622" xr:uid="{00000000-0005-0000-0000-000073770000}"/>
    <cellStyle name="Currency 3 2 2 2 2 2 4" xfId="5680" xr:uid="{00000000-0005-0000-0000-000074770000}"/>
    <cellStyle name="Currency 3 2 2 2 2 2 4 2" xfId="18962" xr:uid="{00000000-0005-0000-0000-000075770000}"/>
    <cellStyle name="Currency 3 2 2 2 2 2 4 2 2" xfId="26916" xr:uid="{00000000-0005-0000-0000-000076770000}"/>
    <cellStyle name="Currency 3 2 2 2 2 2 4 2 2 2" xfId="55875" xr:uid="{00000000-0005-0000-0000-000077770000}"/>
    <cellStyle name="Currency 3 2 2 2 2 2 4 2 3" xfId="47934" xr:uid="{00000000-0005-0000-0000-000078770000}"/>
    <cellStyle name="Currency 3 2 2 2 2 2 4 3" xfId="12292" xr:uid="{00000000-0005-0000-0000-000079770000}"/>
    <cellStyle name="Currency 3 2 2 2 2 2 4 3 2" xfId="41350" xr:uid="{00000000-0005-0000-0000-00007A770000}"/>
    <cellStyle name="Currency 3 2 2 2 2 2 4 4" xfId="34766" xr:uid="{00000000-0005-0000-0000-00007B770000}"/>
    <cellStyle name="Currency 3 2 2 2 2 2 5" xfId="7849" xr:uid="{00000000-0005-0000-0000-00007C770000}"/>
    <cellStyle name="Currency 3 2 2 2 2 2 5 2" xfId="21110" xr:uid="{00000000-0005-0000-0000-00007D770000}"/>
    <cellStyle name="Currency 3 2 2 2 2 2 5 2 2" xfId="29064" xr:uid="{00000000-0005-0000-0000-00007E770000}"/>
    <cellStyle name="Currency 3 2 2 2 2 2 5 2 2 2" xfId="58023" xr:uid="{00000000-0005-0000-0000-00007F770000}"/>
    <cellStyle name="Currency 3 2 2 2 2 2 5 2 3" xfId="50082" xr:uid="{00000000-0005-0000-0000-000080770000}"/>
    <cellStyle name="Currency 3 2 2 2 2 2 5 3" xfId="14440" xr:uid="{00000000-0005-0000-0000-000081770000}"/>
    <cellStyle name="Currency 3 2 2 2 2 2 5 3 2" xfId="43498" xr:uid="{00000000-0005-0000-0000-000082770000}"/>
    <cellStyle name="Currency 3 2 2 2 2 2 5 4" xfId="36914" xr:uid="{00000000-0005-0000-0000-000083770000}"/>
    <cellStyle name="Currency 3 2 2 2 2 2 6" xfId="15719" xr:uid="{00000000-0005-0000-0000-000084770000}"/>
    <cellStyle name="Currency 3 2 2 2 2 2 6 2" xfId="23709" xr:uid="{00000000-0005-0000-0000-000085770000}"/>
    <cellStyle name="Currency 3 2 2 2 2 2 6 2 2" xfId="52668" xr:uid="{00000000-0005-0000-0000-000086770000}"/>
    <cellStyle name="Currency 3 2 2 2 2 2 6 3" xfId="44727" xr:uid="{00000000-0005-0000-0000-000087770000}"/>
    <cellStyle name="Currency 3 2 2 2 2 2 7" xfId="22260" xr:uid="{00000000-0005-0000-0000-000088770000}"/>
    <cellStyle name="Currency 3 2 2 2 2 2 7 2" xfId="30208" xr:uid="{00000000-0005-0000-0000-000089770000}"/>
    <cellStyle name="Currency 3 2 2 2 2 2 7 2 2" xfId="59167" xr:uid="{00000000-0005-0000-0000-00008A770000}"/>
    <cellStyle name="Currency 3 2 2 2 2 2 7 3" xfId="51226" xr:uid="{00000000-0005-0000-0000-00008B770000}"/>
    <cellStyle name="Currency 3 2 2 2 2 2 8" xfId="9000" xr:uid="{00000000-0005-0000-0000-00008C770000}"/>
    <cellStyle name="Currency 3 2 2 2 2 2 8 2" xfId="38058" xr:uid="{00000000-0005-0000-0000-00008D770000}"/>
    <cellStyle name="Currency 3 2 2 2 2 2 9" xfId="31474" xr:uid="{00000000-0005-0000-0000-00008E770000}"/>
    <cellStyle name="Currency 3 2 2 2 2 3" xfId="2734" xr:uid="{00000000-0005-0000-0000-00008F770000}"/>
    <cellStyle name="Currency 3 2 2 2 2 3 2" xfId="6092" xr:uid="{00000000-0005-0000-0000-000090770000}"/>
    <cellStyle name="Currency 3 2 2 2 2 3 2 2" xfId="19374" xr:uid="{00000000-0005-0000-0000-000091770000}"/>
    <cellStyle name="Currency 3 2 2 2 2 3 2 2 2" xfId="27328" xr:uid="{00000000-0005-0000-0000-000092770000}"/>
    <cellStyle name="Currency 3 2 2 2 2 3 2 2 2 2" xfId="56287" xr:uid="{00000000-0005-0000-0000-000093770000}"/>
    <cellStyle name="Currency 3 2 2 2 2 3 2 2 3" xfId="48346" xr:uid="{00000000-0005-0000-0000-000094770000}"/>
    <cellStyle name="Currency 3 2 2 2 2 3 2 3" xfId="12704" xr:uid="{00000000-0005-0000-0000-000095770000}"/>
    <cellStyle name="Currency 3 2 2 2 2 3 2 3 2" xfId="41762" xr:uid="{00000000-0005-0000-0000-000096770000}"/>
    <cellStyle name="Currency 3 2 2 2 2 3 2 4" xfId="35178" xr:uid="{00000000-0005-0000-0000-000097770000}"/>
    <cellStyle name="Currency 3 2 2 2 2 3 3" xfId="16222" xr:uid="{00000000-0005-0000-0000-000098770000}"/>
    <cellStyle name="Currency 3 2 2 2 2 3 3 2" xfId="24176" xr:uid="{00000000-0005-0000-0000-000099770000}"/>
    <cellStyle name="Currency 3 2 2 2 2 3 3 2 2" xfId="53135" xr:uid="{00000000-0005-0000-0000-00009A770000}"/>
    <cellStyle name="Currency 3 2 2 2 2 3 3 3" xfId="45194" xr:uid="{00000000-0005-0000-0000-00009B770000}"/>
    <cellStyle name="Currency 3 2 2 2 2 3 4" xfId="9412" xr:uid="{00000000-0005-0000-0000-00009C770000}"/>
    <cellStyle name="Currency 3 2 2 2 2 3 4 2" xfId="38470" xr:uid="{00000000-0005-0000-0000-00009D770000}"/>
    <cellStyle name="Currency 3 2 2 2 2 3 5" xfId="31886" xr:uid="{00000000-0005-0000-0000-00009E770000}"/>
    <cellStyle name="Currency 3 2 2 2 2 4" xfId="3932" xr:uid="{00000000-0005-0000-0000-00009F770000}"/>
    <cellStyle name="Currency 3 2 2 2 2 4 2" xfId="17226" xr:uid="{00000000-0005-0000-0000-0000A0770000}"/>
    <cellStyle name="Currency 3 2 2 2 2 4 2 2" xfId="25180" xr:uid="{00000000-0005-0000-0000-0000A1770000}"/>
    <cellStyle name="Currency 3 2 2 2 2 4 2 2 2" xfId="54139" xr:uid="{00000000-0005-0000-0000-0000A2770000}"/>
    <cellStyle name="Currency 3 2 2 2 2 4 2 3" xfId="46198" xr:uid="{00000000-0005-0000-0000-0000A3770000}"/>
    <cellStyle name="Currency 3 2 2 2 2 4 3" xfId="10556" xr:uid="{00000000-0005-0000-0000-0000A4770000}"/>
    <cellStyle name="Currency 3 2 2 2 2 4 3 2" xfId="39614" xr:uid="{00000000-0005-0000-0000-0000A5770000}"/>
    <cellStyle name="Currency 3 2 2 2 2 4 4" xfId="33030" xr:uid="{00000000-0005-0000-0000-0000A6770000}"/>
    <cellStyle name="Currency 3 2 2 2 2 5" xfId="5088" xr:uid="{00000000-0005-0000-0000-0000A7770000}"/>
    <cellStyle name="Currency 3 2 2 2 2 5 2" xfId="18370" xr:uid="{00000000-0005-0000-0000-0000A8770000}"/>
    <cellStyle name="Currency 3 2 2 2 2 5 2 2" xfId="26324" xr:uid="{00000000-0005-0000-0000-0000A9770000}"/>
    <cellStyle name="Currency 3 2 2 2 2 5 2 2 2" xfId="55283" xr:uid="{00000000-0005-0000-0000-0000AA770000}"/>
    <cellStyle name="Currency 3 2 2 2 2 5 2 3" xfId="47342" xr:uid="{00000000-0005-0000-0000-0000AB770000}"/>
    <cellStyle name="Currency 3 2 2 2 2 5 3" xfId="11700" xr:uid="{00000000-0005-0000-0000-0000AC770000}"/>
    <cellStyle name="Currency 3 2 2 2 2 5 3 2" xfId="40758" xr:uid="{00000000-0005-0000-0000-0000AD770000}"/>
    <cellStyle name="Currency 3 2 2 2 2 5 4" xfId="34174" xr:uid="{00000000-0005-0000-0000-0000AE770000}"/>
    <cellStyle name="Currency 3 2 2 2 2 6" xfId="7257" xr:uid="{00000000-0005-0000-0000-0000AF770000}"/>
    <cellStyle name="Currency 3 2 2 2 2 6 2" xfId="20518" xr:uid="{00000000-0005-0000-0000-0000B0770000}"/>
    <cellStyle name="Currency 3 2 2 2 2 6 2 2" xfId="28472" xr:uid="{00000000-0005-0000-0000-0000B1770000}"/>
    <cellStyle name="Currency 3 2 2 2 2 6 2 2 2" xfId="57431" xr:uid="{00000000-0005-0000-0000-0000B2770000}"/>
    <cellStyle name="Currency 3 2 2 2 2 6 2 3" xfId="49490" xr:uid="{00000000-0005-0000-0000-0000B3770000}"/>
    <cellStyle name="Currency 3 2 2 2 2 6 3" xfId="13848" xr:uid="{00000000-0005-0000-0000-0000B4770000}"/>
    <cellStyle name="Currency 3 2 2 2 2 6 3 2" xfId="42906" xr:uid="{00000000-0005-0000-0000-0000B5770000}"/>
    <cellStyle name="Currency 3 2 2 2 2 6 4" xfId="36322" xr:uid="{00000000-0005-0000-0000-0000B6770000}"/>
    <cellStyle name="Currency 3 2 2 2 2 7" xfId="15126" xr:uid="{00000000-0005-0000-0000-0000B7770000}"/>
    <cellStyle name="Currency 3 2 2 2 2 7 2" xfId="23116" xr:uid="{00000000-0005-0000-0000-0000B8770000}"/>
    <cellStyle name="Currency 3 2 2 2 2 7 2 2" xfId="52075" xr:uid="{00000000-0005-0000-0000-0000B9770000}"/>
    <cellStyle name="Currency 3 2 2 2 2 7 3" xfId="44134" xr:uid="{00000000-0005-0000-0000-0000BA770000}"/>
    <cellStyle name="Currency 3 2 2 2 2 8" xfId="21668" xr:uid="{00000000-0005-0000-0000-0000BB770000}"/>
    <cellStyle name="Currency 3 2 2 2 2 8 2" xfId="29616" xr:uid="{00000000-0005-0000-0000-0000BC770000}"/>
    <cellStyle name="Currency 3 2 2 2 2 8 2 2" xfId="58575" xr:uid="{00000000-0005-0000-0000-0000BD770000}"/>
    <cellStyle name="Currency 3 2 2 2 2 8 3" xfId="50634" xr:uid="{00000000-0005-0000-0000-0000BE770000}"/>
    <cellStyle name="Currency 3 2 2 2 2 9" xfId="8408" xr:uid="{00000000-0005-0000-0000-0000BF770000}"/>
    <cellStyle name="Currency 3 2 2 2 2 9 2" xfId="37466" xr:uid="{00000000-0005-0000-0000-0000C0770000}"/>
    <cellStyle name="Currency 3 2 2 2 3" xfId="2105" xr:uid="{00000000-0005-0000-0000-0000C1770000}"/>
    <cellStyle name="Currency 3 2 2 2 3 2" xfId="3113" xr:uid="{00000000-0005-0000-0000-0000C2770000}"/>
    <cellStyle name="Currency 3 2 2 2 3 2 2" xfId="6471" xr:uid="{00000000-0005-0000-0000-0000C3770000}"/>
    <cellStyle name="Currency 3 2 2 2 3 2 2 2" xfId="19753" xr:uid="{00000000-0005-0000-0000-0000C4770000}"/>
    <cellStyle name="Currency 3 2 2 2 3 2 2 2 2" xfId="27707" xr:uid="{00000000-0005-0000-0000-0000C5770000}"/>
    <cellStyle name="Currency 3 2 2 2 3 2 2 2 2 2" xfId="56666" xr:uid="{00000000-0005-0000-0000-0000C6770000}"/>
    <cellStyle name="Currency 3 2 2 2 3 2 2 2 3" xfId="48725" xr:uid="{00000000-0005-0000-0000-0000C7770000}"/>
    <cellStyle name="Currency 3 2 2 2 3 2 2 3" xfId="13083" xr:uid="{00000000-0005-0000-0000-0000C8770000}"/>
    <cellStyle name="Currency 3 2 2 2 3 2 2 3 2" xfId="42141" xr:uid="{00000000-0005-0000-0000-0000C9770000}"/>
    <cellStyle name="Currency 3 2 2 2 3 2 2 4" xfId="35557" xr:uid="{00000000-0005-0000-0000-0000CA770000}"/>
    <cellStyle name="Currency 3 2 2 2 3 2 3" xfId="16601" xr:uid="{00000000-0005-0000-0000-0000CB770000}"/>
    <cellStyle name="Currency 3 2 2 2 3 2 3 2" xfId="24555" xr:uid="{00000000-0005-0000-0000-0000CC770000}"/>
    <cellStyle name="Currency 3 2 2 2 3 2 3 2 2" xfId="53514" xr:uid="{00000000-0005-0000-0000-0000CD770000}"/>
    <cellStyle name="Currency 3 2 2 2 3 2 3 3" xfId="45573" xr:uid="{00000000-0005-0000-0000-0000CE770000}"/>
    <cellStyle name="Currency 3 2 2 2 3 2 4" xfId="9791" xr:uid="{00000000-0005-0000-0000-0000CF770000}"/>
    <cellStyle name="Currency 3 2 2 2 3 2 4 2" xfId="38849" xr:uid="{00000000-0005-0000-0000-0000D0770000}"/>
    <cellStyle name="Currency 3 2 2 2 3 2 5" xfId="32265" xr:uid="{00000000-0005-0000-0000-0000D1770000}"/>
    <cellStyle name="Currency 3 2 2 2 3 3" xfId="4311" xr:uid="{00000000-0005-0000-0000-0000D2770000}"/>
    <cellStyle name="Currency 3 2 2 2 3 3 2" xfId="17605" xr:uid="{00000000-0005-0000-0000-0000D3770000}"/>
    <cellStyle name="Currency 3 2 2 2 3 3 2 2" xfId="25559" xr:uid="{00000000-0005-0000-0000-0000D4770000}"/>
    <cellStyle name="Currency 3 2 2 2 3 3 2 2 2" xfId="54518" xr:uid="{00000000-0005-0000-0000-0000D5770000}"/>
    <cellStyle name="Currency 3 2 2 2 3 3 2 3" xfId="46577" xr:uid="{00000000-0005-0000-0000-0000D6770000}"/>
    <cellStyle name="Currency 3 2 2 2 3 3 3" xfId="10935" xr:uid="{00000000-0005-0000-0000-0000D7770000}"/>
    <cellStyle name="Currency 3 2 2 2 3 3 3 2" xfId="39993" xr:uid="{00000000-0005-0000-0000-0000D8770000}"/>
    <cellStyle name="Currency 3 2 2 2 3 3 4" xfId="33409" xr:uid="{00000000-0005-0000-0000-0000D9770000}"/>
    <cellStyle name="Currency 3 2 2 2 3 4" xfId="5467" xr:uid="{00000000-0005-0000-0000-0000DA770000}"/>
    <cellStyle name="Currency 3 2 2 2 3 4 2" xfId="18749" xr:uid="{00000000-0005-0000-0000-0000DB770000}"/>
    <cellStyle name="Currency 3 2 2 2 3 4 2 2" xfId="26703" xr:uid="{00000000-0005-0000-0000-0000DC770000}"/>
    <cellStyle name="Currency 3 2 2 2 3 4 2 2 2" xfId="55662" xr:uid="{00000000-0005-0000-0000-0000DD770000}"/>
    <cellStyle name="Currency 3 2 2 2 3 4 2 3" xfId="47721" xr:uid="{00000000-0005-0000-0000-0000DE770000}"/>
    <cellStyle name="Currency 3 2 2 2 3 4 3" xfId="12079" xr:uid="{00000000-0005-0000-0000-0000DF770000}"/>
    <cellStyle name="Currency 3 2 2 2 3 4 3 2" xfId="41137" xr:uid="{00000000-0005-0000-0000-0000E0770000}"/>
    <cellStyle name="Currency 3 2 2 2 3 4 4" xfId="34553" xr:uid="{00000000-0005-0000-0000-0000E1770000}"/>
    <cellStyle name="Currency 3 2 2 2 3 5" xfId="7636" xr:uid="{00000000-0005-0000-0000-0000E2770000}"/>
    <cellStyle name="Currency 3 2 2 2 3 5 2" xfId="20897" xr:uid="{00000000-0005-0000-0000-0000E3770000}"/>
    <cellStyle name="Currency 3 2 2 2 3 5 2 2" xfId="28851" xr:uid="{00000000-0005-0000-0000-0000E4770000}"/>
    <cellStyle name="Currency 3 2 2 2 3 5 2 2 2" xfId="57810" xr:uid="{00000000-0005-0000-0000-0000E5770000}"/>
    <cellStyle name="Currency 3 2 2 2 3 5 2 3" xfId="49869" xr:uid="{00000000-0005-0000-0000-0000E6770000}"/>
    <cellStyle name="Currency 3 2 2 2 3 5 3" xfId="14227" xr:uid="{00000000-0005-0000-0000-0000E7770000}"/>
    <cellStyle name="Currency 3 2 2 2 3 5 3 2" xfId="43285" xr:uid="{00000000-0005-0000-0000-0000E8770000}"/>
    <cellStyle name="Currency 3 2 2 2 3 5 4" xfId="36701" xr:uid="{00000000-0005-0000-0000-0000E9770000}"/>
    <cellStyle name="Currency 3 2 2 2 3 6" xfId="15506" xr:uid="{00000000-0005-0000-0000-0000EA770000}"/>
    <cellStyle name="Currency 3 2 2 2 3 6 2" xfId="23496" xr:uid="{00000000-0005-0000-0000-0000EB770000}"/>
    <cellStyle name="Currency 3 2 2 2 3 6 2 2" xfId="52455" xr:uid="{00000000-0005-0000-0000-0000EC770000}"/>
    <cellStyle name="Currency 3 2 2 2 3 6 3" xfId="44514" xr:uid="{00000000-0005-0000-0000-0000ED770000}"/>
    <cellStyle name="Currency 3 2 2 2 3 7" xfId="22047" xr:uid="{00000000-0005-0000-0000-0000EE770000}"/>
    <cellStyle name="Currency 3 2 2 2 3 7 2" xfId="29995" xr:uid="{00000000-0005-0000-0000-0000EF770000}"/>
    <cellStyle name="Currency 3 2 2 2 3 7 2 2" xfId="58954" xr:uid="{00000000-0005-0000-0000-0000F0770000}"/>
    <cellStyle name="Currency 3 2 2 2 3 7 3" xfId="51013" xr:uid="{00000000-0005-0000-0000-0000F1770000}"/>
    <cellStyle name="Currency 3 2 2 2 3 8" xfId="8787" xr:uid="{00000000-0005-0000-0000-0000F2770000}"/>
    <cellStyle name="Currency 3 2 2 2 3 8 2" xfId="37845" xr:uid="{00000000-0005-0000-0000-0000F3770000}"/>
    <cellStyle name="Currency 3 2 2 2 3 9" xfId="31261" xr:uid="{00000000-0005-0000-0000-0000F4770000}"/>
    <cellStyle name="Currency 3 2 2 2 4" xfId="1923" xr:uid="{00000000-0005-0000-0000-0000F5770000}"/>
    <cellStyle name="Currency 3 2 2 2 4 2" xfId="2933" xr:uid="{00000000-0005-0000-0000-0000F6770000}"/>
    <cellStyle name="Currency 3 2 2 2 4 2 2" xfId="6291" xr:uid="{00000000-0005-0000-0000-0000F7770000}"/>
    <cellStyle name="Currency 3 2 2 2 4 2 2 2" xfId="19573" xr:uid="{00000000-0005-0000-0000-0000F8770000}"/>
    <cellStyle name="Currency 3 2 2 2 4 2 2 2 2" xfId="27527" xr:uid="{00000000-0005-0000-0000-0000F9770000}"/>
    <cellStyle name="Currency 3 2 2 2 4 2 2 2 2 2" xfId="56486" xr:uid="{00000000-0005-0000-0000-0000FA770000}"/>
    <cellStyle name="Currency 3 2 2 2 4 2 2 2 3" xfId="48545" xr:uid="{00000000-0005-0000-0000-0000FB770000}"/>
    <cellStyle name="Currency 3 2 2 2 4 2 2 3" xfId="12903" xr:uid="{00000000-0005-0000-0000-0000FC770000}"/>
    <cellStyle name="Currency 3 2 2 2 4 2 2 3 2" xfId="41961" xr:uid="{00000000-0005-0000-0000-0000FD770000}"/>
    <cellStyle name="Currency 3 2 2 2 4 2 2 4" xfId="35377" xr:uid="{00000000-0005-0000-0000-0000FE770000}"/>
    <cellStyle name="Currency 3 2 2 2 4 2 3" xfId="16421" xr:uid="{00000000-0005-0000-0000-0000FF770000}"/>
    <cellStyle name="Currency 3 2 2 2 4 2 3 2" xfId="24375" xr:uid="{00000000-0005-0000-0000-000000780000}"/>
    <cellStyle name="Currency 3 2 2 2 4 2 3 2 2" xfId="53334" xr:uid="{00000000-0005-0000-0000-000001780000}"/>
    <cellStyle name="Currency 3 2 2 2 4 2 3 3" xfId="45393" xr:uid="{00000000-0005-0000-0000-000002780000}"/>
    <cellStyle name="Currency 3 2 2 2 4 2 4" xfId="9611" xr:uid="{00000000-0005-0000-0000-000003780000}"/>
    <cellStyle name="Currency 3 2 2 2 4 2 4 2" xfId="38669" xr:uid="{00000000-0005-0000-0000-000004780000}"/>
    <cellStyle name="Currency 3 2 2 2 4 2 5" xfId="32085" xr:uid="{00000000-0005-0000-0000-000005780000}"/>
    <cellStyle name="Currency 3 2 2 2 4 3" xfId="4131" xr:uid="{00000000-0005-0000-0000-000006780000}"/>
    <cellStyle name="Currency 3 2 2 2 4 3 2" xfId="17425" xr:uid="{00000000-0005-0000-0000-000007780000}"/>
    <cellStyle name="Currency 3 2 2 2 4 3 2 2" xfId="25379" xr:uid="{00000000-0005-0000-0000-000008780000}"/>
    <cellStyle name="Currency 3 2 2 2 4 3 2 2 2" xfId="54338" xr:uid="{00000000-0005-0000-0000-000009780000}"/>
    <cellStyle name="Currency 3 2 2 2 4 3 2 3" xfId="46397" xr:uid="{00000000-0005-0000-0000-00000A780000}"/>
    <cellStyle name="Currency 3 2 2 2 4 3 3" xfId="10755" xr:uid="{00000000-0005-0000-0000-00000B780000}"/>
    <cellStyle name="Currency 3 2 2 2 4 3 3 2" xfId="39813" xr:uid="{00000000-0005-0000-0000-00000C780000}"/>
    <cellStyle name="Currency 3 2 2 2 4 3 4" xfId="33229" xr:uid="{00000000-0005-0000-0000-00000D780000}"/>
    <cellStyle name="Currency 3 2 2 2 4 4" xfId="5287" xr:uid="{00000000-0005-0000-0000-00000E780000}"/>
    <cellStyle name="Currency 3 2 2 2 4 4 2" xfId="18569" xr:uid="{00000000-0005-0000-0000-00000F780000}"/>
    <cellStyle name="Currency 3 2 2 2 4 4 2 2" xfId="26523" xr:uid="{00000000-0005-0000-0000-000010780000}"/>
    <cellStyle name="Currency 3 2 2 2 4 4 2 2 2" xfId="55482" xr:uid="{00000000-0005-0000-0000-000011780000}"/>
    <cellStyle name="Currency 3 2 2 2 4 4 2 3" xfId="47541" xr:uid="{00000000-0005-0000-0000-000012780000}"/>
    <cellStyle name="Currency 3 2 2 2 4 4 3" xfId="11899" xr:uid="{00000000-0005-0000-0000-000013780000}"/>
    <cellStyle name="Currency 3 2 2 2 4 4 3 2" xfId="40957" xr:uid="{00000000-0005-0000-0000-000014780000}"/>
    <cellStyle name="Currency 3 2 2 2 4 4 4" xfId="34373" xr:uid="{00000000-0005-0000-0000-000015780000}"/>
    <cellStyle name="Currency 3 2 2 2 4 5" xfId="7456" xr:uid="{00000000-0005-0000-0000-000016780000}"/>
    <cellStyle name="Currency 3 2 2 2 4 5 2" xfId="20717" xr:uid="{00000000-0005-0000-0000-000017780000}"/>
    <cellStyle name="Currency 3 2 2 2 4 5 2 2" xfId="28671" xr:uid="{00000000-0005-0000-0000-000018780000}"/>
    <cellStyle name="Currency 3 2 2 2 4 5 2 2 2" xfId="57630" xr:uid="{00000000-0005-0000-0000-000019780000}"/>
    <cellStyle name="Currency 3 2 2 2 4 5 2 3" xfId="49689" xr:uid="{00000000-0005-0000-0000-00001A780000}"/>
    <cellStyle name="Currency 3 2 2 2 4 5 3" xfId="14047" xr:uid="{00000000-0005-0000-0000-00001B780000}"/>
    <cellStyle name="Currency 3 2 2 2 4 5 3 2" xfId="43105" xr:uid="{00000000-0005-0000-0000-00001C780000}"/>
    <cellStyle name="Currency 3 2 2 2 4 5 4" xfId="36521" xr:uid="{00000000-0005-0000-0000-00001D780000}"/>
    <cellStyle name="Currency 3 2 2 2 4 6" xfId="15326" xr:uid="{00000000-0005-0000-0000-00001E780000}"/>
    <cellStyle name="Currency 3 2 2 2 4 6 2" xfId="23316" xr:uid="{00000000-0005-0000-0000-00001F780000}"/>
    <cellStyle name="Currency 3 2 2 2 4 6 2 2" xfId="52275" xr:uid="{00000000-0005-0000-0000-000020780000}"/>
    <cellStyle name="Currency 3 2 2 2 4 6 3" xfId="44334" xr:uid="{00000000-0005-0000-0000-000021780000}"/>
    <cellStyle name="Currency 3 2 2 2 4 7" xfId="21867" xr:uid="{00000000-0005-0000-0000-000022780000}"/>
    <cellStyle name="Currency 3 2 2 2 4 7 2" xfId="29815" xr:uid="{00000000-0005-0000-0000-000023780000}"/>
    <cellStyle name="Currency 3 2 2 2 4 7 2 2" xfId="58774" xr:uid="{00000000-0005-0000-0000-000024780000}"/>
    <cellStyle name="Currency 3 2 2 2 4 7 3" xfId="50833" xr:uid="{00000000-0005-0000-0000-000025780000}"/>
    <cellStyle name="Currency 3 2 2 2 4 8" xfId="8607" xr:uid="{00000000-0005-0000-0000-000026780000}"/>
    <cellStyle name="Currency 3 2 2 2 4 8 2" xfId="37665" xr:uid="{00000000-0005-0000-0000-000027780000}"/>
    <cellStyle name="Currency 3 2 2 2 4 9" xfId="31081" xr:uid="{00000000-0005-0000-0000-000028780000}"/>
    <cellStyle name="Currency 3 2 2 2 5" xfId="2521" xr:uid="{00000000-0005-0000-0000-000029780000}"/>
    <cellStyle name="Currency 3 2 2 2 5 2" xfId="5879" xr:uid="{00000000-0005-0000-0000-00002A780000}"/>
    <cellStyle name="Currency 3 2 2 2 5 2 2" xfId="19161" xr:uid="{00000000-0005-0000-0000-00002B780000}"/>
    <cellStyle name="Currency 3 2 2 2 5 2 2 2" xfId="27115" xr:uid="{00000000-0005-0000-0000-00002C780000}"/>
    <cellStyle name="Currency 3 2 2 2 5 2 2 2 2" xfId="56074" xr:uid="{00000000-0005-0000-0000-00002D780000}"/>
    <cellStyle name="Currency 3 2 2 2 5 2 2 3" xfId="48133" xr:uid="{00000000-0005-0000-0000-00002E780000}"/>
    <cellStyle name="Currency 3 2 2 2 5 2 3" xfId="12491" xr:uid="{00000000-0005-0000-0000-00002F780000}"/>
    <cellStyle name="Currency 3 2 2 2 5 2 3 2" xfId="41549" xr:uid="{00000000-0005-0000-0000-000030780000}"/>
    <cellStyle name="Currency 3 2 2 2 5 2 4" xfId="34965" xr:uid="{00000000-0005-0000-0000-000031780000}"/>
    <cellStyle name="Currency 3 2 2 2 5 3" xfId="15922" xr:uid="{00000000-0005-0000-0000-000032780000}"/>
    <cellStyle name="Currency 3 2 2 2 5 3 2" xfId="23910" xr:uid="{00000000-0005-0000-0000-000033780000}"/>
    <cellStyle name="Currency 3 2 2 2 5 3 2 2" xfId="52869" xr:uid="{00000000-0005-0000-0000-000034780000}"/>
    <cellStyle name="Currency 3 2 2 2 5 3 3" xfId="44928" xr:uid="{00000000-0005-0000-0000-000035780000}"/>
    <cellStyle name="Currency 3 2 2 2 5 4" xfId="9199" xr:uid="{00000000-0005-0000-0000-000036780000}"/>
    <cellStyle name="Currency 3 2 2 2 5 4 2" xfId="38257" xr:uid="{00000000-0005-0000-0000-000037780000}"/>
    <cellStyle name="Currency 3 2 2 2 5 5" xfId="31673" xr:uid="{00000000-0005-0000-0000-000038780000}"/>
    <cellStyle name="Currency 3 2 2 2 6" xfId="3719" xr:uid="{00000000-0005-0000-0000-000039780000}"/>
    <cellStyle name="Currency 3 2 2 2 6 2" xfId="17013" xr:uid="{00000000-0005-0000-0000-00003A780000}"/>
    <cellStyle name="Currency 3 2 2 2 6 2 2" xfId="24967" xr:uid="{00000000-0005-0000-0000-00003B780000}"/>
    <cellStyle name="Currency 3 2 2 2 6 2 2 2" xfId="53926" xr:uid="{00000000-0005-0000-0000-00003C780000}"/>
    <cellStyle name="Currency 3 2 2 2 6 2 3" xfId="45985" xr:uid="{00000000-0005-0000-0000-00003D780000}"/>
    <cellStyle name="Currency 3 2 2 2 6 3" xfId="10343" xr:uid="{00000000-0005-0000-0000-00003E780000}"/>
    <cellStyle name="Currency 3 2 2 2 6 3 2" xfId="39401" xr:uid="{00000000-0005-0000-0000-00003F780000}"/>
    <cellStyle name="Currency 3 2 2 2 6 4" xfId="32817" xr:uid="{00000000-0005-0000-0000-000040780000}"/>
    <cellStyle name="Currency 3 2 2 2 7" xfId="4875" xr:uid="{00000000-0005-0000-0000-000041780000}"/>
    <cellStyle name="Currency 3 2 2 2 7 2" xfId="18157" xr:uid="{00000000-0005-0000-0000-000042780000}"/>
    <cellStyle name="Currency 3 2 2 2 7 2 2" xfId="26111" xr:uid="{00000000-0005-0000-0000-000043780000}"/>
    <cellStyle name="Currency 3 2 2 2 7 2 2 2" xfId="55070" xr:uid="{00000000-0005-0000-0000-000044780000}"/>
    <cellStyle name="Currency 3 2 2 2 7 2 3" xfId="47129" xr:uid="{00000000-0005-0000-0000-000045780000}"/>
    <cellStyle name="Currency 3 2 2 2 7 3" xfId="11487" xr:uid="{00000000-0005-0000-0000-000046780000}"/>
    <cellStyle name="Currency 3 2 2 2 7 3 2" xfId="40545" xr:uid="{00000000-0005-0000-0000-000047780000}"/>
    <cellStyle name="Currency 3 2 2 2 7 4" xfId="33961" xr:uid="{00000000-0005-0000-0000-000048780000}"/>
    <cellStyle name="Currency 3 2 2 2 8" xfId="7044" xr:uid="{00000000-0005-0000-0000-000049780000}"/>
    <cellStyle name="Currency 3 2 2 2 8 2" xfId="20305" xr:uid="{00000000-0005-0000-0000-00004A780000}"/>
    <cellStyle name="Currency 3 2 2 2 8 2 2" xfId="28259" xr:uid="{00000000-0005-0000-0000-00004B780000}"/>
    <cellStyle name="Currency 3 2 2 2 8 2 2 2" xfId="57218" xr:uid="{00000000-0005-0000-0000-00004C780000}"/>
    <cellStyle name="Currency 3 2 2 2 8 2 3" xfId="49277" xr:uid="{00000000-0005-0000-0000-00004D780000}"/>
    <cellStyle name="Currency 3 2 2 2 8 3" xfId="13635" xr:uid="{00000000-0005-0000-0000-00004E780000}"/>
    <cellStyle name="Currency 3 2 2 2 8 3 2" xfId="42693" xr:uid="{00000000-0005-0000-0000-00004F780000}"/>
    <cellStyle name="Currency 3 2 2 2 8 4" xfId="36109" xr:uid="{00000000-0005-0000-0000-000050780000}"/>
    <cellStyle name="Currency 3 2 2 2 9" xfId="14913" xr:uid="{00000000-0005-0000-0000-000051780000}"/>
    <cellStyle name="Currency 3 2 2 2 9 2" xfId="22903" xr:uid="{00000000-0005-0000-0000-000052780000}"/>
    <cellStyle name="Currency 3 2 2 2 9 2 2" xfId="51862" xr:uid="{00000000-0005-0000-0000-000053780000}"/>
    <cellStyle name="Currency 3 2 2 2 9 3" xfId="43921" xr:uid="{00000000-0005-0000-0000-000054780000}"/>
    <cellStyle name="Currency 3 2 2 3" xfId="1573" xr:uid="{00000000-0005-0000-0000-000055780000}"/>
    <cellStyle name="Currency 3 2 2 3 10" xfId="30762" xr:uid="{00000000-0005-0000-0000-000056780000}"/>
    <cellStyle name="Currency 3 2 2 3 2" xfId="2198" xr:uid="{00000000-0005-0000-0000-000057780000}"/>
    <cellStyle name="Currency 3 2 2 3 2 2" xfId="3206" xr:uid="{00000000-0005-0000-0000-000058780000}"/>
    <cellStyle name="Currency 3 2 2 3 2 2 2" xfId="6564" xr:uid="{00000000-0005-0000-0000-000059780000}"/>
    <cellStyle name="Currency 3 2 2 3 2 2 2 2" xfId="19846" xr:uid="{00000000-0005-0000-0000-00005A780000}"/>
    <cellStyle name="Currency 3 2 2 3 2 2 2 2 2" xfId="27800" xr:uid="{00000000-0005-0000-0000-00005B780000}"/>
    <cellStyle name="Currency 3 2 2 3 2 2 2 2 2 2" xfId="56759" xr:uid="{00000000-0005-0000-0000-00005C780000}"/>
    <cellStyle name="Currency 3 2 2 3 2 2 2 2 3" xfId="48818" xr:uid="{00000000-0005-0000-0000-00005D780000}"/>
    <cellStyle name="Currency 3 2 2 3 2 2 2 3" xfId="13176" xr:uid="{00000000-0005-0000-0000-00005E780000}"/>
    <cellStyle name="Currency 3 2 2 3 2 2 2 3 2" xfId="42234" xr:uid="{00000000-0005-0000-0000-00005F780000}"/>
    <cellStyle name="Currency 3 2 2 3 2 2 2 4" xfId="35650" xr:uid="{00000000-0005-0000-0000-000060780000}"/>
    <cellStyle name="Currency 3 2 2 3 2 2 3" xfId="16694" xr:uid="{00000000-0005-0000-0000-000061780000}"/>
    <cellStyle name="Currency 3 2 2 3 2 2 3 2" xfId="24648" xr:uid="{00000000-0005-0000-0000-000062780000}"/>
    <cellStyle name="Currency 3 2 2 3 2 2 3 2 2" xfId="53607" xr:uid="{00000000-0005-0000-0000-000063780000}"/>
    <cellStyle name="Currency 3 2 2 3 2 2 3 3" xfId="45666" xr:uid="{00000000-0005-0000-0000-000064780000}"/>
    <cellStyle name="Currency 3 2 2 3 2 2 4" xfId="9884" xr:uid="{00000000-0005-0000-0000-000065780000}"/>
    <cellStyle name="Currency 3 2 2 3 2 2 4 2" xfId="38942" xr:uid="{00000000-0005-0000-0000-000066780000}"/>
    <cellStyle name="Currency 3 2 2 3 2 2 5" xfId="32358" xr:uid="{00000000-0005-0000-0000-000067780000}"/>
    <cellStyle name="Currency 3 2 2 3 2 3" xfId="4404" xr:uid="{00000000-0005-0000-0000-000068780000}"/>
    <cellStyle name="Currency 3 2 2 3 2 3 2" xfId="17698" xr:uid="{00000000-0005-0000-0000-000069780000}"/>
    <cellStyle name="Currency 3 2 2 3 2 3 2 2" xfId="25652" xr:uid="{00000000-0005-0000-0000-00006A780000}"/>
    <cellStyle name="Currency 3 2 2 3 2 3 2 2 2" xfId="54611" xr:uid="{00000000-0005-0000-0000-00006B780000}"/>
    <cellStyle name="Currency 3 2 2 3 2 3 2 3" xfId="46670" xr:uid="{00000000-0005-0000-0000-00006C780000}"/>
    <cellStyle name="Currency 3 2 2 3 2 3 3" xfId="11028" xr:uid="{00000000-0005-0000-0000-00006D780000}"/>
    <cellStyle name="Currency 3 2 2 3 2 3 3 2" xfId="40086" xr:uid="{00000000-0005-0000-0000-00006E780000}"/>
    <cellStyle name="Currency 3 2 2 3 2 3 4" xfId="33502" xr:uid="{00000000-0005-0000-0000-00006F780000}"/>
    <cellStyle name="Currency 3 2 2 3 2 4" xfId="5560" xr:uid="{00000000-0005-0000-0000-000070780000}"/>
    <cellStyle name="Currency 3 2 2 3 2 4 2" xfId="18842" xr:uid="{00000000-0005-0000-0000-000071780000}"/>
    <cellStyle name="Currency 3 2 2 3 2 4 2 2" xfId="26796" xr:uid="{00000000-0005-0000-0000-000072780000}"/>
    <cellStyle name="Currency 3 2 2 3 2 4 2 2 2" xfId="55755" xr:uid="{00000000-0005-0000-0000-000073780000}"/>
    <cellStyle name="Currency 3 2 2 3 2 4 2 3" xfId="47814" xr:uid="{00000000-0005-0000-0000-000074780000}"/>
    <cellStyle name="Currency 3 2 2 3 2 4 3" xfId="12172" xr:uid="{00000000-0005-0000-0000-000075780000}"/>
    <cellStyle name="Currency 3 2 2 3 2 4 3 2" xfId="41230" xr:uid="{00000000-0005-0000-0000-000076780000}"/>
    <cellStyle name="Currency 3 2 2 3 2 4 4" xfId="34646" xr:uid="{00000000-0005-0000-0000-000077780000}"/>
    <cellStyle name="Currency 3 2 2 3 2 5" xfId="7729" xr:uid="{00000000-0005-0000-0000-000078780000}"/>
    <cellStyle name="Currency 3 2 2 3 2 5 2" xfId="20990" xr:uid="{00000000-0005-0000-0000-000079780000}"/>
    <cellStyle name="Currency 3 2 2 3 2 5 2 2" xfId="28944" xr:uid="{00000000-0005-0000-0000-00007A780000}"/>
    <cellStyle name="Currency 3 2 2 3 2 5 2 2 2" xfId="57903" xr:uid="{00000000-0005-0000-0000-00007B780000}"/>
    <cellStyle name="Currency 3 2 2 3 2 5 2 3" xfId="49962" xr:uid="{00000000-0005-0000-0000-00007C780000}"/>
    <cellStyle name="Currency 3 2 2 3 2 5 3" xfId="14320" xr:uid="{00000000-0005-0000-0000-00007D780000}"/>
    <cellStyle name="Currency 3 2 2 3 2 5 3 2" xfId="43378" xr:uid="{00000000-0005-0000-0000-00007E780000}"/>
    <cellStyle name="Currency 3 2 2 3 2 5 4" xfId="36794" xr:uid="{00000000-0005-0000-0000-00007F780000}"/>
    <cellStyle name="Currency 3 2 2 3 2 6" xfId="15599" xr:uid="{00000000-0005-0000-0000-000080780000}"/>
    <cellStyle name="Currency 3 2 2 3 2 6 2" xfId="23589" xr:uid="{00000000-0005-0000-0000-000081780000}"/>
    <cellStyle name="Currency 3 2 2 3 2 6 2 2" xfId="52548" xr:uid="{00000000-0005-0000-0000-000082780000}"/>
    <cellStyle name="Currency 3 2 2 3 2 6 3" xfId="44607" xr:uid="{00000000-0005-0000-0000-000083780000}"/>
    <cellStyle name="Currency 3 2 2 3 2 7" xfId="22140" xr:uid="{00000000-0005-0000-0000-000084780000}"/>
    <cellStyle name="Currency 3 2 2 3 2 7 2" xfId="30088" xr:uid="{00000000-0005-0000-0000-000085780000}"/>
    <cellStyle name="Currency 3 2 2 3 2 7 2 2" xfId="59047" xr:uid="{00000000-0005-0000-0000-000086780000}"/>
    <cellStyle name="Currency 3 2 2 3 2 7 3" xfId="51106" xr:uid="{00000000-0005-0000-0000-000087780000}"/>
    <cellStyle name="Currency 3 2 2 3 2 8" xfId="8880" xr:uid="{00000000-0005-0000-0000-000088780000}"/>
    <cellStyle name="Currency 3 2 2 3 2 8 2" xfId="37938" xr:uid="{00000000-0005-0000-0000-000089780000}"/>
    <cellStyle name="Currency 3 2 2 3 2 9" xfId="31354" xr:uid="{00000000-0005-0000-0000-00008A780000}"/>
    <cellStyle name="Currency 3 2 2 3 3" xfId="2614" xr:uid="{00000000-0005-0000-0000-00008B780000}"/>
    <cellStyle name="Currency 3 2 2 3 3 2" xfId="5972" xr:uid="{00000000-0005-0000-0000-00008C780000}"/>
    <cellStyle name="Currency 3 2 2 3 3 2 2" xfId="19254" xr:uid="{00000000-0005-0000-0000-00008D780000}"/>
    <cellStyle name="Currency 3 2 2 3 3 2 2 2" xfId="27208" xr:uid="{00000000-0005-0000-0000-00008E780000}"/>
    <cellStyle name="Currency 3 2 2 3 3 2 2 2 2" xfId="56167" xr:uid="{00000000-0005-0000-0000-00008F780000}"/>
    <cellStyle name="Currency 3 2 2 3 3 2 2 3" xfId="48226" xr:uid="{00000000-0005-0000-0000-000090780000}"/>
    <cellStyle name="Currency 3 2 2 3 3 2 3" xfId="12584" xr:uid="{00000000-0005-0000-0000-000091780000}"/>
    <cellStyle name="Currency 3 2 2 3 3 2 3 2" xfId="41642" xr:uid="{00000000-0005-0000-0000-000092780000}"/>
    <cellStyle name="Currency 3 2 2 3 3 2 4" xfId="35058" xr:uid="{00000000-0005-0000-0000-000093780000}"/>
    <cellStyle name="Currency 3 2 2 3 3 3" xfId="16102" xr:uid="{00000000-0005-0000-0000-000094780000}"/>
    <cellStyle name="Currency 3 2 2 3 3 3 2" xfId="24056" xr:uid="{00000000-0005-0000-0000-000095780000}"/>
    <cellStyle name="Currency 3 2 2 3 3 3 2 2" xfId="53015" xr:uid="{00000000-0005-0000-0000-000096780000}"/>
    <cellStyle name="Currency 3 2 2 3 3 3 3" xfId="45074" xr:uid="{00000000-0005-0000-0000-000097780000}"/>
    <cellStyle name="Currency 3 2 2 3 3 4" xfId="9292" xr:uid="{00000000-0005-0000-0000-000098780000}"/>
    <cellStyle name="Currency 3 2 2 3 3 4 2" xfId="38350" xr:uid="{00000000-0005-0000-0000-000099780000}"/>
    <cellStyle name="Currency 3 2 2 3 3 5" xfId="31766" xr:uid="{00000000-0005-0000-0000-00009A780000}"/>
    <cellStyle name="Currency 3 2 2 3 4" xfId="3812" xr:uid="{00000000-0005-0000-0000-00009B780000}"/>
    <cellStyle name="Currency 3 2 2 3 4 2" xfId="17106" xr:uid="{00000000-0005-0000-0000-00009C780000}"/>
    <cellStyle name="Currency 3 2 2 3 4 2 2" xfId="25060" xr:uid="{00000000-0005-0000-0000-00009D780000}"/>
    <cellStyle name="Currency 3 2 2 3 4 2 2 2" xfId="54019" xr:uid="{00000000-0005-0000-0000-00009E780000}"/>
    <cellStyle name="Currency 3 2 2 3 4 2 3" xfId="46078" xr:uid="{00000000-0005-0000-0000-00009F780000}"/>
    <cellStyle name="Currency 3 2 2 3 4 3" xfId="10436" xr:uid="{00000000-0005-0000-0000-0000A0780000}"/>
    <cellStyle name="Currency 3 2 2 3 4 3 2" xfId="39494" xr:uid="{00000000-0005-0000-0000-0000A1780000}"/>
    <cellStyle name="Currency 3 2 2 3 4 4" xfId="32910" xr:uid="{00000000-0005-0000-0000-0000A2780000}"/>
    <cellStyle name="Currency 3 2 2 3 5" xfId="4968" xr:uid="{00000000-0005-0000-0000-0000A3780000}"/>
    <cellStyle name="Currency 3 2 2 3 5 2" xfId="18250" xr:uid="{00000000-0005-0000-0000-0000A4780000}"/>
    <cellStyle name="Currency 3 2 2 3 5 2 2" xfId="26204" xr:uid="{00000000-0005-0000-0000-0000A5780000}"/>
    <cellStyle name="Currency 3 2 2 3 5 2 2 2" xfId="55163" xr:uid="{00000000-0005-0000-0000-0000A6780000}"/>
    <cellStyle name="Currency 3 2 2 3 5 2 3" xfId="47222" xr:uid="{00000000-0005-0000-0000-0000A7780000}"/>
    <cellStyle name="Currency 3 2 2 3 5 3" xfId="11580" xr:uid="{00000000-0005-0000-0000-0000A8780000}"/>
    <cellStyle name="Currency 3 2 2 3 5 3 2" xfId="40638" xr:uid="{00000000-0005-0000-0000-0000A9780000}"/>
    <cellStyle name="Currency 3 2 2 3 5 4" xfId="34054" xr:uid="{00000000-0005-0000-0000-0000AA780000}"/>
    <cellStyle name="Currency 3 2 2 3 6" xfId="7137" xr:uid="{00000000-0005-0000-0000-0000AB780000}"/>
    <cellStyle name="Currency 3 2 2 3 6 2" xfId="20398" xr:uid="{00000000-0005-0000-0000-0000AC780000}"/>
    <cellStyle name="Currency 3 2 2 3 6 2 2" xfId="28352" xr:uid="{00000000-0005-0000-0000-0000AD780000}"/>
    <cellStyle name="Currency 3 2 2 3 6 2 2 2" xfId="57311" xr:uid="{00000000-0005-0000-0000-0000AE780000}"/>
    <cellStyle name="Currency 3 2 2 3 6 2 3" xfId="49370" xr:uid="{00000000-0005-0000-0000-0000AF780000}"/>
    <cellStyle name="Currency 3 2 2 3 6 3" xfId="13728" xr:uid="{00000000-0005-0000-0000-0000B0780000}"/>
    <cellStyle name="Currency 3 2 2 3 6 3 2" xfId="42786" xr:uid="{00000000-0005-0000-0000-0000B1780000}"/>
    <cellStyle name="Currency 3 2 2 3 6 4" xfId="36202" xr:uid="{00000000-0005-0000-0000-0000B2780000}"/>
    <cellStyle name="Currency 3 2 2 3 7" xfId="15006" xr:uid="{00000000-0005-0000-0000-0000B3780000}"/>
    <cellStyle name="Currency 3 2 2 3 7 2" xfId="22996" xr:uid="{00000000-0005-0000-0000-0000B4780000}"/>
    <cellStyle name="Currency 3 2 2 3 7 2 2" xfId="51955" xr:uid="{00000000-0005-0000-0000-0000B5780000}"/>
    <cellStyle name="Currency 3 2 2 3 7 3" xfId="44014" xr:uid="{00000000-0005-0000-0000-0000B6780000}"/>
    <cellStyle name="Currency 3 2 2 3 8" xfId="21548" xr:uid="{00000000-0005-0000-0000-0000B7780000}"/>
    <cellStyle name="Currency 3 2 2 3 8 2" xfId="29496" xr:uid="{00000000-0005-0000-0000-0000B8780000}"/>
    <cellStyle name="Currency 3 2 2 3 8 2 2" xfId="58455" xr:uid="{00000000-0005-0000-0000-0000B9780000}"/>
    <cellStyle name="Currency 3 2 2 3 8 3" xfId="50514" xr:uid="{00000000-0005-0000-0000-0000BA780000}"/>
    <cellStyle name="Currency 3 2 2 3 9" xfId="8288" xr:uid="{00000000-0005-0000-0000-0000BB780000}"/>
    <cellStyle name="Currency 3 2 2 3 9 2" xfId="37346" xr:uid="{00000000-0005-0000-0000-0000BC780000}"/>
    <cellStyle name="Currency 3 2 2 4" xfId="2015" xr:uid="{00000000-0005-0000-0000-0000BD780000}"/>
    <cellStyle name="Currency 3 2 2 4 2" xfId="3023" xr:uid="{00000000-0005-0000-0000-0000BE780000}"/>
    <cellStyle name="Currency 3 2 2 4 2 2" xfId="6381" xr:uid="{00000000-0005-0000-0000-0000BF780000}"/>
    <cellStyle name="Currency 3 2 2 4 2 2 2" xfId="19663" xr:uid="{00000000-0005-0000-0000-0000C0780000}"/>
    <cellStyle name="Currency 3 2 2 4 2 2 2 2" xfId="27617" xr:uid="{00000000-0005-0000-0000-0000C1780000}"/>
    <cellStyle name="Currency 3 2 2 4 2 2 2 2 2" xfId="56576" xr:uid="{00000000-0005-0000-0000-0000C2780000}"/>
    <cellStyle name="Currency 3 2 2 4 2 2 2 3" xfId="48635" xr:uid="{00000000-0005-0000-0000-0000C3780000}"/>
    <cellStyle name="Currency 3 2 2 4 2 2 3" xfId="12993" xr:uid="{00000000-0005-0000-0000-0000C4780000}"/>
    <cellStyle name="Currency 3 2 2 4 2 2 3 2" xfId="42051" xr:uid="{00000000-0005-0000-0000-0000C5780000}"/>
    <cellStyle name="Currency 3 2 2 4 2 2 4" xfId="35467" xr:uid="{00000000-0005-0000-0000-0000C6780000}"/>
    <cellStyle name="Currency 3 2 2 4 2 3" xfId="16511" xr:uid="{00000000-0005-0000-0000-0000C7780000}"/>
    <cellStyle name="Currency 3 2 2 4 2 3 2" xfId="24465" xr:uid="{00000000-0005-0000-0000-0000C8780000}"/>
    <cellStyle name="Currency 3 2 2 4 2 3 2 2" xfId="53424" xr:uid="{00000000-0005-0000-0000-0000C9780000}"/>
    <cellStyle name="Currency 3 2 2 4 2 3 3" xfId="45483" xr:uid="{00000000-0005-0000-0000-0000CA780000}"/>
    <cellStyle name="Currency 3 2 2 4 2 4" xfId="9701" xr:uid="{00000000-0005-0000-0000-0000CB780000}"/>
    <cellStyle name="Currency 3 2 2 4 2 4 2" xfId="38759" xr:uid="{00000000-0005-0000-0000-0000CC780000}"/>
    <cellStyle name="Currency 3 2 2 4 2 5" xfId="32175" xr:uid="{00000000-0005-0000-0000-0000CD780000}"/>
    <cellStyle name="Currency 3 2 2 4 3" xfId="4221" xr:uid="{00000000-0005-0000-0000-0000CE780000}"/>
    <cellStyle name="Currency 3 2 2 4 3 2" xfId="17515" xr:uid="{00000000-0005-0000-0000-0000CF780000}"/>
    <cellStyle name="Currency 3 2 2 4 3 2 2" xfId="25469" xr:uid="{00000000-0005-0000-0000-0000D0780000}"/>
    <cellStyle name="Currency 3 2 2 4 3 2 2 2" xfId="54428" xr:uid="{00000000-0005-0000-0000-0000D1780000}"/>
    <cellStyle name="Currency 3 2 2 4 3 2 3" xfId="46487" xr:uid="{00000000-0005-0000-0000-0000D2780000}"/>
    <cellStyle name="Currency 3 2 2 4 3 3" xfId="10845" xr:uid="{00000000-0005-0000-0000-0000D3780000}"/>
    <cellStyle name="Currency 3 2 2 4 3 3 2" xfId="39903" xr:uid="{00000000-0005-0000-0000-0000D4780000}"/>
    <cellStyle name="Currency 3 2 2 4 3 4" xfId="33319" xr:uid="{00000000-0005-0000-0000-0000D5780000}"/>
    <cellStyle name="Currency 3 2 2 4 4" xfId="5377" xr:uid="{00000000-0005-0000-0000-0000D6780000}"/>
    <cellStyle name="Currency 3 2 2 4 4 2" xfId="18659" xr:uid="{00000000-0005-0000-0000-0000D7780000}"/>
    <cellStyle name="Currency 3 2 2 4 4 2 2" xfId="26613" xr:uid="{00000000-0005-0000-0000-0000D8780000}"/>
    <cellStyle name="Currency 3 2 2 4 4 2 2 2" xfId="55572" xr:uid="{00000000-0005-0000-0000-0000D9780000}"/>
    <cellStyle name="Currency 3 2 2 4 4 2 3" xfId="47631" xr:uid="{00000000-0005-0000-0000-0000DA780000}"/>
    <cellStyle name="Currency 3 2 2 4 4 3" xfId="11989" xr:uid="{00000000-0005-0000-0000-0000DB780000}"/>
    <cellStyle name="Currency 3 2 2 4 4 3 2" xfId="41047" xr:uid="{00000000-0005-0000-0000-0000DC780000}"/>
    <cellStyle name="Currency 3 2 2 4 4 4" xfId="34463" xr:uid="{00000000-0005-0000-0000-0000DD780000}"/>
    <cellStyle name="Currency 3 2 2 4 5" xfId="7546" xr:uid="{00000000-0005-0000-0000-0000DE780000}"/>
    <cellStyle name="Currency 3 2 2 4 5 2" xfId="20807" xr:uid="{00000000-0005-0000-0000-0000DF780000}"/>
    <cellStyle name="Currency 3 2 2 4 5 2 2" xfId="28761" xr:uid="{00000000-0005-0000-0000-0000E0780000}"/>
    <cellStyle name="Currency 3 2 2 4 5 2 2 2" xfId="57720" xr:uid="{00000000-0005-0000-0000-0000E1780000}"/>
    <cellStyle name="Currency 3 2 2 4 5 2 3" xfId="49779" xr:uid="{00000000-0005-0000-0000-0000E2780000}"/>
    <cellStyle name="Currency 3 2 2 4 5 3" xfId="14137" xr:uid="{00000000-0005-0000-0000-0000E3780000}"/>
    <cellStyle name="Currency 3 2 2 4 5 3 2" xfId="43195" xr:uid="{00000000-0005-0000-0000-0000E4780000}"/>
    <cellStyle name="Currency 3 2 2 4 5 4" xfId="36611" xr:uid="{00000000-0005-0000-0000-0000E5780000}"/>
    <cellStyle name="Currency 3 2 2 4 6" xfId="15416" xr:uid="{00000000-0005-0000-0000-0000E6780000}"/>
    <cellStyle name="Currency 3 2 2 4 6 2" xfId="23406" xr:uid="{00000000-0005-0000-0000-0000E7780000}"/>
    <cellStyle name="Currency 3 2 2 4 6 2 2" xfId="52365" xr:uid="{00000000-0005-0000-0000-0000E8780000}"/>
    <cellStyle name="Currency 3 2 2 4 6 3" xfId="44424" xr:uid="{00000000-0005-0000-0000-0000E9780000}"/>
    <cellStyle name="Currency 3 2 2 4 7" xfId="21957" xr:uid="{00000000-0005-0000-0000-0000EA780000}"/>
    <cellStyle name="Currency 3 2 2 4 7 2" xfId="29905" xr:uid="{00000000-0005-0000-0000-0000EB780000}"/>
    <cellStyle name="Currency 3 2 2 4 7 2 2" xfId="58864" xr:uid="{00000000-0005-0000-0000-0000EC780000}"/>
    <cellStyle name="Currency 3 2 2 4 7 3" xfId="50923" xr:uid="{00000000-0005-0000-0000-0000ED780000}"/>
    <cellStyle name="Currency 3 2 2 4 8" xfId="8697" xr:uid="{00000000-0005-0000-0000-0000EE780000}"/>
    <cellStyle name="Currency 3 2 2 4 8 2" xfId="37755" xr:uid="{00000000-0005-0000-0000-0000EF780000}"/>
    <cellStyle name="Currency 3 2 2 4 9" xfId="31171" xr:uid="{00000000-0005-0000-0000-0000F0780000}"/>
    <cellStyle name="Currency 3 2 2 5" xfId="1831" xr:uid="{00000000-0005-0000-0000-0000F1780000}"/>
    <cellStyle name="Currency 3 2 2 5 2" xfId="2843" xr:uid="{00000000-0005-0000-0000-0000F2780000}"/>
    <cellStyle name="Currency 3 2 2 5 2 2" xfId="6201" xr:uid="{00000000-0005-0000-0000-0000F3780000}"/>
    <cellStyle name="Currency 3 2 2 5 2 2 2" xfId="19483" xr:uid="{00000000-0005-0000-0000-0000F4780000}"/>
    <cellStyle name="Currency 3 2 2 5 2 2 2 2" xfId="27437" xr:uid="{00000000-0005-0000-0000-0000F5780000}"/>
    <cellStyle name="Currency 3 2 2 5 2 2 2 2 2" xfId="56396" xr:uid="{00000000-0005-0000-0000-0000F6780000}"/>
    <cellStyle name="Currency 3 2 2 5 2 2 2 3" xfId="48455" xr:uid="{00000000-0005-0000-0000-0000F7780000}"/>
    <cellStyle name="Currency 3 2 2 5 2 2 3" xfId="12813" xr:uid="{00000000-0005-0000-0000-0000F8780000}"/>
    <cellStyle name="Currency 3 2 2 5 2 2 3 2" xfId="41871" xr:uid="{00000000-0005-0000-0000-0000F9780000}"/>
    <cellStyle name="Currency 3 2 2 5 2 2 4" xfId="35287" xr:uid="{00000000-0005-0000-0000-0000FA780000}"/>
    <cellStyle name="Currency 3 2 2 5 2 3" xfId="16331" xr:uid="{00000000-0005-0000-0000-0000FB780000}"/>
    <cellStyle name="Currency 3 2 2 5 2 3 2" xfId="24285" xr:uid="{00000000-0005-0000-0000-0000FC780000}"/>
    <cellStyle name="Currency 3 2 2 5 2 3 2 2" xfId="53244" xr:uid="{00000000-0005-0000-0000-0000FD780000}"/>
    <cellStyle name="Currency 3 2 2 5 2 3 3" xfId="45303" xr:uid="{00000000-0005-0000-0000-0000FE780000}"/>
    <cellStyle name="Currency 3 2 2 5 2 4" xfId="9521" xr:uid="{00000000-0005-0000-0000-0000FF780000}"/>
    <cellStyle name="Currency 3 2 2 5 2 4 2" xfId="38579" xr:uid="{00000000-0005-0000-0000-000000790000}"/>
    <cellStyle name="Currency 3 2 2 5 2 5" xfId="31995" xr:uid="{00000000-0005-0000-0000-000001790000}"/>
    <cellStyle name="Currency 3 2 2 5 3" xfId="4041" xr:uid="{00000000-0005-0000-0000-000002790000}"/>
    <cellStyle name="Currency 3 2 2 5 3 2" xfId="17335" xr:uid="{00000000-0005-0000-0000-000003790000}"/>
    <cellStyle name="Currency 3 2 2 5 3 2 2" xfId="25289" xr:uid="{00000000-0005-0000-0000-000004790000}"/>
    <cellStyle name="Currency 3 2 2 5 3 2 2 2" xfId="54248" xr:uid="{00000000-0005-0000-0000-000005790000}"/>
    <cellStyle name="Currency 3 2 2 5 3 2 3" xfId="46307" xr:uid="{00000000-0005-0000-0000-000006790000}"/>
    <cellStyle name="Currency 3 2 2 5 3 3" xfId="10665" xr:uid="{00000000-0005-0000-0000-000007790000}"/>
    <cellStyle name="Currency 3 2 2 5 3 3 2" xfId="39723" xr:uid="{00000000-0005-0000-0000-000008790000}"/>
    <cellStyle name="Currency 3 2 2 5 3 4" xfId="33139" xr:uid="{00000000-0005-0000-0000-000009790000}"/>
    <cellStyle name="Currency 3 2 2 5 4" xfId="5197" xr:uid="{00000000-0005-0000-0000-00000A790000}"/>
    <cellStyle name="Currency 3 2 2 5 4 2" xfId="18479" xr:uid="{00000000-0005-0000-0000-00000B790000}"/>
    <cellStyle name="Currency 3 2 2 5 4 2 2" xfId="26433" xr:uid="{00000000-0005-0000-0000-00000C790000}"/>
    <cellStyle name="Currency 3 2 2 5 4 2 2 2" xfId="55392" xr:uid="{00000000-0005-0000-0000-00000D790000}"/>
    <cellStyle name="Currency 3 2 2 5 4 2 3" xfId="47451" xr:uid="{00000000-0005-0000-0000-00000E790000}"/>
    <cellStyle name="Currency 3 2 2 5 4 3" xfId="11809" xr:uid="{00000000-0005-0000-0000-00000F790000}"/>
    <cellStyle name="Currency 3 2 2 5 4 3 2" xfId="40867" xr:uid="{00000000-0005-0000-0000-000010790000}"/>
    <cellStyle name="Currency 3 2 2 5 4 4" xfId="34283" xr:uid="{00000000-0005-0000-0000-000011790000}"/>
    <cellStyle name="Currency 3 2 2 5 5" xfId="7366" xr:uid="{00000000-0005-0000-0000-000012790000}"/>
    <cellStyle name="Currency 3 2 2 5 5 2" xfId="20627" xr:uid="{00000000-0005-0000-0000-000013790000}"/>
    <cellStyle name="Currency 3 2 2 5 5 2 2" xfId="28581" xr:uid="{00000000-0005-0000-0000-000014790000}"/>
    <cellStyle name="Currency 3 2 2 5 5 2 2 2" xfId="57540" xr:uid="{00000000-0005-0000-0000-000015790000}"/>
    <cellStyle name="Currency 3 2 2 5 5 2 3" xfId="49599" xr:uid="{00000000-0005-0000-0000-000016790000}"/>
    <cellStyle name="Currency 3 2 2 5 5 3" xfId="13957" xr:uid="{00000000-0005-0000-0000-000017790000}"/>
    <cellStyle name="Currency 3 2 2 5 5 3 2" xfId="43015" xr:uid="{00000000-0005-0000-0000-000018790000}"/>
    <cellStyle name="Currency 3 2 2 5 5 4" xfId="36431" xr:uid="{00000000-0005-0000-0000-000019790000}"/>
    <cellStyle name="Currency 3 2 2 5 6" xfId="15236" xr:uid="{00000000-0005-0000-0000-00001A790000}"/>
    <cellStyle name="Currency 3 2 2 5 6 2" xfId="23226" xr:uid="{00000000-0005-0000-0000-00001B790000}"/>
    <cellStyle name="Currency 3 2 2 5 6 2 2" xfId="52185" xr:uid="{00000000-0005-0000-0000-00001C790000}"/>
    <cellStyle name="Currency 3 2 2 5 6 3" xfId="44244" xr:uid="{00000000-0005-0000-0000-00001D790000}"/>
    <cellStyle name="Currency 3 2 2 5 7" xfId="21777" xr:uid="{00000000-0005-0000-0000-00001E790000}"/>
    <cellStyle name="Currency 3 2 2 5 7 2" xfId="29725" xr:uid="{00000000-0005-0000-0000-00001F790000}"/>
    <cellStyle name="Currency 3 2 2 5 7 2 2" xfId="58684" xr:uid="{00000000-0005-0000-0000-000020790000}"/>
    <cellStyle name="Currency 3 2 2 5 7 3" xfId="50743" xr:uid="{00000000-0005-0000-0000-000021790000}"/>
    <cellStyle name="Currency 3 2 2 5 8" xfId="8517" xr:uid="{00000000-0005-0000-0000-000022790000}"/>
    <cellStyle name="Currency 3 2 2 5 8 2" xfId="37575" xr:uid="{00000000-0005-0000-0000-000023790000}"/>
    <cellStyle name="Currency 3 2 2 5 9" xfId="30991" xr:uid="{00000000-0005-0000-0000-000024790000}"/>
    <cellStyle name="Currency 3 2 2 6" xfId="2430" xr:uid="{00000000-0005-0000-0000-000025790000}"/>
    <cellStyle name="Currency 3 2 2 6 2" xfId="5789" xr:uid="{00000000-0005-0000-0000-000026790000}"/>
    <cellStyle name="Currency 3 2 2 6 2 2" xfId="19071" xr:uid="{00000000-0005-0000-0000-000027790000}"/>
    <cellStyle name="Currency 3 2 2 6 2 2 2" xfId="27025" xr:uid="{00000000-0005-0000-0000-000028790000}"/>
    <cellStyle name="Currency 3 2 2 6 2 2 2 2" xfId="55984" xr:uid="{00000000-0005-0000-0000-000029790000}"/>
    <cellStyle name="Currency 3 2 2 6 2 2 3" xfId="48043" xr:uid="{00000000-0005-0000-0000-00002A790000}"/>
    <cellStyle name="Currency 3 2 2 6 2 3" xfId="12401" xr:uid="{00000000-0005-0000-0000-00002B790000}"/>
    <cellStyle name="Currency 3 2 2 6 2 3 2" xfId="41459" xr:uid="{00000000-0005-0000-0000-00002C790000}"/>
    <cellStyle name="Currency 3 2 2 6 2 4" xfId="34875" xr:uid="{00000000-0005-0000-0000-00002D790000}"/>
    <cellStyle name="Currency 3 2 2 6 3" xfId="14788" xr:uid="{00000000-0005-0000-0000-00002E790000}"/>
    <cellStyle name="Currency 3 2 2 6 3 2" xfId="22792" xr:uid="{00000000-0005-0000-0000-00002F790000}"/>
    <cellStyle name="Currency 3 2 2 6 3 2 2" xfId="51751" xr:uid="{00000000-0005-0000-0000-000030790000}"/>
    <cellStyle name="Currency 3 2 2 6 3 3" xfId="43810" xr:uid="{00000000-0005-0000-0000-000031790000}"/>
    <cellStyle name="Currency 3 2 2 6 4" xfId="9109" xr:uid="{00000000-0005-0000-0000-000032790000}"/>
    <cellStyle name="Currency 3 2 2 6 4 2" xfId="38167" xr:uid="{00000000-0005-0000-0000-000033790000}"/>
    <cellStyle name="Currency 3 2 2 6 5" xfId="31583" xr:uid="{00000000-0005-0000-0000-000034790000}"/>
    <cellStyle name="Currency 3 2 2 7" xfId="3629" xr:uid="{00000000-0005-0000-0000-000035790000}"/>
    <cellStyle name="Currency 3 2 2 7 2" xfId="16923" xr:uid="{00000000-0005-0000-0000-000036790000}"/>
    <cellStyle name="Currency 3 2 2 7 2 2" xfId="24877" xr:uid="{00000000-0005-0000-0000-000037790000}"/>
    <cellStyle name="Currency 3 2 2 7 2 2 2" xfId="53836" xr:uid="{00000000-0005-0000-0000-000038790000}"/>
    <cellStyle name="Currency 3 2 2 7 2 3" xfId="45895" xr:uid="{00000000-0005-0000-0000-000039790000}"/>
    <cellStyle name="Currency 3 2 2 7 3" xfId="10253" xr:uid="{00000000-0005-0000-0000-00003A790000}"/>
    <cellStyle name="Currency 3 2 2 7 3 2" xfId="39311" xr:uid="{00000000-0005-0000-0000-00003B790000}"/>
    <cellStyle name="Currency 3 2 2 7 4" xfId="32727" xr:uid="{00000000-0005-0000-0000-00003C790000}"/>
    <cellStyle name="Currency 3 2 2 8" xfId="4783" xr:uid="{00000000-0005-0000-0000-00003D790000}"/>
    <cellStyle name="Currency 3 2 2 8 2" xfId="18067" xr:uid="{00000000-0005-0000-0000-00003E790000}"/>
    <cellStyle name="Currency 3 2 2 8 2 2" xfId="26021" xr:uid="{00000000-0005-0000-0000-00003F790000}"/>
    <cellStyle name="Currency 3 2 2 8 2 2 2" xfId="54980" xr:uid="{00000000-0005-0000-0000-000040790000}"/>
    <cellStyle name="Currency 3 2 2 8 2 3" xfId="47039" xr:uid="{00000000-0005-0000-0000-000041790000}"/>
    <cellStyle name="Currency 3 2 2 8 3" xfId="11397" xr:uid="{00000000-0005-0000-0000-000042790000}"/>
    <cellStyle name="Currency 3 2 2 8 3 2" xfId="40455" xr:uid="{00000000-0005-0000-0000-000043790000}"/>
    <cellStyle name="Currency 3 2 2 8 4" xfId="33871" xr:uid="{00000000-0005-0000-0000-000044790000}"/>
    <cellStyle name="Currency 3 2 2 9" xfId="6944" xr:uid="{00000000-0005-0000-0000-000045790000}"/>
    <cellStyle name="Currency 3 2 2 9 2" xfId="20215" xr:uid="{00000000-0005-0000-0000-000046790000}"/>
    <cellStyle name="Currency 3 2 2 9 2 2" xfId="28169" xr:uid="{00000000-0005-0000-0000-000047790000}"/>
    <cellStyle name="Currency 3 2 2 9 2 2 2" xfId="57128" xr:uid="{00000000-0005-0000-0000-000048790000}"/>
    <cellStyle name="Currency 3 2 2 9 2 3" xfId="49187" xr:uid="{00000000-0005-0000-0000-000049790000}"/>
    <cellStyle name="Currency 3 2 2 9 3" xfId="13545" xr:uid="{00000000-0005-0000-0000-00004A790000}"/>
    <cellStyle name="Currency 3 2 2 9 3 2" xfId="42603" xr:uid="{00000000-0005-0000-0000-00004B790000}"/>
    <cellStyle name="Currency 3 2 2 9 4" xfId="36019" xr:uid="{00000000-0005-0000-0000-00004C790000}"/>
    <cellStyle name="Currency 3 2 3" xfId="1440" xr:uid="{00000000-0005-0000-0000-00004D790000}"/>
    <cellStyle name="Currency 3 2 3 10" xfId="21422" xr:uid="{00000000-0005-0000-0000-00004E790000}"/>
    <cellStyle name="Currency 3 2 3 10 2" xfId="29370" xr:uid="{00000000-0005-0000-0000-00004F790000}"/>
    <cellStyle name="Currency 3 2 3 10 2 2" xfId="58329" xr:uid="{00000000-0005-0000-0000-000050790000}"/>
    <cellStyle name="Currency 3 2 3 10 3" xfId="50388" xr:uid="{00000000-0005-0000-0000-000051790000}"/>
    <cellStyle name="Currency 3 2 3 11" xfId="8162" xr:uid="{00000000-0005-0000-0000-000052790000}"/>
    <cellStyle name="Currency 3 2 3 11 2" xfId="37220" xr:uid="{00000000-0005-0000-0000-000053790000}"/>
    <cellStyle name="Currency 3 2 3 12" xfId="30636" xr:uid="{00000000-0005-0000-0000-000054790000}"/>
    <cellStyle name="Currency 3 2 3 2" xfId="1660" xr:uid="{00000000-0005-0000-0000-000055790000}"/>
    <cellStyle name="Currency 3 2 3 2 10" xfId="30849" xr:uid="{00000000-0005-0000-0000-000056790000}"/>
    <cellStyle name="Currency 3 2 3 2 2" xfId="2285" xr:uid="{00000000-0005-0000-0000-000057790000}"/>
    <cellStyle name="Currency 3 2 3 2 2 2" xfId="3293" xr:uid="{00000000-0005-0000-0000-000058790000}"/>
    <cellStyle name="Currency 3 2 3 2 2 2 2" xfId="6651" xr:uid="{00000000-0005-0000-0000-000059790000}"/>
    <cellStyle name="Currency 3 2 3 2 2 2 2 2" xfId="19933" xr:uid="{00000000-0005-0000-0000-00005A790000}"/>
    <cellStyle name="Currency 3 2 3 2 2 2 2 2 2" xfId="27887" xr:uid="{00000000-0005-0000-0000-00005B790000}"/>
    <cellStyle name="Currency 3 2 3 2 2 2 2 2 2 2" xfId="56846" xr:uid="{00000000-0005-0000-0000-00005C790000}"/>
    <cellStyle name="Currency 3 2 3 2 2 2 2 2 3" xfId="48905" xr:uid="{00000000-0005-0000-0000-00005D790000}"/>
    <cellStyle name="Currency 3 2 3 2 2 2 2 3" xfId="13263" xr:uid="{00000000-0005-0000-0000-00005E790000}"/>
    <cellStyle name="Currency 3 2 3 2 2 2 2 3 2" xfId="42321" xr:uid="{00000000-0005-0000-0000-00005F790000}"/>
    <cellStyle name="Currency 3 2 3 2 2 2 2 4" xfId="35737" xr:uid="{00000000-0005-0000-0000-000060790000}"/>
    <cellStyle name="Currency 3 2 3 2 2 2 3" xfId="16781" xr:uid="{00000000-0005-0000-0000-000061790000}"/>
    <cellStyle name="Currency 3 2 3 2 2 2 3 2" xfId="24735" xr:uid="{00000000-0005-0000-0000-000062790000}"/>
    <cellStyle name="Currency 3 2 3 2 2 2 3 2 2" xfId="53694" xr:uid="{00000000-0005-0000-0000-000063790000}"/>
    <cellStyle name="Currency 3 2 3 2 2 2 3 3" xfId="45753" xr:uid="{00000000-0005-0000-0000-000064790000}"/>
    <cellStyle name="Currency 3 2 3 2 2 2 4" xfId="9971" xr:uid="{00000000-0005-0000-0000-000065790000}"/>
    <cellStyle name="Currency 3 2 3 2 2 2 4 2" xfId="39029" xr:uid="{00000000-0005-0000-0000-000066790000}"/>
    <cellStyle name="Currency 3 2 3 2 2 2 5" xfId="32445" xr:uid="{00000000-0005-0000-0000-000067790000}"/>
    <cellStyle name="Currency 3 2 3 2 2 3" xfId="4491" xr:uid="{00000000-0005-0000-0000-000068790000}"/>
    <cellStyle name="Currency 3 2 3 2 2 3 2" xfId="17785" xr:uid="{00000000-0005-0000-0000-000069790000}"/>
    <cellStyle name="Currency 3 2 3 2 2 3 2 2" xfId="25739" xr:uid="{00000000-0005-0000-0000-00006A790000}"/>
    <cellStyle name="Currency 3 2 3 2 2 3 2 2 2" xfId="54698" xr:uid="{00000000-0005-0000-0000-00006B790000}"/>
    <cellStyle name="Currency 3 2 3 2 2 3 2 3" xfId="46757" xr:uid="{00000000-0005-0000-0000-00006C790000}"/>
    <cellStyle name="Currency 3 2 3 2 2 3 3" xfId="11115" xr:uid="{00000000-0005-0000-0000-00006D790000}"/>
    <cellStyle name="Currency 3 2 3 2 2 3 3 2" xfId="40173" xr:uid="{00000000-0005-0000-0000-00006E790000}"/>
    <cellStyle name="Currency 3 2 3 2 2 3 4" xfId="33589" xr:uid="{00000000-0005-0000-0000-00006F790000}"/>
    <cellStyle name="Currency 3 2 3 2 2 4" xfId="5647" xr:uid="{00000000-0005-0000-0000-000070790000}"/>
    <cellStyle name="Currency 3 2 3 2 2 4 2" xfId="18929" xr:uid="{00000000-0005-0000-0000-000071790000}"/>
    <cellStyle name="Currency 3 2 3 2 2 4 2 2" xfId="26883" xr:uid="{00000000-0005-0000-0000-000072790000}"/>
    <cellStyle name="Currency 3 2 3 2 2 4 2 2 2" xfId="55842" xr:uid="{00000000-0005-0000-0000-000073790000}"/>
    <cellStyle name="Currency 3 2 3 2 2 4 2 3" xfId="47901" xr:uid="{00000000-0005-0000-0000-000074790000}"/>
    <cellStyle name="Currency 3 2 3 2 2 4 3" xfId="12259" xr:uid="{00000000-0005-0000-0000-000075790000}"/>
    <cellStyle name="Currency 3 2 3 2 2 4 3 2" xfId="41317" xr:uid="{00000000-0005-0000-0000-000076790000}"/>
    <cellStyle name="Currency 3 2 3 2 2 4 4" xfId="34733" xr:uid="{00000000-0005-0000-0000-000077790000}"/>
    <cellStyle name="Currency 3 2 3 2 2 5" xfId="7816" xr:uid="{00000000-0005-0000-0000-000078790000}"/>
    <cellStyle name="Currency 3 2 3 2 2 5 2" xfId="21077" xr:uid="{00000000-0005-0000-0000-000079790000}"/>
    <cellStyle name="Currency 3 2 3 2 2 5 2 2" xfId="29031" xr:uid="{00000000-0005-0000-0000-00007A790000}"/>
    <cellStyle name="Currency 3 2 3 2 2 5 2 2 2" xfId="57990" xr:uid="{00000000-0005-0000-0000-00007B790000}"/>
    <cellStyle name="Currency 3 2 3 2 2 5 2 3" xfId="50049" xr:uid="{00000000-0005-0000-0000-00007C790000}"/>
    <cellStyle name="Currency 3 2 3 2 2 5 3" xfId="14407" xr:uid="{00000000-0005-0000-0000-00007D790000}"/>
    <cellStyle name="Currency 3 2 3 2 2 5 3 2" xfId="43465" xr:uid="{00000000-0005-0000-0000-00007E790000}"/>
    <cellStyle name="Currency 3 2 3 2 2 5 4" xfId="36881" xr:uid="{00000000-0005-0000-0000-00007F790000}"/>
    <cellStyle name="Currency 3 2 3 2 2 6" xfId="15686" xr:uid="{00000000-0005-0000-0000-000080790000}"/>
    <cellStyle name="Currency 3 2 3 2 2 6 2" xfId="23676" xr:uid="{00000000-0005-0000-0000-000081790000}"/>
    <cellStyle name="Currency 3 2 3 2 2 6 2 2" xfId="52635" xr:uid="{00000000-0005-0000-0000-000082790000}"/>
    <cellStyle name="Currency 3 2 3 2 2 6 3" xfId="44694" xr:uid="{00000000-0005-0000-0000-000083790000}"/>
    <cellStyle name="Currency 3 2 3 2 2 7" xfId="22227" xr:uid="{00000000-0005-0000-0000-000084790000}"/>
    <cellStyle name="Currency 3 2 3 2 2 7 2" xfId="30175" xr:uid="{00000000-0005-0000-0000-000085790000}"/>
    <cellStyle name="Currency 3 2 3 2 2 7 2 2" xfId="59134" xr:uid="{00000000-0005-0000-0000-000086790000}"/>
    <cellStyle name="Currency 3 2 3 2 2 7 3" xfId="51193" xr:uid="{00000000-0005-0000-0000-000087790000}"/>
    <cellStyle name="Currency 3 2 3 2 2 8" xfId="8967" xr:uid="{00000000-0005-0000-0000-000088790000}"/>
    <cellStyle name="Currency 3 2 3 2 2 8 2" xfId="38025" xr:uid="{00000000-0005-0000-0000-000089790000}"/>
    <cellStyle name="Currency 3 2 3 2 2 9" xfId="31441" xr:uid="{00000000-0005-0000-0000-00008A790000}"/>
    <cellStyle name="Currency 3 2 3 2 3" xfId="2701" xr:uid="{00000000-0005-0000-0000-00008B790000}"/>
    <cellStyle name="Currency 3 2 3 2 3 2" xfId="6059" xr:uid="{00000000-0005-0000-0000-00008C790000}"/>
    <cellStyle name="Currency 3 2 3 2 3 2 2" xfId="19341" xr:uid="{00000000-0005-0000-0000-00008D790000}"/>
    <cellStyle name="Currency 3 2 3 2 3 2 2 2" xfId="27295" xr:uid="{00000000-0005-0000-0000-00008E790000}"/>
    <cellStyle name="Currency 3 2 3 2 3 2 2 2 2" xfId="56254" xr:uid="{00000000-0005-0000-0000-00008F790000}"/>
    <cellStyle name="Currency 3 2 3 2 3 2 2 3" xfId="48313" xr:uid="{00000000-0005-0000-0000-000090790000}"/>
    <cellStyle name="Currency 3 2 3 2 3 2 3" xfId="12671" xr:uid="{00000000-0005-0000-0000-000091790000}"/>
    <cellStyle name="Currency 3 2 3 2 3 2 3 2" xfId="41729" xr:uid="{00000000-0005-0000-0000-000092790000}"/>
    <cellStyle name="Currency 3 2 3 2 3 2 4" xfId="35145" xr:uid="{00000000-0005-0000-0000-000093790000}"/>
    <cellStyle name="Currency 3 2 3 2 3 3" xfId="16189" xr:uid="{00000000-0005-0000-0000-000094790000}"/>
    <cellStyle name="Currency 3 2 3 2 3 3 2" xfId="24143" xr:uid="{00000000-0005-0000-0000-000095790000}"/>
    <cellStyle name="Currency 3 2 3 2 3 3 2 2" xfId="53102" xr:uid="{00000000-0005-0000-0000-000096790000}"/>
    <cellStyle name="Currency 3 2 3 2 3 3 3" xfId="45161" xr:uid="{00000000-0005-0000-0000-000097790000}"/>
    <cellStyle name="Currency 3 2 3 2 3 4" xfId="9379" xr:uid="{00000000-0005-0000-0000-000098790000}"/>
    <cellStyle name="Currency 3 2 3 2 3 4 2" xfId="38437" xr:uid="{00000000-0005-0000-0000-000099790000}"/>
    <cellStyle name="Currency 3 2 3 2 3 5" xfId="31853" xr:uid="{00000000-0005-0000-0000-00009A790000}"/>
    <cellStyle name="Currency 3 2 3 2 4" xfId="3899" xr:uid="{00000000-0005-0000-0000-00009B790000}"/>
    <cellStyle name="Currency 3 2 3 2 4 2" xfId="17193" xr:uid="{00000000-0005-0000-0000-00009C790000}"/>
    <cellStyle name="Currency 3 2 3 2 4 2 2" xfId="25147" xr:uid="{00000000-0005-0000-0000-00009D790000}"/>
    <cellStyle name="Currency 3 2 3 2 4 2 2 2" xfId="54106" xr:uid="{00000000-0005-0000-0000-00009E790000}"/>
    <cellStyle name="Currency 3 2 3 2 4 2 3" xfId="46165" xr:uid="{00000000-0005-0000-0000-00009F790000}"/>
    <cellStyle name="Currency 3 2 3 2 4 3" xfId="10523" xr:uid="{00000000-0005-0000-0000-0000A0790000}"/>
    <cellStyle name="Currency 3 2 3 2 4 3 2" xfId="39581" xr:uid="{00000000-0005-0000-0000-0000A1790000}"/>
    <cellStyle name="Currency 3 2 3 2 4 4" xfId="32997" xr:uid="{00000000-0005-0000-0000-0000A2790000}"/>
    <cellStyle name="Currency 3 2 3 2 5" xfId="5055" xr:uid="{00000000-0005-0000-0000-0000A3790000}"/>
    <cellStyle name="Currency 3 2 3 2 5 2" xfId="18337" xr:uid="{00000000-0005-0000-0000-0000A4790000}"/>
    <cellStyle name="Currency 3 2 3 2 5 2 2" xfId="26291" xr:uid="{00000000-0005-0000-0000-0000A5790000}"/>
    <cellStyle name="Currency 3 2 3 2 5 2 2 2" xfId="55250" xr:uid="{00000000-0005-0000-0000-0000A6790000}"/>
    <cellStyle name="Currency 3 2 3 2 5 2 3" xfId="47309" xr:uid="{00000000-0005-0000-0000-0000A7790000}"/>
    <cellStyle name="Currency 3 2 3 2 5 3" xfId="11667" xr:uid="{00000000-0005-0000-0000-0000A8790000}"/>
    <cellStyle name="Currency 3 2 3 2 5 3 2" xfId="40725" xr:uid="{00000000-0005-0000-0000-0000A9790000}"/>
    <cellStyle name="Currency 3 2 3 2 5 4" xfId="34141" xr:uid="{00000000-0005-0000-0000-0000AA790000}"/>
    <cellStyle name="Currency 3 2 3 2 6" xfId="7224" xr:uid="{00000000-0005-0000-0000-0000AB790000}"/>
    <cellStyle name="Currency 3 2 3 2 6 2" xfId="20485" xr:uid="{00000000-0005-0000-0000-0000AC790000}"/>
    <cellStyle name="Currency 3 2 3 2 6 2 2" xfId="28439" xr:uid="{00000000-0005-0000-0000-0000AD790000}"/>
    <cellStyle name="Currency 3 2 3 2 6 2 2 2" xfId="57398" xr:uid="{00000000-0005-0000-0000-0000AE790000}"/>
    <cellStyle name="Currency 3 2 3 2 6 2 3" xfId="49457" xr:uid="{00000000-0005-0000-0000-0000AF790000}"/>
    <cellStyle name="Currency 3 2 3 2 6 3" xfId="13815" xr:uid="{00000000-0005-0000-0000-0000B0790000}"/>
    <cellStyle name="Currency 3 2 3 2 6 3 2" xfId="42873" xr:uid="{00000000-0005-0000-0000-0000B1790000}"/>
    <cellStyle name="Currency 3 2 3 2 6 4" xfId="36289" xr:uid="{00000000-0005-0000-0000-0000B2790000}"/>
    <cellStyle name="Currency 3 2 3 2 7" xfId="15093" xr:uid="{00000000-0005-0000-0000-0000B3790000}"/>
    <cellStyle name="Currency 3 2 3 2 7 2" xfId="23083" xr:uid="{00000000-0005-0000-0000-0000B4790000}"/>
    <cellStyle name="Currency 3 2 3 2 7 2 2" xfId="52042" xr:uid="{00000000-0005-0000-0000-0000B5790000}"/>
    <cellStyle name="Currency 3 2 3 2 7 3" xfId="44101" xr:uid="{00000000-0005-0000-0000-0000B6790000}"/>
    <cellStyle name="Currency 3 2 3 2 8" xfId="21635" xr:uid="{00000000-0005-0000-0000-0000B7790000}"/>
    <cellStyle name="Currency 3 2 3 2 8 2" xfId="29583" xr:uid="{00000000-0005-0000-0000-0000B8790000}"/>
    <cellStyle name="Currency 3 2 3 2 8 2 2" xfId="58542" xr:uid="{00000000-0005-0000-0000-0000B9790000}"/>
    <cellStyle name="Currency 3 2 3 2 8 3" xfId="50601" xr:uid="{00000000-0005-0000-0000-0000BA790000}"/>
    <cellStyle name="Currency 3 2 3 2 9" xfId="8375" xr:uid="{00000000-0005-0000-0000-0000BB790000}"/>
    <cellStyle name="Currency 3 2 3 2 9 2" xfId="37433" xr:uid="{00000000-0005-0000-0000-0000BC790000}"/>
    <cellStyle name="Currency 3 2 3 3" xfId="2072" xr:uid="{00000000-0005-0000-0000-0000BD790000}"/>
    <cellStyle name="Currency 3 2 3 3 2" xfId="3080" xr:uid="{00000000-0005-0000-0000-0000BE790000}"/>
    <cellStyle name="Currency 3 2 3 3 2 2" xfId="6438" xr:uid="{00000000-0005-0000-0000-0000BF790000}"/>
    <cellStyle name="Currency 3 2 3 3 2 2 2" xfId="19720" xr:uid="{00000000-0005-0000-0000-0000C0790000}"/>
    <cellStyle name="Currency 3 2 3 3 2 2 2 2" xfId="27674" xr:uid="{00000000-0005-0000-0000-0000C1790000}"/>
    <cellStyle name="Currency 3 2 3 3 2 2 2 2 2" xfId="56633" xr:uid="{00000000-0005-0000-0000-0000C2790000}"/>
    <cellStyle name="Currency 3 2 3 3 2 2 2 3" xfId="48692" xr:uid="{00000000-0005-0000-0000-0000C3790000}"/>
    <cellStyle name="Currency 3 2 3 3 2 2 3" xfId="13050" xr:uid="{00000000-0005-0000-0000-0000C4790000}"/>
    <cellStyle name="Currency 3 2 3 3 2 2 3 2" xfId="42108" xr:uid="{00000000-0005-0000-0000-0000C5790000}"/>
    <cellStyle name="Currency 3 2 3 3 2 2 4" xfId="35524" xr:uid="{00000000-0005-0000-0000-0000C6790000}"/>
    <cellStyle name="Currency 3 2 3 3 2 3" xfId="16568" xr:uid="{00000000-0005-0000-0000-0000C7790000}"/>
    <cellStyle name="Currency 3 2 3 3 2 3 2" xfId="24522" xr:uid="{00000000-0005-0000-0000-0000C8790000}"/>
    <cellStyle name="Currency 3 2 3 3 2 3 2 2" xfId="53481" xr:uid="{00000000-0005-0000-0000-0000C9790000}"/>
    <cellStyle name="Currency 3 2 3 3 2 3 3" xfId="45540" xr:uid="{00000000-0005-0000-0000-0000CA790000}"/>
    <cellStyle name="Currency 3 2 3 3 2 4" xfId="9758" xr:uid="{00000000-0005-0000-0000-0000CB790000}"/>
    <cellStyle name="Currency 3 2 3 3 2 4 2" xfId="38816" xr:uid="{00000000-0005-0000-0000-0000CC790000}"/>
    <cellStyle name="Currency 3 2 3 3 2 5" xfId="32232" xr:uid="{00000000-0005-0000-0000-0000CD790000}"/>
    <cellStyle name="Currency 3 2 3 3 3" xfId="4278" xr:uid="{00000000-0005-0000-0000-0000CE790000}"/>
    <cellStyle name="Currency 3 2 3 3 3 2" xfId="17572" xr:uid="{00000000-0005-0000-0000-0000CF790000}"/>
    <cellStyle name="Currency 3 2 3 3 3 2 2" xfId="25526" xr:uid="{00000000-0005-0000-0000-0000D0790000}"/>
    <cellStyle name="Currency 3 2 3 3 3 2 2 2" xfId="54485" xr:uid="{00000000-0005-0000-0000-0000D1790000}"/>
    <cellStyle name="Currency 3 2 3 3 3 2 3" xfId="46544" xr:uid="{00000000-0005-0000-0000-0000D2790000}"/>
    <cellStyle name="Currency 3 2 3 3 3 3" xfId="10902" xr:uid="{00000000-0005-0000-0000-0000D3790000}"/>
    <cellStyle name="Currency 3 2 3 3 3 3 2" xfId="39960" xr:uid="{00000000-0005-0000-0000-0000D4790000}"/>
    <cellStyle name="Currency 3 2 3 3 3 4" xfId="33376" xr:uid="{00000000-0005-0000-0000-0000D5790000}"/>
    <cellStyle name="Currency 3 2 3 3 4" xfId="5434" xr:uid="{00000000-0005-0000-0000-0000D6790000}"/>
    <cellStyle name="Currency 3 2 3 3 4 2" xfId="18716" xr:uid="{00000000-0005-0000-0000-0000D7790000}"/>
    <cellStyle name="Currency 3 2 3 3 4 2 2" xfId="26670" xr:uid="{00000000-0005-0000-0000-0000D8790000}"/>
    <cellStyle name="Currency 3 2 3 3 4 2 2 2" xfId="55629" xr:uid="{00000000-0005-0000-0000-0000D9790000}"/>
    <cellStyle name="Currency 3 2 3 3 4 2 3" xfId="47688" xr:uid="{00000000-0005-0000-0000-0000DA790000}"/>
    <cellStyle name="Currency 3 2 3 3 4 3" xfId="12046" xr:uid="{00000000-0005-0000-0000-0000DB790000}"/>
    <cellStyle name="Currency 3 2 3 3 4 3 2" xfId="41104" xr:uid="{00000000-0005-0000-0000-0000DC790000}"/>
    <cellStyle name="Currency 3 2 3 3 4 4" xfId="34520" xr:uid="{00000000-0005-0000-0000-0000DD790000}"/>
    <cellStyle name="Currency 3 2 3 3 5" xfId="7603" xr:uid="{00000000-0005-0000-0000-0000DE790000}"/>
    <cellStyle name="Currency 3 2 3 3 5 2" xfId="20864" xr:uid="{00000000-0005-0000-0000-0000DF790000}"/>
    <cellStyle name="Currency 3 2 3 3 5 2 2" xfId="28818" xr:uid="{00000000-0005-0000-0000-0000E0790000}"/>
    <cellStyle name="Currency 3 2 3 3 5 2 2 2" xfId="57777" xr:uid="{00000000-0005-0000-0000-0000E1790000}"/>
    <cellStyle name="Currency 3 2 3 3 5 2 3" xfId="49836" xr:uid="{00000000-0005-0000-0000-0000E2790000}"/>
    <cellStyle name="Currency 3 2 3 3 5 3" xfId="14194" xr:uid="{00000000-0005-0000-0000-0000E3790000}"/>
    <cellStyle name="Currency 3 2 3 3 5 3 2" xfId="43252" xr:uid="{00000000-0005-0000-0000-0000E4790000}"/>
    <cellStyle name="Currency 3 2 3 3 5 4" xfId="36668" xr:uid="{00000000-0005-0000-0000-0000E5790000}"/>
    <cellStyle name="Currency 3 2 3 3 6" xfId="15473" xr:uid="{00000000-0005-0000-0000-0000E6790000}"/>
    <cellStyle name="Currency 3 2 3 3 6 2" xfId="23463" xr:uid="{00000000-0005-0000-0000-0000E7790000}"/>
    <cellStyle name="Currency 3 2 3 3 6 2 2" xfId="52422" xr:uid="{00000000-0005-0000-0000-0000E8790000}"/>
    <cellStyle name="Currency 3 2 3 3 6 3" xfId="44481" xr:uid="{00000000-0005-0000-0000-0000E9790000}"/>
    <cellStyle name="Currency 3 2 3 3 7" xfId="22014" xr:uid="{00000000-0005-0000-0000-0000EA790000}"/>
    <cellStyle name="Currency 3 2 3 3 7 2" xfId="29962" xr:uid="{00000000-0005-0000-0000-0000EB790000}"/>
    <cellStyle name="Currency 3 2 3 3 7 2 2" xfId="58921" xr:uid="{00000000-0005-0000-0000-0000EC790000}"/>
    <cellStyle name="Currency 3 2 3 3 7 3" xfId="50980" xr:uid="{00000000-0005-0000-0000-0000ED790000}"/>
    <cellStyle name="Currency 3 2 3 3 8" xfId="8754" xr:uid="{00000000-0005-0000-0000-0000EE790000}"/>
    <cellStyle name="Currency 3 2 3 3 8 2" xfId="37812" xr:uid="{00000000-0005-0000-0000-0000EF790000}"/>
    <cellStyle name="Currency 3 2 3 3 9" xfId="31228" xr:uid="{00000000-0005-0000-0000-0000F0790000}"/>
    <cellStyle name="Currency 3 2 3 4" xfId="1890" xr:uid="{00000000-0005-0000-0000-0000F1790000}"/>
    <cellStyle name="Currency 3 2 3 4 2" xfId="2900" xr:uid="{00000000-0005-0000-0000-0000F2790000}"/>
    <cellStyle name="Currency 3 2 3 4 2 2" xfId="6258" xr:uid="{00000000-0005-0000-0000-0000F3790000}"/>
    <cellStyle name="Currency 3 2 3 4 2 2 2" xfId="19540" xr:uid="{00000000-0005-0000-0000-0000F4790000}"/>
    <cellStyle name="Currency 3 2 3 4 2 2 2 2" xfId="27494" xr:uid="{00000000-0005-0000-0000-0000F5790000}"/>
    <cellStyle name="Currency 3 2 3 4 2 2 2 2 2" xfId="56453" xr:uid="{00000000-0005-0000-0000-0000F6790000}"/>
    <cellStyle name="Currency 3 2 3 4 2 2 2 3" xfId="48512" xr:uid="{00000000-0005-0000-0000-0000F7790000}"/>
    <cellStyle name="Currency 3 2 3 4 2 2 3" xfId="12870" xr:uid="{00000000-0005-0000-0000-0000F8790000}"/>
    <cellStyle name="Currency 3 2 3 4 2 2 3 2" xfId="41928" xr:uid="{00000000-0005-0000-0000-0000F9790000}"/>
    <cellStyle name="Currency 3 2 3 4 2 2 4" xfId="35344" xr:uid="{00000000-0005-0000-0000-0000FA790000}"/>
    <cellStyle name="Currency 3 2 3 4 2 3" xfId="16388" xr:uid="{00000000-0005-0000-0000-0000FB790000}"/>
    <cellStyle name="Currency 3 2 3 4 2 3 2" xfId="24342" xr:uid="{00000000-0005-0000-0000-0000FC790000}"/>
    <cellStyle name="Currency 3 2 3 4 2 3 2 2" xfId="53301" xr:uid="{00000000-0005-0000-0000-0000FD790000}"/>
    <cellStyle name="Currency 3 2 3 4 2 3 3" xfId="45360" xr:uid="{00000000-0005-0000-0000-0000FE790000}"/>
    <cellStyle name="Currency 3 2 3 4 2 4" xfId="9578" xr:uid="{00000000-0005-0000-0000-0000FF790000}"/>
    <cellStyle name="Currency 3 2 3 4 2 4 2" xfId="38636" xr:uid="{00000000-0005-0000-0000-0000007A0000}"/>
    <cellStyle name="Currency 3 2 3 4 2 5" xfId="32052" xr:uid="{00000000-0005-0000-0000-0000017A0000}"/>
    <cellStyle name="Currency 3 2 3 4 3" xfId="4098" xr:uid="{00000000-0005-0000-0000-0000027A0000}"/>
    <cellStyle name="Currency 3 2 3 4 3 2" xfId="17392" xr:uid="{00000000-0005-0000-0000-0000037A0000}"/>
    <cellStyle name="Currency 3 2 3 4 3 2 2" xfId="25346" xr:uid="{00000000-0005-0000-0000-0000047A0000}"/>
    <cellStyle name="Currency 3 2 3 4 3 2 2 2" xfId="54305" xr:uid="{00000000-0005-0000-0000-0000057A0000}"/>
    <cellStyle name="Currency 3 2 3 4 3 2 3" xfId="46364" xr:uid="{00000000-0005-0000-0000-0000067A0000}"/>
    <cellStyle name="Currency 3 2 3 4 3 3" xfId="10722" xr:uid="{00000000-0005-0000-0000-0000077A0000}"/>
    <cellStyle name="Currency 3 2 3 4 3 3 2" xfId="39780" xr:uid="{00000000-0005-0000-0000-0000087A0000}"/>
    <cellStyle name="Currency 3 2 3 4 3 4" xfId="33196" xr:uid="{00000000-0005-0000-0000-0000097A0000}"/>
    <cellStyle name="Currency 3 2 3 4 4" xfId="5254" xr:uid="{00000000-0005-0000-0000-00000A7A0000}"/>
    <cellStyle name="Currency 3 2 3 4 4 2" xfId="18536" xr:uid="{00000000-0005-0000-0000-00000B7A0000}"/>
    <cellStyle name="Currency 3 2 3 4 4 2 2" xfId="26490" xr:uid="{00000000-0005-0000-0000-00000C7A0000}"/>
    <cellStyle name="Currency 3 2 3 4 4 2 2 2" xfId="55449" xr:uid="{00000000-0005-0000-0000-00000D7A0000}"/>
    <cellStyle name="Currency 3 2 3 4 4 2 3" xfId="47508" xr:uid="{00000000-0005-0000-0000-00000E7A0000}"/>
    <cellStyle name="Currency 3 2 3 4 4 3" xfId="11866" xr:uid="{00000000-0005-0000-0000-00000F7A0000}"/>
    <cellStyle name="Currency 3 2 3 4 4 3 2" xfId="40924" xr:uid="{00000000-0005-0000-0000-0000107A0000}"/>
    <cellStyle name="Currency 3 2 3 4 4 4" xfId="34340" xr:uid="{00000000-0005-0000-0000-0000117A0000}"/>
    <cellStyle name="Currency 3 2 3 4 5" xfId="7423" xr:uid="{00000000-0005-0000-0000-0000127A0000}"/>
    <cellStyle name="Currency 3 2 3 4 5 2" xfId="20684" xr:uid="{00000000-0005-0000-0000-0000137A0000}"/>
    <cellStyle name="Currency 3 2 3 4 5 2 2" xfId="28638" xr:uid="{00000000-0005-0000-0000-0000147A0000}"/>
    <cellStyle name="Currency 3 2 3 4 5 2 2 2" xfId="57597" xr:uid="{00000000-0005-0000-0000-0000157A0000}"/>
    <cellStyle name="Currency 3 2 3 4 5 2 3" xfId="49656" xr:uid="{00000000-0005-0000-0000-0000167A0000}"/>
    <cellStyle name="Currency 3 2 3 4 5 3" xfId="14014" xr:uid="{00000000-0005-0000-0000-0000177A0000}"/>
    <cellStyle name="Currency 3 2 3 4 5 3 2" xfId="43072" xr:uid="{00000000-0005-0000-0000-0000187A0000}"/>
    <cellStyle name="Currency 3 2 3 4 5 4" xfId="36488" xr:uid="{00000000-0005-0000-0000-0000197A0000}"/>
    <cellStyle name="Currency 3 2 3 4 6" xfId="15293" xr:uid="{00000000-0005-0000-0000-00001A7A0000}"/>
    <cellStyle name="Currency 3 2 3 4 6 2" xfId="23283" xr:uid="{00000000-0005-0000-0000-00001B7A0000}"/>
    <cellStyle name="Currency 3 2 3 4 6 2 2" xfId="52242" xr:uid="{00000000-0005-0000-0000-00001C7A0000}"/>
    <cellStyle name="Currency 3 2 3 4 6 3" xfId="44301" xr:uid="{00000000-0005-0000-0000-00001D7A0000}"/>
    <cellStyle name="Currency 3 2 3 4 7" xfId="21834" xr:uid="{00000000-0005-0000-0000-00001E7A0000}"/>
    <cellStyle name="Currency 3 2 3 4 7 2" xfId="29782" xr:uid="{00000000-0005-0000-0000-00001F7A0000}"/>
    <cellStyle name="Currency 3 2 3 4 7 2 2" xfId="58741" xr:uid="{00000000-0005-0000-0000-0000207A0000}"/>
    <cellStyle name="Currency 3 2 3 4 7 3" xfId="50800" xr:uid="{00000000-0005-0000-0000-0000217A0000}"/>
    <cellStyle name="Currency 3 2 3 4 8" xfId="8574" xr:uid="{00000000-0005-0000-0000-0000227A0000}"/>
    <cellStyle name="Currency 3 2 3 4 8 2" xfId="37632" xr:uid="{00000000-0005-0000-0000-0000237A0000}"/>
    <cellStyle name="Currency 3 2 3 4 9" xfId="31048" xr:uid="{00000000-0005-0000-0000-0000247A0000}"/>
    <cellStyle name="Currency 3 2 3 5" xfId="2488" xr:uid="{00000000-0005-0000-0000-0000257A0000}"/>
    <cellStyle name="Currency 3 2 3 5 2" xfId="5846" xr:uid="{00000000-0005-0000-0000-0000267A0000}"/>
    <cellStyle name="Currency 3 2 3 5 2 2" xfId="19128" xr:uid="{00000000-0005-0000-0000-0000277A0000}"/>
    <cellStyle name="Currency 3 2 3 5 2 2 2" xfId="27082" xr:uid="{00000000-0005-0000-0000-0000287A0000}"/>
    <cellStyle name="Currency 3 2 3 5 2 2 2 2" xfId="56041" xr:uid="{00000000-0005-0000-0000-0000297A0000}"/>
    <cellStyle name="Currency 3 2 3 5 2 2 3" xfId="48100" xr:uid="{00000000-0005-0000-0000-00002A7A0000}"/>
    <cellStyle name="Currency 3 2 3 5 2 3" xfId="12458" xr:uid="{00000000-0005-0000-0000-00002B7A0000}"/>
    <cellStyle name="Currency 3 2 3 5 2 3 2" xfId="41516" xr:uid="{00000000-0005-0000-0000-00002C7A0000}"/>
    <cellStyle name="Currency 3 2 3 5 2 4" xfId="34932" xr:uid="{00000000-0005-0000-0000-00002D7A0000}"/>
    <cellStyle name="Currency 3 2 3 5 3" xfId="16012" xr:uid="{00000000-0005-0000-0000-00002E7A0000}"/>
    <cellStyle name="Currency 3 2 3 5 3 2" xfId="23967" xr:uid="{00000000-0005-0000-0000-00002F7A0000}"/>
    <cellStyle name="Currency 3 2 3 5 3 2 2" xfId="52926" xr:uid="{00000000-0005-0000-0000-0000307A0000}"/>
    <cellStyle name="Currency 3 2 3 5 3 3" xfId="44985" xr:uid="{00000000-0005-0000-0000-0000317A0000}"/>
    <cellStyle name="Currency 3 2 3 5 4" xfId="9166" xr:uid="{00000000-0005-0000-0000-0000327A0000}"/>
    <cellStyle name="Currency 3 2 3 5 4 2" xfId="38224" xr:uid="{00000000-0005-0000-0000-0000337A0000}"/>
    <cellStyle name="Currency 3 2 3 5 5" xfId="31640" xr:uid="{00000000-0005-0000-0000-0000347A0000}"/>
    <cellStyle name="Currency 3 2 3 6" xfId="3686" xr:uid="{00000000-0005-0000-0000-0000357A0000}"/>
    <cellStyle name="Currency 3 2 3 6 2" xfId="16980" xr:uid="{00000000-0005-0000-0000-0000367A0000}"/>
    <cellStyle name="Currency 3 2 3 6 2 2" xfId="24934" xr:uid="{00000000-0005-0000-0000-0000377A0000}"/>
    <cellStyle name="Currency 3 2 3 6 2 2 2" xfId="53893" xr:uid="{00000000-0005-0000-0000-0000387A0000}"/>
    <cellStyle name="Currency 3 2 3 6 2 3" xfId="45952" xr:uid="{00000000-0005-0000-0000-0000397A0000}"/>
    <cellStyle name="Currency 3 2 3 6 3" xfId="10310" xr:uid="{00000000-0005-0000-0000-00003A7A0000}"/>
    <cellStyle name="Currency 3 2 3 6 3 2" xfId="39368" xr:uid="{00000000-0005-0000-0000-00003B7A0000}"/>
    <cellStyle name="Currency 3 2 3 6 4" xfId="32784" xr:uid="{00000000-0005-0000-0000-00003C7A0000}"/>
    <cellStyle name="Currency 3 2 3 7" xfId="4842" xr:uid="{00000000-0005-0000-0000-00003D7A0000}"/>
    <cellStyle name="Currency 3 2 3 7 2" xfId="18124" xr:uid="{00000000-0005-0000-0000-00003E7A0000}"/>
    <cellStyle name="Currency 3 2 3 7 2 2" xfId="26078" xr:uid="{00000000-0005-0000-0000-00003F7A0000}"/>
    <cellStyle name="Currency 3 2 3 7 2 2 2" xfId="55037" xr:uid="{00000000-0005-0000-0000-0000407A0000}"/>
    <cellStyle name="Currency 3 2 3 7 2 3" xfId="47096" xr:uid="{00000000-0005-0000-0000-0000417A0000}"/>
    <cellStyle name="Currency 3 2 3 7 3" xfId="11454" xr:uid="{00000000-0005-0000-0000-0000427A0000}"/>
    <cellStyle name="Currency 3 2 3 7 3 2" xfId="40512" xr:uid="{00000000-0005-0000-0000-0000437A0000}"/>
    <cellStyle name="Currency 3 2 3 7 4" xfId="33928" xr:uid="{00000000-0005-0000-0000-0000447A0000}"/>
    <cellStyle name="Currency 3 2 3 8" xfId="7011" xr:uid="{00000000-0005-0000-0000-0000457A0000}"/>
    <cellStyle name="Currency 3 2 3 8 2" xfId="20272" xr:uid="{00000000-0005-0000-0000-0000467A0000}"/>
    <cellStyle name="Currency 3 2 3 8 2 2" xfId="28226" xr:uid="{00000000-0005-0000-0000-0000477A0000}"/>
    <cellStyle name="Currency 3 2 3 8 2 2 2" xfId="57185" xr:uid="{00000000-0005-0000-0000-0000487A0000}"/>
    <cellStyle name="Currency 3 2 3 8 2 3" xfId="49244" xr:uid="{00000000-0005-0000-0000-0000497A0000}"/>
    <cellStyle name="Currency 3 2 3 8 3" xfId="13602" xr:uid="{00000000-0005-0000-0000-00004A7A0000}"/>
    <cellStyle name="Currency 3 2 3 8 3 2" xfId="42660" xr:uid="{00000000-0005-0000-0000-00004B7A0000}"/>
    <cellStyle name="Currency 3 2 3 8 4" xfId="36076" xr:uid="{00000000-0005-0000-0000-00004C7A0000}"/>
    <cellStyle name="Currency 3 2 3 9" xfId="14880" xr:uid="{00000000-0005-0000-0000-00004D7A0000}"/>
    <cellStyle name="Currency 3 2 3 9 2" xfId="22870" xr:uid="{00000000-0005-0000-0000-00004E7A0000}"/>
    <cellStyle name="Currency 3 2 3 9 2 2" xfId="51829" xr:uid="{00000000-0005-0000-0000-00004F7A0000}"/>
    <cellStyle name="Currency 3 2 3 9 3" xfId="43888" xr:uid="{00000000-0005-0000-0000-0000507A0000}"/>
    <cellStyle name="Currency 3 2 4" xfId="1540" xr:uid="{00000000-0005-0000-0000-0000517A0000}"/>
    <cellStyle name="Currency 3 2 4 10" xfId="30729" xr:uid="{00000000-0005-0000-0000-0000527A0000}"/>
    <cellStyle name="Currency 3 2 4 2" xfId="2165" xr:uid="{00000000-0005-0000-0000-0000537A0000}"/>
    <cellStyle name="Currency 3 2 4 2 2" xfId="3173" xr:uid="{00000000-0005-0000-0000-0000547A0000}"/>
    <cellStyle name="Currency 3 2 4 2 2 2" xfId="6531" xr:uid="{00000000-0005-0000-0000-0000557A0000}"/>
    <cellStyle name="Currency 3 2 4 2 2 2 2" xfId="19813" xr:uid="{00000000-0005-0000-0000-0000567A0000}"/>
    <cellStyle name="Currency 3 2 4 2 2 2 2 2" xfId="27767" xr:uid="{00000000-0005-0000-0000-0000577A0000}"/>
    <cellStyle name="Currency 3 2 4 2 2 2 2 2 2" xfId="56726" xr:uid="{00000000-0005-0000-0000-0000587A0000}"/>
    <cellStyle name="Currency 3 2 4 2 2 2 2 3" xfId="48785" xr:uid="{00000000-0005-0000-0000-0000597A0000}"/>
    <cellStyle name="Currency 3 2 4 2 2 2 3" xfId="13143" xr:uid="{00000000-0005-0000-0000-00005A7A0000}"/>
    <cellStyle name="Currency 3 2 4 2 2 2 3 2" xfId="42201" xr:uid="{00000000-0005-0000-0000-00005B7A0000}"/>
    <cellStyle name="Currency 3 2 4 2 2 2 4" xfId="35617" xr:uid="{00000000-0005-0000-0000-00005C7A0000}"/>
    <cellStyle name="Currency 3 2 4 2 2 3" xfId="16661" xr:uid="{00000000-0005-0000-0000-00005D7A0000}"/>
    <cellStyle name="Currency 3 2 4 2 2 3 2" xfId="24615" xr:uid="{00000000-0005-0000-0000-00005E7A0000}"/>
    <cellStyle name="Currency 3 2 4 2 2 3 2 2" xfId="53574" xr:uid="{00000000-0005-0000-0000-00005F7A0000}"/>
    <cellStyle name="Currency 3 2 4 2 2 3 3" xfId="45633" xr:uid="{00000000-0005-0000-0000-0000607A0000}"/>
    <cellStyle name="Currency 3 2 4 2 2 4" xfId="9851" xr:uid="{00000000-0005-0000-0000-0000617A0000}"/>
    <cellStyle name="Currency 3 2 4 2 2 4 2" xfId="38909" xr:uid="{00000000-0005-0000-0000-0000627A0000}"/>
    <cellStyle name="Currency 3 2 4 2 2 5" xfId="32325" xr:uid="{00000000-0005-0000-0000-0000637A0000}"/>
    <cellStyle name="Currency 3 2 4 2 3" xfId="4371" xr:uid="{00000000-0005-0000-0000-0000647A0000}"/>
    <cellStyle name="Currency 3 2 4 2 3 2" xfId="17665" xr:uid="{00000000-0005-0000-0000-0000657A0000}"/>
    <cellStyle name="Currency 3 2 4 2 3 2 2" xfId="25619" xr:uid="{00000000-0005-0000-0000-0000667A0000}"/>
    <cellStyle name="Currency 3 2 4 2 3 2 2 2" xfId="54578" xr:uid="{00000000-0005-0000-0000-0000677A0000}"/>
    <cellStyle name="Currency 3 2 4 2 3 2 3" xfId="46637" xr:uid="{00000000-0005-0000-0000-0000687A0000}"/>
    <cellStyle name="Currency 3 2 4 2 3 3" xfId="10995" xr:uid="{00000000-0005-0000-0000-0000697A0000}"/>
    <cellStyle name="Currency 3 2 4 2 3 3 2" xfId="40053" xr:uid="{00000000-0005-0000-0000-00006A7A0000}"/>
    <cellStyle name="Currency 3 2 4 2 3 4" xfId="33469" xr:uid="{00000000-0005-0000-0000-00006B7A0000}"/>
    <cellStyle name="Currency 3 2 4 2 4" xfId="5527" xr:uid="{00000000-0005-0000-0000-00006C7A0000}"/>
    <cellStyle name="Currency 3 2 4 2 4 2" xfId="18809" xr:uid="{00000000-0005-0000-0000-00006D7A0000}"/>
    <cellStyle name="Currency 3 2 4 2 4 2 2" xfId="26763" xr:uid="{00000000-0005-0000-0000-00006E7A0000}"/>
    <cellStyle name="Currency 3 2 4 2 4 2 2 2" xfId="55722" xr:uid="{00000000-0005-0000-0000-00006F7A0000}"/>
    <cellStyle name="Currency 3 2 4 2 4 2 3" xfId="47781" xr:uid="{00000000-0005-0000-0000-0000707A0000}"/>
    <cellStyle name="Currency 3 2 4 2 4 3" xfId="12139" xr:uid="{00000000-0005-0000-0000-0000717A0000}"/>
    <cellStyle name="Currency 3 2 4 2 4 3 2" xfId="41197" xr:uid="{00000000-0005-0000-0000-0000727A0000}"/>
    <cellStyle name="Currency 3 2 4 2 4 4" xfId="34613" xr:uid="{00000000-0005-0000-0000-0000737A0000}"/>
    <cellStyle name="Currency 3 2 4 2 5" xfId="7696" xr:uid="{00000000-0005-0000-0000-0000747A0000}"/>
    <cellStyle name="Currency 3 2 4 2 5 2" xfId="20957" xr:uid="{00000000-0005-0000-0000-0000757A0000}"/>
    <cellStyle name="Currency 3 2 4 2 5 2 2" xfId="28911" xr:uid="{00000000-0005-0000-0000-0000767A0000}"/>
    <cellStyle name="Currency 3 2 4 2 5 2 2 2" xfId="57870" xr:uid="{00000000-0005-0000-0000-0000777A0000}"/>
    <cellStyle name="Currency 3 2 4 2 5 2 3" xfId="49929" xr:uid="{00000000-0005-0000-0000-0000787A0000}"/>
    <cellStyle name="Currency 3 2 4 2 5 3" xfId="14287" xr:uid="{00000000-0005-0000-0000-0000797A0000}"/>
    <cellStyle name="Currency 3 2 4 2 5 3 2" xfId="43345" xr:uid="{00000000-0005-0000-0000-00007A7A0000}"/>
    <cellStyle name="Currency 3 2 4 2 5 4" xfId="36761" xr:uid="{00000000-0005-0000-0000-00007B7A0000}"/>
    <cellStyle name="Currency 3 2 4 2 6" xfId="15566" xr:uid="{00000000-0005-0000-0000-00007C7A0000}"/>
    <cellStyle name="Currency 3 2 4 2 6 2" xfId="23556" xr:uid="{00000000-0005-0000-0000-00007D7A0000}"/>
    <cellStyle name="Currency 3 2 4 2 6 2 2" xfId="52515" xr:uid="{00000000-0005-0000-0000-00007E7A0000}"/>
    <cellStyle name="Currency 3 2 4 2 6 3" xfId="44574" xr:uid="{00000000-0005-0000-0000-00007F7A0000}"/>
    <cellStyle name="Currency 3 2 4 2 7" xfId="22107" xr:uid="{00000000-0005-0000-0000-0000807A0000}"/>
    <cellStyle name="Currency 3 2 4 2 7 2" xfId="30055" xr:uid="{00000000-0005-0000-0000-0000817A0000}"/>
    <cellStyle name="Currency 3 2 4 2 7 2 2" xfId="59014" xr:uid="{00000000-0005-0000-0000-0000827A0000}"/>
    <cellStyle name="Currency 3 2 4 2 7 3" xfId="51073" xr:uid="{00000000-0005-0000-0000-0000837A0000}"/>
    <cellStyle name="Currency 3 2 4 2 8" xfId="8847" xr:uid="{00000000-0005-0000-0000-0000847A0000}"/>
    <cellStyle name="Currency 3 2 4 2 8 2" xfId="37905" xr:uid="{00000000-0005-0000-0000-0000857A0000}"/>
    <cellStyle name="Currency 3 2 4 2 9" xfId="31321" xr:uid="{00000000-0005-0000-0000-0000867A0000}"/>
    <cellStyle name="Currency 3 2 4 3" xfId="2581" xr:uid="{00000000-0005-0000-0000-0000877A0000}"/>
    <cellStyle name="Currency 3 2 4 3 2" xfId="5939" xr:uid="{00000000-0005-0000-0000-0000887A0000}"/>
    <cellStyle name="Currency 3 2 4 3 2 2" xfId="19221" xr:uid="{00000000-0005-0000-0000-0000897A0000}"/>
    <cellStyle name="Currency 3 2 4 3 2 2 2" xfId="27175" xr:uid="{00000000-0005-0000-0000-00008A7A0000}"/>
    <cellStyle name="Currency 3 2 4 3 2 2 2 2" xfId="56134" xr:uid="{00000000-0005-0000-0000-00008B7A0000}"/>
    <cellStyle name="Currency 3 2 4 3 2 2 3" xfId="48193" xr:uid="{00000000-0005-0000-0000-00008C7A0000}"/>
    <cellStyle name="Currency 3 2 4 3 2 3" xfId="12551" xr:uid="{00000000-0005-0000-0000-00008D7A0000}"/>
    <cellStyle name="Currency 3 2 4 3 2 3 2" xfId="41609" xr:uid="{00000000-0005-0000-0000-00008E7A0000}"/>
    <cellStyle name="Currency 3 2 4 3 2 4" xfId="35025" xr:uid="{00000000-0005-0000-0000-00008F7A0000}"/>
    <cellStyle name="Currency 3 2 4 3 3" xfId="16069" xr:uid="{00000000-0005-0000-0000-0000907A0000}"/>
    <cellStyle name="Currency 3 2 4 3 3 2" xfId="24023" xr:uid="{00000000-0005-0000-0000-0000917A0000}"/>
    <cellStyle name="Currency 3 2 4 3 3 2 2" xfId="52982" xr:uid="{00000000-0005-0000-0000-0000927A0000}"/>
    <cellStyle name="Currency 3 2 4 3 3 3" xfId="45041" xr:uid="{00000000-0005-0000-0000-0000937A0000}"/>
    <cellStyle name="Currency 3 2 4 3 4" xfId="9259" xr:uid="{00000000-0005-0000-0000-0000947A0000}"/>
    <cellStyle name="Currency 3 2 4 3 4 2" xfId="38317" xr:uid="{00000000-0005-0000-0000-0000957A0000}"/>
    <cellStyle name="Currency 3 2 4 3 5" xfId="31733" xr:uid="{00000000-0005-0000-0000-0000967A0000}"/>
    <cellStyle name="Currency 3 2 4 4" xfId="3779" xr:uid="{00000000-0005-0000-0000-0000977A0000}"/>
    <cellStyle name="Currency 3 2 4 4 2" xfId="17073" xr:uid="{00000000-0005-0000-0000-0000987A0000}"/>
    <cellStyle name="Currency 3 2 4 4 2 2" xfId="25027" xr:uid="{00000000-0005-0000-0000-0000997A0000}"/>
    <cellStyle name="Currency 3 2 4 4 2 2 2" xfId="53986" xr:uid="{00000000-0005-0000-0000-00009A7A0000}"/>
    <cellStyle name="Currency 3 2 4 4 2 3" xfId="46045" xr:uid="{00000000-0005-0000-0000-00009B7A0000}"/>
    <cellStyle name="Currency 3 2 4 4 3" xfId="10403" xr:uid="{00000000-0005-0000-0000-00009C7A0000}"/>
    <cellStyle name="Currency 3 2 4 4 3 2" xfId="39461" xr:uid="{00000000-0005-0000-0000-00009D7A0000}"/>
    <cellStyle name="Currency 3 2 4 4 4" xfId="32877" xr:uid="{00000000-0005-0000-0000-00009E7A0000}"/>
    <cellStyle name="Currency 3 2 4 5" xfId="4935" xr:uid="{00000000-0005-0000-0000-00009F7A0000}"/>
    <cellStyle name="Currency 3 2 4 5 2" xfId="18217" xr:uid="{00000000-0005-0000-0000-0000A07A0000}"/>
    <cellStyle name="Currency 3 2 4 5 2 2" xfId="26171" xr:uid="{00000000-0005-0000-0000-0000A17A0000}"/>
    <cellStyle name="Currency 3 2 4 5 2 2 2" xfId="55130" xr:uid="{00000000-0005-0000-0000-0000A27A0000}"/>
    <cellStyle name="Currency 3 2 4 5 2 3" xfId="47189" xr:uid="{00000000-0005-0000-0000-0000A37A0000}"/>
    <cellStyle name="Currency 3 2 4 5 3" xfId="11547" xr:uid="{00000000-0005-0000-0000-0000A47A0000}"/>
    <cellStyle name="Currency 3 2 4 5 3 2" xfId="40605" xr:uid="{00000000-0005-0000-0000-0000A57A0000}"/>
    <cellStyle name="Currency 3 2 4 5 4" xfId="34021" xr:uid="{00000000-0005-0000-0000-0000A67A0000}"/>
    <cellStyle name="Currency 3 2 4 6" xfId="7104" xr:uid="{00000000-0005-0000-0000-0000A77A0000}"/>
    <cellStyle name="Currency 3 2 4 6 2" xfId="20365" xr:uid="{00000000-0005-0000-0000-0000A87A0000}"/>
    <cellStyle name="Currency 3 2 4 6 2 2" xfId="28319" xr:uid="{00000000-0005-0000-0000-0000A97A0000}"/>
    <cellStyle name="Currency 3 2 4 6 2 2 2" xfId="57278" xr:uid="{00000000-0005-0000-0000-0000AA7A0000}"/>
    <cellStyle name="Currency 3 2 4 6 2 3" xfId="49337" xr:uid="{00000000-0005-0000-0000-0000AB7A0000}"/>
    <cellStyle name="Currency 3 2 4 6 3" xfId="13695" xr:uid="{00000000-0005-0000-0000-0000AC7A0000}"/>
    <cellStyle name="Currency 3 2 4 6 3 2" xfId="42753" xr:uid="{00000000-0005-0000-0000-0000AD7A0000}"/>
    <cellStyle name="Currency 3 2 4 6 4" xfId="36169" xr:uid="{00000000-0005-0000-0000-0000AE7A0000}"/>
    <cellStyle name="Currency 3 2 4 7" xfId="14973" xr:uid="{00000000-0005-0000-0000-0000AF7A0000}"/>
    <cellStyle name="Currency 3 2 4 7 2" xfId="22963" xr:uid="{00000000-0005-0000-0000-0000B07A0000}"/>
    <cellStyle name="Currency 3 2 4 7 2 2" xfId="51922" xr:uid="{00000000-0005-0000-0000-0000B17A0000}"/>
    <cellStyle name="Currency 3 2 4 7 3" xfId="43981" xr:uid="{00000000-0005-0000-0000-0000B27A0000}"/>
    <cellStyle name="Currency 3 2 4 8" xfId="21515" xr:uid="{00000000-0005-0000-0000-0000B37A0000}"/>
    <cellStyle name="Currency 3 2 4 8 2" xfId="29463" xr:uid="{00000000-0005-0000-0000-0000B47A0000}"/>
    <cellStyle name="Currency 3 2 4 8 2 2" xfId="58422" xr:uid="{00000000-0005-0000-0000-0000B57A0000}"/>
    <cellStyle name="Currency 3 2 4 8 3" xfId="50481" xr:uid="{00000000-0005-0000-0000-0000B67A0000}"/>
    <cellStyle name="Currency 3 2 4 9" xfId="8255" xr:uid="{00000000-0005-0000-0000-0000B77A0000}"/>
    <cellStyle name="Currency 3 2 4 9 2" xfId="37313" xr:uid="{00000000-0005-0000-0000-0000B87A0000}"/>
    <cellStyle name="Currency 3 2 5" xfId="1982" xr:uid="{00000000-0005-0000-0000-0000B97A0000}"/>
    <cellStyle name="Currency 3 2 5 2" xfId="2990" xr:uid="{00000000-0005-0000-0000-0000BA7A0000}"/>
    <cellStyle name="Currency 3 2 5 2 2" xfId="6348" xr:uid="{00000000-0005-0000-0000-0000BB7A0000}"/>
    <cellStyle name="Currency 3 2 5 2 2 2" xfId="19630" xr:uid="{00000000-0005-0000-0000-0000BC7A0000}"/>
    <cellStyle name="Currency 3 2 5 2 2 2 2" xfId="27584" xr:uid="{00000000-0005-0000-0000-0000BD7A0000}"/>
    <cellStyle name="Currency 3 2 5 2 2 2 2 2" xfId="56543" xr:uid="{00000000-0005-0000-0000-0000BE7A0000}"/>
    <cellStyle name="Currency 3 2 5 2 2 2 3" xfId="48602" xr:uid="{00000000-0005-0000-0000-0000BF7A0000}"/>
    <cellStyle name="Currency 3 2 5 2 2 3" xfId="12960" xr:uid="{00000000-0005-0000-0000-0000C07A0000}"/>
    <cellStyle name="Currency 3 2 5 2 2 3 2" xfId="42018" xr:uid="{00000000-0005-0000-0000-0000C17A0000}"/>
    <cellStyle name="Currency 3 2 5 2 2 4" xfId="35434" xr:uid="{00000000-0005-0000-0000-0000C27A0000}"/>
    <cellStyle name="Currency 3 2 5 2 3" xfId="16478" xr:uid="{00000000-0005-0000-0000-0000C37A0000}"/>
    <cellStyle name="Currency 3 2 5 2 3 2" xfId="24432" xr:uid="{00000000-0005-0000-0000-0000C47A0000}"/>
    <cellStyle name="Currency 3 2 5 2 3 2 2" xfId="53391" xr:uid="{00000000-0005-0000-0000-0000C57A0000}"/>
    <cellStyle name="Currency 3 2 5 2 3 3" xfId="45450" xr:uid="{00000000-0005-0000-0000-0000C67A0000}"/>
    <cellStyle name="Currency 3 2 5 2 4" xfId="9668" xr:uid="{00000000-0005-0000-0000-0000C77A0000}"/>
    <cellStyle name="Currency 3 2 5 2 4 2" xfId="38726" xr:uid="{00000000-0005-0000-0000-0000C87A0000}"/>
    <cellStyle name="Currency 3 2 5 2 5" xfId="32142" xr:uid="{00000000-0005-0000-0000-0000C97A0000}"/>
    <cellStyle name="Currency 3 2 5 3" xfId="4188" xr:uid="{00000000-0005-0000-0000-0000CA7A0000}"/>
    <cellStyle name="Currency 3 2 5 3 2" xfId="17482" xr:uid="{00000000-0005-0000-0000-0000CB7A0000}"/>
    <cellStyle name="Currency 3 2 5 3 2 2" xfId="25436" xr:uid="{00000000-0005-0000-0000-0000CC7A0000}"/>
    <cellStyle name="Currency 3 2 5 3 2 2 2" xfId="54395" xr:uid="{00000000-0005-0000-0000-0000CD7A0000}"/>
    <cellStyle name="Currency 3 2 5 3 2 3" xfId="46454" xr:uid="{00000000-0005-0000-0000-0000CE7A0000}"/>
    <cellStyle name="Currency 3 2 5 3 3" xfId="10812" xr:uid="{00000000-0005-0000-0000-0000CF7A0000}"/>
    <cellStyle name="Currency 3 2 5 3 3 2" xfId="39870" xr:uid="{00000000-0005-0000-0000-0000D07A0000}"/>
    <cellStyle name="Currency 3 2 5 3 4" xfId="33286" xr:uid="{00000000-0005-0000-0000-0000D17A0000}"/>
    <cellStyle name="Currency 3 2 5 4" xfId="5344" xr:uid="{00000000-0005-0000-0000-0000D27A0000}"/>
    <cellStyle name="Currency 3 2 5 4 2" xfId="18626" xr:uid="{00000000-0005-0000-0000-0000D37A0000}"/>
    <cellStyle name="Currency 3 2 5 4 2 2" xfId="26580" xr:uid="{00000000-0005-0000-0000-0000D47A0000}"/>
    <cellStyle name="Currency 3 2 5 4 2 2 2" xfId="55539" xr:uid="{00000000-0005-0000-0000-0000D57A0000}"/>
    <cellStyle name="Currency 3 2 5 4 2 3" xfId="47598" xr:uid="{00000000-0005-0000-0000-0000D67A0000}"/>
    <cellStyle name="Currency 3 2 5 4 3" xfId="11956" xr:uid="{00000000-0005-0000-0000-0000D77A0000}"/>
    <cellStyle name="Currency 3 2 5 4 3 2" xfId="41014" xr:uid="{00000000-0005-0000-0000-0000D87A0000}"/>
    <cellStyle name="Currency 3 2 5 4 4" xfId="34430" xr:uid="{00000000-0005-0000-0000-0000D97A0000}"/>
    <cellStyle name="Currency 3 2 5 5" xfId="7513" xr:uid="{00000000-0005-0000-0000-0000DA7A0000}"/>
    <cellStyle name="Currency 3 2 5 5 2" xfId="20774" xr:uid="{00000000-0005-0000-0000-0000DB7A0000}"/>
    <cellStyle name="Currency 3 2 5 5 2 2" xfId="28728" xr:uid="{00000000-0005-0000-0000-0000DC7A0000}"/>
    <cellStyle name="Currency 3 2 5 5 2 2 2" xfId="57687" xr:uid="{00000000-0005-0000-0000-0000DD7A0000}"/>
    <cellStyle name="Currency 3 2 5 5 2 3" xfId="49746" xr:uid="{00000000-0005-0000-0000-0000DE7A0000}"/>
    <cellStyle name="Currency 3 2 5 5 3" xfId="14104" xr:uid="{00000000-0005-0000-0000-0000DF7A0000}"/>
    <cellStyle name="Currency 3 2 5 5 3 2" xfId="43162" xr:uid="{00000000-0005-0000-0000-0000E07A0000}"/>
    <cellStyle name="Currency 3 2 5 5 4" xfId="36578" xr:uid="{00000000-0005-0000-0000-0000E17A0000}"/>
    <cellStyle name="Currency 3 2 5 6" xfId="15383" xr:uid="{00000000-0005-0000-0000-0000E27A0000}"/>
    <cellStyle name="Currency 3 2 5 6 2" xfId="23373" xr:uid="{00000000-0005-0000-0000-0000E37A0000}"/>
    <cellStyle name="Currency 3 2 5 6 2 2" xfId="52332" xr:uid="{00000000-0005-0000-0000-0000E47A0000}"/>
    <cellStyle name="Currency 3 2 5 6 3" xfId="44391" xr:uid="{00000000-0005-0000-0000-0000E57A0000}"/>
    <cellStyle name="Currency 3 2 5 7" xfId="21924" xr:uid="{00000000-0005-0000-0000-0000E67A0000}"/>
    <cellStyle name="Currency 3 2 5 7 2" xfId="29872" xr:uid="{00000000-0005-0000-0000-0000E77A0000}"/>
    <cellStyle name="Currency 3 2 5 7 2 2" xfId="58831" xr:uid="{00000000-0005-0000-0000-0000E87A0000}"/>
    <cellStyle name="Currency 3 2 5 7 3" xfId="50890" xr:uid="{00000000-0005-0000-0000-0000E97A0000}"/>
    <cellStyle name="Currency 3 2 5 8" xfId="8664" xr:uid="{00000000-0005-0000-0000-0000EA7A0000}"/>
    <cellStyle name="Currency 3 2 5 8 2" xfId="37722" xr:uid="{00000000-0005-0000-0000-0000EB7A0000}"/>
    <cellStyle name="Currency 3 2 5 9" xfId="31138" xr:uid="{00000000-0005-0000-0000-0000EC7A0000}"/>
    <cellStyle name="Currency 3 2 6" xfId="1798" xr:uid="{00000000-0005-0000-0000-0000ED7A0000}"/>
    <cellStyle name="Currency 3 2 6 2" xfId="2810" xr:uid="{00000000-0005-0000-0000-0000EE7A0000}"/>
    <cellStyle name="Currency 3 2 6 2 2" xfId="6168" xr:uid="{00000000-0005-0000-0000-0000EF7A0000}"/>
    <cellStyle name="Currency 3 2 6 2 2 2" xfId="19450" xr:uid="{00000000-0005-0000-0000-0000F07A0000}"/>
    <cellStyle name="Currency 3 2 6 2 2 2 2" xfId="27404" xr:uid="{00000000-0005-0000-0000-0000F17A0000}"/>
    <cellStyle name="Currency 3 2 6 2 2 2 2 2" xfId="56363" xr:uid="{00000000-0005-0000-0000-0000F27A0000}"/>
    <cellStyle name="Currency 3 2 6 2 2 2 3" xfId="48422" xr:uid="{00000000-0005-0000-0000-0000F37A0000}"/>
    <cellStyle name="Currency 3 2 6 2 2 3" xfId="12780" xr:uid="{00000000-0005-0000-0000-0000F47A0000}"/>
    <cellStyle name="Currency 3 2 6 2 2 3 2" xfId="41838" xr:uid="{00000000-0005-0000-0000-0000F57A0000}"/>
    <cellStyle name="Currency 3 2 6 2 2 4" xfId="35254" xr:uid="{00000000-0005-0000-0000-0000F67A0000}"/>
    <cellStyle name="Currency 3 2 6 2 3" xfId="16298" xr:uid="{00000000-0005-0000-0000-0000F77A0000}"/>
    <cellStyle name="Currency 3 2 6 2 3 2" xfId="24252" xr:uid="{00000000-0005-0000-0000-0000F87A0000}"/>
    <cellStyle name="Currency 3 2 6 2 3 2 2" xfId="53211" xr:uid="{00000000-0005-0000-0000-0000F97A0000}"/>
    <cellStyle name="Currency 3 2 6 2 3 3" xfId="45270" xr:uid="{00000000-0005-0000-0000-0000FA7A0000}"/>
    <cellStyle name="Currency 3 2 6 2 4" xfId="9488" xr:uid="{00000000-0005-0000-0000-0000FB7A0000}"/>
    <cellStyle name="Currency 3 2 6 2 4 2" xfId="38546" xr:uid="{00000000-0005-0000-0000-0000FC7A0000}"/>
    <cellStyle name="Currency 3 2 6 2 5" xfId="31962" xr:uid="{00000000-0005-0000-0000-0000FD7A0000}"/>
    <cellStyle name="Currency 3 2 6 3" xfId="4008" xr:uid="{00000000-0005-0000-0000-0000FE7A0000}"/>
    <cellStyle name="Currency 3 2 6 3 2" xfId="17302" xr:uid="{00000000-0005-0000-0000-0000FF7A0000}"/>
    <cellStyle name="Currency 3 2 6 3 2 2" xfId="25256" xr:uid="{00000000-0005-0000-0000-0000007B0000}"/>
    <cellStyle name="Currency 3 2 6 3 2 2 2" xfId="54215" xr:uid="{00000000-0005-0000-0000-0000017B0000}"/>
    <cellStyle name="Currency 3 2 6 3 2 3" xfId="46274" xr:uid="{00000000-0005-0000-0000-0000027B0000}"/>
    <cellStyle name="Currency 3 2 6 3 3" xfId="10632" xr:uid="{00000000-0005-0000-0000-0000037B0000}"/>
    <cellStyle name="Currency 3 2 6 3 3 2" xfId="39690" xr:uid="{00000000-0005-0000-0000-0000047B0000}"/>
    <cellStyle name="Currency 3 2 6 3 4" xfId="33106" xr:uid="{00000000-0005-0000-0000-0000057B0000}"/>
    <cellStyle name="Currency 3 2 6 4" xfId="5164" xr:uid="{00000000-0005-0000-0000-0000067B0000}"/>
    <cellStyle name="Currency 3 2 6 4 2" xfId="18446" xr:uid="{00000000-0005-0000-0000-0000077B0000}"/>
    <cellStyle name="Currency 3 2 6 4 2 2" xfId="26400" xr:uid="{00000000-0005-0000-0000-0000087B0000}"/>
    <cellStyle name="Currency 3 2 6 4 2 2 2" xfId="55359" xr:uid="{00000000-0005-0000-0000-0000097B0000}"/>
    <cellStyle name="Currency 3 2 6 4 2 3" xfId="47418" xr:uid="{00000000-0005-0000-0000-00000A7B0000}"/>
    <cellStyle name="Currency 3 2 6 4 3" xfId="11776" xr:uid="{00000000-0005-0000-0000-00000B7B0000}"/>
    <cellStyle name="Currency 3 2 6 4 3 2" xfId="40834" xr:uid="{00000000-0005-0000-0000-00000C7B0000}"/>
    <cellStyle name="Currency 3 2 6 4 4" xfId="34250" xr:uid="{00000000-0005-0000-0000-00000D7B0000}"/>
    <cellStyle name="Currency 3 2 6 5" xfId="7333" xr:uid="{00000000-0005-0000-0000-00000E7B0000}"/>
    <cellStyle name="Currency 3 2 6 5 2" xfId="20594" xr:uid="{00000000-0005-0000-0000-00000F7B0000}"/>
    <cellStyle name="Currency 3 2 6 5 2 2" xfId="28548" xr:uid="{00000000-0005-0000-0000-0000107B0000}"/>
    <cellStyle name="Currency 3 2 6 5 2 2 2" xfId="57507" xr:uid="{00000000-0005-0000-0000-0000117B0000}"/>
    <cellStyle name="Currency 3 2 6 5 2 3" xfId="49566" xr:uid="{00000000-0005-0000-0000-0000127B0000}"/>
    <cellStyle name="Currency 3 2 6 5 3" xfId="13924" xr:uid="{00000000-0005-0000-0000-0000137B0000}"/>
    <cellStyle name="Currency 3 2 6 5 3 2" xfId="42982" xr:uid="{00000000-0005-0000-0000-0000147B0000}"/>
    <cellStyle name="Currency 3 2 6 5 4" xfId="36398" xr:uid="{00000000-0005-0000-0000-0000157B0000}"/>
    <cellStyle name="Currency 3 2 6 6" xfId="15203" xr:uid="{00000000-0005-0000-0000-0000167B0000}"/>
    <cellStyle name="Currency 3 2 6 6 2" xfId="23193" xr:uid="{00000000-0005-0000-0000-0000177B0000}"/>
    <cellStyle name="Currency 3 2 6 6 2 2" xfId="52152" xr:uid="{00000000-0005-0000-0000-0000187B0000}"/>
    <cellStyle name="Currency 3 2 6 6 3" xfId="44211" xr:uid="{00000000-0005-0000-0000-0000197B0000}"/>
    <cellStyle name="Currency 3 2 6 7" xfId="21744" xr:uid="{00000000-0005-0000-0000-00001A7B0000}"/>
    <cellStyle name="Currency 3 2 6 7 2" xfId="29692" xr:uid="{00000000-0005-0000-0000-00001B7B0000}"/>
    <cellStyle name="Currency 3 2 6 7 2 2" xfId="58651" xr:uid="{00000000-0005-0000-0000-00001C7B0000}"/>
    <cellStyle name="Currency 3 2 6 7 3" xfId="50710" xr:uid="{00000000-0005-0000-0000-00001D7B0000}"/>
    <cellStyle name="Currency 3 2 6 8" xfId="8484" xr:uid="{00000000-0005-0000-0000-00001E7B0000}"/>
    <cellStyle name="Currency 3 2 6 8 2" xfId="37542" xr:uid="{00000000-0005-0000-0000-00001F7B0000}"/>
    <cellStyle name="Currency 3 2 6 9" xfId="30958" xr:uid="{00000000-0005-0000-0000-0000207B0000}"/>
    <cellStyle name="Currency 3 2 7" xfId="3447" xr:uid="{00000000-0005-0000-0000-0000217B0000}"/>
    <cellStyle name="Currency 3 2 7 2" xfId="4633" xr:uid="{00000000-0005-0000-0000-0000227B0000}"/>
    <cellStyle name="Currency 3 2 7 2 2" xfId="17927" xr:uid="{00000000-0005-0000-0000-0000237B0000}"/>
    <cellStyle name="Currency 3 2 7 2 2 2" xfId="25881" xr:uid="{00000000-0005-0000-0000-0000247B0000}"/>
    <cellStyle name="Currency 3 2 7 2 2 2 2" xfId="54840" xr:uid="{00000000-0005-0000-0000-0000257B0000}"/>
    <cellStyle name="Currency 3 2 7 2 2 3" xfId="46899" xr:uid="{00000000-0005-0000-0000-0000267B0000}"/>
    <cellStyle name="Currency 3 2 7 2 3" xfId="11257" xr:uid="{00000000-0005-0000-0000-0000277B0000}"/>
    <cellStyle name="Currency 3 2 7 2 3 2" xfId="40315" xr:uid="{00000000-0005-0000-0000-0000287B0000}"/>
    <cellStyle name="Currency 3 2 7 2 4" xfId="33731" xr:uid="{00000000-0005-0000-0000-0000297B0000}"/>
    <cellStyle name="Currency 3 2 7 3" xfId="6793" xr:uid="{00000000-0005-0000-0000-00002A7B0000}"/>
    <cellStyle name="Currency 3 2 7 3 2" xfId="20075" xr:uid="{00000000-0005-0000-0000-00002B7B0000}"/>
    <cellStyle name="Currency 3 2 7 3 2 2" xfId="28029" xr:uid="{00000000-0005-0000-0000-00002C7B0000}"/>
    <cellStyle name="Currency 3 2 7 3 2 2 2" xfId="56988" xr:uid="{00000000-0005-0000-0000-00002D7B0000}"/>
    <cellStyle name="Currency 3 2 7 3 2 3" xfId="49047" xr:uid="{00000000-0005-0000-0000-00002E7B0000}"/>
    <cellStyle name="Currency 3 2 7 3 3" xfId="13405" xr:uid="{00000000-0005-0000-0000-00002F7B0000}"/>
    <cellStyle name="Currency 3 2 7 3 3 2" xfId="42463" xr:uid="{00000000-0005-0000-0000-0000307B0000}"/>
    <cellStyle name="Currency 3 2 7 3 4" xfId="35879" xr:uid="{00000000-0005-0000-0000-0000317B0000}"/>
    <cellStyle name="Currency 3 2 7 4" xfId="7958" xr:uid="{00000000-0005-0000-0000-0000327B0000}"/>
    <cellStyle name="Currency 3 2 7 4 2" xfId="21219" xr:uid="{00000000-0005-0000-0000-0000337B0000}"/>
    <cellStyle name="Currency 3 2 7 4 2 2" xfId="29173" xr:uid="{00000000-0005-0000-0000-0000347B0000}"/>
    <cellStyle name="Currency 3 2 7 4 2 2 2" xfId="58132" xr:uid="{00000000-0005-0000-0000-0000357B0000}"/>
    <cellStyle name="Currency 3 2 7 4 2 3" xfId="50191" xr:uid="{00000000-0005-0000-0000-0000367B0000}"/>
    <cellStyle name="Currency 3 2 7 4 3" xfId="14549" xr:uid="{00000000-0005-0000-0000-0000377B0000}"/>
    <cellStyle name="Currency 3 2 7 4 3 2" xfId="43607" xr:uid="{00000000-0005-0000-0000-0000387B0000}"/>
    <cellStyle name="Currency 3 2 7 4 4" xfId="37023" xr:uid="{00000000-0005-0000-0000-0000397B0000}"/>
    <cellStyle name="Currency 3 2 7 5" xfId="15829" xr:uid="{00000000-0005-0000-0000-00003A7B0000}"/>
    <cellStyle name="Currency 3 2 7 5 2" xfId="23818" xr:uid="{00000000-0005-0000-0000-00003B7B0000}"/>
    <cellStyle name="Currency 3 2 7 5 2 2" xfId="52777" xr:uid="{00000000-0005-0000-0000-00003C7B0000}"/>
    <cellStyle name="Currency 3 2 7 5 3" xfId="44836" xr:uid="{00000000-0005-0000-0000-00003D7B0000}"/>
    <cellStyle name="Currency 3 2 7 6" xfId="22369" xr:uid="{00000000-0005-0000-0000-00003E7B0000}"/>
    <cellStyle name="Currency 3 2 7 6 2" xfId="30317" xr:uid="{00000000-0005-0000-0000-00003F7B0000}"/>
    <cellStyle name="Currency 3 2 7 6 2 2" xfId="59276" xr:uid="{00000000-0005-0000-0000-0000407B0000}"/>
    <cellStyle name="Currency 3 2 7 6 3" xfId="51335" xr:uid="{00000000-0005-0000-0000-0000417B0000}"/>
    <cellStyle name="Currency 3 2 7 7" xfId="10113" xr:uid="{00000000-0005-0000-0000-0000427B0000}"/>
    <cellStyle name="Currency 3 2 7 7 2" xfId="39171" xr:uid="{00000000-0005-0000-0000-0000437B0000}"/>
    <cellStyle name="Currency 3 2 7 8" xfId="32587" xr:uid="{00000000-0005-0000-0000-0000447B0000}"/>
    <cellStyle name="Currency 3 2 8" xfId="2397" xr:uid="{00000000-0005-0000-0000-0000457B0000}"/>
    <cellStyle name="Currency 3 2 8 2" xfId="5756" xr:uid="{00000000-0005-0000-0000-0000467B0000}"/>
    <cellStyle name="Currency 3 2 8 2 2" xfId="19038" xr:uid="{00000000-0005-0000-0000-0000477B0000}"/>
    <cellStyle name="Currency 3 2 8 2 2 2" xfId="26992" xr:uid="{00000000-0005-0000-0000-0000487B0000}"/>
    <cellStyle name="Currency 3 2 8 2 2 2 2" xfId="55951" xr:uid="{00000000-0005-0000-0000-0000497B0000}"/>
    <cellStyle name="Currency 3 2 8 2 2 3" xfId="48010" xr:uid="{00000000-0005-0000-0000-00004A7B0000}"/>
    <cellStyle name="Currency 3 2 8 2 3" xfId="12368" xr:uid="{00000000-0005-0000-0000-00004B7B0000}"/>
    <cellStyle name="Currency 3 2 8 2 3 2" xfId="41426" xr:uid="{00000000-0005-0000-0000-00004C7B0000}"/>
    <cellStyle name="Currency 3 2 8 2 4" xfId="34842" xr:uid="{00000000-0005-0000-0000-00004D7B0000}"/>
    <cellStyle name="Currency 3 2 8 3" xfId="15927" xr:uid="{00000000-0005-0000-0000-00004E7B0000}"/>
    <cellStyle name="Currency 3 2 8 3 2" xfId="23914" xr:uid="{00000000-0005-0000-0000-00004F7B0000}"/>
    <cellStyle name="Currency 3 2 8 3 2 2" xfId="52873" xr:uid="{00000000-0005-0000-0000-0000507B0000}"/>
    <cellStyle name="Currency 3 2 8 3 3" xfId="44932" xr:uid="{00000000-0005-0000-0000-0000517B0000}"/>
    <cellStyle name="Currency 3 2 8 4" xfId="9076" xr:uid="{00000000-0005-0000-0000-0000527B0000}"/>
    <cellStyle name="Currency 3 2 8 4 2" xfId="38134" xr:uid="{00000000-0005-0000-0000-0000537B0000}"/>
    <cellStyle name="Currency 3 2 8 5" xfId="31550" xr:uid="{00000000-0005-0000-0000-0000547B0000}"/>
    <cellStyle name="Currency 3 2 9" xfId="3596" xr:uid="{00000000-0005-0000-0000-0000557B0000}"/>
    <cellStyle name="Currency 3 2 9 2" xfId="16890" xr:uid="{00000000-0005-0000-0000-0000567B0000}"/>
    <cellStyle name="Currency 3 2 9 2 2" xfId="24844" xr:uid="{00000000-0005-0000-0000-0000577B0000}"/>
    <cellStyle name="Currency 3 2 9 2 2 2" xfId="53803" xr:uid="{00000000-0005-0000-0000-0000587B0000}"/>
    <cellStyle name="Currency 3 2 9 2 3" xfId="45862" xr:uid="{00000000-0005-0000-0000-0000597B0000}"/>
    <cellStyle name="Currency 3 2 9 3" xfId="10220" xr:uid="{00000000-0005-0000-0000-00005A7B0000}"/>
    <cellStyle name="Currency 3 2 9 3 2" xfId="39278" xr:uid="{00000000-0005-0000-0000-00005B7B0000}"/>
    <cellStyle name="Currency 3 2 9 4" xfId="32694" xr:uid="{00000000-0005-0000-0000-00005C7B0000}"/>
    <cellStyle name="Currency 3 3" xfId="933" xr:uid="{00000000-0005-0000-0000-00005D7B0000}"/>
    <cellStyle name="Currency 3 4" xfId="105" xr:uid="{00000000-0005-0000-0000-00005E7B0000}"/>
    <cellStyle name="Currency 3 4 10" xfId="14690" xr:uid="{00000000-0005-0000-0000-00005F7B0000}"/>
    <cellStyle name="Currency 3 4 10 2" xfId="22725" xr:uid="{00000000-0005-0000-0000-0000607B0000}"/>
    <cellStyle name="Currency 3 4 10 2 2" xfId="51684" xr:uid="{00000000-0005-0000-0000-0000617B0000}"/>
    <cellStyle name="Currency 3 4 10 3" xfId="43743" xr:uid="{00000000-0005-0000-0000-0000627B0000}"/>
    <cellStyle name="Currency 3 4 11" xfId="21352" xr:uid="{00000000-0005-0000-0000-0000637B0000}"/>
    <cellStyle name="Currency 3 4 11 2" xfId="29304" xr:uid="{00000000-0005-0000-0000-0000647B0000}"/>
    <cellStyle name="Currency 3 4 11 2 2" xfId="58263" xr:uid="{00000000-0005-0000-0000-0000657B0000}"/>
    <cellStyle name="Currency 3 4 11 3" xfId="50322" xr:uid="{00000000-0005-0000-0000-0000667B0000}"/>
    <cellStyle name="Currency 3 4 12" xfId="8094" xr:uid="{00000000-0005-0000-0000-0000677B0000}"/>
    <cellStyle name="Currency 3 4 12 2" xfId="37154" xr:uid="{00000000-0005-0000-0000-0000687B0000}"/>
    <cellStyle name="Currency 3 4 13" xfId="30570" xr:uid="{00000000-0005-0000-0000-0000697B0000}"/>
    <cellStyle name="Currency 3 4 2" xfId="1464" xr:uid="{00000000-0005-0000-0000-00006A7B0000}"/>
    <cellStyle name="Currency 3 4 2 10" xfId="21446" xr:uid="{00000000-0005-0000-0000-00006B7B0000}"/>
    <cellStyle name="Currency 3 4 2 10 2" xfId="29394" xr:uid="{00000000-0005-0000-0000-00006C7B0000}"/>
    <cellStyle name="Currency 3 4 2 10 2 2" xfId="58353" xr:uid="{00000000-0005-0000-0000-00006D7B0000}"/>
    <cellStyle name="Currency 3 4 2 10 3" xfId="50412" xr:uid="{00000000-0005-0000-0000-00006E7B0000}"/>
    <cellStyle name="Currency 3 4 2 11" xfId="8186" xr:uid="{00000000-0005-0000-0000-00006F7B0000}"/>
    <cellStyle name="Currency 3 4 2 11 2" xfId="37244" xr:uid="{00000000-0005-0000-0000-0000707B0000}"/>
    <cellStyle name="Currency 3 4 2 12" xfId="30660" xr:uid="{00000000-0005-0000-0000-0000717B0000}"/>
    <cellStyle name="Currency 3 4 2 2" xfId="1684" xr:uid="{00000000-0005-0000-0000-0000727B0000}"/>
    <cellStyle name="Currency 3 4 2 2 10" xfId="30873" xr:uid="{00000000-0005-0000-0000-0000737B0000}"/>
    <cellStyle name="Currency 3 4 2 2 2" xfId="2309" xr:uid="{00000000-0005-0000-0000-0000747B0000}"/>
    <cellStyle name="Currency 3 4 2 2 2 2" xfId="3317" xr:uid="{00000000-0005-0000-0000-0000757B0000}"/>
    <cellStyle name="Currency 3 4 2 2 2 2 2" xfId="6675" xr:uid="{00000000-0005-0000-0000-0000767B0000}"/>
    <cellStyle name="Currency 3 4 2 2 2 2 2 2" xfId="19957" xr:uid="{00000000-0005-0000-0000-0000777B0000}"/>
    <cellStyle name="Currency 3 4 2 2 2 2 2 2 2" xfId="27911" xr:uid="{00000000-0005-0000-0000-0000787B0000}"/>
    <cellStyle name="Currency 3 4 2 2 2 2 2 2 2 2" xfId="56870" xr:uid="{00000000-0005-0000-0000-0000797B0000}"/>
    <cellStyle name="Currency 3 4 2 2 2 2 2 2 3" xfId="48929" xr:uid="{00000000-0005-0000-0000-00007A7B0000}"/>
    <cellStyle name="Currency 3 4 2 2 2 2 2 3" xfId="13287" xr:uid="{00000000-0005-0000-0000-00007B7B0000}"/>
    <cellStyle name="Currency 3 4 2 2 2 2 2 3 2" xfId="42345" xr:uid="{00000000-0005-0000-0000-00007C7B0000}"/>
    <cellStyle name="Currency 3 4 2 2 2 2 2 4" xfId="35761" xr:uid="{00000000-0005-0000-0000-00007D7B0000}"/>
    <cellStyle name="Currency 3 4 2 2 2 2 3" xfId="16805" xr:uid="{00000000-0005-0000-0000-00007E7B0000}"/>
    <cellStyle name="Currency 3 4 2 2 2 2 3 2" xfId="24759" xr:uid="{00000000-0005-0000-0000-00007F7B0000}"/>
    <cellStyle name="Currency 3 4 2 2 2 2 3 2 2" xfId="53718" xr:uid="{00000000-0005-0000-0000-0000807B0000}"/>
    <cellStyle name="Currency 3 4 2 2 2 2 3 3" xfId="45777" xr:uid="{00000000-0005-0000-0000-0000817B0000}"/>
    <cellStyle name="Currency 3 4 2 2 2 2 4" xfId="9995" xr:uid="{00000000-0005-0000-0000-0000827B0000}"/>
    <cellStyle name="Currency 3 4 2 2 2 2 4 2" xfId="39053" xr:uid="{00000000-0005-0000-0000-0000837B0000}"/>
    <cellStyle name="Currency 3 4 2 2 2 2 5" xfId="32469" xr:uid="{00000000-0005-0000-0000-0000847B0000}"/>
    <cellStyle name="Currency 3 4 2 2 2 3" xfId="4515" xr:uid="{00000000-0005-0000-0000-0000857B0000}"/>
    <cellStyle name="Currency 3 4 2 2 2 3 2" xfId="17809" xr:uid="{00000000-0005-0000-0000-0000867B0000}"/>
    <cellStyle name="Currency 3 4 2 2 2 3 2 2" xfId="25763" xr:uid="{00000000-0005-0000-0000-0000877B0000}"/>
    <cellStyle name="Currency 3 4 2 2 2 3 2 2 2" xfId="54722" xr:uid="{00000000-0005-0000-0000-0000887B0000}"/>
    <cellStyle name="Currency 3 4 2 2 2 3 2 3" xfId="46781" xr:uid="{00000000-0005-0000-0000-0000897B0000}"/>
    <cellStyle name="Currency 3 4 2 2 2 3 3" xfId="11139" xr:uid="{00000000-0005-0000-0000-00008A7B0000}"/>
    <cellStyle name="Currency 3 4 2 2 2 3 3 2" xfId="40197" xr:uid="{00000000-0005-0000-0000-00008B7B0000}"/>
    <cellStyle name="Currency 3 4 2 2 2 3 4" xfId="33613" xr:uid="{00000000-0005-0000-0000-00008C7B0000}"/>
    <cellStyle name="Currency 3 4 2 2 2 4" xfId="5671" xr:uid="{00000000-0005-0000-0000-00008D7B0000}"/>
    <cellStyle name="Currency 3 4 2 2 2 4 2" xfId="18953" xr:uid="{00000000-0005-0000-0000-00008E7B0000}"/>
    <cellStyle name="Currency 3 4 2 2 2 4 2 2" xfId="26907" xr:uid="{00000000-0005-0000-0000-00008F7B0000}"/>
    <cellStyle name="Currency 3 4 2 2 2 4 2 2 2" xfId="55866" xr:uid="{00000000-0005-0000-0000-0000907B0000}"/>
    <cellStyle name="Currency 3 4 2 2 2 4 2 3" xfId="47925" xr:uid="{00000000-0005-0000-0000-0000917B0000}"/>
    <cellStyle name="Currency 3 4 2 2 2 4 3" xfId="12283" xr:uid="{00000000-0005-0000-0000-0000927B0000}"/>
    <cellStyle name="Currency 3 4 2 2 2 4 3 2" xfId="41341" xr:uid="{00000000-0005-0000-0000-0000937B0000}"/>
    <cellStyle name="Currency 3 4 2 2 2 4 4" xfId="34757" xr:uid="{00000000-0005-0000-0000-0000947B0000}"/>
    <cellStyle name="Currency 3 4 2 2 2 5" xfId="7840" xr:uid="{00000000-0005-0000-0000-0000957B0000}"/>
    <cellStyle name="Currency 3 4 2 2 2 5 2" xfId="21101" xr:uid="{00000000-0005-0000-0000-0000967B0000}"/>
    <cellStyle name="Currency 3 4 2 2 2 5 2 2" xfId="29055" xr:uid="{00000000-0005-0000-0000-0000977B0000}"/>
    <cellStyle name="Currency 3 4 2 2 2 5 2 2 2" xfId="58014" xr:uid="{00000000-0005-0000-0000-0000987B0000}"/>
    <cellStyle name="Currency 3 4 2 2 2 5 2 3" xfId="50073" xr:uid="{00000000-0005-0000-0000-0000997B0000}"/>
    <cellStyle name="Currency 3 4 2 2 2 5 3" xfId="14431" xr:uid="{00000000-0005-0000-0000-00009A7B0000}"/>
    <cellStyle name="Currency 3 4 2 2 2 5 3 2" xfId="43489" xr:uid="{00000000-0005-0000-0000-00009B7B0000}"/>
    <cellStyle name="Currency 3 4 2 2 2 5 4" xfId="36905" xr:uid="{00000000-0005-0000-0000-00009C7B0000}"/>
    <cellStyle name="Currency 3 4 2 2 2 6" xfId="15710" xr:uid="{00000000-0005-0000-0000-00009D7B0000}"/>
    <cellStyle name="Currency 3 4 2 2 2 6 2" xfId="23700" xr:uid="{00000000-0005-0000-0000-00009E7B0000}"/>
    <cellStyle name="Currency 3 4 2 2 2 6 2 2" xfId="52659" xr:uid="{00000000-0005-0000-0000-00009F7B0000}"/>
    <cellStyle name="Currency 3 4 2 2 2 6 3" xfId="44718" xr:uid="{00000000-0005-0000-0000-0000A07B0000}"/>
    <cellStyle name="Currency 3 4 2 2 2 7" xfId="22251" xr:uid="{00000000-0005-0000-0000-0000A17B0000}"/>
    <cellStyle name="Currency 3 4 2 2 2 7 2" xfId="30199" xr:uid="{00000000-0005-0000-0000-0000A27B0000}"/>
    <cellStyle name="Currency 3 4 2 2 2 7 2 2" xfId="59158" xr:uid="{00000000-0005-0000-0000-0000A37B0000}"/>
    <cellStyle name="Currency 3 4 2 2 2 7 3" xfId="51217" xr:uid="{00000000-0005-0000-0000-0000A47B0000}"/>
    <cellStyle name="Currency 3 4 2 2 2 8" xfId="8991" xr:uid="{00000000-0005-0000-0000-0000A57B0000}"/>
    <cellStyle name="Currency 3 4 2 2 2 8 2" xfId="38049" xr:uid="{00000000-0005-0000-0000-0000A67B0000}"/>
    <cellStyle name="Currency 3 4 2 2 2 9" xfId="31465" xr:uid="{00000000-0005-0000-0000-0000A77B0000}"/>
    <cellStyle name="Currency 3 4 2 2 3" xfId="2725" xr:uid="{00000000-0005-0000-0000-0000A87B0000}"/>
    <cellStyle name="Currency 3 4 2 2 3 2" xfId="6083" xr:uid="{00000000-0005-0000-0000-0000A97B0000}"/>
    <cellStyle name="Currency 3 4 2 2 3 2 2" xfId="19365" xr:uid="{00000000-0005-0000-0000-0000AA7B0000}"/>
    <cellStyle name="Currency 3 4 2 2 3 2 2 2" xfId="27319" xr:uid="{00000000-0005-0000-0000-0000AB7B0000}"/>
    <cellStyle name="Currency 3 4 2 2 3 2 2 2 2" xfId="56278" xr:uid="{00000000-0005-0000-0000-0000AC7B0000}"/>
    <cellStyle name="Currency 3 4 2 2 3 2 2 3" xfId="48337" xr:uid="{00000000-0005-0000-0000-0000AD7B0000}"/>
    <cellStyle name="Currency 3 4 2 2 3 2 3" xfId="12695" xr:uid="{00000000-0005-0000-0000-0000AE7B0000}"/>
    <cellStyle name="Currency 3 4 2 2 3 2 3 2" xfId="41753" xr:uid="{00000000-0005-0000-0000-0000AF7B0000}"/>
    <cellStyle name="Currency 3 4 2 2 3 2 4" xfId="35169" xr:uid="{00000000-0005-0000-0000-0000B07B0000}"/>
    <cellStyle name="Currency 3 4 2 2 3 3" xfId="16213" xr:uid="{00000000-0005-0000-0000-0000B17B0000}"/>
    <cellStyle name="Currency 3 4 2 2 3 3 2" xfId="24167" xr:uid="{00000000-0005-0000-0000-0000B27B0000}"/>
    <cellStyle name="Currency 3 4 2 2 3 3 2 2" xfId="53126" xr:uid="{00000000-0005-0000-0000-0000B37B0000}"/>
    <cellStyle name="Currency 3 4 2 2 3 3 3" xfId="45185" xr:uid="{00000000-0005-0000-0000-0000B47B0000}"/>
    <cellStyle name="Currency 3 4 2 2 3 4" xfId="9403" xr:uid="{00000000-0005-0000-0000-0000B57B0000}"/>
    <cellStyle name="Currency 3 4 2 2 3 4 2" xfId="38461" xr:uid="{00000000-0005-0000-0000-0000B67B0000}"/>
    <cellStyle name="Currency 3 4 2 2 3 5" xfId="31877" xr:uid="{00000000-0005-0000-0000-0000B77B0000}"/>
    <cellStyle name="Currency 3 4 2 2 4" xfId="3923" xr:uid="{00000000-0005-0000-0000-0000B87B0000}"/>
    <cellStyle name="Currency 3 4 2 2 4 2" xfId="17217" xr:uid="{00000000-0005-0000-0000-0000B97B0000}"/>
    <cellStyle name="Currency 3 4 2 2 4 2 2" xfId="25171" xr:uid="{00000000-0005-0000-0000-0000BA7B0000}"/>
    <cellStyle name="Currency 3 4 2 2 4 2 2 2" xfId="54130" xr:uid="{00000000-0005-0000-0000-0000BB7B0000}"/>
    <cellStyle name="Currency 3 4 2 2 4 2 3" xfId="46189" xr:uid="{00000000-0005-0000-0000-0000BC7B0000}"/>
    <cellStyle name="Currency 3 4 2 2 4 3" xfId="10547" xr:uid="{00000000-0005-0000-0000-0000BD7B0000}"/>
    <cellStyle name="Currency 3 4 2 2 4 3 2" xfId="39605" xr:uid="{00000000-0005-0000-0000-0000BE7B0000}"/>
    <cellStyle name="Currency 3 4 2 2 4 4" xfId="33021" xr:uid="{00000000-0005-0000-0000-0000BF7B0000}"/>
    <cellStyle name="Currency 3 4 2 2 5" xfId="5079" xr:uid="{00000000-0005-0000-0000-0000C07B0000}"/>
    <cellStyle name="Currency 3 4 2 2 5 2" xfId="18361" xr:uid="{00000000-0005-0000-0000-0000C17B0000}"/>
    <cellStyle name="Currency 3 4 2 2 5 2 2" xfId="26315" xr:uid="{00000000-0005-0000-0000-0000C27B0000}"/>
    <cellStyle name="Currency 3 4 2 2 5 2 2 2" xfId="55274" xr:uid="{00000000-0005-0000-0000-0000C37B0000}"/>
    <cellStyle name="Currency 3 4 2 2 5 2 3" xfId="47333" xr:uid="{00000000-0005-0000-0000-0000C47B0000}"/>
    <cellStyle name="Currency 3 4 2 2 5 3" xfId="11691" xr:uid="{00000000-0005-0000-0000-0000C57B0000}"/>
    <cellStyle name="Currency 3 4 2 2 5 3 2" xfId="40749" xr:uid="{00000000-0005-0000-0000-0000C67B0000}"/>
    <cellStyle name="Currency 3 4 2 2 5 4" xfId="34165" xr:uid="{00000000-0005-0000-0000-0000C77B0000}"/>
    <cellStyle name="Currency 3 4 2 2 6" xfId="7248" xr:uid="{00000000-0005-0000-0000-0000C87B0000}"/>
    <cellStyle name="Currency 3 4 2 2 6 2" xfId="20509" xr:uid="{00000000-0005-0000-0000-0000C97B0000}"/>
    <cellStyle name="Currency 3 4 2 2 6 2 2" xfId="28463" xr:uid="{00000000-0005-0000-0000-0000CA7B0000}"/>
    <cellStyle name="Currency 3 4 2 2 6 2 2 2" xfId="57422" xr:uid="{00000000-0005-0000-0000-0000CB7B0000}"/>
    <cellStyle name="Currency 3 4 2 2 6 2 3" xfId="49481" xr:uid="{00000000-0005-0000-0000-0000CC7B0000}"/>
    <cellStyle name="Currency 3 4 2 2 6 3" xfId="13839" xr:uid="{00000000-0005-0000-0000-0000CD7B0000}"/>
    <cellStyle name="Currency 3 4 2 2 6 3 2" xfId="42897" xr:uid="{00000000-0005-0000-0000-0000CE7B0000}"/>
    <cellStyle name="Currency 3 4 2 2 6 4" xfId="36313" xr:uid="{00000000-0005-0000-0000-0000CF7B0000}"/>
    <cellStyle name="Currency 3 4 2 2 7" xfId="15117" xr:uid="{00000000-0005-0000-0000-0000D07B0000}"/>
    <cellStyle name="Currency 3 4 2 2 7 2" xfId="23107" xr:uid="{00000000-0005-0000-0000-0000D17B0000}"/>
    <cellStyle name="Currency 3 4 2 2 7 2 2" xfId="52066" xr:uid="{00000000-0005-0000-0000-0000D27B0000}"/>
    <cellStyle name="Currency 3 4 2 2 7 3" xfId="44125" xr:uid="{00000000-0005-0000-0000-0000D37B0000}"/>
    <cellStyle name="Currency 3 4 2 2 8" xfId="21659" xr:uid="{00000000-0005-0000-0000-0000D47B0000}"/>
    <cellStyle name="Currency 3 4 2 2 8 2" xfId="29607" xr:uid="{00000000-0005-0000-0000-0000D57B0000}"/>
    <cellStyle name="Currency 3 4 2 2 8 2 2" xfId="58566" xr:uid="{00000000-0005-0000-0000-0000D67B0000}"/>
    <cellStyle name="Currency 3 4 2 2 8 3" xfId="50625" xr:uid="{00000000-0005-0000-0000-0000D77B0000}"/>
    <cellStyle name="Currency 3 4 2 2 9" xfId="8399" xr:uid="{00000000-0005-0000-0000-0000D87B0000}"/>
    <cellStyle name="Currency 3 4 2 2 9 2" xfId="37457" xr:uid="{00000000-0005-0000-0000-0000D97B0000}"/>
    <cellStyle name="Currency 3 4 2 3" xfId="2096" xr:uid="{00000000-0005-0000-0000-0000DA7B0000}"/>
    <cellStyle name="Currency 3 4 2 3 2" xfId="3104" xr:uid="{00000000-0005-0000-0000-0000DB7B0000}"/>
    <cellStyle name="Currency 3 4 2 3 2 2" xfId="6462" xr:uid="{00000000-0005-0000-0000-0000DC7B0000}"/>
    <cellStyle name="Currency 3 4 2 3 2 2 2" xfId="19744" xr:uid="{00000000-0005-0000-0000-0000DD7B0000}"/>
    <cellStyle name="Currency 3 4 2 3 2 2 2 2" xfId="27698" xr:uid="{00000000-0005-0000-0000-0000DE7B0000}"/>
    <cellStyle name="Currency 3 4 2 3 2 2 2 2 2" xfId="56657" xr:uid="{00000000-0005-0000-0000-0000DF7B0000}"/>
    <cellStyle name="Currency 3 4 2 3 2 2 2 3" xfId="48716" xr:uid="{00000000-0005-0000-0000-0000E07B0000}"/>
    <cellStyle name="Currency 3 4 2 3 2 2 3" xfId="13074" xr:uid="{00000000-0005-0000-0000-0000E17B0000}"/>
    <cellStyle name="Currency 3 4 2 3 2 2 3 2" xfId="42132" xr:uid="{00000000-0005-0000-0000-0000E27B0000}"/>
    <cellStyle name="Currency 3 4 2 3 2 2 4" xfId="35548" xr:uid="{00000000-0005-0000-0000-0000E37B0000}"/>
    <cellStyle name="Currency 3 4 2 3 2 3" xfId="16592" xr:uid="{00000000-0005-0000-0000-0000E47B0000}"/>
    <cellStyle name="Currency 3 4 2 3 2 3 2" xfId="24546" xr:uid="{00000000-0005-0000-0000-0000E57B0000}"/>
    <cellStyle name="Currency 3 4 2 3 2 3 2 2" xfId="53505" xr:uid="{00000000-0005-0000-0000-0000E67B0000}"/>
    <cellStyle name="Currency 3 4 2 3 2 3 3" xfId="45564" xr:uid="{00000000-0005-0000-0000-0000E77B0000}"/>
    <cellStyle name="Currency 3 4 2 3 2 4" xfId="9782" xr:uid="{00000000-0005-0000-0000-0000E87B0000}"/>
    <cellStyle name="Currency 3 4 2 3 2 4 2" xfId="38840" xr:uid="{00000000-0005-0000-0000-0000E97B0000}"/>
    <cellStyle name="Currency 3 4 2 3 2 5" xfId="32256" xr:uid="{00000000-0005-0000-0000-0000EA7B0000}"/>
    <cellStyle name="Currency 3 4 2 3 3" xfId="4302" xr:uid="{00000000-0005-0000-0000-0000EB7B0000}"/>
    <cellStyle name="Currency 3 4 2 3 3 2" xfId="17596" xr:uid="{00000000-0005-0000-0000-0000EC7B0000}"/>
    <cellStyle name="Currency 3 4 2 3 3 2 2" xfId="25550" xr:uid="{00000000-0005-0000-0000-0000ED7B0000}"/>
    <cellStyle name="Currency 3 4 2 3 3 2 2 2" xfId="54509" xr:uid="{00000000-0005-0000-0000-0000EE7B0000}"/>
    <cellStyle name="Currency 3 4 2 3 3 2 3" xfId="46568" xr:uid="{00000000-0005-0000-0000-0000EF7B0000}"/>
    <cellStyle name="Currency 3 4 2 3 3 3" xfId="10926" xr:uid="{00000000-0005-0000-0000-0000F07B0000}"/>
    <cellStyle name="Currency 3 4 2 3 3 3 2" xfId="39984" xr:uid="{00000000-0005-0000-0000-0000F17B0000}"/>
    <cellStyle name="Currency 3 4 2 3 3 4" xfId="33400" xr:uid="{00000000-0005-0000-0000-0000F27B0000}"/>
    <cellStyle name="Currency 3 4 2 3 4" xfId="5458" xr:uid="{00000000-0005-0000-0000-0000F37B0000}"/>
    <cellStyle name="Currency 3 4 2 3 4 2" xfId="18740" xr:uid="{00000000-0005-0000-0000-0000F47B0000}"/>
    <cellStyle name="Currency 3 4 2 3 4 2 2" xfId="26694" xr:uid="{00000000-0005-0000-0000-0000F57B0000}"/>
    <cellStyle name="Currency 3 4 2 3 4 2 2 2" xfId="55653" xr:uid="{00000000-0005-0000-0000-0000F67B0000}"/>
    <cellStyle name="Currency 3 4 2 3 4 2 3" xfId="47712" xr:uid="{00000000-0005-0000-0000-0000F77B0000}"/>
    <cellStyle name="Currency 3 4 2 3 4 3" xfId="12070" xr:uid="{00000000-0005-0000-0000-0000F87B0000}"/>
    <cellStyle name="Currency 3 4 2 3 4 3 2" xfId="41128" xr:uid="{00000000-0005-0000-0000-0000F97B0000}"/>
    <cellStyle name="Currency 3 4 2 3 4 4" xfId="34544" xr:uid="{00000000-0005-0000-0000-0000FA7B0000}"/>
    <cellStyle name="Currency 3 4 2 3 5" xfId="7627" xr:uid="{00000000-0005-0000-0000-0000FB7B0000}"/>
    <cellStyle name="Currency 3 4 2 3 5 2" xfId="20888" xr:uid="{00000000-0005-0000-0000-0000FC7B0000}"/>
    <cellStyle name="Currency 3 4 2 3 5 2 2" xfId="28842" xr:uid="{00000000-0005-0000-0000-0000FD7B0000}"/>
    <cellStyle name="Currency 3 4 2 3 5 2 2 2" xfId="57801" xr:uid="{00000000-0005-0000-0000-0000FE7B0000}"/>
    <cellStyle name="Currency 3 4 2 3 5 2 3" xfId="49860" xr:uid="{00000000-0005-0000-0000-0000FF7B0000}"/>
    <cellStyle name="Currency 3 4 2 3 5 3" xfId="14218" xr:uid="{00000000-0005-0000-0000-0000007C0000}"/>
    <cellStyle name="Currency 3 4 2 3 5 3 2" xfId="43276" xr:uid="{00000000-0005-0000-0000-0000017C0000}"/>
    <cellStyle name="Currency 3 4 2 3 5 4" xfId="36692" xr:uid="{00000000-0005-0000-0000-0000027C0000}"/>
    <cellStyle name="Currency 3 4 2 3 6" xfId="15497" xr:uid="{00000000-0005-0000-0000-0000037C0000}"/>
    <cellStyle name="Currency 3 4 2 3 6 2" xfId="23487" xr:uid="{00000000-0005-0000-0000-0000047C0000}"/>
    <cellStyle name="Currency 3 4 2 3 6 2 2" xfId="52446" xr:uid="{00000000-0005-0000-0000-0000057C0000}"/>
    <cellStyle name="Currency 3 4 2 3 6 3" xfId="44505" xr:uid="{00000000-0005-0000-0000-0000067C0000}"/>
    <cellStyle name="Currency 3 4 2 3 7" xfId="22038" xr:uid="{00000000-0005-0000-0000-0000077C0000}"/>
    <cellStyle name="Currency 3 4 2 3 7 2" xfId="29986" xr:uid="{00000000-0005-0000-0000-0000087C0000}"/>
    <cellStyle name="Currency 3 4 2 3 7 2 2" xfId="58945" xr:uid="{00000000-0005-0000-0000-0000097C0000}"/>
    <cellStyle name="Currency 3 4 2 3 7 3" xfId="51004" xr:uid="{00000000-0005-0000-0000-00000A7C0000}"/>
    <cellStyle name="Currency 3 4 2 3 8" xfId="8778" xr:uid="{00000000-0005-0000-0000-00000B7C0000}"/>
    <cellStyle name="Currency 3 4 2 3 8 2" xfId="37836" xr:uid="{00000000-0005-0000-0000-00000C7C0000}"/>
    <cellStyle name="Currency 3 4 2 3 9" xfId="31252" xr:uid="{00000000-0005-0000-0000-00000D7C0000}"/>
    <cellStyle name="Currency 3 4 2 4" xfId="1914" xr:uid="{00000000-0005-0000-0000-00000E7C0000}"/>
    <cellStyle name="Currency 3 4 2 4 2" xfId="2924" xr:uid="{00000000-0005-0000-0000-00000F7C0000}"/>
    <cellStyle name="Currency 3 4 2 4 2 2" xfId="6282" xr:uid="{00000000-0005-0000-0000-0000107C0000}"/>
    <cellStyle name="Currency 3 4 2 4 2 2 2" xfId="19564" xr:uid="{00000000-0005-0000-0000-0000117C0000}"/>
    <cellStyle name="Currency 3 4 2 4 2 2 2 2" xfId="27518" xr:uid="{00000000-0005-0000-0000-0000127C0000}"/>
    <cellStyle name="Currency 3 4 2 4 2 2 2 2 2" xfId="56477" xr:uid="{00000000-0005-0000-0000-0000137C0000}"/>
    <cellStyle name="Currency 3 4 2 4 2 2 2 3" xfId="48536" xr:uid="{00000000-0005-0000-0000-0000147C0000}"/>
    <cellStyle name="Currency 3 4 2 4 2 2 3" xfId="12894" xr:uid="{00000000-0005-0000-0000-0000157C0000}"/>
    <cellStyle name="Currency 3 4 2 4 2 2 3 2" xfId="41952" xr:uid="{00000000-0005-0000-0000-0000167C0000}"/>
    <cellStyle name="Currency 3 4 2 4 2 2 4" xfId="35368" xr:uid="{00000000-0005-0000-0000-0000177C0000}"/>
    <cellStyle name="Currency 3 4 2 4 2 3" xfId="16412" xr:uid="{00000000-0005-0000-0000-0000187C0000}"/>
    <cellStyle name="Currency 3 4 2 4 2 3 2" xfId="24366" xr:uid="{00000000-0005-0000-0000-0000197C0000}"/>
    <cellStyle name="Currency 3 4 2 4 2 3 2 2" xfId="53325" xr:uid="{00000000-0005-0000-0000-00001A7C0000}"/>
    <cellStyle name="Currency 3 4 2 4 2 3 3" xfId="45384" xr:uid="{00000000-0005-0000-0000-00001B7C0000}"/>
    <cellStyle name="Currency 3 4 2 4 2 4" xfId="9602" xr:uid="{00000000-0005-0000-0000-00001C7C0000}"/>
    <cellStyle name="Currency 3 4 2 4 2 4 2" xfId="38660" xr:uid="{00000000-0005-0000-0000-00001D7C0000}"/>
    <cellStyle name="Currency 3 4 2 4 2 5" xfId="32076" xr:uid="{00000000-0005-0000-0000-00001E7C0000}"/>
    <cellStyle name="Currency 3 4 2 4 3" xfId="4122" xr:uid="{00000000-0005-0000-0000-00001F7C0000}"/>
    <cellStyle name="Currency 3 4 2 4 3 2" xfId="17416" xr:uid="{00000000-0005-0000-0000-0000207C0000}"/>
    <cellStyle name="Currency 3 4 2 4 3 2 2" xfId="25370" xr:uid="{00000000-0005-0000-0000-0000217C0000}"/>
    <cellStyle name="Currency 3 4 2 4 3 2 2 2" xfId="54329" xr:uid="{00000000-0005-0000-0000-0000227C0000}"/>
    <cellStyle name="Currency 3 4 2 4 3 2 3" xfId="46388" xr:uid="{00000000-0005-0000-0000-0000237C0000}"/>
    <cellStyle name="Currency 3 4 2 4 3 3" xfId="10746" xr:uid="{00000000-0005-0000-0000-0000247C0000}"/>
    <cellStyle name="Currency 3 4 2 4 3 3 2" xfId="39804" xr:uid="{00000000-0005-0000-0000-0000257C0000}"/>
    <cellStyle name="Currency 3 4 2 4 3 4" xfId="33220" xr:uid="{00000000-0005-0000-0000-0000267C0000}"/>
    <cellStyle name="Currency 3 4 2 4 4" xfId="5278" xr:uid="{00000000-0005-0000-0000-0000277C0000}"/>
    <cellStyle name="Currency 3 4 2 4 4 2" xfId="18560" xr:uid="{00000000-0005-0000-0000-0000287C0000}"/>
    <cellStyle name="Currency 3 4 2 4 4 2 2" xfId="26514" xr:uid="{00000000-0005-0000-0000-0000297C0000}"/>
    <cellStyle name="Currency 3 4 2 4 4 2 2 2" xfId="55473" xr:uid="{00000000-0005-0000-0000-00002A7C0000}"/>
    <cellStyle name="Currency 3 4 2 4 4 2 3" xfId="47532" xr:uid="{00000000-0005-0000-0000-00002B7C0000}"/>
    <cellStyle name="Currency 3 4 2 4 4 3" xfId="11890" xr:uid="{00000000-0005-0000-0000-00002C7C0000}"/>
    <cellStyle name="Currency 3 4 2 4 4 3 2" xfId="40948" xr:uid="{00000000-0005-0000-0000-00002D7C0000}"/>
    <cellStyle name="Currency 3 4 2 4 4 4" xfId="34364" xr:uid="{00000000-0005-0000-0000-00002E7C0000}"/>
    <cellStyle name="Currency 3 4 2 4 5" xfId="7447" xr:uid="{00000000-0005-0000-0000-00002F7C0000}"/>
    <cellStyle name="Currency 3 4 2 4 5 2" xfId="20708" xr:uid="{00000000-0005-0000-0000-0000307C0000}"/>
    <cellStyle name="Currency 3 4 2 4 5 2 2" xfId="28662" xr:uid="{00000000-0005-0000-0000-0000317C0000}"/>
    <cellStyle name="Currency 3 4 2 4 5 2 2 2" xfId="57621" xr:uid="{00000000-0005-0000-0000-0000327C0000}"/>
    <cellStyle name="Currency 3 4 2 4 5 2 3" xfId="49680" xr:uid="{00000000-0005-0000-0000-0000337C0000}"/>
    <cellStyle name="Currency 3 4 2 4 5 3" xfId="14038" xr:uid="{00000000-0005-0000-0000-0000347C0000}"/>
    <cellStyle name="Currency 3 4 2 4 5 3 2" xfId="43096" xr:uid="{00000000-0005-0000-0000-0000357C0000}"/>
    <cellStyle name="Currency 3 4 2 4 5 4" xfId="36512" xr:uid="{00000000-0005-0000-0000-0000367C0000}"/>
    <cellStyle name="Currency 3 4 2 4 6" xfId="15317" xr:uid="{00000000-0005-0000-0000-0000377C0000}"/>
    <cellStyle name="Currency 3 4 2 4 6 2" xfId="23307" xr:uid="{00000000-0005-0000-0000-0000387C0000}"/>
    <cellStyle name="Currency 3 4 2 4 6 2 2" xfId="52266" xr:uid="{00000000-0005-0000-0000-0000397C0000}"/>
    <cellStyle name="Currency 3 4 2 4 6 3" xfId="44325" xr:uid="{00000000-0005-0000-0000-00003A7C0000}"/>
    <cellStyle name="Currency 3 4 2 4 7" xfId="21858" xr:uid="{00000000-0005-0000-0000-00003B7C0000}"/>
    <cellStyle name="Currency 3 4 2 4 7 2" xfId="29806" xr:uid="{00000000-0005-0000-0000-00003C7C0000}"/>
    <cellStyle name="Currency 3 4 2 4 7 2 2" xfId="58765" xr:uid="{00000000-0005-0000-0000-00003D7C0000}"/>
    <cellStyle name="Currency 3 4 2 4 7 3" xfId="50824" xr:uid="{00000000-0005-0000-0000-00003E7C0000}"/>
    <cellStyle name="Currency 3 4 2 4 8" xfId="8598" xr:uid="{00000000-0005-0000-0000-00003F7C0000}"/>
    <cellStyle name="Currency 3 4 2 4 8 2" xfId="37656" xr:uid="{00000000-0005-0000-0000-0000407C0000}"/>
    <cellStyle name="Currency 3 4 2 4 9" xfId="31072" xr:uid="{00000000-0005-0000-0000-0000417C0000}"/>
    <cellStyle name="Currency 3 4 2 5" xfId="2512" xr:uid="{00000000-0005-0000-0000-0000427C0000}"/>
    <cellStyle name="Currency 3 4 2 5 2" xfId="5870" xr:uid="{00000000-0005-0000-0000-0000437C0000}"/>
    <cellStyle name="Currency 3 4 2 5 2 2" xfId="19152" xr:uid="{00000000-0005-0000-0000-0000447C0000}"/>
    <cellStyle name="Currency 3 4 2 5 2 2 2" xfId="27106" xr:uid="{00000000-0005-0000-0000-0000457C0000}"/>
    <cellStyle name="Currency 3 4 2 5 2 2 2 2" xfId="56065" xr:uid="{00000000-0005-0000-0000-0000467C0000}"/>
    <cellStyle name="Currency 3 4 2 5 2 2 3" xfId="48124" xr:uid="{00000000-0005-0000-0000-0000477C0000}"/>
    <cellStyle name="Currency 3 4 2 5 2 3" xfId="12482" xr:uid="{00000000-0005-0000-0000-0000487C0000}"/>
    <cellStyle name="Currency 3 4 2 5 2 3 2" xfId="41540" xr:uid="{00000000-0005-0000-0000-0000497C0000}"/>
    <cellStyle name="Currency 3 4 2 5 2 4" xfId="34956" xr:uid="{00000000-0005-0000-0000-00004A7C0000}"/>
    <cellStyle name="Currency 3 4 2 5 3" xfId="16026" xr:uid="{00000000-0005-0000-0000-00004B7C0000}"/>
    <cellStyle name="Currency 3 4 2 5 3 2" xfId="23980" xr:uid="{00000000-0005-0000-0000-00004C7C0000}"/>
    <cellStyle name="Currency 3 4 2 5 3 2 2" xfId="52939" xr:uid="{00000000-0005-0000-0000-00004D7C0000}"/>
    <cellStyle name="Currency 3 4 2 5 3 3" xfId="44998" xr:uid="{00000000-0005-0000-0000-00004E7C0000}"/>
    <cellStyle name="Currency 3 4 2 5 4" xfId="9190" xr:uid="{00000000-0005-0000-0000-00004F7C0000}"/>
    <cellStyle name="Currency 3 4 2 5 4 2" xfId="38248" xr:uid="{00000000-0005-0000-0000-0000507C0000}"/>
    <cellStyle name="Currency 3 4 2 5 5" xfId="31664" xr:uid="{00000000-0005-0000-0000-0000517C0000}"/>
    <cellStyle name="Currency 3 4 2 6" xfId="3710" xr:uid="{00000000-0005-0000-0000-0000527C0000}"/>
    <cellStyle name="Currency 3 4 2 6 2" xfId="17004" xr:uid="{00000000-0005-0000-0000-0000537C0000}"/>
    <cellStyle name="Currency 3 4 2 6 2 2" xfId="24958" xr:uid="{00000000-0005-0000-0000-0000547C0000}"/>
    <cellStyle name="Currency 3 4 2 6 2 2 2" xfId="53917" xr:uid="{00000000-0005-0000-0000-0000557C0000}"/>
    <cellStyle name="Currency 3 4 2 6 2 3" xfId="45976" xr:uid="{00000000-0005-0000-0000-0000567C0000}"/>
    <cellStyle name="Currency 3 4 2 6 3" xfId="10334" xr:uid="{00000000-0005-0000-0000-0000577C0000}"/>
    <cellStyle name="Currency 3 4 2 6 3 2" xfId="39392" xr:uid="{00000000-0005-0000-0000-0000587C0000}"/>
    <cellStyle name="Currency 3 4 2 6 4" xfId="32808" xr:uid="{00000000-0005-0000-0000-0000597C0000}"/>
    <cellStyle name="Currency 3 4 2 7" xfId="4866" xr:uid="{00000000-0005-0000-0000-00005A7C0000}"/>
    <cellStyle name="Currency 3 4 2 7 2" xfId="18148" xr:uid="{00000000-0005-0000-0000-00005B7C0000}"/>
    <cellStyle name="Currency 3 4 2 7 2 2" xfId="26102" xr:uid="{00000000-0005-0000-0000-00005C7C0000}"/>
    <cellStyle name="Currency 3 4 2 7 2 2 2" xfId="55061" xr:uid="{00000000-0005-0000-0000-00005D7C0000}"/>
    <cellStyle name="Currency 3 4 2 7 2 3" xfId="47120" xr:uid="{00000000-0005-0000-0000-00005E7C0000}"/>
    <cellStyle name="Currency 3 4 2 7 3" xfId="11478" xr:uid="{00000000-0005-0000-0000-00005F7C0000}"/>
    <cellStyle name="Currency 3 4 2 7 3 2" xfId="40536" xr:uid="{00000000-0005-0000-0000-0000607C0000}"/>
    <cellStyle name="Currency 3 4 2 7 4" xfId="33952" xr:uid="{00000000-0005-0000-0000-0000617C0000}"/>
    <cellStyle name="Currency 3 4 2 8" xfId="7035" xr:uid="{00000000-0005-0000-0000-0000627C0000}"/>
    <cellStyle name="Currency 3 4 2 8 2" xfId="20296" xr:uid="{00000000-0005-0000-0000-0000637C0000}"/>
    <cellStyle name="Currency 3 4 2 8 2 2" xfId="28250" xr:uid="{00000000-0005-0000-0000-0000647C0000}"/>
    <cellStyle name="Currency 3 4 2 8 2 2 2" xfId="57209" xr:uid="{00000000-0005-0000-0000-0000657C0000}"/>
    <cellStyle name="Currency 3 4 2 8 2 3" xfId="49268" xr:uid="{00000000-0005-0000-0000-0000667C0000}"/>
    <cellStyle name="Currency 3 4 2 8 3" xfId="13626" xr:uid="{00000000-0005-0000-0000-0000677C0000}"/>
    <cellStyle name="Currency 3 4 2 8 3 2" xfId="42684" xr:uid="{00000000-0005-0000-0000-0000687C0000}"/>
    <cellStyle name="Currency 3 4 2 8 4" xfId="36100" xr:uid="{00000000-0005-0000-0000-0000697C0000}"/>
    <cellStyle name="Currency 3 4 2 9" xfId="14904" xr:uid="{00000000-0005-0000-0000-00006A7C0000}"/>
    <cellStyle name="Currency 3 4 2 9 2" xfId="22894" xr:uid="{00000000-0005-0000-0000-00006B7C0000}"/>
    <cellStyle name="Currency 3 4 2 9 2 2" xfId="51853" xr:uid="{00000000-0005-0000-0000-00006C7C0000}"/>
    <cellStyle name="Currency 3 4 2 9 3" xfId="43912" xr:uid="{00000000-0005-0000-0000-00006D7C0000}"/>
    <cellStyle name="Currency 3 4 3" xfId="1564" xr:uid="{00000000-0005-0000-0000-00006E7C0000}"/>
    <cellStyle name="Currency 3 4 3 10" xfId="30753" xr:uid="{00000000-0005-0000-0000-00006F7C0000}"/>
    <cellStyle name="Currency 3 4 3 2" xfId="2189" xr:uid="{00000000-0005-0000-0000-0000707C0000}"/>
    <cellStyle name="Currency 3 4 3 2 2" xfId="3197" xr:uid="{00000000-0005-0000-0000-0000717C0000}"/>
    <cellStyle name="Currency 3 4 3 2 2 2" xfId="6555" xr:uid="{00000000-0005-0000-0000-0000727C0000}"/>
    <cellStyle name="Currency 3 4 3 2 2 2 2" xfId="19837" xr:uid="{00000000-0005-0000-0000-0000737C0000}"/>
    <cellStyle name="Currency 3 4 3 2 2 2 2 2" xfId="27791" xr:uid="{00000000-0005-0000-0000-0000747C0000}"/>
    <cellStyle name="Currency 3 4 3 2 2 2 2 2 2" xfId="56750" xr:uid="{00000000-0005-0000-0000-0000757C0000}"/>
    <cellStyle name="Currency 3 4 3 2 2 2 2 3" xfId="48809" xr:uid="{00000000-0005-0000-0000-0000767C0000}"/>
    <cellStyle name="Currency 3 4 3 2 2 2 3" xfId="13167" xr:uid="{00000000-0005-0000-0000-0000777C0000}"/>
    <cellStyle name="Currency 3 4 3 2 2 2 3 2" xfId="42225" xr:uid="{00000000-0005-0000-0000-0000787C0000}"/>
    <cellStyle name="Currency 3 4 3 2 2 2 4" xfId="35641" xr:uid="{00000000-0005-0000-0000-0000797C0000}"/>
    <cellStyle name="Currency 3 4 3 2 2 3" xfId="16685" xr:uid="{00000000-0005-0000-0000-00007A7C0000}"/>
    <cellStyle name="Currency 3 4 3 2 2 3 2" xfId="24639" xr:uid="{00000000-0005-0000-0000-00007B7C0000}"/>
    <cellStyle name="Currency 3 4 3 2 2 3 2 2" xfId="53598" xr:uid="{00000000-0005-0000-0000-00007C7C0000}"/>
    <cellStyle name="Currency 3 4 3 2 2 3 3" xfId="45657" xr:uid="{00000000-0005-0000-0000-00007D7C0000}"/>
    <cellStyle name="Currency 3 4 3 2 2 4" xfId="9875" xr:uid="{00000000-0005-0000-0000-00007E7C0000}"/>
    <cellStyle name="Currency 3 4 3 2 2 4 2" xfId="38933" xr:uid="{00000000-0005-0000-0000-00007F7C0000}"/>
    <cellStyle name="Currency 3 4 3 2 2 5" xfId="32349" xr:uid="{00000000-0005-0000-0000-0000807C0000}"/>
    <cellStyle name="Currency 3 4 3 2 3" xfId="4395" xr:uid="{00000000-0005-0000-0000-0000817C0000}"/>
    <cellStyle name="Currency 3 4 3 2 3 2" xfId="17689" xr:uid="{00000000-0005-0000-0000-0000827C0000}"/>
    <cellStyle name="Currency 3 4 3 2 3 2 2" xfId="25643" xr:uid="{00000000-0005-0000-0000-0000837C0000}"/>
    <cellStyle name="Currency 3 4 3 2 3 2 2 2" xfId="54602" xr:uid="{00000000-0005-0000-0000-0000847C0000}"/>
    <cellStyle name="Currency 3 4 3 2 3 2 3" xfId="46661" xr:uid="{00000000-0005-0000-0000-0000857C0000}"/>
    <cellStyle name="Currency 3 4 3 2 3 3" xfId="11019" xr:uid="{00000000-0005-0000-0000-0000867C0000}"/>
    <cellStyle name="Currency 3 4 3 2 3 3 2" xfId="40077" xr:uid="{00000000-0005-0000-0000-0000877C0000}"/>
    <cellStyle name="Currency 3 4 3 2 3 4" xfId="33493" xr:uid="{00000000-0005-0000-0000-0000887C0000}"/>
    <cellStyle name="Currency 3 4 3 2 4" xfId="5551" xr:uid="{00000000-0005-0000-0000-0000897C0000}"/>
    <cellStyle name="Currency 3 4 3 2 4 2" xfId="18833" xr:uid="{00000000-0005-0000-0000-00008A7C0000}"/>
    <cellStyle name="Currency 3 4 3 2 4 2 2" xfId="26787" xr:uid="{00000000-0005-0000-0000-00008B7C0000}"/>
    <cellStyle name="Currency 3 4 3 2 4 2 2 2" xfId="55746" xr:uid="{00000000-0005-0000-0000-00008C7C0000}"/>
    <cellStyle name="Currency 3 4 3 2 4 2 3" xfId="47805" xr:uid="{00000000-0005-0000-0000-00008D7C0000}"/>
    <cellStyle name="Currency 3 4 3 2 4 3" xfId="12163" xr:uid="{00000000-0005-0000-0000-00008E7C0000}"/>
    <cellStyle name="Currency 3 4 3 2 4 3 2" xfId="41221" xr:uid="{00000000-0005-0000-0000-00008F7C0000}"/>
    <cellStyle name="Currency 3 4 3 2 4 4" xfId="34637" xr:uid="{00000000-0005-0000-0000-0000907C0000}"/>
    <cellStyle name="Currency 3 4 3 2 5" xfId="7720" xr:uid="{00000000-0005-0000-0000-0000917C0000}"/>
    <cellStyle name="Currency 3 4 3 2 5 2" xfId="20981" xr:uid="{00000000-0005-0000-0000-0000927C0000}"/>
    <cellStyle name="Currency 3 4 3 2 5 2 2" xfId="28935" xr:uid="{00000000-0005-0000-0000-0000937C0000}"/>
    <cellStyle name="Currency 3 4 3 2 5 2 2 2" xfId="57894" xr:uid="{00000000-0005-0000-0000-0000947C0000}"/>
    <cellStyle name="Currency 3 4 3 2 5 2 3" xfId="49953" xr:uid="{00000000-0005-0000-0000-0000957C0000}"/>
    <cellStyle name="Currency 3 4 3 2 5 3" xfId="14311" xr:uid="{00000000-0005-0000-0000-0000967C0000}"/>
    <cellStyle name="Currency 3 4 3 2 5 3 2" xfId="43369" xr:uid="{00000000-0005-0000-0000-0000977C0000}"/>
    <cellStyle name="Currency 3 4 3 2 5 4" xfId="36785" xr:uid="{00000000-0005-0000-0000-0000987C0000}"/>
    <cellStyle name="Currency 3 4 3 2 6" xfId="15590" xr:uid="{00000000-0005-0000-0000-0000997C0000}"/>
    <cellStyle name="Currency 3 4 3 2 6 2" xfId="23580" xr:uid="{00000000-0005-0000-0000-00009A7C0000}"/>
    <cellStyle name="Currency 3 4 3 2 6 2 2" xfId="52539" xr:uid="{00000000-0005-0000-0000-00009B7C0000}"/>
    <cellStyle name="Currency 3 4 3 2 6 3" xfId="44598" xr:uid="{00000000-0005-0000-0000-00009C7C0000}"/>
    <cellStyle name="Currency 3 4 3 2 7" xfId="22131" xr:uid="{00000000-0005-0000-0000-00009D7C0000}"/>
    <cellStyle name="Currency 3 4 3 2 7 2" xfId="30079" xr:uid="{00000000-0005-0000-0000-00009E7C0000}"/>
    <cellStyle name="Currency 3 4 3 2 7 2 2" xfId="59038" xr:uid="{00000000-0005-0000-0000-00009F7C0000}"/>
    <cellStyle name="Currency 3 4 3 2 7 3" xfId="51097" xr:uid="{00000000-0005-0000-0000-0000A07C0000}"/>
    <cellStyle name="Currency 3 4 3 2 8" xfId="8871" xr:uid="{00000000-0005-0000-0000-0000A17C0000}"/>
    <cellStyle name="Currency 3 4 3 2 8 2" xfId="37929" xr:uid="{00000000-0005-0000-0000-0000A27C0000}"/>
    <cellStyle name="Currency 3 4 3 2 9" xfId="31345" xr:uid="{00000000-0005-0000-0000-0000A37C0000}"/>
    <cellStyle name="Currency 3 4 3 3" xfId="2605" xr:uid="{00000000-0005-0000-0000-0000A47C0000}"/>
    <cellStyle name="Currency 3 4 3 3 2" xfId="5963" xr:uid="{00000000-0005-0000-0000-0000A57C0000}"/>
    <cellStyle name="Currency 3 4 3 3 2 2" xfId="19245" xr:uid="{00000000-0005-0000-0000-0000A67C0000}"/>
    <cellStyle name="Currency 3 4 3 3 2 2 2" xfId="27199" xr:uid="{00000000-0005-0000-0000-0000A77C0000}"/>
    <cellStyle name="Currency 3 4 3 3 2 2 2 2" xfId="56158" xr:uid="{00000000-0005-0000-0000-0000A87C0000}"/>
    <cellStyle name="Currency 3 4 3 3 2 2 3" xfId="48217" xr:uid="{00000000-0005-0000-0000-0000A97C0000}"/>
    <cellStyle name="Currency 3 4 3 3 2 3" xfId="12575" xr:uid="{00000000-0005-0000-0000-0000AA7C0000}"/>
    <cellStyle name="Currency 3 4 3 3 2 3 2" xfId="41633" xr:uid="{00000000-0005-0000-0000-0000AB7C0000}"/>
    <cellStyle name="Currency 3 4 3 3 2 4" xfId="35049" xr:uid="{00000000-0005-0000-0000-0000AC7C0000}"/>
    <cellStyle name="Currency 3 4 3 3 3" xfId="16093" xr:uid="{00000000-0005-0000-0000-0000AD7C0000}"/>
    <cellStyle name="Currency 3 4 3 3 3 2" xfId="24047" xr:uid="{00000000-0005-0000-0000-0000AE7C0000}"/>
    <cellStyle name="Currency 3 4 3 3 3 2 2" xfId="53006" xr:uid="{00000000-0005-0000-0000-0000AF7C0000}"/>
    <cellStyle name="Currency 3 4 3 3 3 3" xfId="45065" xr:uid="{00000000-0005-0000-0000-0000B07C0000}"/>
    <cellStyle name="Currency 3 4 3 3 4" xfId="9283" xr:uid="{00000000-0005-0000-0000-0000B17C0000}"/>
    <cellStyle name="Currency 3 4 3 3 4 2" xfId="38341" xr:uid="{00000000-0005-0000-0000-0000B27C0000}"/>
    <cellStyle name="Currency 3 4 3 3 5" xfId="31757" xr:uid="{00000000-0005-0000-0000-0000B37C0000}"/>
    <cellStyle name="Currency 3 4 3 4" xfId="3803" xr:uid="{00000000-0005-0000-0000-0000B47C0000}"/>
    <cellStyle name="Currency 3 4 3 4 2" xfId="17097" xr:uid="{00000000-0005-0000-0000-0000B57C0000}"/>
    <cellStyle name="Currency 3 4 3 4 2 2" xfId="25051" xr:uid="{00000000-0005-0000-0000-0000B67C0000}"/>
    <cellStyle name="Currency 3 4 3 4 2 2 2" xfId="54010" xr:uid="{00000000-0005-0000-0000-0000B77C0000}"/>
    <cellStyle name="Currency 3 4 3 4 2 3" xfId="46069" xr:uid="{00000000-0005-0000-0000-0000B87C0000}"/>
    <cellStyle name="Currency 3 4 3 4 3" xfId="10427" xr:uid="{00000000-0005-0000-0000-0000B97C0000}"/>
    <cellStyle name="Currency 3 4 3 4 3 2" xfId="39485" xr:uid="{00000000-0005-0000-0000-0000BA7C0000}"/>
    <cellStyle name="Currency 3 4 3 4 4" xfId="32901" xr:uid="{00000000-0005-0000-0000-0000BB7C0000}"/>
    <cellStyle name="Currency 3 4 3 5" xfId="4959" xr:uid="{00000000-0005-0000-0000-0000BC7C0000}"/>
    <cellStyle name="Currency 3 4 3 5 2" xfId="18241" xr:uid="{00000000-0005-0000-0000-0000BD7C0000}"/>
    <cellStyle name="Currency 3 4 3 5 2 2" xfId="26195" xr:uid="{00000000-0005-0000-0000-0000BE7C0000}"/>
    <cellStyle name="Currency 3 4 3 5 2 2 2" xfId="55154" xr:uid="{00000000-0005-0000-0000-0000BF7C0000}"/>
    <cellStyle name="Currency 3 4 3 5 2 3" xfId="47213" xr:uid="{00000000-0005-0000-0000-0000C07C0000}"/>
    <cellStyle name="Currency 3 4 3 5 3" xfId="11571" xr:uid="{00000000-0005-0000-0000-0000C17C0000}"/>
    <cellStyle name="Currency 3 4 3 5 3 2" xfId="40629" xr:uid="{00000000-0005-0000-0000-0000C27C0000}"/>
    <cellStyle name="Currency 3 4 3 5 4" xfId="34045" xr:uid="{00000000-0005-0000-0000-0000C37C0000}"/>
    <cellStyle name="Currency 3 4 3 6" xfId="7128" xr:uid="{00000000-0005-0000-0000-0000C47C0000}"/>
    <cellStyle name="Currency 3 4 3 6 2" xfId="20389" xr:uid="{00000000-0005-0000-0000-0000C57C0000}"/>
    <cellStyle name="Currency 3 4 3 6 2 2" xfId="28343" xr:uid="{00000000-0005-0000-0000-0000C67C0000}"/>
    <cellStyle name="Currency 3 4 3 6 2 2 2" xfId="57302" xr:uid="{00000000-0005-0000-0000-0000C77C0000}"/>
    <cellStyle name="Currency 3 4 3 6 2 3" xfId="49361" xr:uid="{00000000-0005-0000-0000-0000C87C0000}"/>
    <cellStyle name="Currency 3 4 3 6 3" xfId="13719" xr:uid="{00000000-0005-0000-0000-0000C97C0000}"/>
    <cellStyle name="Currency 3 4 3 6 3 2" xfId="42777" xr:uid="{00000000-0005-0000-0000-0000CA7C0000}"/>
    <cellStyle name="Currency 3 4 3 6 4" xfId="36193" xr:uid="{00000000-0005-0000-0000-0000CB7C0000}"/>
    <cellStyle name="Currency 3 4 3 7" xfId="14997" xr:uid="{00000000-0005-0000-0000-0000CC7C0000}"/>
    <cellStyle name="Currency 3 4 3 7 2" xfId="22987" xr:uid="{00000000-0005-0000-0000-0000CD7C0000}"/>
    <cellStyle name="Currency 3 4 3 7 2 2" xfId="51946" xr:uid="{00000000-0005-0000-0000-0000CE7C0000}"/>
    <cellStyle name="Currency 3 4 3 7 3" xfId="44005" xr:uid="{00000000-0005-0000-0000-0000CF7C0000}"/>
    <cellStyle name="Currency 3 4 3 8" xfId="21539" xr:uid="{00000000-0005-0000-0000-0000D07C0000}"/>
    <cellStyle name="Currency 3 4 3 8 2" xfId="29487" xr:uid="{00000000-0005-0000-0000-0000D17C0000}"/>
    <cellStyle name="Currency 3 4 3 8 2 2" xfId="58446" xr:uid="{00000000-0005-0000-0000-0000D27C0000}"/>
    <cellStyle name="Currency 3 4 3 8 3" xfId="50505" xr:uid="{00000000-0005-0000-0000-0000D37C0000}"/>
    <cellStyle name="Currency 3 4 3 9" xfId="8279" xr:uid="{00000000-0005-0000-0000-0000D47C0000}"/>
    <cellStyle name="Currency 3 4 3 9 2" xfId="37337" xr:uid="{00000000-0005-0000-0000-0000D57C0000}"/>
    <cellStyle name="Currency 3 4 4" xfId="2006" xr:uid="{00000000-0005-0000-0000-0000D67C0000}"/>
    <cellStyle name="Currency 3 4 4 2" xfId="3014" xr:uid="{00000000-0005-0000-0000-0000D77C0000}"/>
    <cellStyle name="Currency 3 4 4 2 2" xfId="6372" xr:uid="{00000000-0005-0000-0000-0000D87C0000}"/>
    <cellStyle name="Currency 3 4 4 2 2 2" xfId="19654" xr:uid="{00000000-0005-0000-0000-0000D97C0000}"/>
    <cellStyle name="Currency 3 4 4 2 2 2 2" xfId="27608" xr:uid="{00000000-0005-0000-0000-0000DA7C0000}"/>
    <cellStyle name="Currency 3 4 4 2 2 2 2 2" xfId="56567" xr:uid="{00000000-0005-0000-0000-0000DB7C0000}"/>
    <cellStyle name="Currency 3 4 4 2 2 2 3" xfId="48626" xr:uid="{00000000-0005-0000-0000-0000DC7C0000}"/>
    <cellStyle name="Currency 3 4 4 2 2 3" xfId="12984" xr:uid="{00000000-0005-0000-0000-0000DD7C0000}"/>
    <cellStyle name="Currency 3 4 4 2 2 3 2" xfId="42042" xr:uid="{00000000-0005-0000-0000-0000DE7C0000}"/>
    <cellStyle name="Currency 3 4 4 2 2 4" xfId="35458" xr:uid="{00000000-0005-0000-0000-0000DF7C0000}"/>
    <cellStyle name="Currency 3 4 4 2 3" xfId="16502" xr:uid="{00000000-0005-0000-0000-0000E07C0000}"/>
    <cellStyle name="Currency 3 4 4 2 3 2" xfId="24456" xr:uid="{00000000-0005-0000-0000-0000E17C0000}"/>
    <cellStyle name="Currency 3 4 4 2 3 2 2" xfId="53415" xr:uid="{00000000-0005-0000-0000-0000E27C0000}"/>
    <cellStyle name="Currency 3 4 4 2 3 3" xfId="45474" xr:uid="{00000000-0005-0000-0000-0000E37C0000}"/>
    <cellStyle name="Currency 3 4 4 2 4" xfId="9692" xr:uid="{00000000-0005-0000-0000-0000E47C0000}"/>
    <cellStyle name="Currency 3 4 4 2 4 2" xfId="38750" xr:uid="{00000000-0005-0000-0000-0000E57C0000}"/>
    <cellStyle name="Currency 3 4 4 2 5" xfId="32166" xr:uid="{00000000-0005-0000-0000-0000E67C0000}"/>
    <cellStyle name="Currency 3 4 4 3" xfId="4212" xr:uid="{00000000-0005-0000-0000-0000E77C0000}"/>
    <cellStyle name="Currency 3 4 4 3 2" xfId="17506" xr:uid="{00000000-0005-0000-0000-0000E87C0000}"/>
    <cellStyle name="Currency 3 4 4 3 2 2" xfId="25460" xr:uid="{00000000-0005-0000-0000-0000E97C0000}"/>
    <cellStyle name="Currency 3 4 4 3 2 2 2" xfId="54419" xr:uid="{00000000-0005-0000-0000-0000EA7C0000}"/>
    <cellStyle name="Currency 3 4 4 3 2 3" xfId="46478" xr:uid="{00000000-0005-0000-0000-0000EB7C0000}"/>
    <cellStyle name="Currency 3 4 4 3 3" xfId="10836" xr:uid="{00000000-0005-0000-0000-0000EC7C0000}"/>
    <cellStyle name="Currency 3 4 4 3 3 2" xfId="39894" xr:uid="{00000000-0005-0000-0000-0000ED7C0000}"/>
    <cellStyle name="Currency 3 4 4 3 4" xfId="33310" xr:uid="{00000000-0005-0000-0000-0000EE7C0000}"/>
    <cellStyle name="Currency 3 4 4 4" xfId="5368" xr:uid="{00000000-0005-0000-0000-0000EF7C0000}"/>
    <cellStyle name="Currency 3 4 4 4 2" xfId="18650" xr:uid="{00000000-0005-0000-0000-0000F07C0000}"/>
    <cellStyle name="Currency 3 4 4 4 2 2" xfId="26604" xr:uid="{00000000-0005-0000-0000-0000F17C0000}"/>
    <cellStyle name="Currency 3 4 4 4 2 2 2" xfId="55563" xr:uid="{00000000-0005-0000-0000-0000F27C0000}"/>
    <cellStyle name="Currency 3 4 4 4 2 3" xfId="47622" xr:uid="{00000000-0005-0000-0000-0000F37C0000}"/>
    <cellStyle name="Currency 3 4 4 4 3" xfId="11980" xr:uid="{00000000-0005-0000-0000-0000F47C0000}"/>
    <cellStyle name="Currency 3 4 4 4 3 2" xfId="41038" xr:uid="{00000000-0005-0000-0000-0000F57C0000}"/>
    <cellStyle name="Currency 3 4 4 4 4" xfId="34454" xr:uid="{00000000-0005-0000-0000-0000F67C0000}"/>
    <cellStyle name="Currency 3 4 4 5" xfId="7537" xr:uid="{00000000-0005-0000-0000-0000F77C0000}"/>
    <cellStyle name="Currency 3 4 4 5 2" xfId="20798" xr:uid="{00000000-0005-0000-0000-0000F87C0000}"/>
    <cellStyle name="Currency 3 4 4 5 2 2" xfId="28752" xr:uid="{00000000-0005-0000-0000-0000F97C0000}"/>
    <cellStyle name="Currency 3 4 4 5 2 2 2" xfId="57711" xr:uid="{00000000-0005-0000-0000-0000FA7C0000}"/>
    <cellStyle name="Currency 3 4 4 5 2 3" xfId="49770" xr:uid="{00000000-0005-0000-0000-0000FB7C0000}"/>
    <cellStyle name="Currency 3 4 4 5 3" xfId="14128" xr:uid="{00000000-0005-0000-0000-0000FC7C0000}"/>
    <cellStyle name="Currency 3 4 4 5 3 2" xfId="43186" xr:uid="{00000000-0005-0000-0000-0000FD7C0000}"/>
    <cellStyle name="Currency 3 4 4 5 4" xfId="36602" xr:uid="{00000000-0005-0000-0000-0000FE7C0000}"/>
    <cellStyle name="Currency 3 4 4 6" xfId="15407" xr:uid="{00000000-0005-0000-0000-0000FF7C0000}"/>
    <cellStyle name="Currency 3 4 4 6 2" xfId="23397" xr:uid="{00000000-0005-0000-0000-0000007D0000}"/>
    <cellStyle name="Currency 3 4 4 6 2 2" xfId="52356" xr:uid="{00000000-0005-0000-0000-0000017D0000}"/>
    <cellStyle name="Currency 3 4 4 6 3" xfId="44415" xr:uid="{00000000-0005-0000-0000-0000027D0000}"/>
    <cellStyle name="Currency 3 4 4 7" xfId="21948" xr:uid="{00000000-0005-0000-0000-0000037D0000}"/>
    <cellStyle name="Currency 3 4 4 7 2" xfId="29896" xr:uid="{00000000-0005-0000-0000-0000047D0000}"/>
    <cellStyle name="Currency 3 4 4 7 2 2" xfId="58855" xr:uid="{00000000-0005-0000-0000-0000057D0000}"/>
    <cellStyle name="Currency 3 4 4 7 3" xfId="50914" xr:uid="{00000000-0005-0000-0000-0000067D0000}"/>
    <cellStyle name="Currency 3 4 4 8" xfId="8688" xr:uid="{00000000-0005-0000-0000-0000077D0000}"/>
    <cellStyle name="Currency 3 4 4 8 2" xfId="37746" xr:uid="{00000000-0005-0000-0000-0000087D0000}"/>
    <cellStyle name="Currency 3 4 4 9" xfId="31162" xr:uid="{00000000-0005-0000-0000-0000097D0000}"/>
    <cellStyle name="Currency 3 4 5" xfId="1822" xr:uid="{00000000-0005-0000-0000-00000A7D0000}"/>
    <cellStyle name="Currency 3 4 5 2" xfId="2834" xr:uid="{00000000-0005-0000-0000-00000B7D0000}"/>
    <cellStyle name="Currency 3 4 5 2 2" xfId="6192" xr:uid="{00000000-0005-0000-0000-00000C7D0000}"/>
    <cellStyle name="Currency 3 4 5 2 2 2" xfId="19474" xr:uid="{00000000-0005-0000-0000-00000D7D0000}"/>
    <cellStyle name="Currency 3 4 5 2 2 2 2" xfId="27428" xr:uid="{00000000-0005-0000-0000-00000E7D0000}"/>
    <cellStyle name="Currency 3 4 5 2 2 2 2 2" xfId="56387" xr:uid="{00000000-0005-0000-0000-00000F7D0000}"/>
    <cellStyle name="Currency 3 4 5 2 2 2 3" xfId="48446" xr:uid="{00000000-0005-0000-0000-0000107D0000}"/>
    <cellStyle name="Currency 3 4 5 2 2 3" xfId="12804" xr:uid="{00000000-0005-0000-0000-0000117D0000}"/>
    <cellStyle name="Currency 3 4 5 2 2 3 2" xfId="41862" xr:uid="{00000000-0005-0000-0000-0000127D0000}"/>
    <cellStyle name="Currency 3 4 5 2 2 4" xfId="35278" xr:uid="{00000000-0005-0000-0000-0000137D0000}"/>
    <cellStyle name="Currency 3 4 5 2 3" xfId="16322" xr:uid="{00000000-0005-0000-0000-0000147D0000}"/>
    <cellStyle name="Currency 3 4 5 2 3 2" xfId="24276" xr:uid="{00000000-0005-0000-0000-0000157D0000}"/>
    <cellStyle name="Currency 3 4 5 2 3 2 2" xfId="53235" xr:uid="{00000000-0005-0000-0000-0000167D0000}"/>
    <cellStyle name="Currency 3 4 5 2 3 3" xfId="45294" xr:uid="{00000000-0005-0000-0000-0000177D0000}"/>
    <cellStyle name="Currency 3 4 5 2 4" xfId="9512" xr:uid="{00000000-0005-0000-0000-0000187D0000}"/>
    <cellStyle name="Currency 3 4 5 2 4 2" xfId="38570" xr:uid="{00000000-0005-0000-0000-0000197D0000}"/>
    <cellStyle name="Currency 3 4 5 2 5" xfId="31986" xr:uid="{00000000-0005-0000-0000-00001A7D0000}"/>
    <cellStyle name="Currency 3 4 5 3" xfId="4032" xr:uid="{00000000-0005-0000-0000-00001B7D0000}"/>
    <cellStyle name="Currency 3 4 5 3 2" xfId="17326" xr:uid="{00000000-0005-0000-0000-00001C7D0000}"/>
    <cellStyle name="Currency 3 4 5 3 2 2" xfId="25280" xr:uid="{00000000-0005-0000-0000-00001D7D0000}"/>
    <cellStyle name="Currency 3 4 5 3 2 2 2" xfId="54239" xr:uid="{00000000-0005-0000-0000-00001E7D0000}"/>
    <cellStyle name="Currency 3 4 5 3 2 3" xfId="46298" xr:uid="{00000000-0005-0000-0000-00001F7D0000}"/>
    <cellStyle name="Currency 3 4 5 3 3" xfId="10656" xr:uid="{00000000-0005-0000-0000-0000207D0000}"/>
    <cellStyle name="Currency 3 4 5 3 3 2" xfId="39714" xr:uid="{00000000-0005-0000-0000-0000217D0000}"/>
    <cellStyle name="Currency 3 4 5 3 4" xfId="33130" xr:uid="{00000000-0005-0000-0000-0000227D0000}"/>
    <cellStyle name="Currency 3 4 5 4" xfId="5188" xr:uid="{00000000-0005-0000-0000-0000237D0000}"/>
    <cellStyle name="Currency 3 4 5 4 2" xfId="18470" xr:uid="{00000000-0005-0000-0000-0000247D0000}"/>
    <cellStyle name="Currency 3 4 5 4 2 2" xfId="26424" xr:uid="{00000000-0005-0000-0000-0000257D0000}"/>
    <cellStyle name="Currency 3 4 5 4 2 2 2" xfId="55383" xr:uid="{00000000-0005-0000-0000-0000267D0000}"/>
    <cellStyle name="Currency 3 4 5 4 2 3" xfId="47442" xr:uid="{00000000-0005-0000-0000-0000277D0000}"/>
    <cellStyle name="Currency 3 4 5 4 3" xfId="11800" xr:uid="{00000000-0005-0000-0000-0000287D0000}"/>
    <cellStyle name="Currency 3 4 5 4 3 2" xfId="40858" xr:uid="{00000000-0005-0000-0000-0000297D0000}"/>
    <cellStyle name="Currency 3 4 5 4 4" xfId="34274" xr:uid="{00000000-0005-0000-0000-00002A7D0000}"/>
    <cellStyle name="Currency 3 4 5 5" xfId="7357" xr:uid="{00000000-0005-0000-0000-00002B7D0000}"/>
    <cellStyle name="Currency 3 4 5 5 2" xfId="20618" xr:uid="{00000000-0005-0000-0000-00002C7D0000}"/>
    <cellStyle name="Currency 3 4 5 5 2 2" xfId="28572" xr:uid="{00000000-0005-0000-0000-00002D7D0000}"/>
    <cellStyle name="Currency 3 4 5 5 2 2 2" xfId="57531" xr:uid="{00000000-0005-0000-0000-00002E7D0000}"/>
    <cellStyle name="Currency 3 4 5 5 2 3" xfId="49590" xr:uid="{00000000-0005-0000-0000-00002F7D0000}"/>
    <cellStyle name="Currency 3 4 5 5 3" xfId="13948" xr:uid="{00000000-0005-0000-0000-0000307D0000}"/>
    <cellStyle name="Currency 3 4 5 5 3 2" xfId="43006" xr:uid="{00000000-0005-0000-0000-0000317D0000}"/>
    <cellStyle name="Currency 3 4 5 5 4" xfId="36422" xr:uid="{00000000-0005-0000-0000-0000327D0000}"/>
    <cellStyle name="Currency 3 4 5 6" xfId="15227" xr:uid="{00000000-0005-0000-0000-0000337D0000}"/>
    <cellStyle name="Currency 3 4 5 6 2" xfId="23217" xr:uid="{00000000-0005-0000-0000-0000347D0000}"/>
    <cellStyle name="Currency 3 4 5 6 2 2" xfId="52176" xr:uid="{00000000-0005-0000-0000-0000357D0000}"/>
    <cellStyle name="Currency 3 4 5 6 3" xfId="44235" xr:uid="{00000000-0005-0000-0000-0000367D0000}"/>
    <cellStyle name="Currency 3 4 5 7" xfId="21768" xr:uid="{00000000-0005-0000-0000-0000377D0000}"/>
    <cellStyle name="Currency 3 4 5 7 2" xfId="29716" xr:uid="{00000000-0005-0000-0000-0000387D0000}"/>
    <cellStyle name="Currency 3 4 5 7 2 2" xfId="58675" xr:uid="{00000000-0005-0000-0000-0000397D0000}"/>
    <cellStyle name="Currency 3 4 5 7 3" xfId="50734" xr:uid="{00000000-0005-0000-0000-00003A7D0000}"/>
    <cellStyle name="Currency 3 4 5 8" xfId="8508" xr:uid="{00000000-0005-0000-0000-00003B7D0000}"/>
    <cellStyle name="Currency 3 4 5 8 2" xfId="37566" xr:uid="{00000000-0005-0000-0000-00003C7D0000}"/>
    <cellStyle name="Currency 3 4 5 9" xfId="30982" xr:uid="{00000000-0005-0000-0000-00003D7D0000}"/>
    <cellStyle name="Currency 3 4 6" xfId="2421" xr:uid="{00000000-0005-0000-0000-00003E7D0000}"/>
    <cellStyle name="Currency 3 4 6 2" xfId="5780" xr:uid="{00000000-0005-0000-0000-00003F7D0000}"/>
    <cellStyle name="Currency 3 4 6 2 2" xfId="19062" xr:uid="{00000000-0005-0000-0000-0000407D0000}"/>
    <cellStyle name="Currency 3 4 6 2 2 2" xfId="27016" xr:uid="{00000000-0005-0000-0000-0000417D0000}"/>
    <cellStyle name="Currency 3 4 6 2 2 2 2" xfId="55975" xr:uid="{00000000-0005-0000-0000-0000427D0000}"/>
    <cellStyle name="Currency 3 4 6 2 2 3" xfId="48034" xr:uid="{00000000-0005-0000-0000-0000437D0000}"/>
    <cellStyle name="Currency 3 4 6 2 3" xfId="12392" xr:uid="{00000000-0005-0000-0000-0000447D0000}"/>
    <cellStyle name="Currency 3 4 6 2 3 2" xfId="41450" xr:uid="{00000000-0005-0000-0000-0000457D0000}"/>
    <cellStyle name="Currency 3 4 6 2 4" xfId="34866" xr:uid="{00000000-0005-0000-0000-0000467D0000}"/>
    <cellStyle name="Currency 3 4 6 3" xfId="15966" xr:uid="{00000000-0005-0000-0000-0000477D0000}"/>
    <cellStyle name="Currency 3 4 6 3 2" xfId="23938" xr:uid="{00000000-0005-0000-0000-0000487D0000}"/>
    <cellStyle name="Currency 3 4 6 3 2 2" xfId="52897" xr:uid="{00000000-0005-0000-0000-0000497D0000}"/>
    <cellStyle name="Currency 3 4 6 3 3" xfId="44956" xr:uid="{00000000-0005-0000-0000-00004A7D0000}"/>
    <cellStyle name="Currency 3 4 6 4" xfId="9100" xr:uid="{00000000-0005-0000-0000-00004B7D0000}"/>
    <cellStyle name="Currency 3 4 6 4 2" xfId="38158" xr:uid="{00000000-0005-0000-0000-00004C7D0000}"/>
    <cellStyle name="Currency 3 4 6 5" xfId="31574" xr:uid="{00000000-0005-0000-0000-00004D7D0000}"/>
    <cellStyle name="Currency 3 4 7" xfId="3620" xr:uid="{00000000-0005-0000-0000-00004E7D0000}"/>
    <cellStyle name="Currency 3 4 7 2" xfId="16914" xr:uid="{00000000-0005-0000-0000-00004F7D0000}"/>
    <cellStyle name="Currency 3 4 7 2 2" xfId="24868" xr:uid="{00000000-0005-0000-0000-0000507D0000}"/>
    <cellStyle name="Currency 3 4 7 2 2 2" xfId="53827" xr:uid="{00000000-0005-0000-0000-0000517D0000}"/>
    <cellStyle name="Currency 3 4 7 2 3" xfId="45886" xr:uid="{00000000-0005-0000-0000-0000527D0000}"/>
    <cellStyle name="Currency 3 4 7 3" xfId="10244" xr:uid="{00000000-0005-0000-0000-0000537D0000}"/>
    <cellStyle name="Currency 3 4 7 3 2" xfId="39302" xr:uid="{00000000-0005-0000-0000-0000547D0000}"/>
    <cellStyle name="Currency 3 4 7 4" xfId="32718" xr:uid="{00000000-0005-0000-0000-0000557D0000}"/>
    <cellStyle name="Currency 3 4 8" xfId="4774" xr:uid="{00000000-0005-0000-0000-0000567D0000}"/>
    <cellStyle name="Currency 3 4 8 2" xfId="18058" xr:uid="{00000000-0005-0000-0000-0000577D0000}"/>
    <cellStyle name="Currency 3 4 8 2 2" xfId="26012" xr:uid="{00000000-0005-0000-0000-0000587D0000}"/>
    <cellStyle name="Currency 3 4 8 2 2 2" xfId="54971" xr:uid="{00000000-0005-0000-0000-0000597D0000}"/>
    <cellStyle name="Currency 3 4 8 2 3" xfId="47030" xr:uid="{00000000-0005-0000-0000-00005A7D0000}"/>
    <cellStyle name="Currency 3 4 8 3" xfId="11388" xr:uid="{00000000-0005-0000-0000-00005B7D0000}"/>
    <cellStyle name="Currency 3 4 8 3 2" xfId="40446" xr:uid="{00000000-0005-0000-0000-00005C7D0000}"/>
    <cellStyle name="Currency 3 4 8 4" xfId="33862" xr:uid="{00000000-0005-0000-0000-00005D7D0000}"/>
    <cellStyle name="Currency 3 4 9" xfId="6935" xr:uid="{00000000-0005-0000-0000-00005E7D0000}"/>
    <cellStyle name="Currency 3 4 9 2" xfId="20206" xr:uid="{00000000-0005-0000-0000-00005F7D0000}"/>
    <cellStyle name="Currency 3 4 9 2 2" xfId="28160" xr:uid="{00000000-0005-0000-0000-0000607D0000}"/>
    <cellStyle name="Currency 3 4 9 2 2 2" xfId="57119" xr:uid="{00000000-0005-0000-0000-0000617D0000}"/>
    <cellStyle name="Currency 3 4 9 2 3" xfId="49178" xr:uid="{00000000-0005-0000-0000-0000627D0000}"/>
    <cellStyle name="Currency 3 4 9 3" xfId="13536" xr:uid="{00000000-0005-0000-0000-0000637D0000}"/>
    <cellStyle name="Currency 3 4 9 3 2" xfId="42594" xr:uid="{00000000-0005-0000-0000-0000647D0000}"/>
    <cellStyle name="Currency 3 4 9 4" xfId="36010" xr:uid="{00000000-0005-0000-0000-0000657D0000}"/>
    <cellStyle name="Currency 3 5" xfId="1419" xr:uid="{00000000-0005-0000-0000-0000667D0000}"/>
    <cellStyle name="Currency 3 5 10" xfId="21401" xr:uid="{00000000-0005-0000-0000-0000677D0000}"/>
    <cellStyle name="Currency 3 5 10 2" xfId="29349" xr:uid="{00000000-0005-0000-0000-0000687D0000}"/>
    <cellStyle name="Currency 3 5 10 2 2" xfId="58308" xr:uid="{00000000-0005-0000-0000-0000697D0000}"/>
    <cellStyle name="Currency 3 5 10 3" xfId="50367" xr:uid="{00000000-0005-0000-0000-00006A7D0000}"/>
    <cellStyle name="Currency 3 5 11" xfId="8141" xr:uid="{00000000-0005-0000-0000-00006B7D0000}"/>
    <cellStyle name="Currency 3 5 11 2" xfId="37199" xr:uid="{00000000-0005-0000-0000-00006C7D0000}"/>
    <cellStyle name="Currency 3 5 12" xfId="30615" xr:uid="{00000000-0005-0000-0000-00006D7D0000}"/>
    <cellStyle name="Currency 3 5 2" xfId="1639" xr:uid="{00000000-0005-0000-0000-00006E7D0000}"/>
    <cellStyle name="Currency 3 5 2 10" xfId="30828" xr:uid="{00000000-0005-0000-0000-00006F7D0000}"/>
    <cellStyle name="Currency 3 5 2 2" xfId="2264" xr:uid="{00000000-0005-0000-0000-0000707D0000}"/>
    <cellStyle name="Currency 3 5 2 2 2" xfId="3272" xr:uid="{00000000-0005-0000-0000-0000717D0000}"/>
    <cellStyle name="Currency 3 5 2 2 2 2" xfId="6630" xr:uid="{00000000-0005-0000-0000-0000727D0000}"/>
    <cellStyle name="Currency 3 5 2 2 2 2 2" xfId="19912" xr:uid="{00000000-0005-0000-0000-0000737D0000}"/>
    <cellStyle name="Currency 3 5 2 2 2 2 2 2" xfId="27866" xr:uid="{00000000-0005-0000-0000-0000747D0000}"/>
    <cellStyle name="Currency 3 5 2 2 2 2 2 2 2" xfId="56825" xr:uid="{00000000-0005-0000-0000-0000757D0000}"/>
    <cellStyle name="Currency 3 5 2 2 2 2 2 3" xfId="48884" xr:uid="{00000000-0005-0000-0000-0000767D0000}"/>
    <cellStyle name="Currency 3 5 2 2 2 2 3" xfId="13242" xr:uid="{00000000-0005-0000-0000-0000777D0000}"/>
    <cellStyle name="Currency 3 5 2 2 2 2 3 2" xfId="42300" xr:uid="{00000000-0005-0000-0000-0000787D0000}"/>
    <cellStyle name="Currency 3 5 2 2 2 2 4" xfId="35716" xr:uid="{00000000-0005-0000-0000-0000797D0000}"/>
    <cellStyle name="Currency 3 5 2 2 2 3" xfId="16760" xr:uid="{00000000-0005-0000-0000-00007A7D0000}"/>
    <cellStyle name="Currency 3 5 2 2 2 3 2" xfId="24714" xr:uid="{00000000-0005-0000-0000-00007B7D0000}"/>
    <cellStyle name="Currency 3 5 2 2 2 3 2 2" xfId="53673" xr:uid="{00000000-0005-0000-0000-00007C7D0000}"/>
    <cellStyle name="Currency 3 5 2 2 2 3 3" xfId="45732" xr:uid="{00000000-0005-0000-0000-00007D7D0000}"/>
    <cellStyle name="Currency 3 5 2 2 2 4" xfId="9950" xr:uid="{00000000-0005-0000-0000-00007E7D0000}"/>
    <cellStyle name="Currency 3 5 2 2 2 4 2" xfId="39008" xr:uid="{00000000-0005-0000-0000-00007F7D0000}"/>
    <cellStyle name="Currency 3 5 2 2 2 5" xfId="32424" xr:uid="{00000000-0005-0000-0000-0000807D0000}"/>
    <cellStyle name="Currency 3 5 2 2 3" xfId="4470" xr:uid="{00000000-0005-0000-0000-0000817D0000}"/>
    <cellStyle name="Currency 3 5 2 2 3 2" xfId="17764" xr:uid="{00000000-0005-0000-0000-0000827D0000}"/>
    <cellStyle name="Currency 3 5 2 2 3 2 2" xfId="25718" xr:uid="{00000000-0005-0000-0000-0000837D0000}"/>
    <cellStyle name="Currency 3 5 2 2 3 2 2 2" xfId="54677" xr:uid="{00000000-0005-0000-0000-0000847D0000}"/>
    <cellStyle name="Currency 3 5 2 2 3 2 3" xfId="46736" xr:uid="{00000000-0005-0000-0000-0000857D0000}"/>
    <cellStyle name="Currency 3 5 2 2 3 3" xfId="11094" xr:uid="{00000000-0005-0000-0000-0000867D0000}"/>
    <cellStyle name="Currency 3 5 2 2 3 3 2" xfId="40152" xr:uid="{00000000-0005-0000-0000-0000877D0000}"/>
    <cellStyle name="Currency 3 5 2 2 3 4" xfId="33568" xr:uid="{00000000-0005-0000-0000-0000887D0000}"/>
    <cellStyle name="Currency 3 5 2 2 4" xfId="5626" xr:uid="{00000000-0005-0000-0000-0000897D0000}"/>
    <cellStyle name="Currency 3 5 2 2 4 2" xfId="18908" xr:uid="{00000000-0005-0000-0000-00008A7D0000}"/>
    <cellStyle name="Currency 3 5 2 2 4 2 2" xfId="26862" xr:uid="{00000000-0005-0000-0000-00008B7D0000}"/>
    <cellStyle name="Currency 3 5 2 2 4 2 2 2" xfId="55821" xr:uid="{00000000-0005-0000-0000-00008C7D0000}"/>
    <cellStyle name="Currency 3 5 2 2 4 2 3" xfId="47880" xr:uid="{00000000-0005-0000-0000-00008D7D0000}"/>
    <cellStyle name="Currency 3 5 2 2 4 3" xfId="12238" xr:uid="{00000000-0005-0000-0000-00008E7D0000}"/>
    <cellStyle name="Currency 3 5 2 2 4 3 2" xfId="41296" xr:uid="{00000000-0005-0000-0000-00008F7D0000}"/>
    <cellStyle name="Currency 3 5 2 2 4 4" xfId="34712" xr:uid="{00000000-0005-0000-0000-0000907D0000}"/>
    <cellStyle name="Currency 3 5 2 2 5" xfId="7795" xr:uid="{00000000-0005-0000-0000-0000917D0000}"/>
    <cellStyle name="Currency 3 5 2 2 5 2" xfId="21056" xr:uid="{00000000-0005-0000-0000-0000927D0000}"/>
    <cellStyle name="Currency 3 5 2 2 5 2 2" xfId="29010" xr:uid="{00000000-0005-0000-0000-0000937D0000}"/>
    <cellStyle name="Currency 3 5 2 2 5 2 2 2" xfId="57969" xr:uid="{00000000-0005-0000-0000-0000947D0000}"/>
    <cellStyle name="Currency 3 5 2 2 5 2 3" xfId="50028" xr:uid="{00000000-0005-0000-0000-0000957D0000}"/>
    <cellStyle name="Currency 3 5 2 2 5 3" xfId="14386" xr:uid="{00000000-0005-0000-0000-0000967D0000}"/>
    <cellStyle name="Currency 3 5 2 2 5 3 2" xfId="43444" xr:uid="{00000000-0005-0000-0000-0000977D0000}"/>
    <cellStyle name="Currency 3 5 2 2 5 4" xfId="36860" xr:uid="{00000000-0005-0000-0000-0000987D0000}"/>
    <cellStyle name="Currency 3 5 2 2 6" xfId="15665" xr:uid="{00000000-0005-0000-0000-0000997D0000}"/>
    <cellStyle name="Currency 3 5 2 2 6 2" xfId="23655" xr:uid="{00000000-0005-0000-0000-00009A7D0000}"/>
    <cellStyle name="Currency 3 5 2 2 6 2 2" xfId="52614" xr:uid="{00000000-0005-0000-0000-00009B7D0000}"/>
    <cellStyle name="Currency 3 5 2 2 6 3" xfId="44673" xr:uid="{00000000-0005-0000-0000-00009C7D0000}"/>
    <cellStyle name="Currency 3 5 2 2 7" xfId="22206" xr:uid="{00000000-0005-0000-0000-00009D7D0000}"/>
    <cellStyle name="Currency 3 5 2 2 7 2" xfId="30154" xr:uid="{00000000-0005-0000-0000-00009E7D0000}"/>
    <cellStyle name="Currency 3 5 2 2 7 2 2" xfId="59113" xr:uid="{00000000-0005-0000-0000-00009F7D0000}"/>
    <cellStyle name="Currency 3 5 2 2 7 3" xfId="51172" xr:uid="{00000000-0005-0000-0000-0000A07D0000}"/>
    <cellStyle name="Currency 3 5 2 2 8" xfId="8946" xr:uid="{00000000-0005-0000-0000-0000A17D0000}"/>
    <cellStyle name="Currency 3 5 2 2 8 2" xfId="38004" xr:uid="{00000000-0005-0000-0000-0000A27D0000}"/>
    <cellStyle name="Currency 3 5 2 2 9" xfId="31420" xr:uid="{00000000-0005-0000-0000-0000A37D0000}"/>
    <cellStyle name="Currency 3 5 2 3" xfId="2680" xr:uid="{00000000-0005-0000-0000-0000A47D0000}"/>
    <cellStyle name="Currency 3 5 2 3 2" xfId="6038" xr:uid="{00000000-0005-0000-0000-0000A57D0000}"/>
    <cellStyle name="Currency 3 5 2 3 2 2" xfId="19320" xr:uid="{00000000-0005-0000-0000-0000A67D0000}"/>
    <cellStyle name="Currency 3 5 2 3 2 2 2" xfId="27274" xr:uid="{00000000-0005-0000-0000-0000A77D0000}"/>
    <cellStyle name="Currency 3 5 2 3 2 2 2 2" xfId="56233" xr:uid="{00000000-0005-0000-0000-0000A87D0000}"/>
    <cellStyle name="Currency 3 5 2 3 2 2 3" xfId="48292" xr:uid="{00000000-0005-0000-0000-0000A97D0000}"/>
    <cellStyle name="Currency 3 5 2 3 2 3" xfId="12650" xr:uid="{00000000-0005-0000-0000-0000AA7D0000}"/>
    <cellStyle name="Currency 3 5 2 3 2 3 2" xfId="41708" xr:uid="{00000000-0005-0000-0000-0000AB7D0000}"/>
    <cellStyle name="Currency 3 5 2 3 2 4" xfId="35124" xr:uid="{00000000-0005-0000-0000-0000AC7D0000}"/>
    <cellStyle name="Currency 3 5 2 3 3" xfId="16168" xr:uid="{00000000-0005-0000-0000-0000AD7D0000}"/>
    <cellStyle name="Currency 3 5 2 3 3 2" xfId="24122" xr:uid="{00000000-0005-0000-0000-0000AE7D0000}"/>
    <cellStyle name="Currency 3 5 2 3 3 2 2" xfId="53081" xr:uid="{00000000-0005-0000-0000-0000AF7D0000}"/>
    <cellStyle name="Currency 3 5 2 3 3 3" xfId="45140" xr:uid="{00000000-0005-0000-0000-0000B07D0000}"/>
    <cellStyle name="Currency 3 5 2 3 4" xfId="9358" xr:uid="{00000000-0005-0000-0000-0000B17D0000}"/>
    <cellStyle name="Currency 3 5 2 3 4 2" xfId="38416" xr:uid="{00000000-0005-0000-0000-0000B27D0000}"/>
    <cellStyle name="Currency 3 5 2 3 5" xfId="31832" xr:uid="{00000000-0005-0000-0000-0000B37D0000}"/>
    <cellStyle name="Currency 3 5 2 4" xfId="3878" xr:uid="{00000000-0005-0000-0000-0000B47D0000}"/>
    <cellStyle name="Currency 3 5 2 4 2" xfId="17172" xr:uid="{00000000-0005-0000-0000-0000B57D0000}"/>
    <cellStyle name="Currency 3 5 2 4 2 2" xfId="25126" xr:uid="{00000000-0005-0000-0000-0000B67D0000}"/>
    <cellStyle name="Currency 3 5 2 4 2 2 2" xfId="54085" xr:uid="{00000000-0005-0000-0000-0000B77D0000}"/>
    <cellStyle name="Currency 3 5 2 4 2 3" xfId="46144" xr:uid="{00000000-0005-0000-0000-0000B87D0000}"/>
    <cellStyle name="Currency 3 5 2 4 3" xfId="10502" xr:uid="{00000000-0005-0000-0000-0000B97D0000}"/>
    <cellStyle name="Currency 3 5 2 4 3 2" xfId="39560" xr:uid="{00000000-0005-0000-0000-0000BA7D0000}"/>
    <cellStyle name="Currency 3 5 2 4 4" xfId="32976" xr:uid="{00000000-0005-0000-0000-0000BB7D0000}"/>
    <cellStyle name="Currency 3 5 2 5" xfId="5034" xr:uid="{00000000-0005-0000-0000-0000BC7D0000}"/>
    <cellStyle name="Currency 3 5 2 5 2" xfId="18316" xr:uid="{00000000-0005-0000-0000-0000BD7D0000}"/>
    <cellStyle name="Currency 3 5 2 5 2 2" xfId="26270" xr:uid="{00000000-0005-0000-0000-0000BE7D0000}"/>
    <cellStyle name="Currency 3 5 2 5 2 2 2" xfId="55229" xr:uid="{00000000-0005-0000-0000-0000BF7D0000}"/>
    <cellStyle name="Currency 3 5 2 5 2 3" xfId="47288" xr:uid="{00000000-0005-0000-0000-0000C07D0000}"/>
    <cellStyle name="Currency 3 5 2 5 3" xfId="11646" xr:uid="{00000000-0005-0000-0000-0000C17D0000}"/>
    <cellStyle name="Currency 3 5 2 5 3 2" xfId="40704" xr:uid="{00000000-0005-0000-0000-0000C27D0000}"/>
    <cellStyle name="Currency 3 5 2 5 4" xfId="34120" xr:uid="{00000000-0005-0000-0000-0000C37D0000}"/>
    <cellStyle name="Currency 3 5 2 6" xfId="7203" xr:uid="{00000000-0005-0000-0000-0000C47D0000}"/>
    <cellStyle name="Currency 3 5 2 6 2" xfId="20464" xr:uid="{00000000-0005-0000-0000-0000C57D0000}"/>
    <cellStyle name="Currency 3 5 2 6 2 2" xfId="28418" xr:uid="{00000000-0005-0000-0000-0000C67D0000}"/>
    <cellStyle name="Currency 3 5 2 6 2 2 2" xfId="57377" xr:uid="{00000000-0005-0000-0000-0000C77D0000}"/>
    <cellStyle name="Currency 3 5 2 6 2 3" xfId="49436" xr:uid="{00000000-0005-0000-0000-0000C87D0000}"/>
    <cellStyle name="Currency 3 5 2 6 3" xfId="13794" xr:uid="{00000000-0005-0000-0000-0000C97D0000}"/>
    <cellStyle name="Currency 3 5 2 6 3 2" xfId="42852" xr:uid="{00000000-0005-0000-0000-0000CA7D0000}"/>
    <cellStyle name="Currency 3 5 2 6 4" xfId="36268" xr:uid="{00000000-0005-0000-0000-0000CB7D0000}"/>
    <cellStyle name="Currency 3 5 2 7" xfId="15072" xr:uid="{00000000-0005-0000-0000-0000CC7D0000}"/>
    <cellStyle name="Currency 3 5 2 7 2" xfId="23062" xr:uid="{00000000-0005-0000-0000-0000CD7D0000}"/>
    <cellStyle name="Currency 3 5 2 7 2 2" xfId="52021" xr:uid="{00000000-0005-0000-0000-0000CE7D0000}"/>
    <cellStyle name="Currency 3 5 2 7 3" xfId="44080" xr:uid="{00000000-0005-0000-0000-0000CF7D0000}"/>
    <cellStyle name="Currency 3 5 2 8" xfId="21614" xr:uid="{00000000-0005-0000-0000-0000D07D0000}"/>
    <cellStyle name="Currency 3 5 2 8 2" xfId="29562" xr:uid="{00000000-0005-0000-0000-0000D17D0000}"/>
    <cellStyle name="Currency 3 5 2 8 2 2" xfId="58521" xr:uid="{00000000-0005-0000-0000-0000D27D0000}"/>
    <cellStyle name="Currency 3 5 2 8 3" xfId="50580" xr:uid="{00000000-0005-0000-0000-0000D37D0000}"/>
    <cellStyle name="Currency 3 5 2 9" xfId="8354" xr:uid="{00000000-0005-0000-0000-0000D47D0000}"/>
    <cellStyle name="Currency 3 5 2 9 2" xfId="37412" xr:uid="{00000000-0005-0000-0000-0000D57D0000}"/>
    <cellStyle name="Currency 3 5 3" xfId="2051" xr:uid="{00000000-0005-0000-0000-0000D67D0000}"/>
    <cellStyle name="Currency 3 5 3 2" xfId="3059" xr:uid="{00000000-0005-0000-0000-0000D77D0000}"/>
    <cellStyle name="Currency 3 5 3 2 2" xfId="6417" xr:uid="{00000000-0005-0000-0000-0000D87D0000}"/>
    <cellStyle name="Currency 3 5 3 2 2 2" xfId="19699" xr:uid="{00000000-0005-0000-0000-0000D97D0000}"/>
    <cellStyle name="Currency 3 5 3 2 2 2 2" xfId="27653" xr:uid="{00000000-0005-0000-0000-0000DA7D0000}"/>
    <cellStyle name="Currency 3 5 3 2 2 2 2 2" xfId="56612" xr:uid="{00000000-0005-0000-0000-0000DB7D0000}"/>
    <cellStyle name="Currency 3 5 3 2 2 2 3" xfId="48671" xr:uid="{00000000-0005-0000-0000-0000DC7D0000}"/>
    <cellStyle name="Currency 3 5 3 2 2 3" xfId="13029" xr:uid="{00000000-0005-0000-0000-0000DD7D0000}"/>
    <cellStyle name="Currency 3 5 3 2 2 3 2" xfId="42087" xr:uid="{00000000-0005-0000-0000-0000DE7D0000}"/>
    <cellStyle name="Currency 3 5 3 2 2 4" xfId="35503" xr:uid="{00000000-0005-0000-0000-0000DF7D0000}"/>
    <cellStyle name="Currency 3 5 3 2 3" xfId="16547" xr:uid="{00000000-0005-0000-0000-0000E07D0000}"/>
    <cellStyle name="Currency 3 5 3 2 3 2" xfId="24501" xr:uid="{00000000-0005-0000-0000-0000E17D0000}"/>
    <cellStyle name="Currency 3 5 3 2 3 2 2" xfId="53460" xr:uid="{00000000-0005-0000-0000-0000E27D0000}"/>
    <cellStyle name="Currency 3 5 3 2 3 3" xfId="45519" xr:uid="{00000000-0005-0000-0000-0000E37D0000}"/>
    <cellStyle name="Currency 3 5 3 2 4" xfId="9737" xr:uid="{00000000-0005-0000-0000-0000E47D0000}"/>
    <cellStyle name="Currency 3 5 3 2 4 2" xfId="38795" xr:uid="{00000000-0005-0000-0000-0000E57D0000}"/>
    <cellStyle name="Currency 3 5 3 2 5" xfId="32211" xr:uid="{00000000-0005-0000-0000-0000E67D0000}"/>
    <cellStyle name="Currency 3 5 3 3" xfId="4257" xr:uid="{00000000-0005-0000-0000-0000E77D0000}"/>
    <cellStyle name="Currency 3 5 3 3 2" xfId="17551" xr:uid="{00000000-0005-0000-0000-0000E87D0000}"/>
    <cellStyle name="Currency 3 5 3 3 2 2" xfId="25505" xr:uid="{00000000-0005-0000-0000-0000E97D0000}"/>
    <cellStyle name="Currency 3 5 3 3 2 2 2" xfId="54464" xr:uid="{00000000-0005-0000-0000-0000EA7D0000}"/>
    <cellStyle name="Currency 3 5 3 3 2 3" xfId="46523" xr:uid="{00000000-0005-0000-0000-0000EB7D0000}"/>
    <cellStyle name="Currency 3 5 3 3 3" xfId="10881" xr:uid="{00000000-0005-0000-0000-0000EC7D0000}"/>
    <cellStyle name="Currency 3 5 3 3 3 2" xfId="39939" xr:uid="{00000000-0005-0000-0000-0000ED7D0000}"/>
    <cellStyle name="Currency 3 5 3 3 4" xfId="33355" xr:uid="{00000000-0005-0000-0000-0000EE7D0000}"/>
    <cellStyle name="Currency 3 5 3 4" xfId="5413" xr:uid="{00000000-0005-0000-0000-0000EF7D0000}"/>
    <cellStyle name="Currency 3 5 3 4 2" xfId="18695" xr:uid="{00000000-0005-0000-0000-0000F07D0000}"/>
    <cellStyle name="Currency 3 5 3 4 2 2" xfId="26649" xr:uid="{00000000-0005-0000-0000-0000F17D0000}"/>
    <cellStyle name="Currency 3 5 3 4 2 2 2" xfId="55608" xr:uid="{00000000-0005-0000-0000-0000F27D0000}"/>
    <cellStyle name="Currency 3 5 3 4 2 3" xfId="47667" xr:uid="{00000000-0005-0000-0000-0000F37D0000}"/>
    <cellStyle name="Currency 3 5 3 4 3" xfId="12025" xr:uid="{00000000-0005-0000-0000-0000F47D0000}"/>
    <cellStyle name="Currency 3 5 3 4 3 2" xfId="41083" xr:uid="{00000000-0005-0000-0000-0000F57D0000}"/>
    <cellStyle name="Currency 3 5 3 4 4" xfId="34499" xr:uid="{00000000-0005-0000-0000-0000F67D0000}"/>
    <cellStyle name="Currency 3 5 3 5" xfId="7582" xr:uid="{00000000-0005-0000-0000-0000F77D0000}"/>
    <cellStyle name="Currency 3 5 3 5 2" xfId="20843" xr:uid="{00000000-0005-0000-0000-0000F87D0000}"/>
    <cellStyle name="Currency 3 5 3 5 2 2" xfId="28797" xr:uid="{00000000-0005-0000-0000-0000F97D0000}"/>
    <cellStyle name="Currency 3 5 3 5 2 2 2" xfId="57756" xr:uid="{00000000-0005-0000-0000-0000FA7D0000}"/>
    <cellStyle name="Currency 3 5 3 5 2 3" xfId="49815" xr:uid="{00000000-0005-0000-0000-0000FB7D0000}"/>
    <cellStyle name="Currency 3 5 3 5 3" xfId="14173" xr:uid="{00000000-0005-0000-0000-0000FC7D0000}"/>
    <cellStyle name="Currency 3 5 3 5 3 2" xfId="43231" xr:uid="{00000000-0005-0000-0000-0000FD7D0000}"/>
    <cellStyle name="Currency 3 5 3 5 4" xfId="36647" xr:uid="{00000000-0005-0000-0000-0000FE7D0000}"/>
    <cellStyle name="Currency 3 5 3 6" xfId="15452" xr:uid="{00000000-0005-0000-0000-0000FF7D0000}"/>
    <cellStyle name="Currency 3 5 3 6 2" xfId="23442" xr:uid="{00000000-0005-0000-0000-0000007E0000}"/>
    <cellStyle name="Currency 3 5 3 6 2 2" xfId="52401" xr:uid="{00000000-0005-0000-0000-0000017E0000}"/>
    <cellStyle name="Currency 3 5 3 6 3" xfId="44460" xr:uid="{00000000-0005-0000-0000-0000027E0000}"/>
    <cellStyle name="Currency 3 5 3 7" xfId="21993" xr:uid="{00000000-0005-0000-0000-0000037E0000}"/>
    <cellStyle name="Currency 3 5 3 7 2" xfId="29941" xr:uid="{00000000-0005-0000-0000-0000047E0000}"/>
    <cellStyle name="Currency 3 5 3 7 2 2" xfId="58900" xr:uid="{00000000-0005-0000-0000-0000057E0000}"/>
    <cellStyle name="Currency 3 5 3 7 3" xfId="50959" xr:uid="{00000000-0005-0000-0000-0000067E0000}"/>
    <cellStyle name="Currency 3 5 3 8" xfId="8733" xr:uid="{00000000-0005-0000-0000-0000077E0000}"/>
    <cellStyle name="Currency 3 5 3 8 2" xfId="37791" xr:uid="{00000000-0005-0000-0000-0000087E0000}"/>
    <cellStyle name="Currency 3 5 3 9" xfId="31207" xr:uid="{00000000-0005-0000-0000-0000097E0000}"/>
    <cellStyle name="Currency 3 5 4" xfId="1869" xr:uid="{00000000-0005-0000-0000-00000A7E0000}"/>
    <cellStyle name="Currency 3 5 4 2" xfId="2879" xr:uid="{00000000-0005-0000-0000-00000B7E0000}"/>
    <cellStyle name="Currency 3 5 4 2 2" xfId="6237" xr:uid="{00000000-0005-0000-0000-00000C7E0000}"/>
    <cellStyle name="Currency 3 5 4 2 2 2" xfId="19519" xr:uid="{00000000-0005-0000-0000-00000D7E0000}"/>
    <cellStyle name="Currency 3 5 4 2 2 2 2" xfId="27473" xr:uid="{00000000-0005-0000-0000-00000E7E0000}"/>
    <cellStyle name="Currency 3 5 4 2 2 2 2 2" xfId="56432" xr:uid="{00000000-0005-0000-0000-00000F7E0000}"/>
    <cellStyle name="Currency 3 5 4 2 2 2 3" xfId="48491" xr:uid="{00000000-0005-0000-0000-0000107E0000}"/>
    <cellStyle name="Currency 3 5 4 2 2 3" xfId="12849" xr:uid="{00000000-0005-0000-0000-0000117E0000}"/>
    <cellStyle name="Currency 3 5 4 2 2 3 2" xfId="41907" xr:uid="{00000000-0005-0000-0000-0000127E0000}"/>
    <cellStyle name="Currency 3 5 4 2 2 4" xfId="35323" xr:uid="{00000000-0005-0000-0000-0000137E0000}"/>
    <cellStyle name="Currency 3 5 4 2 3" xfId="16367" xr:uid="{00000000-0005-0000-0000-0000147E0000}"/>
    <cellStyle name="Currency 3 5 4 2 3 2" xfId="24321" xr:uid="{00000000-0005-0000-0000-0000157E0000}"/>
    <cellStyle name="Currency 3 5 4 2 3 2 2" xfId="53280" xr:uid="{00000000-0005-0000-0000-0000167E0000}"/>
    <cellStyle name="Currency 3 5 4 2 3 3" xfId="45339" xr:uid="{00000000-0005-0000-0000-0000177E0000}"/>
    <cellStyle name="Currency 3 5 4 2 4" xfId="9557" xr:uid="{00000000-0005-0000-0000-0000187E0000}"/>
    <cellStyle name="Currency 3 5 4 2 4 2" xfId="38615" xr:uid="{00000000-0005-0000-0000-0000197E0000}"/>
    <cellStyle name="Currency 3 5 4 2 5" xfId="32031" xr:uid="{00000000-0005-0000-0000-00001A7E0000}"/>
    <cellStyle name="Currency 3 5 4 3" xfId="4077" xr:uid="{00000000-0005-0000-0000-00001B7E0000}"/>
    <cellStyle name="Currency 3 5 4 3 2" xfId="17371" xr:uid="{00000000-0005-0000-0000-00001C7E0000}"/>
    <cellStyle name="Currency 3 5 4 3 2 2" xfId="25325" xr:uid="{00000000-0005-0000-0000-00001D7E0000}"/>
    <cellStyle name="Currency 3 5 4 3 2 2 2" xfId="54284" xr:uid="{00000000-0005-0000-0000-00001E7E0000}"/>
    <cellStyle name="Currency 3 5 4 3 2 3" xfId="46343" xr:uid="{00000000-0005-0000-0000-00001F7E0000}"/>
    <cellStyle name="Currency 3 5 4 3 3" xfId="10701" xr:uid="{00000000-0005-0000-0000-0000207E0000}"/>
    <cellStyle name="Currency 3 5 4 3 3 2" xfId="39759" xr:uid="{00000000-0005-0000-0000-0000217E0000}"/>
    <cellStyle name="Currency 3 5 4 3 4" xfId="33175" xr:uid="{00000000-0005-0000-0000-0000227E0000}"/>
    <cellStyle name="Currency 3 5 4 4" xfId="5233" xr:uid="{00000000-0005-0000-0000-0000237E0000}"/>
    <cellStyle name="Currency 3 5 4 4 2" xfId="18515" xr:uid="{00000000-0005-0000-0000-0000247E0000}"/>
    <cellStyle name="Currency 3 5 4 4 2 2" xfId="26469" xr:uid="{00000000-0005-0000-0000-0000257E0000}"/>
    <cellStyle name="Currency 3 5 4 4 2 2 2" xfId="55428" xr:uid="{00000000-0005-0000-0000-0000267E0000}"/>
    <cellStyle name="Currency 3 5 4 4 2 3" xfId="47487" xr:uid="{00000000-0005-0000-0000-0000277E0000}"/>
    <cellStyle name="Currency 3 5 4 4 3" xfId="11845" xr:uid="{00000000-0005-0000-0000-0000287E0000}"/>
    <cellStyle name="Currency 3 5 4 4 3 2" xfId="40903" xr:uid="{00000000-0005-0000-0000-0000297E0000}"/>
    <cellStyle name="Currency 3 5 4 4 4" xfId="34319" xr:uid="{00000000-0005-0000-0000-00002A7E0000}"/>
    <cellStyle name="Currency 3 5 4 5" xfId="7402" xr:uid="{00000000-0005-0000-0000-00002B7E0000}"/>
    <cellStyle name="Currency 3 5 4 5 2" xfId="20663" xr:uid="{00000000-0005-0000-0000-00002C7E0000}"/>
    <cellStyle name="Currency 3 5 4 5 2 2" xfId="28617" xr:uid="{00000000-0005-0000-0000-00002D7E0000}"/>
    <cellStyle name="Currency 3 5 4 5 2 2 2" xfId="57576" xr:uid="{00000000-0005-0000-0000-00002E7E0000}"/>
    <cellStyle name="Currency 3 5 4 5 2 3" xfId="49635" xr:uid="{00000000-0005-0000-0000-00002F7E0000}"/>
    <cellStyle name="Currency 3 5 4 5 3" xfId="13993" xr:uid="{00000000-0005-0000-0000-0000307E0000}"/>
    <cellStyle name="Currency 3 5 4 5 3 2" xfId="43051" xr:uid="{00000000-0005-0000-0000-0000317E0000}"/>
    <cellStyle name="Currency 3 5 4 5 4" xfId="36467" xr:uid="{00000000-0005-0000-0000-0000327E0000}"/>
    <cellStyle name="Currency 3 5 4 6" xfId="15272" xr:uid="{00000000-0005-0000-0000-0000337E0000}"/>
    <cellStyle name="Currency 3 5 4 6 2" xfId="23262" xr:uid="{00000000-0005-0000-0000-0000347E0000}"/>
    <cellStyle name="Currency 3 5 4 6 2 2" xfId="52221" xr:uid="{00000000-0005-0000-0000-0000357E0000}"/>
    <cellStyle name="Currency 3 5 4 6 3" xfId="44280" xr:uid="{00000000-0005-0000-0000-0000367E0000}"/>
    <cellStyle name="Currency 3 5 4 7" xfId="21813" xr:uid="{00000000-0005-0000-0000-0000377E0000}"/>
    <cellStyle name="Currency 3 5 4 7 2" xfId="29761" xr:uid="{00000000-0005-0000-0000-0000387E0000}"/>
    <cellStyle name="Currency 3 5 4 7 2 2" xfId="58720" xr:uid="{00000000-0005-0000-0000-0000397E0000}"/>
    <cellStyle name="Currency 3 5 4 7 3" xfId="50779" xr:uid="{00000000-0005-0000-0000-00003A7E0000}"/>
    <cellStyle name="Currency 3 5 4 8" xfId="8553" xr:uid="{00000000-0005-0000-0000-00003B7E0000}"/>
    <cellStyle name="Currency 3 5 4 8 2" xfId="37611" xr:uid="{00000000-0005-0000-0000-00003C7E0000}"/>
    <cellStyle name="Currency 3 5 4 9" xfId="31027" xr:uid="{00000000-0005-0000-0000-00003D7E0000}"/>
    <cellStyle name="Currency 3 5 5" xfId="2467" xr:uid="{00000000-0005-0000-0000-00003E7E0000}"/>
    <cellStyle name="Currency 3 5 5 2" xfId="5825" xr:uid="{00000000-0005-0000-0000-00003F7E0000}"/>
    <cellStyle name="Currency 3 5 5 2 2" xfId="19107" xr:uid="{00000000-0005-0000-0000-0000407E0000}"/>
    <cellStyle name="Currency 3 5 5 2 2 2" xfId="27061" xr:uid="{00000000-0005-0000-0000-0000417E0000}"/>
    <cellStyle name="Currency 3 5 5 2 2 2 2" xfId="56020" xr:uid="{00000000-0005-0000-0000-0000427E0000}"/>
    <cellStyle name="Currency 3 5 5 2 2 3" xfId="48079" xr:uid="{00000000-0005-0000-0000-0000437E0000}"/>
    <cellStyle name="Currency 3 5 5 2 3" xfId="12437" xr:uid="{00000000-0005-0000-0000-0000447E0000}"/>
    <cellStyle name="Currency 3 5 5 2 3 2" xfId="41495" xr:uid="{00000000-0005-0000-0000-0000457E0000}"/>
    <cellStyle name="Currency 3 5 5 2 4" xfId="34911" xr:uid="{00000000-0005-0000-0000-0000467E0000}"/>
    <cellStyle name="Currency 3 5 5 3" xfId="14807" xr:uid="{00000000-0005-0000-0000-0000477E0000}"/>
    <cellStyle name="Currency 3 5 5 3 2" xfId="22808" xr:uid="{00000000-0005-0000-0000-0000487E0000}"/>
    <cellStyle name="Currency 3 5 5 3 2 2" xfId="51767" xr:uid="{00000000-0005-0000-0000-0000497E0000}"/>
    <cellStyle name="Currency 3 5 5 3 3" xfId="43826" xr:uid="{00000000-0005-0000-0000-00004A7E0000}"/>
    <cellStyle name="Currency 3 5 5 4" xfId="9145" xr:uid="{00000000-0005-0000-0000-00004B7E0000}"/>
    <cellStyle name="Currency 3 5 5 4 2" xfId="38203" xr:uid="{00000000-0005-0000-0000-00004C7E0000}"/>
    <cellStyle name="Currency 3 5 5 5" xfId="31619" xr:uid="{00000000-0005-0000-0000-00004D7E0000}"/>
    <cellStyle name="Currency 3 5 6" xfId="3665" xr:uid="{00000000-0005-0000-0000-00004E7E0000}"/>
    <cellStyle name="Currency 3 5 6 2" xfId="16959" xr:uid="{00000000-0005-0000-0000-00004F7E0000}"/>
    <cellStyle name="Currency 3 5 6 2 2" xfId="24913" xr:uid="{00000000-0005-0000-0000-0000507E0000}"/>
    <cellStyle name="Currency 3 5 6 2 2 2" xfId="53872" xr:uid="{00000000-0005-0000-0000-0000517E0000}"/>
    <cellStyle name="Currency 3 5 6 2 3" xfId="45931" xr:uid="{00000000-0005-0000-0000-0000527E0000}"/>
    <cellStyle name="Currency 3 5 6 3" xfId="10289" xr:uid="{00000000-0005-0000-0000-0000537E0000}"/>
    <cellStyle name="Currency 3 5 6 3 2" xfId="39347" xr:uid="{00000000-0005-0000-0000-0000547E0000}"/>
    <cellStyle name="Currency 3 5 6 4" xfId="32763" xr:uid="{00000000-0005-0000-0000-0000557E0000}"/>
    <cellStyle name="Currency 3 5 7" xfId="4821" xr:uid="{00000000-0005-0000-0000-0000567E0000}"/>
    <cellStyle name="Currency 3 5 7 2" xfId="18103" xr:uid="{00000000-0005-0000-0000-0000577E0000}"/>
    <cellStyle name="Currency 3 5 7 2 2" xfId="26057" xr:uid="{00000000-0005-0000-0000-0000587E0000}"/>
    <cellStyle name="Currency 3 5 7 2 2 2" xfId="55016" xr:uid="{00000000-0005-0000-0000-0000597E0000}"/>
    <cellStyle name="Currency 3 5 7 2 3" xfId="47075" xr:uid="{00000000-0005-0000-0000-00005A7E0000}"/>
    <cellStyle name="Currency 3 5 7 3" xfId="11433" xr:uid="{00000000-0005-0000-0000-00005B7E0000}"/>
    <cellStyle name="Currency 3 5 7 3 2" xfId="40491" xr:uid="{00000000-0005-0000-0000-00005C7E0000}"/>
    <cellStyle name="Currency 3 5 7 4" xfId="33907" xr:uid="{00000000-0005-0000-0000-00005D7E0000}"/>
    <cellStyle name="Currency 3 5 8" xfId="6990" xr:uid="{00000000-0005-0000-0000-00005E7E0000}"/>
    <cellStyle name="Currency 3 5 8 2" xfId="20251" xr:uid="{00000000-0005-0000-0000-00005F7E0000}"/>
    <cellStyle name="Currency 3 5 8 2 2" xfId="28205" xr:uid="{00000000-0005-0000-0000-0000607E0000}"/>
    <cellStyle name="Currency 3 5 8 2 2 2" xfId="57164" xr:uid="{00000000-0005-0000-0000-0000617E0000}"/>
    <cellStyle name="Currency 3 5 8 2 3" xfId="49223" xr:uid="{00000000-0005-0000-0000-0000627E0000}"/>
    <cellStyle name="Currency 3 5 8 3" xfId="13581" xr:uid="{00000000-0005-0000-0000-0000637E0000}"/>
    <cellStyle name="Currency 3 5 8 3 2" xfId="42639" xr:uid="{00000000-0005-0000-0000-0000647E0000}"/>
    <cellStyle name="Currency 3 5 8 4" xfId="36055" xr:uid="{00000000-0005-0000-0000-0000657E0000}"/>
    <cellStyle name="Currency 3 5 9" xfId="14859" xr:uid="{00000000-0005-0000-0000-0000667E0000}"/>
    <cellStyle name="Currency 3 5 9 2" xfId="22849" xr:uid="{00000000-0005-0000-0000-0000677E0000}"/>
    <cellStyle name="Currency 3 5 9 2 2" xfId="51808" xr:uid="{00000000-0005-0000-0000-0000687E0000}"/>
    <cellStyle name="Currency 3 5 9 3" xfId="43867" xr:uid="{00000000-0005-0000-0000-0000697E0000}"/>
    <cellStyle name="Currency 3 6" xfId="1527" xr:uid="{00000000-0005-0000-0000-00006A7E0000}"/>
    <cellStyle name="Currency 3 6 10" xfId="30720" xr:uid="{00000000-0005-0000-0000-00006B7E0000}"/>
    <cellStyle name="Currency 3 6 2" xfId="2156" xr:uid="{00000000-0005-0000-0000-00006C7E0000}"/>
    <cellStyle name="Currency 3 6 2 2" xfId="3164" xr:uid="{00000000-0005-0000-0000-00006D7E0000}"/>
    <cellStyle name="Currency 3 6 2 2 2" xfId="6522" xr:uid="{00000000-0005-0000-0000-00006E7E0000}"/>
    <cellStyle name="Currency 3 6 2 2 2 2" xfId="19804" xr:uid="{00000000-0005-0000-0000-00006F7E0000}"/>
    <cellStyle name="Currency 3 6 2 2 2 2 2" xfId="27758" xr:uid="{00000000-0005-0000-0000-0000707E0000}"/>
    <cellStyle name="Currency 3 6 2 2 2 2 2 2" xfId="56717" xr:uid="{00000000-0005-0000-0000-0000717E0000}"/>
    <cellStyle name="Currency 3 6 2 2 2 2 3" xfId="48776" xr:uid="{00000000-0005-0000-0000-0000727E0000}"/>
    <cellStyle name="Currency 3 6 2 2 2 3" xfId="13134" xr:uid="{00000000-0005-0000-0000-0000737E0000}"/>
    <cellStyle name="Currency 3 6 2 2 2 3 2" xfId="42192" xr:uid="{00000000-0005-0000-0000-0000747E0000}"/>
    <cellStyle name="Currency 3 6 2 2 2 4" xfId="35608" xr:uid="{00000000-0005-0000-0000-0000757E0000}"/>
    <cellStyle name="Currency 3 6 2 2 3" xfId="16652" xr:uid="{00000000-0005-0000-0000-0000767E0000}"/>
    <cellStyle name="Currency 3 6 2 2 3 2" xfId="24606" xr:uid="{00000000-0005-0000-0000-0000777E0000}"/>
    <cellStyle name="Currency 3 6 2 2 3 2 2" xfId="53565" xr:uid="{00000000-0005-0000-0000-0000787E0000}"/>
    <cellStyle name="Currency 3 6 2 2 3 3" xfId="45624" xr:uid="{00000000-0005-0000-0000-0000797E0000}"/>
    <cellStyle name="Currency 3 6 2 2 4" xfId="9842" xr:uid="{00000000-0005-0000-0000-00007A7E0000}"/>
    <cellStyle name="Currency 3 6 2 2 4 2" xfId="38900" xr:uid="{00000000-0005-0000-0000-00007B7E0000}"/>
    <cellStyle name="Currency 3 6 2 2 5" xfId="32316" xr:uid="{00000000-0005-0000-0000-00007C7E0000}"/>
    <cellStyle name="Currency 3 6 2 3" xfId="4362" xr:uid="{00000000-0005-0000-0000-00007D7E0000}"/>
    <cellStyle name="Currency 3 6 2 3 2" xfId="17656" xr:uid="{00000000-0005-0000-0000-00007E7E0000}"/>
    <cellStyle name="Currency 3 6 2 3 2 2" xfId="25610" xr:uid="{00000000-0005-0000-0000-00007F7E0000}"/>
    <cellStyle name="Currency 3 6 2 3 2 2 2" xfId="54569" xr:uid="{00000000-0005-0000-0000-0000807E0000}"/>
    <cellStyle name="Currency 3 6 2 3 2 3" xfId="46628" xr:uid="{00000000-0005-0000-0000-0000817E0000}"/>
    <cellStyle name="Currency 3 6 2 3 3" xfId="10986" xr:uid="{00000000-0005-0000-0000-0000827E0000}"/>
    <cellStyle name="Currency 3 6 2 3 3 2" xfId="40044" xr:uid="{00000000-0005-0000-0000-0000837E0000}"/>
    <cellStyle name="Currency 3 6 2 3 4" xfId="33460" xr:uid="{00000000-0005-0000-0000-0000847E0000}"/>
    <cellStyle name="Currency 3 6 2 4" xfId="5518" xr:uid="{00000000-0005-0000-0000-0000857E0000}"/>
    <cellStyle name="Currency 3 6 2 4 2" xfId="18800" xr:uid="{00000000-0005-0000-0000-0000867E0000}"/>
    <cellStyle name="Currency 3 6 2 4 2 2" xfId="26754" xr:uid="{00000000-0005-0000-0000-0000877E0000}"/>
    <cellStyle name="Currency 3 6 2 4 2 2 2" xfId="55713" xr:uid="{00000000-0005-0000-0000-0000887E0000}"/>
    <cellStyle name="Currency 3 6 2 4 2 3" xfId="47772" xr:uid="{00000000-0005-0000-0000-0000897E0000}"/>
    <cellStyle name="Currency 3 6 2 4 3" xfId="12130" xr:uid="{00000000-0005-0000-0000-00008A7E0000}"/>
    <cellStyle name="Currency 3 6 2 4 3 2" xfId="41188" xr:uid="{00000000-0005-0000-0000-00008B7E0000}"/>
    <cellStyle name="Currency 3 6 2 4 4" xfId="34604" xr:uid="{00000000-0005-0000-0000-00008C7E0000}"/>
    <cellStyle name="Currency 3 6 2 5" xfId="7687" xr:uid="{00000000-0005-0000-0000-00008D7E0000}"/>
    <cellStyle name="Currency 3 6 2 5 2" xfId="20948" xr:uid="{00000000-0005-0000-0000-00008E7E0000}"/>
    <cellStyle name="Currency 3 6 2 5 2 2" xfId="28902" xr:uid="{00000000-0005-0000-0000-00008F7E0000}"/>
    <cellStyle name="Currency 3 6 2 5 2 2 2" xfId="57861" xr:uid="{00000000-0005-0000-0000-0000907E0000}"/>
    <cellStyle name="Currency 3 6 2 5 2 3" xfId="49920" xr:uid="{00000000-0005-0000-0000-0000917E0000}"/>
    <cellStyle name="Currency 3 6 2 5 3" xfId="14278" xr:uid="{00000000-0005-0000-0000-0000927E0000}"/>
    <cellStyle name="Currency 3 6 2 5 3 2" xfId="43336" xr:uid="{00000000-0005-0000-0000-0000937E0000}"/>
    <cellStyle name="Currency 3 6 2 5 4" xfId="36752" xr:uid="{00000000-0005-0000-0000-0000947E0000}"/>
    <cellStyle name="Currency 3 6 2 6" xfId="15557" xr:uid="{00000000-0005-0000-0000-0000957E0000}"/>
    <cellStyle name="Currency 3 6 2 6 2" xfId="23547" xr:uid="{00000000-0005-0000-0000-0000967E0000}"/>
    <cellStyle name="Currency 3 6 2 6 2 2" xfId="52506" xr:uid="{00000000-0005-0000-0000-0000977E0000}"/>
    <cellStyle name="Currency 3 6 2 6 3" xfId="44565" xr:uid="{00000000-0005-0000-0000-0000987E0000}"/>
    <cellStyle name="Currency 3 6 2 7" xfId="22098" xr:uid="{00000000-0005-0000-0000-0000997E0000}"/>
    <cellStyle name="Currency 3 6 2 7 2" xfId="30046" xr:uid="{00000000-0005-0000-0000-00009A7E0000}"/>
    <cellStyle name="Currency 3 6 2 7 2 2" xfId="59005" xr:uid="{00000000-0005-0000-0000-00009B7E0000}"/>
    <cellStyle name="Currency 3 6 2 7 3" xfId="51064" xr:uid="{00000000-0005-0000-0000-00009C7E0000}"/>
    <cellStyle name="Currency 3 6 2 8" xfId="8838" xr:uid="{00000000-0005-0000-0000-00009D7E0000}"/>
    <cellStyle name="Currency 3 6 2 8 2" xfId="37896" xr:uid="{00000000-0005-0000-0000-00009E7E0000}"/>
    <cellStyle name="Currency 3 6 2 9" xfId="31312" xr:uid="{00000000-0005-0000-0000-00009F7E0000}"/>
    <cellStyle name="Currency 3 6 3" xfId="2572" xr:uid="{00000000-0005-0000-0000-0000A07E0000}"/>
    <cellStyle name="Currency 3 6 3 2" xfId="5930" xr:uid="{00000000-0005-0000-0000-0000A17E0000}"/>
    <cellStyle name="Currency 3 6 3 2 2" xfId="19212" xr:uid="{00000000-0005-0000-0000-0000A27E0000}"/>
    <cellStyle name="Currency 3 6 3 2 2 2" xfId="27166" xr:uid="{00000000-0005-0000-0000-0000A37E0000}"/>
    <cellStyle name="Currency 3 6 3 2 2 2 2" xfId="56125" xr:uid="{00000000-0005-0000-0000-0000A47E0000}"/>
    <cellStyle name="Currency 3 6 3 2 2 3" xfId="48184" xr:uid="{00000000-0005-0000-0000-0000A57E0000}"/>
    <cellStyle name="Currency 3 6 3 2 3" xfId="12542" xr:uid="{00000000-0005-0000-0000-0000A67E0000}"/>
    <cellStyle name="Currency 3 6 3 2 3 2" xfId="41600" xr:uid="{00000000-0005-0000-0000-0000A77E0000}"/>
    <cellStyle name="Currency 3 6 3 2 4" xfId="35016" xr:uid="{00000000-0005-0000-0000-0000A87E0000}"/>
    <cellStyle name="Currency 3 6 3 3" xfId="16060" xr:uid="{00000000-0005-0000-0000-0000A97E0000}"/>
    <cellStyle name="Currency 3 6 3 3 2" xfId="24014" xr:uid="{00000000-0005-0000-0000-0000AA7E0000}"/>
    <cellStyle name="Currency 3 6 3 3 2 2" xfId="52973" xr:uid="{00000000-0005-0000-0000-0000AB7E0000}"/>
    <cellStyle name="Currency 3 6 3 3 3" xfId="45032" xr:uid="{00000000-0005-0000-0000-0000AC7E0000}"/>
    <cellStyle name="Currency 3 6 3 4" xfId="9250" xr:uid="{00000000-0005-0000-0000-0000AD7E0000}"/>
    <cellStyle name="Currency 3 6 3 4 2" xfId="38308" xr:uid="{00000000-0005-0000-0000-0000AE7E0000}"/>
    <cellStyle name="Currency 3 6 3 5" xfId="31724" xr:uid="{00000000-0005-0000-0000-0000AF7E0000}"/>
    <cellStyle name="Currency 3 6 4" xfId="3770" xr:uid="{00000000-0005-0000-0000-0000B07E0000}"/>
    <cellStyle name="Currency 3 6 4 2" xfId="17064" xr:uid="{00000000-0005-0000-0000-0000B17E0000}"/>
    <cellStyle name="Currency 3 6 4 2 2" xfId="25018" xr:uid="{00000000-0005-0000-0000-0000B27E0000}"/>
    <cellStyle name="Currency 3 6 4 2 2 2" xfId="53977" xr:uid="{00000000-0005-0000-0000-0000B37E0000}"/>
    <cellStyle name="Currency 3 6 4 2 3" xfId="46036" xr:uid="{00000000-0005-0000-0000-0000B47E0000}"/>
    <cellStyle name="Currency 3 6 4 3" xfId="10394" xr:uid="{00000000-0005-0000-0000-0000B57E0000}"/>
    <cellStyle name="Currency 3 6 4 3 2" xfId="39452" xr:uid="{00000000-0005-0000-0000-0000B67E0000}"/>
    <cellStyle name="Currency 3 6 4 4" xfId="32868" xr:uid="{00000000-0005-0000-0000-0000B77E0000}"/>
    <cellStyle name="Currency 3 6 5" xfId="4926" xr:uid="{00000000-0005-0000-0000-0000B87E0000}"/>
    <cellStyle name="Currency 3 6 5 2" xfId="18208" xr:uid="{00000000-0005-0000-0000-0000B97E0000}"/>
    <cellStyle name="Currency 3 6 5 2 2" xfId="26162" xr:uid="{00000000-0005-0000-0000-0000BA7E0000}"/>
    <cellStyle name="Currency 3 6 5 2 2 2" xfId="55121" xr:uid="{00000000-0005-0000-0000-0000BB7E0000}"/>
    <cellStyle name="Currency 3 6 5 2 3" xfId="47180" xr:uid="{00000000-0005-0000-0000-0000BC7E0000}"/>
    <cellStyle name="Currency 3 6 5 3" xfId="11538" xr:uid="{00000000-0005-0000-0000-0000BD7E0000}"/>
    <cellStyle name="Currency 3 6 5 3 2" xfId="40596" xr:uid="{00000000-0005-0000-0000-0000BE7E0000}"/>
    <cellStyle name="Currency 3 6 5 4" xfId="34012" xr:uid="{00000000-0005-0000-0000-0000BF7E0000}"/>
    <cellStyle name="Currency 3 6 6" xfId="7095" xr:uid="{00000000-0005-0000-0000-0000C07E0000}"/>
    <cellStyle name="Currency 3 6 6 2" xfId="20356" xr:uid="{00000000-0005-0000-0000-0000C17E0000}"/>
    <cellStyle name="Currency 3 6 6 2 2" xfId="28310" xr:uid="{00000000-0005-0000-0000-0000C27E0000}"/>
    <cellStyle name="Currency 3 6 6 2 2 2" xfId="57269" xr:uid="{00000000-0005-0000-0000-0000C37E0000}"/>
    <cellStyle name="Currency 3 6 6 2 3" xfId="49328" xr:uid="{00000000-0005-0000-0000-0000C47E0000}"/>
    <cellStyle name="Currency 3 6 6 3" xfId="13686" xr:uid="{00000000-0005-0000-0000-0000C57E0000}"/>
    <cellStyle name="Currency 3 6 6 3 2" xfId="42744" xr:uid="{00000000-0005-0000-0000-0000C67E0000}"/>
    <cellStyle name="Currency 3 6 6 4" xfId="36160" xr:uid="{00000000-0005-0000-0000-0000C77E0000}"/>
    <cellStyle name="Currency 3 6 7" xfId="14964" xr:uid="{00000000-0005-0000-0000-0000C87E0000}"/>
    <cellStyle name="Currency 3 6 7 2" xfId="22954" xr:uid="{00000000-0005-0000-0000-0000C97E0000}"/>
    <cellStyle name="Currency 3 6 7 2 2" xfId="51913" xr:uid="{00000000-0005-0000-0000-0000CA7E0000}"/>
    <cellStyle name="Currency 3 6 7 3" xfId="43972" xr:uid="{00000000-0005-0000-0000-0000CB7E0000}"/>
    <cellStyle name="Currency 3 6 8" xfId="21506" xr:uid="{00000000-0005-0000-0000-0000CC7E0000}"/>
    <cellStyle name="Currency 3 6 8 2" xfId="29454" xr:uid="{00000000-0005-0000-0000-0000CD7E0000}"/>
    <cellStyle name="Currency 3 6 8 2 2" xfId="58413" xr:uid="{00000000-0005-0000-0000-0000CE7E0000}"/>
    <cellStyle name="Currency 3 6 8 3" xfId="50472" xr:uid="{00000000-0005-0000-0000-0000CF7E0000}"/>
    <cellStyle name="Currency 3 6 9" xfId="8246" xr:uid="{00000000-0005-0000-0000-0000D07E0000}"/>
    <cellStyle name="Currency 3 6 9 2" xfId="37304" xr:uid="{00000000-0005-0000-0000-0000D17E0000}"/>
    <cellStyle name="Currency 3 7" xfId="1961" xr:uid="{00000000-0005-0000-0000-0000D27E0000}"/>
    <cellStyle name="Currency 3 7 2" xfId="2969" xr:uid="{00000000-0005-0000-0000-0000D37E0000}"/>
    <cellStyle name="Currency 3 7 2 2" xfId="6327" xr:uid="{00000000-0005-0000-0000-0000D47E0000}"/>
    <cellStyle name="Currency 3 7 2 2 2" xfId="19609" xr:uid="{00000000-0005-0000-0000-0000D57E0000}"/>
    <cellStyle name="Currency 3 7 2 2 2 2" xfId="27563" xr:uid="{00000000-0005-0000-0000-0000D67E0000}"/>
    <cellStyle name="Currency 3 7 2 2 2 2 2" xfId="56522" xr:uid="{00000000-0005-0000-0000-0000D77E0000}"/>
    <cellStyle name="Currency 3 7 2 2 2 3" xfId="48581" xr:uid="{00000000-0005-0000-0000-0000D87E0000}"/>
    <cellStyle name="Currency 3 7 2 2 3" xfId="12939" xr:uid="{00000000-0005-0000-0000-0000D97E0000}"/>
    <cellStyle name="Currency 3 7 2 2 3 2" xfId="41997" xr:uid="{00000000-0005-0000-0000-0000DA7E0000}"/>
    <cellStyle name="Currency 3 7 2 2 4" xfId="35413" xr:uid="{00000000-0005-0000-0000-0000DB7E0000}"/>
    <cellStyle name="Currency 3 7 2 3" xfId="16457" xr:uid="{00000000-0005-0000-0000-0000DC7E0000}"/>
    <cellStyle name="Currency 3 7 2 3 2" xfId="24411" xr:uid="{00000000-0005-0000-0000-0000DD7E0000}"/>
    <cellStyle name="Currency 3 7 2 3 2 2" xfId="53370" xr:uid="{00000000-0005-0000-0000-0000DE7E0000}"/>
    <cellStyle name="Currency 3 7 2 3 3" xfId="45429" xr:uid="{00000000-0005-0000-0000-0000DF7E0000}"/>
    <cellStyle name="Currency 3 7 2 4" xfId="9647" xr:uid="{00000000-0005-0000-0000-0000E07E0000}"/>
    <cellStyle name="Currency 3 7 2 4 2" xfId="38705" xr:uid="{00000000-0005-0000-0000-0000E17E0000}"/>
    <cellStyle name="Currency 3 7 2 5" xfId="32121" xr:uid="{00000000-0005-0000-0000-0000E27E0000}"/>
    <cellStyle name="Currency 3 7 3" xfId="4167" xr:uid="{00000000-0005-0000-0000-0000E37E0000}"/>
    <cellStyle name="Currency 3 7 3 2" xfId="17461" xr:uid="{00000000-0005-0000-0000-0000E47E0000}"/>
    <cellStyle name="Currency 3 7 3 2 2" xfId="25415" xr:uid="{00000000-0005-0000-0000-0000E57E0000}"/>
    <cellStyle name="Currency 3 7 3 2 2 2" xfId="54374" xr:uid="{00000000-0005-0000-0000-0000E67E0000}"/>
    <cellStyle name="Currency 3 7 3 2 3" xfId="46433" xr:uid="{00000000-0005-0000-0000-0000E77E0000}"/>
    <cellStyle name="Currency 3 7 3 3" xfId="10791" xr:uid="{00000000-0005-0000-0000-0000E87E0000}"/>
    <cellStyle name="Currency 3 7 3 3 2" xfId="39849" xr:uid="{00000000-0005-0000-0000-0000E97E0000}"/>
    <cellStyle name="Currency 3 7 3 4" xfId="33265" xr:uid="{00000000-0005-0000-0000-0000EA7E0000}"/>
    <cellStyle name="Currency 3 7 4" xfId="5323" xr:uid="{00000000-0005-0000-0000-0000EB7E0000}"/>
    <cellStyle name="Currency 3 7 4 2" xfId="18605" xr:uid="{00000000-0005-0000-0000-0000EC7E0000}"/>
    <cellStyle name="Currency 3 7 4 2 2" xfId="26559" xr:uid="{00000000-0005-0000-0000-0000ED7E0000}"/>
    <cellStyle name="Currency 3 7 4 2 2 2" xfId="55518" xr:uid="{00000000-0005-0000-0000-0000EE7E0000}"/>
    <cellStyle name="Currency 3 7 4 2 3" xfId="47577" xr:uid="{00000000-0005-0000-0000-0000EF7E0000}"/>
    <cellStyle name="Currency 3 7 4 3" xfId="11935" xr:uid="{00000000-0005-0000-0000-0000F07E0000}"/>
    <cellStyle name="Currency 3 7 4 3 2" xfId="40993" xr:uid="{00000000-0005-0000-0000-0000F17E0000}"/>
    <cellStyle name="Currency 3 7 4 4" xfId="34409" xr:uid="{00000000-0005-0000-0000-0000F27E0000}"/>
    <cellStyle name="Currency 3 7 5" xfId="7492" xr:uid="{00000000-0005-0000-0000-0000F37E0000}"/>
    <cellStyle name="Currency 3 7 5 2" xfId="20753" xr:uid="{00000000-0005-0000-0000-0000F47E0000}"/>
    <cellStyle name="Currency 3 7 5 2 2" xfId="28707" xr:uid="{00000000-0005-0000-0000-0000F57E0000}"/>
    <cellStyle name="Currency 3 7 5 2 2 2" xfId="57666" xr:uid="{00000000-0005-0000-0000-0000F67E0000}"/>
    <cellStyle name="Currency 3 7 5 2 3" xfId="49725" xr:uid="{00000000-0005-0000-0000-0000F77E0000}"/>
    <cellStyle name="Currency 3 7 5 3" xfId="14083" xr:uid="{00000000-0005-0000-0000-0000F87E0000}"/>
    <cellStyle name="Currency 3 7 5 3 2" xfId="43141" xr:uid="{00000000-0005-0000-0000-0000F97E0000}"/>
    <cellStyle name="Currency 3 7 5 4" xfId="36557" xr:uid="{00000000-0005-0000-0000-0000FA7E0000}"/>
    <cellStyle name="Currency 3 7 6" xfId="15362" xr:uid="{00000000-0005-0000-0000-0000FB7E0000}"/>
    <cellStyle name="Currency 3 7 6 2" xfId="23352" xr:uid="{00000000-0005-0000-0000-0000FC7E0000}"/>
    <cellStyle name="Currency 3 7 6 2 2" xfId="52311" xr:uid="{00000000-0005-0000-0000-0000FD7E0000}"/>
    <cellStyle name="Currency 3 7 6 3" xfId="44370" xr:uid="{00000000-0005-0000-0000-0000FE7E0000}"/>
    <cellStyle name="Currency 3 7 7" xfId="21903" xr:uid="{00000000-0005-0000-0000-0000FF7E0000}"/>
    <cellStyle name="Currency 3 7 7 2" xfId="29851" xr:uid="{00000000-0005-0000-0000-0000007F0000}"/>
    <cellStyle name="Currency 3 7 7 2 2" xfId="58810" xr:uid="{00000000-0005-0000-0000-0000017F0000}"/>
    <cellStyle name="Currency 3 7 7 3" xfId="50869" xr:uid="{00000000-0005-0000-0000-0000027F0000}"/>
    <cellStyle name="Currency 3 7 8" xfId="8643" xr:uid="{00000000-0005-0000-0000-0000037F0000}"/>
    <cellStyle name="Currency 3 7 8 2" xfId="37701" xr:uid="{00000000-0005-0000-0000-0000047F0000}"/>
    <cellStyle name="Currency 3 7 9" xfId="31117" xr:uid="{00000000-0005-0000-0000-0000057F0000}"/>
    <cellStyle name="Currency 3 8" xfId="1777" xr:uid="{00000000-0005-0000-0000-0000067F0000}"/>
    <cellStyle name="Currency 3 8 2" xfId="2789" xr:uid="{00000000-0005-0000-0000-0000077F0000}"/>
    <cellStyle name="Currency 3 8 2 2" xfId="6147" xr:uid="{00000000-0005-0000-0000-0000087F0000}"/>
    <cellStyle name="Currency 3 8 2 2 2" xfId="19429" xr:uid="{00000000-0005-0000-0000-0000097F0000}"/>
    <cellStyle name="Currency 3 8 2 2 2 2" xfId="27383" xr:uid="{00000000-0005-0000-0000-00000A7F0000}"/>
    <cellStyle name="Currency 3 8 2 2 2 2 2" xfId="56342" xr:uid="{00000000-0005-0000-0000-00000B7F0000}"/>
    <cellStyle name="Currency 3 8 2 2 2 3" xfId="48401" xr:uid="{00000000-0005-0000-0000-00000C7F0000}"/>
    <cellStyle name="Currency 3 8 2 2 3" xfId="12759" xr:uid="{00000000-0005-0000-0000-00000D7F0000}"/>
    <cellStyle name="Currency 3 8 2 2 3 2" xfId="41817" xr:uid="{00000000-0005-0000-0000-00000E7F0000}"/>
    <cellStyle name="Currency 3 8 2 2 4" xfId="35233" xr:uid="{00000000-0005-0000-0000-00000F7F0000}"/>
    <cellStyle name="Currency 3 8 2 3" xfId="16277" xr:uid="{00000000-0005-0000-0000-0000107F0000}"/>
    <cellStyle name="Currency 3 8 2 3 2" xfId="24231" xr:uid="{00000000-0005-0000-0000-0000117F0000}"/>
    <cellStyle name="Currency 3 8 2 3 2 2" xfId="53190" xr:uid="{00000000-0005-0000-0000-0000127F0000}"/>
    <cellStyle name="Currency 3 8 2 3 3" xfId="45249" xr:uid="{00000000-0005-0000-0000-0000137F0000}"/>
    <cellStyle name="Currency 3 8 2 4" xfId="9467" xr:uid="{00000000-0005-0000-0000-0000147F0000}"/>
    <cellStyle name="Currency 3 8 2 4 2" xfId="38525" xr:uid="{00000000-0005-0000-0000-0000157F0000}"/>
    <cellStyle name="Currency 3 8 2 5" xfId="31941" xr:uid="{00000000-0005-0000-0000-0000167F0000}"/>
    <cellStyle name="Currency 3 8 3" xfId="3987" xr:uid="{00000000-0005-0000-0000-0000177F0000}"/>
    <cellStyle name="Currency 3 8 3 2" xfId="17281" xr:uid="{00000000-0005-0000-0000-0000187F0000}"/>
    <cellStyle name="Currency 3 8 3 2 2" xfId="25235" xr:uid="{00000000-0005-0000-0000-0000197F0000}"/>
    <cellStyle name="Currency 3 8 3 2 2 2" xfId="54194" xr:uid="{00000000-0005-0000-0000-00001A7F0000}"/>
    <cellStyle name="Currency 3 8 3 2 3" xfId="46253" xr:uid="{00000000-0005-0000-0000-00001B7F0000}"/>
    <cellStyle name="Currency 3 8 3 3" xfId="10611" xr:uid="{00000000-0005-0000-0000-00001C7F0000}"/>
    <cellStyle name="Currency 3 8 3 3 2" xfId="39669" xr:uid="{00000000-0005-0000-0000-00001D7F0000}"/>
    <cellStyle name="Currency 3 8 3 4" xfId="33085" xr:uid="{00000000-0005-0000-0000-00001E7F0000}"/>
    <cellStyle name="Currency 3 8 4" xfId="5143" xr:uid="{00000000-0005-0000-0000-00001F7F0000}"/>
    <cellStyle name="Currency 3 8 4 2" xfId="18425" xr:uid="{00000000-0005-0000-0000-0000207F0000}"/>
    <cellStyle name="Currency 3 8 4 2 2" xfId="26379" xr:uid="{00000000-0005-0000-0000-0000217F0000}"/>
    <cellStyle name="Currency 3 8 4 2 2 2" xfId="55338" xr:uid="{00000000-0005-0000-0000-0000227F0000}"/>
    <cellStyle name="Currency 3 8 4 2 3" xfId="47397" xr:uid="{00000000-0005-0000-0000-0000237F0000}"/>
    <cellStyle name="Currency 3 8 4 3" xfId="11755" xr:uid="{00000000-0005-0000-0000-0000247F0000}"/>
    <cellStyle name="Currency 3 8 4 3 2" xfId="40813" xr:uid="{00000000-0005-0000-0000-0000257F0000}"/>
    <cellStyle name="Currency 3 8 4 4" xfId="34229" xr:uid="{00000000-0005-0000-0000-0000267F0000}"/>
    <cellStyle name="Currency 3 8 5" xfId="7312" xr:uid="{00000000-0005-0000-0000-0000277F0000}"/>
    <cellStyle name="Currency 3 8 5 2" xfId="20573" xr:uid="{00000000-0005-0000-0000-0000287F0000}"/>
    <cellStyle name="Currency 3 8 5 2 2" xfId="28527" xr:uid="{00000000-0005-0000-0000-0000297F0000}"/>
    <cellStyle name="Currency 3 8 5 2 2 2" xfId="57486" xr:uid="{00000000-0005-0000-0000-00002A7F0000}"/>
    <cellStyle name="Currency 3 8 5 2 3" xfId="49545" xr:uid="{00000000-0005-0000-0000-00002B7F0000}"/>
    <cellStyle name="Currency 3 8 5 3" xfId="13903" xr:uid="{00000000-0005-0000-0000-00002C7F0000}"/>
    <cellStyle name="Currency 3 8 5 3 2" xfId="42961" xr:uid="{00000000-0005-0000-0000-00002D7F0000}"/>
    <cellStyle name="Currency 3 8 5 4" xfId="36377" xr:uid="{00000000-0005-0000-0000-00002E7F0000}"/>
    <cellStyle name="Currency 3 8 6" xfId="15182" xr:uid="{00000000-0005-0000-0000-00002F7F0000}"/>
    <cellStyle name="Currency 3 8 6 2" xfId="23172" xr:uid="{00000000-0005-0000-0000-0000307F0000}"/>
    <cellStyle name="Currency 3 8 6 2 2" xfId="52131" xr:uid="{00000000-0005-0000-0000-0000317F0000}"/>
    <cellStyle name="Currency 3 8 6 3" xfId="44190" xr:uid="{00000000-0005-0000-0000-0000327F0000}"/>
    <cellStyle name="Currency 3 8 7" xfId="21723" xr:uid="{00000000-0005-0000-0000-0000337F0000}"/>
    <cellStyle name="Currency 3 8 7 2" xfId="29671" xr:uid="{00000000-0005-0000-0000-0000347F0000}"/>
    <cellStyle name="Currency 3 8 7 2 2" xfId="58630" xr:uid="{00000000-0005-0000-0000-0000357F0000}"/>
    <cellStyle name="Currency 3 8 7 3" xfId="50689" xr:uid="{00000000-0005-0000-0000-0000367F0000}"/>
    <cellStyle name="Currency 3 8 8" xfId="8463" xr:uid="{00000000-0005-0000-0000-0000377F0000}"/>
    <cellStyle name="Currency 3 8 8 2" xfId="37521" xr:uid="{00000000-0005-0000-0000-0000387F0000}"/>
    <cellStyle name="Currency 3 8 9" xfId="30937" xr:uid="{00000000-0005-0000-0000-0000397F0000}"/>
    <cellStyle name="Currency 3 9" xfId="3446" xr:uid="{00000000-0005-0000-0000-00003A7F0000}"/>
    <cellStyle name="Currency 3 9 2" xfId="4632" xr:uid="{00000000-0005-0000-0000-00003B7F0000}"/>
    <cellStyle name="Currency 3 9 2 2" xfId="17926" xr:uid="{00000000-0005-0000-0000-00003C7F0000}"/>
    <cellStyle name="Currency 3 9 2 2 2" xfId="25880" xr:uid="{00000000-0005-0000-0000-00003D7F0000}"/>
    <cellStyle name="Currency 3 9 2 2 2 2" xfId="54839" xr:uid="{00000000-0005-0000-0000-00003E7F0000}"/>
    <cellStyle name="Currency 3 9 2 2 3" xfId="46898" xr:uid="{00000000-0005-0000-0000-00003F7F0000}"/>
    <cellStyle name="Currency 3 9 2 3" xfId="11256" xr:uid="{00000000-0005-0000-0000-0000407F0000}"/>
    <cellStyle name="Currency 3 9 2 3 2" xfId="40314" xr:uid="{00000000-0005-0000-0000-0000417F0000}"/>
    <cellStyle name="Currency 3 9 2 4" xfId="33730" xr:uid="{00000000-0005-0000-0000-0000427F0000}"/>
    <cellStyle name="Currency 3 9 3" xfId="6792" xr:uid="{00000000-0005-0000-0000-0000437F0000}"/>
    <cellStyle name="Currency 3 9 3 2" xfId="20074" xr:uid="{00000000-0005-0000-0000-0000447F0000}"/>
    <cellStyle name="Currency 3 9 3 2 2" xfId="28028" xr:uid="{00000000-0005-0000-0000-0000457F0000}"/>
    <cellStyle name="Currency 3 9 3 2 2 2" xfId="56987" xr:uid="{00000000-0005-0000-0000-0000467F0000}"/>
    <cellStyle name="Currency 3 9 3 2 3" xfId="49046" xr:uid="{00000000-0005-0000-0000-0000477F0000}"/>
    <cellStyle name="Currency 3 9 3 3" xfId="13404" xr:uid="{00000000-0005-0000-0000-0000487F0000}"/>
    <cellStyle name="Currency 3 9 3 3 2" xfId="42462" xr:uid="{00000000-0005-0000-0000-0000497F0000}"/>
    <cellStyle name="Currency 3 9 3 4" xfId="35878" xr:uid="{00000000-0005-0000-0000-00004A7F0000}"/>
    <cellStyle name="Currency 3 9 4" xfId="7957" xr:uid="{00000000-0005-0000-0000-00004B7F0000}"/>
    <cellStyle name="Currency 3 9 4 2" xfId="21218" xr:uid="{00000000-0005-0000-0000-00004C7F0000}"/>
    <cellStyle name="Currency 3 9 4 2 2" xfId="29172" xr:uid="{00000000-0005-0000-0000-00004D7F0000}"/>
    <cellStyle name="Currency 3 9 4 2 2 2" xfId="58131" xr:uid="{00000000-0005-0000-0000-00004E7F0000}"/>
    <cellStyle name="Currency 3 9 4 2 3" xfId="50190" xr:uid="{00000000-0005-0000-0000-00004F7F0000}"/>
    <cellStyle name="Currency 3 9 4 3" xfId="14548" xr:uid="{00000000-0005-0000-0000-0000507F0000}"/>
    <cellStyle name="Currency 3 9 4 3 2" xfId="43606" xr:uid="{00000000-0005-0000-0000-0000517F0000}"/>
    <cellStyle name="Currency 3 9 4 4" xfId="37022" xr:uid="{00000000-0005-0000-0000-0000527F0000}"/>
    <cellStyle name="Currency 3 9 5" xfId="15828" xr:uid="{00000000-0005-0000-0000-0000537F0000}"/>
    <cellStyle name="Currency 3 9 5 2" xfId="23817" xr:uid="{00000000-0005-0000-0000-0000547F0000}"/>
    <cellStyle name="Currency 3 9 5 2 2" xfId="52776" xr:uid="{00000000-0005-0000-0000-0000557F0000}"/>
    <cellStyle name="Currency 3 9 5 3" xfId="44835" xr:uid="{00000000-0005-0000-0000-0000567F0000}"/>
    <cellStyle name="Currency 3 9 6" xfId="22368" xr:uid="{00000000-0005-0000-0000-0000577F0000}"/>
    <cellStyle name="Currency 3 9 6 2" xfId="30316" xr:uid="{00000000-0005-0000-0000-0000587F0000}"/>
    <cellStyle name="Currency 3 9 6 2 2" xfId="59275" xr:uid="{00000000-0005-0000-0000-0000597F0000}"/>
    <cellStyle name="Currency 3 9 6 3" xfId="51334" xr:uid="{00000000-0005-0000-0000-00005A7F0000}"/>
    <cellStyle name="Currency 3 9 7" xfId="10112" xr:uid="{00000000-0005-0000-0000-00005B7F0000}"/>
    <cellStyle name="Currency 3 9 7 2" xfId="39170" xr:uid="{00000000-0005-0000-0000-00005C7F0000}"/>
    <cellStyle name="Currency 3 9 8" xfId="32586" xr:uid="{00000000-0005-0000-0000-00005D7F0000}"/>
    <cellStyle name="Currency 30" xfId="1726" xr:uid="{00000000-0005-0000-0000-00005E7F0000}"/>
    <cellStyle name="Currency 31" xfId="1749" xr:uid="{00000000-0005-0000-0000-00005F7F0000}"/>
    <cellStyle name="Currency 31 10" xfId="30915" xr:uid="{00000000-0005-0000-0000-0000607F0000}"/>
    <cellStyle name="Currency 31 2" xfId="2351" xr:uid="{00000000-0005-0000-0000-0000617F0000}"/>
    <cellStyle name="Currency 31 2 2" xfId="3359" xr:uid="{00000000-0005-0000-0000-0000627F0000}"/>
    <cellStyle name="Currency 31 2 2 2" xfId="6717" xr:uid="{00000000-0005-0000-0000-0000637F0000}"/>
    <cellStyle name="Currency 31 2 2 2 2" xfId="19999" xr:uid="{00000000-0005-0000-0000-0000647F0000}"/>
    <cellStyle name="Currency 31 2 2 2 2 2" xfId="27953" xr:uid="{00000000-0005-0000-0000-0000657F0000}"/>
    <cellStyle name="Currency 31 2 2 2 2 2 2" xfId="56912" xr:uid="{00000000-0005-0000-0000-0000667F0000}"/>
    <cellStyle name="Currency 31 2 2 2 2 3" xfId="48971" xr:uid="{00000000-0005-0000-0000-0000677F0000}"/>
    <cellStyle name="Currency 31 2 2 2 3" xfId="13329" xr:uid="{00000000-0005-0000-0000-0000687F0000}"/>
    <cellStyle name="Currency 31 2 2 2 3 2" xfId="42387" xr:uid="{00000000-0005-0000-0000-0000697F0000}"/>
    <cellStyle name="Currency 31 2 2 2 4" xfId="35803" xr:uid="{00000000-0005-0000-0000-00006A7F0000}"/>
    <cellStyle name="Currency 31 2 2 3" xfId="16847" xr:uid="{00000000-0005-0000-0000-00006B7F0000}"/>
    <cellStyle name="Currency 31 2 2 3 2" xfId="24801" xr:uid="{00000000-0005-0000-0000-00006C7F0000}"/>
    <cellStyle name="Currency 31 2 2 3 2 2" xfId="53760" xr:uid="{00000000-0005-0000-0000-00006D7F0000}"/>
    <cellStyle name="Currency 31 2 2 3 3" xfId="45819" xr:uid="{00000000-0005-0000-0000-00006E7F0000}"/>
    <cellStyle name="Currency 31 2 2 4" xfId="10037" xr:uid="{00000000-0005-0000-0000-00006F7F0000}"/>
    <cellStyle name="Currency 31 2 2 4 2" xfId="39095" xr:uid="{00000000-0005-0000-0000-0000707F0000}"/>
    <cellStyle name="Currency 31 2 2 5" xfId="32511" xr:uid="{00000000-0005-0000-0000-0000717F0000}"/>
    <cellStyle name="Currency 31 2 3" xfId="4557" xr:uid="{00000000-0005-0000-0000-0000727F0000}"/>
    <cellStyle name="Currency 31 2 3 2" xfId="17851" xr:uid="{00000000-0005-0000-0000-0000737F0000}"/>
    <cellStyle name="Currency 31 2 3 2 2" xfId="25805" xr:uid="{00000000-0005-0000-0000-0000747F0000}"/>
    <cellStyle name="Currency 31 2 3 2 2 2" xfId="54764" xr:uid="{00000000-0005-0000-0000-0000757F0000}"/>
    <cellStyle name="Currency 31 2 3 2 3" xfId="46823" xr:uid="{00000000-0005-0000-0000-0000767F0000}"/>
    <cellStyle name="Currency 31 2 3 3" xfId="11181" xr:uid="{00000000-0005-0000-0000-0000777F0000}"/>
    <cellStyle name="Currency 31 2 3 3 2" xfId="40239" xr:uid="{00000000-0005-0000-0000-0000787F0000}"/>
    <cellStyle name="Currency 31 2 3 4" xfId="33655" xr:uid="{00000000-0005-0000-0000-0000797F0000}"/>
    <cellStyle name="Currency 31 2 4" xfId="5713" xr:uid="{00000000-0005-0000-0000-00007A7F0000}"/>
    <cellStyle name="Currency 31 2 4 2" xfId="18995" xr:uid="{00000000-0005-0000-0000-00007B7F0000}"/>
    <cellStyle name="Currency 31 2 4 2 2" xfId="26949" xr:uid="{00000000-0005-0000-0000-00007C7F0000}"/>
    <cellStyle name="Currency 31 2 4 2 2 2" xfId="55908" xr:uid="{00000000-0005-0000-0000-00007D7F0000}"/>
    <cellStyle name="Currency 31 2 4 2 3" xfId="47967" xr:uid="{00000000-0005-0000-0000-00007E7F0000}"/>
    <cellStyle name="Currency 31 2 4 3" xfId="12325" xr:uid="{00000000-0005-0000-0000-00007F7F0000}"/>
    <cellStyle name="Currency 31 2 4 3 2" xfId="41383" xr:uid="{00000000-0005-0000-0000-0000807F0000}"/>
    <cellStyle name="Currency 31 2 4 4" xfId="34799" xr:uid="{00000000-0005-0000-0000-0000817F0000}"/>
    <cellStyle name="Currency 31 2 5" xfId="7882" xr:uid="{00000000-0005-0000-0000-0000827F0000}"/>
    <cellStyle name="Currency 31 2 5 2" xfId="21143" xr:uid="{00000000-0005-0000-0000-0000837F0000}"/>
    <cellStyle name="Currency 31 2 5 2 2" xfId="29097" xr:uid="{00000000-0005-0000-0000-0000847F0000}"/>
    <cellStyle name="Currency 31 2 5 2 2 2" xfId="58056" xr:uid="{00000000-0005-0000-0000-0000857F0000}"/>
    <cellStyle name="Currency 31 2 5 2 3" xfId="50115" xr:uid="{00000000-0005-0000-0000-0000867F0000}"/>
    <cellStyle name="Currency 31 2 5 3" xfId="14473" xr:uid="{00000000-0005-0000-0000-0000877F0000}"/>
    <cellStyle name="Currency 31 2 5 3 2" xfId="43531" xr:uid="{00000000-0005-0000-0000-0000887F0000}"/>
    <cellStyle name="Currency 31 2 5 4" xfId="36947" xr:uid="{00000000-0005-0000-0000-0000897F0000}"/>
    <cellStyle name="Currency 31 2 6" xfId="15752" xr:uid="{00000000-0005-0000-0000-00008A7F0000}"/>
    <cellStyle name="Currency 31 2 6 2" xfId="23742" xr:uid="{00000000-0005-0000-0000-00008B7F0000}"/>
    <cellStyle name="Currency 31 2 6 2 2" xfId="52701" xr:uid="{00000000-0005-0000-0000-00008C7F0000}"/>
    <cellStyle name="Currency 31 2 6 3" xfId="44760" xr:uid="{00000000-0005-0000-0000-00008D7F0000}"/>
    <cellStyle name="Currency 31 2 7" xfId="22293" xr:uid="{00000000-0005-0000-0000-00008E7F0000}"/>
    <cellStyle name="Currency 31 2 7 2" xfId="30241" xr:uid="{00000000-0005-0000-0000-00008F7F0000}"/>
    <cellStyle name="Currency 31 2 7 2 2" xfId="59200" xr:uid="{00000000-0005-0000-0000-0000907F0000}"/>
    <cellStyle name="Currency 31 2 7 3" xfId="51259" xr:uid="{00000000-0005-0000-0000-0000917F0000}"/>
    <cellStyle name="Currency 31 2 8" xfId="9033" xr:uid="{00000000-0005-0000-0000-0000927F0000}"/>
    <cellStyle name="Currency 31 2 8 2" xfId="38091" xr:uid="{00000000-0005-0000-0000-0000937F0000}"/>
    <cellStyle name="Currency 31 2 9" xfId="31507" xr:uid="{00000000-0005-0000-0000-0000947F0000}"/>
    <cellStyle name="Currency 31 3" xfId="2767" xr:uid="{00000000-0005-0000-0000-0000957F0000}"/>
    <cellStyle name="Currency 31 3 2" xfId="6125" xr:uid="{00000000-0005-0000-0000-0000967F0000}"/>
    <cellStyle name="Currency 31 3 2 2" xfId="19407" xr:uid="{00000000-0005-0000-0000-0000977F0000}"/>
    <cellStyle name="Currency 31 3 2 2 2" xfId="27361" xr:uid="{00000000-0005-0000-0000-0000987F0000}"/>
    <cellStyle name="Currency 31 3 2 2 2 2" xfId="56320" xr:uid="{00000000-0005-0000-0000-0000997F0000}"/>
    <cellStyle name="Currency 31 3 2 2 3" xfId="48379" xr:uid="{00000000-0005-0000-0000-00009A7F0000}"/>
    <cellStyle name="Currency 31 3 2 3" xfId="12737" xr:uid="{00000000-0005-0000-0000-00009B7F0000}"/>
    <cellStyle name="Currency 31 3 2 3 2" xfId="41795" xr:uid="{00000000-0005-0000-0000-00009C7F0000}"/>
    <cellStyle name="Currency 31 3 2 4" xfId="35211" xr:uid="{00000000-0005-0000-0000-00009D7F0000}"/>
    <cellStyle name="Currency 31 3 3" xfId="16255" xr:uid="{00000000-0005-0000-0000-00009E7F0000}"/>
    <cellStyle name="Currency 31 3 3 2" xfId="24209" xr:uid="{00000000-0005-0000-0000-00009F7F0000}"/>
    <cellStyle name="Currency 31 3 3 2 2" xfId="53168" xr:uid="{00000000-0005-0000-0000-0000A07F0000}"/>
    <cellStyle name="Currency 31 3 3 3" xfId="45227" xr:uid="{00000000-0005-0000-0000-0000A17F0000}"/>
    <cellStyle name="Currency 31 3 4" xfId="9445" xr:uid="{00000000-0005-0000-0000-0000A27F0000}"/>
    <cellStyle name="Currency 31 3 4 2" xfId="38503" xr:uid="{00000000-0005-0000-0000-0000A37F0000}"/>
    <cellStyle name="Currency 31 3 5" xfId="31919" xr:uid="{00000000-0005-0000-0000-0000A47F0000}"/>
    <cellStyle name="Currency 31 4" xfId="3965" xr:uid="{00000000-0005-0000-0000-0000A57F0000}"/>
    <cellStyle name="Currency 31 4 2" xfId="17259" xr:uid="{00000000-0005-0000-0000-0000A67F0000}"/>
    <cellStyle name="Currency 31 4 2 2" xfId="25213" xr:uid="{00000000-0005-0000-0000-0000A77F0000}"/>
    <cellStyle name="Currency 31 4 2 2 2" xfId="54172" xr:uid="{00000000-0005-0000-0000-0000A87F0000}"/>
    <cellStyle name="Currency 31 4 2 3" xfId="46231" xr:uid="{00000000-0005-0000-0000-0000A97F0000}"/>
    <cellStyle name="Currency 31 4 3" xfId="10589" xr:uid="{00000000-0005-0000-0000-0000AA7F0000}"/>
    <cellStyle name="Currency 31 4 3 2" xfId="39647" xr:uid="{00000000-0005-0000-0000-0000AB7F0000}"/>
    <cellStyle name="Currency 31 4 4" xfId="33063" xr:uid="{00000000-0005-0000-0000-0000AC7F0000}"/>
    <cellStyle name="Currency 31 5" xfId="5121" xr:uid="{00000000-0005-0000-0000-0000AD7F0000}"/>
    <cellStyle name="Currency 31 5 2" xfId="18403" xr:uid="{00000000-0005-0000-0000-0000AE7F0000}"/>
    <cellStyle name="Currency 31 5 2 2" xfId="26357" xr:uid="{00000000-0005-0000-0000-0000AF7F0000}"/>
    <cellStyle name="Currency 31 5 2 2 2" xfId="55316" xr:uid="{00000000-0005-0000-0000-0000B07F0000}"/>
    <cellStyle name="Currency 31 5 2 3" xfId="47375" xr:uid="{00000000-0005-0000-0000-0000B17F0000}"/>
    <cellStyle name="Currency 31 5 3" xfId="11733" xr:uid="{00000000-0005-0000-0000-0000B27F0000}"/>
    <cellStyle name="Currency 31 5 3 2" xfId="40791" xr:uid="{00000000-0005-0000-0000-0000B37F0000}"/>
    <cellStyle name="Currency 31 5 4" xfId="34207" xr:uid="{00000000-0005-0000-0000-0000B47F0000}"/>
    <cellStyle name="Currency 31 6" xfId="7290" xr:uid="{00000000-0005-0000-0000-0000B57F0000}"/>
    <cellStyle name="Currency 31 6 2" xfId="20551" xr:uid="{00000000-0005-0000-0000-0000B67F0000}"/>
    <cellStyle name="Currency 31 6 2 2" xfId="28505" xr:uid="{00000000-0005-0000-0000-0000B77F0000}"/>
    <cellStyle name="Currency 31 6 2 2 2" xfId="57464" xr:uid="{00000000-0005-0000-0000-0000B87F0000}"/>
    <cellStyle name="Currency 31 6 2 3" xfId="49523" xr:uid="{00000000-0005-0000-0000-0000B97F0000}"/>
    <cellStyle name="Currency 31 6 3" xfId="13881" xr:uid="{00000000-0005-0000-0000-0000BA7F0000}"/>
    <cellStyle name="Currency 31 6 3 2" xfId="42939" xr:uid="{00000000-0005-0000-0000-0000BB7F0000}"/>
    <cellStyle name="Currency 31 6 4" xfId="36355" xr:uid="{00000000-0005-0000-0000-0000BC7F0000}"/>
    <cellStyle name="Currency 31 7" xfId="15160" xr:uid="{00000000-0005-0000-0000-0000BD7F0000}"/>
    <cellStyle name="Currency 31 7 2" xfId="23150" xr:uid="{00000000-0005-0000-0000-0000BE7F0000}"/>
    <cellStyle name="Currency 31 7 2 2" xfId="52109" xr:uid="{00000000-0005-0000-0000-0000BF7F0000}"/>
    <cellStyle name="Currency 31 7 3" xfId="44168" xr:uid="{00000000-0005-0000-0000-0000C07F0000}"/>
    <cellStyle name="Currency 31 8" xfId="21701" xr:uid="{00000000-0005-0000-0000-0000C17F0000}"/>
    <cellStyle name="Currency 31 8 2" xfId="29649" xr:uid="{00000000-0005-0000-0000-0000C27F0000}"/>
    <cellStyle name="Currency 31 8 2 2" xfId="58608" xr:uid="{00000000-0005-0000-0000-0000C37F0000}"/>
    <cellStyle name="Currency 31 8 3" xfId="50667" xr:uid="{00000000-0005-0000-0000-0000C47F0000}"/>
    <cellStyle name="Currency 31 9" xfId="8441" xr:uid="{00000000-0005-0000-0000-0000C57F0000}"/>
    <cellStyle name="Currency 31 9 2" xfId="37499" xr:uid="{00000000-0005-0000-0000-0000C67F0000}"/>
    <cellStyle name="Currency 32" xfId="1756" xr:uid="{00000000-0005-0000-0000-0000C77F0000}"/>
    <cellStyle name="Currency 32 10" xfId="30922" xr:uid="{00000000-0005-0000-0000-0000C87F0000}"/>
    <cellStyle name="Currency 32 2" xfId="2358" xr:uid="{00000000-0005-0000-0000-0000C97F0000}"/>
    <cellStyle name="Currency 32 2 2" xfId="3366" xr:uid="{00000000-0005-0000-0000-0000CA7F0000}"/>
    <cellStyle name="Currency 32 2 2 2" xfId="6724" xr:uid="{00000000-0005-0000-0000-0000CB7F0000}"/>
    <cellStyle name="Currency 32 2 2 2 2" xfId="20006" xr:uid="{00000000-0005-0000-0000-0000CC7F0000}"/>
    <cellStyle name="Currency 32 2 2 2 2 2" xfId="27960" xr:uid="{00000000-0005-0000-0000-0000CD7F0000}"/>
    <cellStyle name="Currency 32 2 2 2 2 2 2" xfId="56919" xr:uid="{00000000-0005-0000-0000-0000CE7F0000}"/>
    <cellStyle name="Currency 32 2 2 2 2 3" xfId="48978" xr:uid="{00000000-0005-0000-0000-0000CF7F0000}"/>
    <cellStyle name="Currency 32 2 2 2 3" xfId="13336" xr:uid="{00000000-0005-0000-0000-0000D07F0000}"/>
    <cellStyle name="Currency 32 2 2 2 3 2" xfId="42394" xr:uid="{00000000-0005-0000-0000-0000D17F0000}"/>
    <cellStyle name="Currency 32 2 2 2 4" xfId="35810" xr:uid="{00000000-0005-0000-0000-0000D27F0000}"/>
    <cellStyle name="Currency 32 2 2 3" xfId="16854" xr:uid="{00000000-0005-0000-0000-0000D37F0000}"/>
    <cellStyle name="Currency 32 2 2 3 2" xfId="24808" xr:uid="{00000000-0005-0000-0000-0000D47F0000}"/>
    <cellStyle name="Currency 32 2 2 3 2 2" xfId="53767" xr:uid="{00000000-0005-0000-0000-0000D57F0000}"/>
    <cellStyle name="Currency 32 2 2 3 3" xfId="45826" xr:uid="{00000000-0005-0000-0000-0000D67F0000}"/>
    <cellStyle name="Currency 32 2 2 4" xfId="10044" xr:uid="{00000000-0005-0000-0000-0000D77F0000}"/>
    <cellStyle name="Currency 32 2 2 4 2" xfId="39102" xr:uid="{00000000-0005-0000-0000-0000D87F0000}"/>
    <cellStyle name="Currency 32 2 2 5" xfId="32518" xr:uid="{00000000-0005-0000-0000-0000D97F0000}"/>
    <cellStyle name="Currency 32 2 3" xfId="4564" xr:uid="{00000000-0005-0000-0000-0000DA7F0000}"/>
    <cellStyle name="Currency 32 2 3 2" xfId="17858" xr:uid="{00000000-0005-0000-0000-0000DB7F0000}"/>
    <cellStyle name="Currency 32 2 3 2 2" xfId="25812" xr:uid="{00000000-0005-0000-0000-0000DC7F0000}"/>
    <cellStyle name="Currency 32 2 3 2 2 2" xfId="54771" xr:uid="{00000000-0005-0000-0000-0000DD7F0000}"/>
    <cellStyle name="Currency 32 2 3 2 3" xfId="46830" xr:uid="{00000000-0005-0000-0000-0000DE7F0000}"/>
    <cellStyle name="Currency 32 2 3 3" xfId="11188" xr:uid="{00000000-0005-0000-0000-0000DF7F0000}"/>
    <cellStyle name="Currency 32 2 3 3 2" xfId="40246" xr:uid="{00000000-0005-0000-0000-0000E07F0000}"/>
    <cellStyle name="Currency 32 2 3 4" xfId="33662" xr:uid="{00000000-0005-0000-0000-0000E17F0000}"/>
    <cellStyle name="Currency 32 2 4" xfId="5720" xr:uid="{00000000-0005-0000-0000-0000E27F0000}"/>
    <cellStyle name="Currency 32 2 4 2" xfId="19002" xr:uid="{00000000-0005-0000-0000-0000E37F0000}"/>
    <cellStyle name="Currency 32 2 4 2 2" xfId="26956" xr:uid="{00000000-0005-0000-0000-0000E47F0000}"/>
    <cellStyle name="Currency 32 2 4 2 2 2" xfId="55915" xr:uid="{00000000-0005-0000-0000-0000E57F0000}"/>
    <cellStyle name="Currency 32 2 4 2 3" xfId="47974" xr:uid="{00000000-0005-0000-0000-0000E67F0000}"/>
    <cellStyle name="Currency 32 2 4 3" xfId="12332" xr:uid="{00000000-0005-0000-0000-0000E77F0000}"/>
    <cellStyle name="Currency 32 2 4 3 2" xfId="41390" xr:uid="{00000000-0005-0000-0000-0000E87F0000}"/>
    <cellStyle name="Currency 32 2 4 4" xfId="34806" xr:uid="{00000000-0005-0000-0000-0000E97F0000}"/>
    <cellStyle name="Currency 32 2 5" xfId="7889" xr:uid="{00000000-0005-0000-0000-0000EA7F0000}"/>
    <cellStyle name="Currency 32 2 5 2" xfId="21150" xr:uid="{00000000-0005-0000-0000-0000EB7F0000}"/>
    <cellStyle name="Currency 32 2 5 2 2" xfId="29104" xr:uid="{00000000-0005-0000-0000-0000EC7F0000}"/>
    <cellStyle name="Currency 32 2 5 2 2 2" xfId="58063" xr:uid="{00000000-0005-0000-0000-0000ED7F0000}"/>
    <cellStyle name="Currency 32 2 5 2 3" xfId="50122" xr:uid="{00000000-0005-0000-0000-0000EE7F0000}"/>
    <cellStyle name="Currency 32 2 5 3" xfId="14480" xr:uid="{00000000-0005-0000-0000-0000EF7F0000}"/>
    <cellStyle name="Currency 32 2 5 3 2" xfId="43538" xr:uid="{00000000-0005-0000-0000-0000F07F0000}"/>
    <cellStyle name="Currency 32 2 5 4" xfId="36954" xr:uid="{00000000-0005-0000-0000-0000F17F0000}"/>
    <cellStyle name="Currency 32 2 6" xfId="15759" xr:uid="{00000000-0005-0000-0000-0000F27F0000}"/>
    <cellStyle name="Currency 32 2 6 2" xfId="23749" xr:uid="{00000000-0005-0000-0000-0000F37F0000}"/>
    <cellStyle name="Currency 32 2 6 2 2" xfId="52708" xr:uid="{00000000-0005-0000-0000-0000F47F0000}"/>
    <cellStyle name="Currency 32 2 6 3" xfId="44767" xr:uid="{00000000-0005-0000-0000-0000F57F0000}"/>
    <cellStyle name="Currency 32 2 7" xfId="22300" xr:uid="{00000000-0005-0000-0000-0000F67F0000}"/>
    <cellStyle name="Currency 32 2 7 2" xfId="30248" xr:uid="{00000000-0005-0000-0000-0000F77F0000}"/>
    <cellStyle name="Currency 32 2 7 2 2" xfId="59207" xr:uid="{00000000-0005-0000-0000-0000F87F0000}"/>
    <cellStyle name="Currency 32 2 7 3" xfId="51266" xr:uid="{00000000-0005-0000-0000-0000F97F0000}"/>
    <cellStyle name="Currency 32 2 8" xfId="9040" xr:uid="{00000000-0005-0000-0000-0000FA7F0000}"/>
    <cellStyle name="Currency 32 2 8 2" xfId="38098" xr:uid="{00000000-0005-0000-0000-0000FB7F0000}"/>
    <cellStyle name="Currency 32 2 9" xfId="31514" xr:uid="{00000000-0005-0000-0000-0000FC7F0000}"/>
    <cellStyle name="Currency 32 3" xfId="2774" xr:uid="{00000000-0005-0000-0000-0000FD7F0000}"/>
    <cellStyle name="Currency 32 3 2" xfId="6132" xr:uid="{00000000-0005-0000-0000-0000FE7F0000}"/>
    <cellStyle name="Currency 32 3 2 2" xfId="19414" xr:uid="{00000000-0005-0000-0000-0000FF7F0000}"/>
    <cellStyle name="Currency 32 3 2 2 2" xfId="27368" xr:uid="{00000000-0005-0000-0000-000000800000}"/>
    <cellStyle name="Currency 32 3 2 2 2 2" xfId="56327" xr:uid="{00000000-0005-0000-0000-000001800000}"/>
    <cellStyle name="Currency 32 3 2 2 3" xfId="48386" xr:uid="{00000000-0005-0000-0000-000002800000}"/>
    <cellStyle name="Currency 32 3 2 3" xfId="12744" xr:uid="{00000000-0005-0000-0000-000003800000}"/>
    <cellStyle name="Currency 32 3 2 3 2" xfId="41802" xr:uid="{00000000-0005-0000-0000-000004800000}"/>
    <cellStyle name="Currency 32 3 2 4" xfId="35218" xr:uid="{00000000-0005-0000-0000-000005800000}"/>
    <cellStyle name="Currency 32 3 3" xfId="16262" xr:uid="{00000000-0005-0000-0000-000006800000}"/>
    <cellStyle name="Currency 32 3 3 2" xfId="24216" xr:uid="{00000000-0005-0000-0000-000007800000}"/>
    <cellStyle name="Currency 32 3 3 2 2" xfId="53175" xr:uid="{00000000-0005-0000-0000-000008800000}"/>
    <cellStyle name="Currency 32 3 3 3" xfId="45234" xr:uid="{00000000-0005-0000-0000-000009800000}"/>
    <cellStyle name="Currency 32 3 4" xfId="9452" xr:uid="{00000000-0005-0000-0000-00000A800000}"/>
    <cellStyle name="Currency 32 3 4 2" xfId="38510" xr:uid="{00000000-0005-0000-0000-00000B800000}"/>
    <cellStyle name="Currency 32 3 5" xfId="31926" xr:uid="{00000000-0005-0000-0000-00000C800000}"/>
    <cellStyle name="Currency 32 4" xfId="3972" xr:uid="{00000000-0005-0000-0000-00000D800000}"/>
    <cellStyle name="Currency 32 4 2" xfId="17266" xr:uid="{00000000-0005-0000-0000-00000E800000}"/>
    <cellStyle name="Currency 32 4 2 2" xfId="25220" xr:uid="{00000000-0005-0000-0000-00000F800000}"/>
    <cellStyle name="Currency 32 4 2 2 2" xfId="54179" xr:uid="{00000000-0005-0000-0000-000010800000}"/>
    <cellStyle name="Currency 32 4 2 3" xfId="46238" xr:uid="{00000000-0005-0000-0000-000011800000}"/>
    <cellStyle name="Currency 32 4 3" xfId="10596" xr:uid="{00000000-0005-0000-0000-000012800000}"/>
    <cellStyle name="Currency 32 4 3 2" xfId="39654" xr:uid="{00000000-0005-0000-0000-000013800000}"/>
    <cellStyle name="Currency 32 4 4" xfId="33070" xr:uid="{00000000-0005-0000-0000-000014800000}"/>
    <cellStyle name="Currency 32 5" xfId="5128" xr:uid="{00000000-0005-0000-0000-000015800000}"/>
    <cellStyle name="Currency 32 5 2" xfId="18410" xr:uid="{00000000-0005-0000-0000-000016800000}"/>
    <cellStyle name="Currency 32 5 2 2" xfId="26364" xr:uid="{00000000-0005-0000-0000-000017800000}"/>
    <cellStyle name="Currency 32 5 2 2 2" xfId="55323" xr:uid="{00000000-0005-0000-0000-000018800000}"/>
    <cellStyle name="Currency 32 5 2 3" xfId="47382" xr:uid="{00000000-0005-0000-0000-000019800000}"/>
    <cellStyle name="Currency 32 5 3" xfId="11740" xr:uid="{00000000-0005-0000-0000-00001A800000}"/>
    <cellStyle name="Currency 32 5 3 2" xfId="40798" xr:uid="{00000000-0005-0000-0000-00001B800000}"/>
    <cellStyle name="Currency 32 5 4" xfId="34214" xr:uid="{00000000-0005-0000-0000-00001C800000}"/>
    <cellStyle name="Currency 32 6" xfId="7297" xr:uid="{00000000-0005-0000-0000-00001D800000}"/>
    <cellStyle name="Currency 32 6 2" xfId="20558" xr:uid="{00000000-0005-0000-0000-00001E800000}"/>
    <cellStyle name="Currency 32 6 2 2" xfId="28512" xr:uid="{00000000-0005-0000-0000-00001F800000}"/>
    <cellStyle name="Currency 32 6 2 2 2" xfId="57471" xr:uid="{00000000-0005-0000-0000-000020800000}"/>
    <cellStyle name="Currency 32 6 2 3" xfId="49530" xr:uid="{00000000-0005-0000-0000-000021800000}"/>
    <cellStyle name="Currency 32 6 3" xfId="13888" xr:uid="{00000000-0005-0000-0000-000022800000}"/>
    <cellStyle name="Currency 32 6 3 2" xfId="42946" xr:uid="{00000000-0005-0000-0000-000023800000}"/>
    <cellStyle name="Currency 32 6 4" xfId="36362" xr:uid="{00000000-0005-0000-0000-000024800000}"/>
    <cellStyle name="Currency 32 7" xfId="15167" xr:uid="{00000000-0005-0000-0000-000025800000}"/>
    <cellStyle name="Currency 32 7 2" xfId="23157" xr:uid="{00000000-0005-0000-0000-000026800000}"/>
    <cellStyle name="Currency 32 7 2 2" xfId="52116" xr:uid="{00000000-0005-0000-0000-000027800000}"/>
    <cellStyle name="Currency 32 7 3" xfId="44175" xr:uid="{00000000-0005-0000-0000-000028800000}"/>
    <cellStyle name="Currency 32 8" xfId="21708" xr:uid="{00000000-0005-0000-0000-000029800000}"/>
    <cellStyle name="Currency 32 8 2" xfId="29656" xr:uid="{00000000-0005-0000-0000-00002A800000}"/>
    <cellStyle name="Currency 32 8 2 2" xfId="58615" xr:uid="{00000000-0005-0000-0000-00002B800000}"/>
    <cellStyle name="Currency 32 8 3" xfId="50674" xr:uid="{00000000-0005-0000-0000-00002C800000}"/>
    <cellStyle name="Currency 32 9" xfId="8448" xr:uid="{00000000-0005-0000-0000-00002D800000}"/>
    <cellStyle name="Currency 32 9 2" xfId="37506" xr:uid="{00000000-0005-0000-0000-00002E800000}"/>
    <cellStyle name="Currency 33" xfId="1757" xr:uid="{00000000-0005-0000-0000-00002F800000}"/>
    <cellStyle name="Currency 33 10" xfId="30923" xr:uid="{00000000-0005-0000-0000-000030800000}"/>
    <cellStyle name="Currency 33 2" xfId="2359" xr:uid="{00000000-0005-0000-0000-000031800000}"/>
    <cellStyle name="Currency 33 2 2" xfId="3367" xr:uid="{00000000-0005-0000-0000-000032800000}"/>
    <cellStyle name="Currency 33 2 2 2" xfId="6725" xr:uid="{00000000-0005-0000-0000-000033800000}"/>
    <cellStyle name="Currency 33 2 2 2 2" xfId="20007" xr:uid="{00000000-0005-0000-0000-000034800000}"/>
    <cellStyle name="Currency 33 2 2 2 2 2" xfId="27961" xr:uid="{00000000-0005-0000-0000-000035800000}"/>
    <cellStyle name="Currency 33 2 2 2 2 2 2" xfId="56920" xr:uid="{00000000-0005-0000-0000-000036800000}"/>
    <cellStyle name="Currency 33 2 2 2 2 3" xfId="48979" xr:uid="{00000000-0005-0000-0000-000037800000}"/>
    <cellStyle name="Currency 33 2 2 2 3" xfId="13337" xr:uid="{00000000-0005-0000-0000-000038800000}"/>
    <cellStyle name="Currency 33 2 2 2 3 2" xfId="42395" xr:uid="{00000000-0005-0000-0000-000039800000}"/>
    <cellStyle name="Currency 33 2 2 2 4" xfId="35811" xr:uid="{00000000-0005-0000-0000-00003A800000}"/>
    <cellStyle name="Currency 33 2 2 3" xfId="16855" xr:uid="{00000000-0005-0000-0000-00003B800000}"/>
    <cellStyle name="Currency 33 2 2 3 2" xfId="24809" xr:uid="{00000000-0005-0000-0000-00003C800000}"/>
    <cellStyle name="Currency 33 2 2 3 2 2" xfId="53768" xr:uid="{00000000-0005-0000-0000-00003D800000}"/>
    <cellStyle name="Currency 33 2 2 3 3" xfId="45827" xr:uid="{00000000-0005-0000-0000-00003E800000}"/>
    <cellStyle name="Currency 33 2 2 4" xfId="10045" xr:uid="{00000000-0005-0000-0000-00003F800000}"/>
    <cellStyle name="Currency 33 2 2 4 2" xfId="39103" xr:uid="{00000000-0005-0000-0000-000040800000}"/>
    <cellStyle name="Currency 33 2 2 5" xfId="32519" xr:uid="{00000000-0005-0000-0000-000041800000}"/>
    <cellStyle name="Currency 33 2 3" xfId="4565" xr:uid="{00000000-0005-0000-0000-000042800000}"/>
    <cellStyle name="Currency 33 2 3 2" xfId="17859" xr:uid="{00000000-0005-0000-0000-000043800000}"/>
    <cellStyle name="Currency 33 2 3 2 2" xfId="25813" xr:uid="{00000000-0005-0000-0000-000044800000}"/>
    <cellStyle name="Currency 33 2 3 2 2 2" xfId="54772" xr:uid="{00000000-0005-0000-0000-000045800000}"/>
    <cellStyle name="Currency 33 2 3 2 3" xfId="46831" xr:uid="{00000000-0005-0000-0000-000046800000}"/>
    <cellStyle name="Currency 33 2 3 3" xfId="11189" xr:uid="{00000000-0005-0000-0000-000047800000}"/>
    <cellStyle name="Currency 33 2 3 3 2" xfId="40247" xr:uid="{00000000-0005-0000-0000-000048800000}"/>
    <cellStyle name="Currency 33 2 3 4" xfId="33663" xr:uid="{00000000-0005-0000-0000-000049800000}"/>
    <cellStyle name="Currency 33 2 4" xfId="5721" xr:uid="{00000000-0005-0000-0000-00004A800000}"/>
    <cellStyle name="Currency 33 2 4 2" xfId="19003" xr:uid="{00000000-0005-0000-0000-00004B800000}"/>
    <cellStyle name="Currency 33 2 4 2 2" xfId="26957" xr:uid="{00000000-0005-0000-0000-00004C800000}"/>
    <cellStyle name="Currency 33 2 4 2 2 2" xfId="55916" xr:uid="{00000000-0005-0000-0000-00004D800000}"/>
    <cellStyle name="Currency 33 2 4 2 3" xfId="47975" xr:uid="{00000000-0005-0000-0000-00004E800000}"/>
    <cellStyle name="Currency 33 2 4 3" xfId="12333" xr:uid="{00000000-0005-0000-0000-00004F800000}"/>
    <cellStyle name="Currency 33 2 4 3 2" xfId="41391" xr:uid="{00000000-0005-0000-0000-000050800000}"/>
    <cellStyle name="Currency 33 2 4 4" xfId="34807" xr:uid="{00000000-0005-0000-0000-000051800000}"/>
    <cellStyle name="Currency 33 2 5" xfId="7890" xr:uid="{00000000-0005-0000-0000-000052800000}"/>
    <cellStyle name="Currency 33 2 5 2" xfId="21151" xr:uid="{00000000-0005-0000-0000-000053800000}"/>
    <cellStyle name="Currency 33 2 5 2 2" xfId="29105" xr:uid="{00000000-0005-0000-0000-000054800000}"/>
    <cellStyle name="Currency 33 2 5 2 2 2" xfId="58064" xr:uid="{00000000-0005-0000-0000-000055800000}"/>
    <cellStyle name="Currency 33 2 5 2 3" xfId="50123" xr:uid="{00000000-0005-0000-0000-000056800000}"/>
    <cellStyle name="Currency 33 2 5 3" xfId="14481" xr:uid="{00000000-0005-0000-0000-000057800000}"/>
    <cellStyle name="Currency 33 2 5 3 2" xfId="43539" xr:uid="{00000000-0005-0000-0000-000058800000}"/>
    <cellStyle name="Currency 33 2 5 4" xfId="36955" xr:uid="{00000000-0005-0000-0000-000059800000}"/>
    <cellStyle name="Currency 33 2 6" xfId="15760" xr:uid="{00000000-0005-0000-0000-00005A800000}"/>
    <cellStyle name="Currency 33 2 6 2" xfId="23750" xr:uid="{00000000-0005-0000-0000-00005B800000}"/>
    <cellStyle name="Currency 33 2 6 2 2" xfId="52709" xr:uid="{00000000-0005-0000-0000-00005C800000}"/>
    <cellStyle name="Currency 33 2 6 3" xfId="44768" xr:uid="{00000000-0005-0000-0000-00005D800000}"/>
    <cellStyle name="Currency 33 2 7" xfId="22301" xr:uid="{00000000-0005-0000-0000-00005E800000}"/>
    <cellStyle name="Currency 33 2 7 2" xfId="30249" xr:uid="{00000000-0005-0000-0000-00005F800000}"/>
    <cellStyle name="Currency 33 2 7 2 2" xfId="59208" xr:uid="{00000000-0005-0000-0000-000060800000}"/>
    <cellStyle name="Currency 33 2 7 3" xfId="51267" xr:uid="{00000000-0005-0000-0000-000061800000}"/>
    <cellStyle name="Currency 33 2 8" xfId="9041" xr:uid="{00000000-0005-0000-0000-000062800000}"/>
    <cellStyle name="Currency 33 2 8 2" xfId="38099" xr:uid="{00000000-0005-0000-0000-000063800000}"/>
    <cellStyle name="Currency 33 2 9" xfId="31515" xr:uid="{00000000-0005-0000-0000-000064800000}"/>
    <cellStyle name="Currency 33 3" xfId="2775" xr:uid="{00000000-0005-0000-0000-000065800000}"/>
    <cellStyle name="Currency 33 3 2" xfId="6133" xr:uid="{00000000-0005-0000-0000-000066800000}"/>
    <cellStyle name="Currency 33 3 2 2" xfId="19415" xr:uid="{00000000-0005-0000-0000-000067800000}"/>
    <cellStyle name="Currency 33 3 2 2 2" xfId="27369" xr:uid="{00000000-0005-0000-0000-000068800000}"/>
    <cellStyle name="Currency 33 3 2 2 2 2" xfId="56328" xr:uid="{00000000-0005-0000-0000-000069800000}"/>
    <cellStyle name="Currency 33 3 2 2 3" xfId="48387" xr:uid="{00000000-0005-0000-0000-00006A800000}"/>
    <cellStyle name="Currency 33 3 2 3" xfId="12745" xr:uid="{00000000-0005-0000-0000-00006B800000}"/>
    <cellStyle name="Currency 33 3 2 3 2" xfId="41803" xr:uid="{00000000-0005-0000-0000-00006C800000}"/>
    <cellStyle name="Currency 33 3 2 4" xfId="35219" xr:uid="{00000000-0005-0000-0000-00006D800000}"/>
    <cellStyle name="Currency 33 3 3" xfId="16263" xr:uid="{00000000-0005-0000-0000-00006E800000}"/>
    <cellStyle name="Currency 33 3 3 2" xfId="24217" xr:uid="{00000000-0005-0000-0000-00006F800000}"/>
    <cellStyle name="Currency 33 3 3 2 2" xfId="53176" xr:uid="{00000000-0005-0000-0000-000070800000}"/>
    <cellStyle name="Currency 33 3 3 3" xfId="45235" xr:uid="{00000000-0005-0000-0000-000071800000}"/>
    <cellStyle name="Currency 33 3 4" xfId="9453" xr:uid="{00000000-0005-0000-0000-000072800000}"/>
    <cellStyle name="Currency 33 3 4 2" xfId="38511" xr:uid="{00000000-0005-0000-0000-000073800000}"/>
    <cellStyle name="Currency 33 3 5" xfId="31927" xr:uid="{00000000-0005-0000-0000-000074800000}"/>
    <cellStyle name="Currency 33 4" xfId="3973" xr:uid="{00000000-0005-0000-0000-000075800000}"/>
    <cellStyle name="Currency 33 4 2" xfId="17267" xr:uid="{00000000-0005-0000-0000-000076800000}"/>
    <cellStyle name="Currency 33 4 2 2" xfId="25221" xr:uid="{00000000-0005-0000-0000-000077800000}"/>
    <cellStyle name="Currency 33 4 2 2 2" xfId="54180" xr:uid="{00000000-0005-0000-0000-000078800000}"/>
    <cellStyle name="Currency 33 4 2 3" xfId="46239" xr:uid="{00000000-0005-0000-0000-000079800000}"/>
    <cellStyle name="Currency 33 4 3" xfId="10597" xr:uid="{00000000-0005-0000-0000-00007A800000}"/>
    <cellStyle name="Currency 33 4 3 2" xfId="39655" xr:uid="{00000000-0005-0000-0000-00007B800000}"/>
    <cellStyle name="Currency 33 4 4" xfId="33071" xr:uid="{00000000-0005-0000-0000-00007C800000}"/>
    <cellStyle name="Currency 33 5" xfId="5129" xr:uid="{00000000-0005-0000-0000-00007D800000}"/>
    <cellStyle name="Currency 33 5 2" xfId="18411" xr:uid="{00000000-0005-0000-0000-00007E800000}"/>
    <cellStyle name="Currency 33 5 2 2" xfId="26365" xr:uid="{00000000-0005-0000-0000-00007F800000}"/>
    <cellStyle name="Currency 33 5 2 2 2" xfId="55324" xr:uid="{00000000-0005-0000-0000-000080800000}"/>
    <cellStyle name="Currency 33 5 2 3" xfId="47383" xr:uid="{00000000-0005-0000-0000-000081800000}"/>
    <cellStyle name="Currency 33 5 3" xfId="11741" xr:uid="{00000000-0005-0000-0000-000082800000}"/>
    <cellStyle name="Currency 33 5 3 2" xfId="40799" xr:uid="{00000000-0005-0000-0000-000083800000}"/>
    <cellStyle name="Currency 33 5 4" xfId="34215" xr:uid="{00000000-0005-0000-0000-000084800000}"/>
    <cellStyle name="Currency 33 6" xfId="7298" xr:uid="{00000000-0005-0000-0000-000085800000}"/>
    <cellStyle name="Currency 33 6 2" xfId="20559" xr:uid="{00000000-0005-0000-0000-000086800000}"/>
    <cellStyle name="Currency 33 6 2 2" xfId="28513" xr:uid="{00000000-0005-0000-0000-000087800000}"/>
    <cellStyle name="Currency 33 6 2 2 2" xfId="57472" xr:uid="{00000000-0005-0000-0000-000088800000}"/>
    <cellStyle name="Currency 33 6 2 3" xfId="49531" xr:uid="{00000000-0005-0000-0000-000089800000}"/>
    <cellStyle name="Currency 33 6 3" xfId="13889" xr:uid="{00000000-0005-0000-0000-00008A800000}"/>
    <cellStyle name="Currency 33 6 3 2" xfId="42947" xr:uid="{00000000-0005-0000-0000-00008B800000}"/>
    <cellStyle name="Currency 33 6 4" xfId="36363" xr:uid="{00000000-0005-0000-0000-00008C800000}"/>
    <cellStyle name="Currency 33 7" xfId="15168" xr:uid="{00000000-0005-0000-0000-00008D800000}"/>
    <cellStyle name="Currency 33 7 2" xfId="23158" xr:uid="{00000000-0005-0000-0000-00008E800000}"/>
    <cellStyle name="Currency 33 7 2 2" xfId="52117" xr:uid="{00000000-0005-0000-0000-00008F800000}"/>
    <cellStyle name="Currency 33 7 3" xfId="44176" xr:uid="{00000000-0005-0000-0000-000090800000}"/>
    <cellStyle name="Currency 33 8" xfId="21709" xr:uid="{00000000-0005-0000-0000-000091800000}"/>
    <cellStyle name="Currency 33 8 2" xfId="29657" xr:uid="{00000000-0005-0000-0000-000092800000}"/>
    <cellStyle name="Currency 33 8 2 2" xfId="58616" xr:uid="{00000000-0005-0000-0000-000093800000}"/>
    <cellStyle name="Currency 33 8 3" xfId="50675" xr:uid="{00000000-0005-0000-0000-000094800000}"/>
    <cellStyle name="Currency 33 9" xfId="8449" xr:uid="{00000000-0005-0000-0000-000095800000}"/>
    <cellStyle name="Currency 33 9 2" xfId="37507" xr:uid="{00000000-0005-0000-0000-000096800000}"/>
    <cellStyle name="Currency 34" xfId="1758" xr:uid="{00000000-0005-0000-0000-000097800000}"/>
    <cellStyle name="Currency 34 10" xfId="30924" xr:uid="{00000000-0005-0000-0000-000098800000}"/>
    <cellStyle name="Currency 34 2" xfId="2360" xr:uid="{00000000-0005-0000-0000-000099800000}"/>
    <cellStyle name="Currency 34 2 2" xfId="3368" xr:uid="{00000000-0005-0000-0000-00009A800000}"/>
    <cellStyle name="Currency 34 2 2 2" xfId="6726" xr:uid="{00000000-0005-0000-0000-00009B800000}"/>
    <cellStyle name="Currency 34 2 2 2 2" xfId="20008" xr:uid="{00000000-0005-0000-0000-00009C800000}"/>
    <cellStyle name="Currency 34 2 2 2 2 2" xfId="27962" xr:uid="{00000000-0005-0000-0000-00009D800000}"/>
    <cellStyle name="Currency 34 2 2 2 2 2 2" xfId="56921" xr:uid="{00000000-0005-0000-0000-00009E800000}"/>
    <cellStyle name="Currency 34 2 2 2 2 3" xfId="48980" xr:uid="{00000000-0005-0000-0000-00009F800000}"/>
    <cellStyle name="Currency 34 2 2 2 3" xfId="13338" xr:uid="{00000000-0005-0000-0000-0000A0800000}"/>
    <cellStyle name="Currency 34 2 2 2 3 2" xfId="42396" xr:uid="{00000000-0005-0000-0000-0000A1800000}"/>
    <cellStyle name="Currency 34 2 2 2 4" xfId="35812" xr:uid="{00000000-0005-0000-0000-0000A2800000}"/>
    <cellStyle name="Currency 34 2 2 3" xfId="16856" xr:uid="{00000000-0005-0000-0000-0000A3800000}"/>
    <cellStyle name="Currency 34 2 2 3 2" xfId="24810" xr:uid="{00000000-0005-0000-0000-0000A4800000}"/>
    <cellStyle name="Currency 34 2 2 3 2 2" xfId="53769" xr:uid="{00000000-0005-0000-0000-0000A5800000}"/>
    <cellStyle name="Currency 34 2 2 3 3" xfId="45828" xr:uid="{00000000-0005-0000-0000-0000A6800000}"/>
    <cellStyle name="Currency 34 2 2 4" xfId="10046" xr:uid="{00000000-0005-0000-0000-0000A7800000}"/>
    <cellStyle name="Currency 34 2 2 4 2" xfId="39104" xr:uid="{00000000-0005-0000-0000-0000A8800000}"/>
    <cellStyle name="Currency 34 2 2 5" xfId="32520" xr:uid="{00000000-0005-0000-0000-0000A9800000}"/>
    <cellStyle name="Currency 34 2 3" xfId="4566" xr:uid="{00000000-0005-0000-0000-0000AA800000}"/>
    <cellStyle name="Currency 34 2 3 2" xfId="17860" xr:uid="{00000000-0005-0000-0000-0000AB800000}"/>
    <cellStyle name="Currency 34 2 3 2 2" xfId="25814" xr:uid="{00000000-0005-0000-0000-0000AC800000}"/>
    <cellStyle name="Currency 34 2 3 2 2 2" xfId="54773" xr:uid="{00000000-0005-0000-0000-0000AD800000}"/>
    <cellStyle name="Currency 34 2 3 2 3" xfId="46832" xr:uid="{00000000-0005-0000-0000-0000AE800000}"/>
    <cellStyle name="Currency 34 2 3 3" xfId="11190" xr:uid="{00000000-0005-0000-0000-0000AF800000}"/>
    <cellStyle name="Currency 34 2 3 3 2" xfId="40248" xr:uid="{00000000-0005-0000-0000-0000B0800000}"/>
    <cellStyle name="Currency 34 2 3 4" xfId="33664" xr:uid="{00000000-0005-0000-0000-0000B1800000}"/>
    <cellStyle name="Currency 34 2 4" xfId="5722" xr:uid="{00000000-0005-0000-0000-0000B2800000}"/>
    <cellStyle name="Currency 34 2 4 2" xfId="19004" xr:uid="{00000000-0005-0000-0000-0000B3800000}"/>
    <cellStyle name="Currency 34 2 4 2 2" xfId="26958" xr:uid="{00000000-0005-0000-0000-0000B4800000}"/>
    <cellStyle name="Currency 34 2 4 2 2 2" xfId="55917" xr:uid="{00000000-0005-0000-0000-0000B5800000}"/>
    <cellStyle name="Currency 34 2 4 2 3" xfId="47976" xr:uid="{00000000-0005-0000-0000-0000B6800000}"/>
    <cellStyle name="Currency 34 2 4 3" xfId="12334" xr:uid="{00000000-0005-0000-0000-0000B7800000}"/>
    <cellStyle name="Currency 34 2 4 3 2" xfId="41392" xr:uid="{00000000-0005-0000-0000-0000B8800000}"/>
    <cellStyle name="Currency 34 2 4 4" xfId="34808" xr:uid="{00000000-0005-0000-0000-0000B9800000}"/>
    <cellStyle name="Currency 34 2 5" xfId="7891" xr:uid="{00000000-0005-0000-0000-0000BA800000}"/>
    <cellStyle name="Currency 34 2 5 2" xfId="21152" xr:uid="{00000000-0005-0000-0000-0000BB800000}"/>
    <cellStyle name="Currency 34 2 5 2 2" xfId="29106" xr:uid="{00000000-0005-0000-0000-0000BC800000}"/>
    <cellStyle name="Currency 34 2 5 2 2 2" xfId="58065" xr:uid="{00000000-0005-0000-0000-0000BD800000}"/>
    <cellStyle name="Currency 34 2 5 2 3" xfId="50124" xr:uid="{00000000-0005-0000-0000-0000BE800000}"/>
    <cellStyle name="Currency 34 2 5 3" xfId="14482" xr:uid="{00000000-0005-0000-0000-0000BF800000}"/>
    <cellStyle name="Currency 34 2 5 3 2" xfId="43540" xr:uid="{00000000-0005-0000-0000-0000C0800000}"/>
    <cellStyle name="Currency 34 2 5 4" xfId="36956" xr:uid="{00000000-0005-0000-0000-0000C1800000}"/>
    <cellStyle name="Currency 34 2 6" xfId="15761" xr:uid="{00000000-0005-0000-0000-0000C2800000}"/>
    <cellStyle name="Currency 34 2 6 2" xfId="23751" xr:uid="{00000000-0005-0000-0000-0000C3800000}"/>
    <cellStyle name="Currency 34 2 6 2 2" xfId="52710" xr:uid="{00000000-0005-0000-0000-0000C4800000}"/>
    <cellStyle name="Currency 34 2 6 3" xfId="44769" xr:uid="{00000000-0005-0000-0000-0000C5800000}"/>
    <cellStyle name="Currency 34 2 7" xfId="22302" xr:uid="{00000000-0005-0000-0000-0000C6800000}"/>
    <cellStyle name="Currency 34 2 7 2" xfId="30250" xr:uid="{00000000-0005-0000-0000-0000C7800000}"/>
    <cellStyle name="Currency 34 2 7 2 2" xfId="59209" xr:uid="{00000000-0005-0000-0000-0000C8800000}"/>
    <cellStyle name="Currency 34 2 7 3" xfId="51268" xr:uid="{00000000-0005-0000-0000-0000C9800000}"/>
    <cellStyle name="Currency 34 2 8" xfId="9042" xr:uid="{00000000-0005-0000-0000-0000CA800000}"/>
    <cellStyle name="Currency 34 2 8 2" xfId="38100" xr:uid="{00000000-0005-0000-0000-0000CB800000}"/>
    <cellStyle name="Currency 34 2 9" xfId="31516" xr:uid="{00000000-0005-0000-0000-0000CC800000}"/>
    <cellStyle name="Currency 34 3" xfId="2776" xr:uid="{00000000-0005-0000-0000-0000CD800000}"/>
    <cellStyle name="Currency 34 3 2" xfId="6134" xr:uid="{00000000-0005-0000-0000-0000CE800000}"/>
    <cellStyle name="Currency 34 3 2 2" xfId="19416" xr:uid="{00000000-0005-0000-0000-0000CF800000}"/>
    <cellStyle name="Currency 34 3 2 2 2" xfId="27370" xr:uid="{00000000-0005-0000-0000-0000D0800000}"/>
    <cellStyle name="Currency 34 3 2 2 2 2" xfId="56329" xr:uid="{00000000-0005-0000-0000-0000D1800000}"/>
    <cellStyle name="Currency 34 3 2 2 3" xfId="48388" xr:uid="{00000000-0005-0000-0000-0000D2800000}"/>
    <cellStyle name="Currency 34 3 2 3" xfId="12746" xr:uid="{00000000-0005-0000-0000-0000D3800000}"/>
    <cellStyle name="Currency 34 3 2 3 2" xfId="41804" xr:uid="{00000000-0005-0000-0000-0000D4800000}"/>
    <cellStyle name="Currency 34 3 2 4" xfId="35220" xr:uid="{00000000-0005-0000-0000-0000D5800000}"/>
    <cellStyle name="Currency 34 3 3" xfId="16264" xr:uid="{00000000-0005-0000-0000-0000D6800000}"/>
    <cellStyle name="Currency 34 3 3 2" xfId="24218" xr:uid="{00000000-0005-0000-0000-0000D7800000}"/>
    <cellStyle name="Currency 34 3 3 2 2" xfId="53177" xr:uid="{00000000-0005-0000-0000-0000D8800000}"/>
    <cellStyle name="Currency 34 3 3 3" xfId="45236" xr:uid="{00000000-0005-0000-0000-0000D9800000}"/>
    <cellStyle name="Currency 34 3 4" xfId="9454" xr:uid="{00000000-0005-0000-0000-0000DA800000}"/>
    <cellStyle name="Currency 34 3 4 2" xfId="38512" xr:uid="{00000000-0005-0000-0000-0000DB800000}"/>
    <cellStyle name="Currency 34 3 5" xfId="31928" xr:uid="{00000000-0005-0000-0000-0000DC800000}"/>
    <cellStyle name="Currency 34 4" xfId="3974" xr:uid="{00000000-0005-0000-0000-0000DD800000}"/>
    <cellStyle name="Currency 34 4 2" xfId="17268" xr:uid="{00000000-0005-0000-0000-0000DE800000}"/>
    <cellStyle name="Currency 34 4 2 2" xfId="25222" xr:uid="{00000000-0005-0000-0000-0000DF800000}"/>
    <cellStyle name="Currency 34 4 2 2 2" xfId="54181" xr:uid="{00000000-0005-0000-0000-0000E0800000}"/>
    <cellStyle name="Currency 34 4 2 3" xfId="46240" xr:uid="{00000000-0005-0000-0000-0000E1800000}"/>
    <cellStyle name="Currency 34 4 3" xfId="10598" xr:uid="{00000000-0005-0000-0000-0000E2800000}"/>
    <cellStyle name="Currency 34 4 3 2" xfId="39656" xr:uid="{00000000-0005-0000-0000-0000E3800000}"/>
    <cellStyle name="Currency 34 4 4" xfId="33072" xr:uid="{00000000-0005-0000-0000-0000E4800000}"/>
    <cellStyle name="Currency 34 5" xfId="5130" xr:uid="{00000000-0005-0000-0000-0000E5800000}"/>
    <cellStyle name="Currency 34 5 2" xfId="18412" xr:uid="{00000000-0005-0000-0000-0000E6800000}"/>
    <cellStyle name="Currency 34 5 2 2" xfId="26366" xr:uid="{00000000-0005-0000-0000-0000E7800000}"/>
    <cellStyle name="Currency 34 5 2 2 2" xfId="55325" xr:uid="{00000000-0005-0000-0000-0000E8800000}"/>
    <cellStyle name="Currency 34 5 2 3" xfId="47384" xr:uid="{00000000-0005-0000-0000-0000E9800000}"/>
    <cellStyle name="Currency 34 5 3" xfId="11742" xr:uid="{00000000-0005-0000-0000-0000EA800000}"/>
    <cellStyle name="Currency 34 5 3 2" xfId="40800" xr:uid="{00000000-0005-0000-0000-0000EB800000}"/>
    <cellStyle name="Currency 34 5 4" xfId="34216" xr:uid="{00000000-0005-0000-0000-0000EC800000}"/>
    <cellStyle name="Currency 34 6" xfId="7299" xr:uid="{00000000-0005-0000-0000-0000ED800000}"/>
    <cellStyle name="Currency 34 6 2" xfId="20560" xr:uid="{00000000-0005-0000-0000-0000EE800000}"/>
    <cellStyle name="Currency 34 6 2 2" xfId="28514" xr:uid="{00000000-0005-0000-0000-0000EF800000}"/>
    <cellStyle name="Currency 34 6 2 2 2" xfId="57473" xr:uid="{00000000-0005-0000-0000-0000F0800000}"/>
    <cellStyle name="Currency 34 6 2 3" xfId="49532" xr:uid="{00000000-0005-0000-0000-0000F1800000}"/>
    <cellStyle name="Currency 34 6 3" xfId="13890" xr:uid="{00000000-0005-0000-0000-0000F2800000}"/>
    <cellStyle name="Currency 34 6 3 2" xfId="42948" xr:uid="{00000000-0005-0000-0000-0000F3800000}"/>
    <cellStyle name="Currency 34 6 4" xfId="36364" xr:uid="{00000000-0005-0000-0000-0000F4800000}"/>
    <cellStyle name="Currency 34 7" xfId="15169" xr:uid="{00000000-0005-0000-0000-0000F5800000}"/>
    <cellStyle name="Currency 34 7 2" xfId="23159" xr:uid="{00000000-0005-0000-0000-0000F6800000}"/>
    <cellStyle name="Currency 34 7 2 2" xfId="52118" xr:uid="{00000000-0005-0000-0000-0000F7800000}"/>
    <cellStyle name="Currency 34 7 3" xfId="44177" xr:uid="{00000000-0005-0000-0000-0000F8800000}"/>
    <cellStyle name="Currency 34 8" xfId="21710" xr:uid="{00000000-0005-0000-0000-0000F9800000}"/>
    <cellStyle name="Currency 34 8 2" xfId="29658" xr:uid="{00000000-0005-0000-0000-0000FA800000}"/>
    <cellStyle name="Currency 34 8 2 2" xfId="58617" xr:uid="{00000000-0005-0000-0000-0000FB800000}"/>
    <cellStyle name="Currency 34 8 3" xfId="50676" xr:uid="{00000000-0005-0000-0000-0000FC800000}"/>
    <cellStyle name="Currency 34 9" xfId="8450" xr:uid="{00000000-0005-0000-0000-0000FD800000}"/>
    <cellStyle name="Currency 34 9 2" xfId="37508" xr:uid="{00000000-0005-0000-0000-0000FE800000}"/>
    <cellStyle name="Currency 35" xfId="1759" xr:uid="{00000000-0005-0000-0000-0000FF800000}"/>
    <cellStyle name="Currency 35 10" xfId="30925" xr:uid="{00000000-0005-0000-0000-000000810000}"/>
    <cellStyle name="Currency 35 2" xfId="2361" xr:uid="{00000000-0005-0000-0000-000001810000}"/>
    <cellStyle name="Currency 35 2 2" xfId="3369" xr:uid="{00000000-0005-0000-0000-000002810000}"/>
    <cellStyle name="Currency 35 2 2 2" xfId="6727" xr:uid="{00000000-0005-0000-0000-000003810000}"/>
    <cellStyle name="Currency 35 2 2 2 2" xfId="20009" xr:uid="{00000000-0005-0000-0000-000004810000}"/>
    <cellStyle name="Currency 35 2 2 2 2 2" xfId="27963" xr:uid="{00000000-0005-0000-0000-000005810000}"/>
    <cellStyle name="Currency 35 2 2 2 2 2 2" xfId="56922" xr:uid="{00000000-0005-0000-0000-000006810000}"/>
    <cellStyle name="Currency 35 2 2 2 2 3" xfId="48981" xr:uid="{00000000-0005-0000-0000-000007810000}"/>
    <cellStyle name="Currency 35 2 2 2 3" xfId="13339" xr:uid="{00000000-0005-0000-0000-000008810000}"/>
    <cellStyle name="Currency 35 2 2 2 3 2" xfId="42397" xr:uid="{00000000-0005-0000-0000-000009810000}"/>
    <cellStyle name="Currency 35 2 2 2 4" xfId="35813" xr:uid="{00000000-0005-0000-0000-00000A810000}"/>
    <cellStyle name="Currency 35 2 2 3" xfId="16857" xr:uid="{00000000-0005-0000-0000-00000B810000}"/>
    <cellStyle name="Currency 35 2 2 3 2" xfId="24811" xr:uid="{00000000-0005-0000-0000-00000C810000}"/>
    <cellStyle name="Currency 35 2 2 3 2 2" xfId="53770" xr:uid="{00000000-0005-0000-0000-00000D810000}"/>
    <cellStyle name="Currency 35 2 2 3 3" xfId="45829" xr:uid="{00000000-0005-0000-0000-00000E810000}"/>
    <cellStyle name="Currency 35 2 2 4" xfId="10047" xr:uid="{00000000-0005-0000-0000-00000F810000}"/>
    <cellStyle name="Currency 35 2 2 4 2" xfId="39105" xr:uid="{00000000-0005-0000-0000-000010810000}"/>
    <cellStyle name="Currency 35 2 2 5" xfId="32521" xr:uid="{00000000-0005-0000-0000-000011810000}"/>
    <cellStyle name="Currency 35 2 3" xfId="4567" xr:uid="{00000000-0005-0000-0000-000012810000}"/>
    <cellStyle name="Currency 35 2 3 2" xfId="17861" xr:uid="{00000000-0005-0000-0000-000013810000}"/>
    <cellStyle name="Currency 35 2 3 2 2" xfId="25815" xr:uid="{00000000-0005-0000-0000-000014810000}"/>
    <cellStyle name="Currency 35 2 3 2 2 2" xfId="54774" xr:uid="{00000000-0005-0000-0000-000015810000}"/>
    <cellStyle name="Currency 35 2 3 2 3" xfId="46833" xr:uid="{00000000-0005-0000-0000-000016810000}"/>
    <cellStyle name="Currency 35 2 3 3" xfId="11191" xr:uid="{00000000-0005-0000-0000-000017810000}"/>
    <cellStyle name="Currency 35 2 3 3 2" xfId="40249" xr:uid="{00000000-0005-0000-0000-000018810000}"/>
    <cellStyle name="Currency 35 2 3 4" xfId="33665" xr:uid="{00000000-0005-0000-0000-000019810000}"/>
    <cellStyle name="Currency 35 2 4" xfId="5723" xr:uid="{00000000-0005-0000-0000-00001A810000}"/>
    <cellStyle name="Currency 35 2 4 2" xfId="19005" xr:uid="{00000000-0005-0000-0000-00001B810000}"/>
    <cellStyle name="Currency 35 2 4 2 2" xfId="26959" xr:uid="{00000000-0005-0000-0000-00001C810000}"/>
    <cellStyle name="Currency 35 2 4 2 2 2" xfId="55918" xr:uid="{00000000-0005-0000-0000-00001D810000}"/>
    <cellStyle name="Currency 35 2 4 2 3" xfId="47977" xr:uid="{00000000-0005-0000-0000-00001E810000}"/>
    <cellStyle name="Currency 35 2 4 3" xfId="12335" xr:uid="{00000000-0005-0000-0000-00001F810000}"/>
    <cellStyle name="Currency 35 2 4 3 2" xfId="41393" xr:uid="{00000000-0005-0000-0000-000020810000}"/>
    <cellStyle name="Currency 35 2 4 4" xfId="34809" xr:uid="{00000000-0005-0000-0000-000021810000}"/>
    <cellStyle name="Currency 35 2 5" xfId="7892" xr:uid="{00000000-0005-0000-0000-000022810000}"/>
    <cellStyle name="Currency 35 2 5 2" xfId="21153" xr:uid="{00000000-0005-0000-0000-000023810000}"/>
    <cellStyle name="Currency 35 2 5 2 2" xfId="29107" xr:uid="{00000000-0005-0000-0000-000024810000}"/>
    <cellStyle name="Currency 35 2 5 2 2 2" xfId="58066" xr:uid="{00000000-0005-0000-0000-000025810000}"/>
    <cellStyle name="Currency 35 2 5 2 3" xfId="50125" xr:uid="{00000000-0005-0000-0000-000026810000}"/>
    <cellStyle name="Currency 35 2 5 3" xfId="14483" xr:uid="{00000000-0005-0000-0000-000027810000}"/>
    <cellStyle name="Currency 35 2 5 3 2" xfId="43541" xr:uid="{00000000-0005-0000-0000-000028810000}"/>
    <cellStyle name="Currency 35 2 5 4" xfId="36957" xr:uid="{00000000-0005-0000-0000-000029810000}"/>
    <cellStyle name="Currency 35 2 6" xfId="15762" xr:uid="{00000000-0005-0000-0000-00002A810000}"/>
    <cellStyle name="Currency 35 2 6 2" xfId="23752" xr:uid="{00000000-0005-0000-0000-00002B810000}"/>
    <cellStyle name="Currency 35 2 6 2 2" xfId="52711" xr:uid="{00000000-0005-0000-0000-00002C810000}"/>
    <cellStyle name="Currency 35 2 6 3" xfId="44770" xr:uid="{00000000-0005-0000-0000-00002D810000}"/>
    <cellStyle name="Currency 35 2 7" xfId="22303" xr:uid="{00000000-0005-0000-0000-00002E810000}"/>
    <cellStyle name="Currency 35 2 7 2" xfId="30251" xr:uid="{00000000-0005-0000-0000-00002F810000}"/>
    <cellStyle name="Currency 35 2 7 2 2" xfId="59210" xr:uid="{00000000-0005-0000-0000-000030810000}"/>
    <cellStyle name="Currency 35 2 7 3" xfId="51269" xr:uid="{00000000-0005-0000-0000-000031810000}"/>
    <cellStyle name="Currency 35 2 8" xfId="9043" xr:uid="{00000000-0005-0000-0000-000032810000}"/>
    <cellStyle name="Currency 35 2 8 2" xfId="38101" xr:uid="{00000000-0005-0000-0000-000033810000}"/>
    <cellStyle name="Currency 35 2 9" xfId="31517" xr:uid="{00000000-0005-0000-0000-000034810000}"/>
    <cellStyle name="Currency 35 3" xfId="2777" xr:uid="{00000000-0005-0000-0000-000035810000}"/>
    <cellStyle name="Currency 35 3 2" xfId="6135" xr:uid="{00000000-0005-0000-0000-000036810000}"/>
    <cellStyle name="Currency 35 3 2 2" xfId="19417" xr:uid="{00000000-0005-0000-0000-000037810000}"/>
    <cellStyle name="Currency 35 3 2 2 2" xfId="27371" xr:uid="{00000000-0005-0000-0000-000038810000}"/>
    <cellStyle name="Currency 35 3 2 2 2 2" xfId="56330" xr:uid="{00000000-0005-0000-0000-000039810000}"/>
    <cellStyle name="Currency 35 3 2 2 3" xfId="48389" xr:uid="{00000000-0005-0000-0000-00003A810000}"/>
    <cellStyle name="Currency 35 3 2 3" xfId="12747" xr:uid="{00000000-0005-0000-0000-00003B810000}"/>
    <cellStyle name="Currency 35 3 2 3 2" xfId="41805" xr:uid="{00000000-0005-0000-0000-00003C810000}"/>
    <cellStyle name="Currency 35 3 2 4" xfId="35221" xr:uid="{00000000-0005-0000-0000-00003D810000}"/>
    <cellStyle name="Currency 35 3 3" xfId="16265" xr:uid="{00000000-0005-0000-0000-00003E810000}"/>
    <cellStyle name="Currency 35 3 3 2" xfId="24219" xr:uid="{00000000-0005-0000-0000-00003F810000}"/>
    <cellStyle name="Currency 35 3 3 2 2" xfId="53178" xr:uid="{00000000-0005-0000-0000-000040810000}"/>
    <cellStyle name="Currency 35 3 3 3" xfId="45237" xr:uid="{00000000-0005-0000-0000-000041810000}"/>
    <cellStyle name="Currency 35 3 4" xfId="9455" xr:uid="{00000000-0005-0000-0000-000042810000}"/>
    <cellStyle name="Currency 35 3 4 2" xfId="38513" xr:uid="{00000000-0005-0000-0000-000043810000}"/>
    <cellStyle name="Currency 35 3 5" xfId="31929" xr:uid="{00000000-0005-0000-0000-000044810000}"/>
    <cellStyle name="Currency 35 4" xfId="3975" xr:uid="{00000000-0005-0000-0000-000045810000}"/>
    <cellStyle name="Currency 35 4 2" xfId="17269" xr:uid="{00000000-0005-0000-0000-000046810000}"/>
    <cellStyle name="Currency 35 4 2 2" xfId="25223" xr:uid="{00000000-0005-0000-0000-000047810000}"/>
    <cellStyle name="Currency 35 4 2 2 2" xfId="54182" xr:uid="{00000000-0005-0000-0000-000048810000}"/>
    <cellStyle name="Currency 35 4 2 3" xfId="46241" xr:uid="{00000000-0005-0000-0000-000049810000}"/>
    <cellStyle name="Currency 35 4 3" xfId="10599" xr:uid="{00000000-0005-0000-0000-00004A810000}"/>
    <cellStyle name="Currency 35 4 3 2" xfId="39657" xr:uid="{00000000-0005-0000-0000-00004B810000}"/>
    <cellStyle name="Currency 35 4 4" xfId="33073" xr:uid="{00000000-0005-0000-0000-00004C810000}"/>
    <cellStyle name="Currency 35 5" xfId="5131" xr:uid="{00000000-0005-0000-0000-00004D810000}"/>
    <cellStyle name="Currency 35 5 2" xfId="18413" xr:uid="{00000000-0005-0000-0000-00004E810000}"/>
    <cellStyle name="Currency 35 5 2 2" xfId="26367" xr:uid="{00000000-0005-0000-0000-00004F810000}"/>
    <cellStyle name="Currency 35 5 2 2 2" xfId="55326" xr:uid="{00000000-0005-0000-0000-000050810000}"/>
    <cellStyle name="Currency 35 5 2 3" xfId="47385" xr:uid="{00000000-0005-0000-0000-000051810000}"/>
    <cellStyle name="Currency 35 5 3" xfId="11743" xr:uid="{00000000-0005-0000-0000-000052810000}"/>
    <cellStyle name="Currency 35 5 3 2" xfId="40801" xr:uid="{00000000-0005-0000-0000-000053810000}"/>
    <cellStyle name="Currency 35 5 4" xfId="34217" xr:uid="{00000000-0005-0000-0000-000054810000}"/>
    <cellStyle name="Currency 35 6" xfId="7300" xr:uid="{00000000-0005-0000-0000-000055810000}"/>
    <cellStyle name="Currency 35 6 2" xfId="20561" xr:uid="{00000000-0005-0000-0000-000056810000}"/>
    <cellStyle name="Currency 35 6 2 2" xfId="28515" xr:uid="{00000000-0005-0000-0000-000057810000}"/>
    <cellStyle name="Currency 35 6 2 2 2" xfId="57474" xr:uid="{00000000-0005-0000-0000-000058810000}"/>
    <cellStyle name="Currency 35 6 2 3" xfId="49533" xr:uid="{00000000-0005-0000-0000-000059810000}"/>
    <cellStyle name="Currency 35 6 3" xfId="13891" xr:uid="{00000000-0005-0000-0000-00005A810000}"/>
    <cellStyle name="Currency 35 6 3 2" xfId="42949" xr:uid="{00000000-0005-0000-0000-00005B810000}"/>
    <cellStyle name="Currency 35 6 4" xfId="36365" xr:uid="{00000000-0005-0000-0000-00005C810000}"/>
    <cellStyle name="Currency 35 7" xfId="15170" xr:uid="{00000000-0005-0000-0000-00005D810000}"/>
    <cellStyle name="Currency 35 7 2" xfId="23160" xr:uid="{00000000-0005-0000-0000-00005E810000}"/>
    <cellStyle name="Currency 35 7 2 2" xfId="52119" xr:uid="{00000000-0005-0000-0000-00005F810000}"/>
    <cellStyle name="Currency 35 7 3" xfId="44178" xr:uid="{00000000-0005-0000-0000-000060810000}"/>
    <cellStyle name="Currency 35 8" xfId="21711" xr:uid="{00000000-0005-0000-0000-000061810000}"/>
    <cellStyle name="Currency 35 8 2" xfId="29659" xr:uid="{00000000-0005-0000-0000-000062810000}"/>
    <cellStyle name="Currency 35 8 2 2" xfId="58618" xr:uid="{00000000-0005-0000-0000-000063810000}"/>
    <cellStyle name="Currency 35 8 3" xfId="50677" xr:uid="{00000000-0005-0000-0000-000064810000}"/>
    <cellStyle name="Currency 35 9" xfId="8451" xr:uid="{00000000-0005-0000-0000-000065810000}"/>
    <cellStyle name="Currency 35 9 2" xfId="37509" xr:uid="{00000000-0005-0000-0000-000066810000}"/>
    <cellStyle name="Currency 36" xfId="1760" xr:uid="{00000000-0005-0000-0000-000067810000}"/>
    <cellStyle name="Currency 36 10" xfId="30926" xr:uid="{00000000-0005-0000-0000-000068810000}"/>
    <cellStyle name="Currency 36 2" xfId="2362" xr:uid="{00000000-0005-0000-0000-000069810000}"/>
    <cellStyle name="Currency 36 2 2" xfId="3370" xr:uid="{00000000-0005-0000-0000-00006A810000}"/>
    <cellStyle name="Currency 36 2 2 2" xfId="6728" xr:uid="{00000000-0005-0000-0000-00006B810000}"/>
    <cellStyle name="Currency 36 2 2 2 2" xfId="20010" xr:uid="{00000000-0005-0000-0000-00006C810000}"/>
    <cellStyle name="Currency 36 2 2 2 2 2" xfId="27964" xr:uid="{00000000-0005-0000-0000-00006D810000}"/>
    <cellStyle name="Currency 36 2 2 2 2 2 2" xfId="56923" xr:uid="{00000000-0005-0000-0000-00006E810000}"/>
    <cellStyle name="Currency 36 2 2 2 2 3" xfId="48982" xr:uid="{00000000-0005-0000-0000-00006F810000}"/>
    <cellStyle name="Currency 36 2 2 2 3" xfId="13340" xr:uid="{00000000-0005-0000-0000-000070810000}"/>
    <cellStyle name="Currency 36 2 2 2 3 2" xfId="42398" xr:uid="{00000000-0005-0000-0000-000071810000}"/>
    <cellStyle name="Currency 36 2 2 2 4" xfId="35814" xr:uid="{00000000-0005-0000-0000-000072810000}"/>
    <cellStyle name="Currency 36 2 2 3" xfId="16858" xr:uid="{00000000-0005-0000-0000-000073810000}"/>
    <cellStyle name="Currency 36 2 2 3 2" xfId="24812" xr:uid="{00000000-0005-0000-0000-000074810000}"/>
    <cellStyle name="Currency 36 2 2 3 2 2" xfId="53771" xr:uid="{00000000-0005-0000-0000-000075810000}"/>
    <cellStyle name="Currency 36 2 2 3 3" xfId="45830" xr:uid="{00000000-0005-0000-0000-000076810000}"/>
    <cellStyle name="Currency 36 2 2 4" xfId="10048" xr:uid="{00000000-0005-0000-0000-000077810000}"/>
    <cellStyle name="Currency 36 2 2 4 2" xfId="39106" xr:uid="{00000000-0005-0000-0000-000078810000}"/>
    <cellStyle name="Currency 36 2 2 5" xfId="32522" xr:uid="{00000000-0005-0000-0000-000079810000}"/>
    <cellStyle name="Currency 36 2 3" xfId="4568" xr:uid="{00000000-0005-0000-0000-00007A810000}"/>
    <cellStyle name="Currency 36 2 3 2" xfId="17862" xr:uid="{00000000-0005-0000-0000-00007B810000}"/>
    <cellStyle name="Currency 36 2 3 2 2" xfId="25816" xr:uid="{00000000-0005-0000-0000-00007C810000}"/>
    <cellStyle name="Currency 36 2 3 2 2 2" xfId="54775" xr:uid="{00000000-0005-0000-0000-00007D810000}"/>
    <cellStyle name="Currency 36 2 3 2 3" xfId="46834" xr:uid="{00000000-0005-0000-0000-00007E810000}"/>
    <cellStyle name="Currency 36 2 3 3" xfId="11192" xr:uid="{00000000-0005-0000-0000-00007F810000}"/>
    <cellStyle name="Currency 36 2 3 3 2" xfId="40250" xr:uid="{00000000-0005-0000-0000-000080810000}"/>
    <cellStyle name="Currency 36 2 3 4" xfId="33666" xr:uid="{00000000-0005-0000-0000-000081810000}"/>
    <cellStyle name="Currency 36 2 4" xfId="5724" xr:uid="{00000000-0005-0000-0000-000082810000}"/>
    <cellStyle name="Currency 36 2 4 2" xfId="19006" xr:uid="{00000000-0005-0000-0000-000083810000}"/>
    <cellStyle name="Currency 36 2 4 2 2" xfId="26960" xr:uid="{00000000-0005-0000-0000-000084810000}"/>
    <cellStyle name="Currency 36 2 4 2 2 2" xfId="55919" xr:uid="{00000000-0005-0000-0000-000085810000}"/>
    <cellStyle name="Currency 36 2 4 2 3" xfId="47978" xr:uid="{00000000-0005-0000-0000-000086810000}"/>
    <cellStyle name="Currency 36 2 4 3" xfId="12336" xr:uid="{00000000-0005-0000-0000-000087810000}"/>
    <cellStyle name="Currency 36 2 4 3 2" xfId="41394" xr:uid="{00000000-0005-0000-0000-000088810000}"/>
    <cellStyle name="Currency 36 2 4 4" xfId="34810" xr:uid="{00000000-0005-0000-0000-000089810000}"/>
    <cellStyle name="Currency 36 2 5" xfId="7893" xr:uid="{00000000-0005-0000-0000-00008A810000}"/>
    <cellStyle name="Currency 36 2 5 2" xfId="21154" xr:uid="{00000000-0005-0000-0000-00008B810000}"/>
    <cellStyle name="Currency 36 2 5 2 2" xfId="29108" xr:uid="{00000000-0005-0000-0000-00008C810000}"/>
    <cellStyle name="Currency 36 2 5 2 2 2" xfId="58067" xr:uid="{00000000-0005-0000-0000-00008D810000}"/>
    <cellStyle name="Currency 36 2 5 2 3" xfId="50126" xr:uid="{00000000-0005-0000-0000-00008E810000}"/>
    <cellStyle name="Currency 36 2 5 3" xfId="14484" xr:uid="{00000000-0005-0000-0000-00008F810000}"/>
    <cellStyle name="Currency 36 2 5 3 2" xfId="43542" xr:uid="{00000000-0005-0000-0000-000090810000}"/>
    <cellStyle name="Currency 36 2 5 4" xfId="36958" xr:uid="{00000000-0005-0000-0000-000091810000}"/>
    <cellStyle name="Currency 36 2 6" xfId="15763" xr:uid="{00000000-0005-0000-0000-000092810000}"/>
    <cellStyle name="Currency 36 2 6 2" xfId="23753" xr:uid="{00000000-0005-0000-0000-000093810000}"/>
    <cellStyle name="Currency 36 2 6 2 2" xfId="52712" xr:uid="{00000000-0005-0000-0000-000094810000}"/>
    <cellStyle name="Currency 36 2 6 3" xfId="44771" xr:uid="{00000000-0005-0000-0000-000095810000}"/>
    <cellStyle name="Currency 36 2 7" xfId="22304" xr:uid="{00000000-0005-0000-0000-000096810000}"/>
    <cellStyle name="Currency 36 2 7 2" xfId="30252" xr:uid="{00000000-0005-0000-0000-000097810000}"/>
    <cellStyle name="Currency 36 2 7 2 2" xfId="59211" xr:uid="{00000000-0005-0000-0000-000098810000}"/>
    <cellStyle name="Currency 36 2 7 3" xfId="51270" xr:uid="{00000000-0005-0000-0000-000099810000}"/>
    <cellStyle name="Currency 36 2 8" xfId="9044" xr:uid="{00000000-0005-0000-0000-00009A810000}"/>
    <cellStyle name="Currency 36 2 8 2" xfId="38102" xr:uid="{00000000-0005-0000-0000-00009B810000}"/>
    <cellStyle name="Currency 36 2 9" xfId="31518" xr:uid="{00000000-0005-0000-0000-00009C810000}"/>
    <cellStyle name="Currency 36 3" xfId="2778" xr:uid="{00000000-0005-0000-0000-00009D810000}"/>
    <cellStyle name="Currency 36 3 2" xfId="6136" xr:uid="{00000000-0005-0000-0000-00009E810000}"/>
    <cellStyle name="Currency 36 3 2 2" xfId="19418" xr:uid="{00000000-0005-0000-0000-00009F810000}"/>
    <cellStyle name="Currency 36 3 2 2 2" xfId="27372" xr:uid="{00000000-0005-0000-0000-0000A0810000}"/>
    <cellStyle name="Currency 36 3 2 2 2 2" xfId="56331" xr:uid="{00000000-0005-0000-0000-0000A1810000}"/>
    <cellStyle name="Currency 36 3 2 2 3" xfId="48390" xr:uid="{00000000-0005-0000-0000-0000A2810000}"/>
    <cellStyle name="Currency 36 3 2 3" xfId="12748" xr:uid="{00000000-0005-0000-0000-0000A3810000}"/>
    <cellStyle name="Currency 36 3 2 3 2" xfId="41806" xr:uid="{00000000-0005-0000-0000-0000A4810000}"/>
    <cellStyle name="Currency 36 3 2 4" xfId="35222" xr:uid="{00000000-0005-0000-0000-0000A5810000}"/>
    <cellStyle name="Currency 36 3 3" xfId="16266" xr:uid="{00000000-0005-0000-0000-0000A6810000}"/>
    <cellStyle name="Currency 36 3 3 2" xfId="24220" xr:uid="{00000000-0005-0000-0000-0000A7810000}"/>
    <cellStyle name="Currency 36 3 3 2 2" xfId="53179" xr:uid="{00000000-0005-0000-0000-0000A8810000}"/>
    <cellStyle name="Currency 36 3 3 3" xfId="45238" xr:uid="{00000000-0005-0000-0000-0000A9810000}"/>
    <cellStyle name="Currency 36 3 4" xfId="9456" xr:uid="{00000000-0005-0000-0000-0000AA810000}"/>
    <cellStyle name="Currency 36 3 4 2" xfId="38514" xr:uid="{00000000-0005-0000-0000-0000AB810000}"/>
    <cellStyle name="Currency 36 3 5" xfId="31930" xr:uid="{00000000-0005-0000-0000-0000AC810000}"/>
    <cellStyle name="Currency 36 4" xfId="3976" xr:uid="{00000000-0005-0000-0000-0000AD810000}"/>
    <cellStyle name="Currency 36 4 2" xfId="17270" xr:uid="{00000000-0005-0000-0000-0000AE810000}"/>
    <cellStyle name="Currency 36 4 2 2" xfId="25224" xr:uid="{00000000-0005-0000-0000-0000AF810000}"/>
    <cellStyle name="Currency 36 4 2 2 2" xfId="54183" xr:uid="{00000000-0005-0000-0000-0000B0810000}"/>
    <cellStyle name="Currency 36 4 2 3" xfId="46242" xr:uid="{00000000-0005-0000-0000-0000B1810000}"/>
    <cellStyle name="Currency 36 4 3" xfId="10600" xr:uid="{00000000-0005-0000-0000-0000B2810000}"/>
    <cellStyle name="Currency 36 4 3 2" xfId="39658" xr:uid="{00000000-0005-0000-0000-0000B3810000}"/>
    <cellStyle name="Currency 36 4 4" xfId="33074" xr:uid="{00000000-0005-0000-0000-0000B4810000}"/>
    <cellStyle name="Currency 36 5" xfId="5132" xr:uid="{00000000-0005-0000-0000-0000B5810000}"/>
    <cellStyle name="Currency 36 5 2" xfId="18414" xr:uid="{00000000-0005-0000-0000-0000B6810000}"/>
    <cellStyle name="Currency 36 5 2 2" xfId="26368" xr:uid="{00000000-0005-0000-0000-0000B7810000}"/>
    <cellStyle name="Currency 36 5 2 2 2" xfId="55327" xr:uid="{00000000-0005-0000-0000-0000B8810000}"/>
    <cellStyle name="Currency 36 5 2 3" xfId="47386" xr:uid="{00000000-0005-0000-0000-0000B9810000}"/>
    <cellStyle name="Currency 36 5 3" xfId="11744" xr:uid="{00000000-0005-0000-0000-0000BA810000}"/>
    <cellStyle name="Currency 36 5 3 2" xfId="40802" xr:uid="{00000000-0005-0000-0000-0000BB810000}"/>
    <cellStyle name="Currency 36 5 4" xfId="34218" xr:uid="{00000000-0005-0000-0000-0000BC810000}"/>
    <cellStyle name="Currency 36 6" xfId="7301" xr:uid="{00000000-0005-0000-0000-0000BD810000}"/>
    <cellStyle name="Currency 36 6 2" xfId="20562" xr:uid="{00000000-0005-0000-0000-0000BE810000}"/>
    <cellStyle name="Currency 36 6 2 2" xfId="28516" xr:uid="{00000000-0005-0000-0000-0000BF810000}"/>
    <cellStyle name="Currency 36 6 2 2 2" xfId="57475" xr:uid="{00000000-0005-0000-0000-0000C0810000}"/>
    <cellStyle name="Currency 36 6 2 3" xfId="49534" xr:uid="{00000000-0005-0000-0000-0000C1810000}"/>
    <cellStyle name="Currency 36 6 3" xfId="13892" xr:uid="{00000000-0005-0000-0000-0000C2810000}"/>
    <cellStyle name="Currency 36 6 3 2" xfId="42950" xr:uid="{00000000-0005-0000-0000-0000C3810000}"/>
    <cellStyle name="Currency 36 6 4" xfId="36366" xr:uid="{00000000-0005-0000-0000-0000C4810000}"/>
    <cellStyle name="Currency 36 7" xfId="15171" xr:uid="{00000000-0005-0000-0000-0000C5810000}"/>
    <cellStyle name="Currency 36 7 2" xfId="23161" xr:uid="{00000000-0005-0000-0000-0000C6810000}"/>
    <cellStyle name="Currency 36 7 2 2" xfId="52120" xr:uid="{00000000-0005-0000-0000-0000C7810000}"/>
    <cellStyle name="Currency 36 7 3" xfId="44179" xr:uid="{00000000-0005-0000-0000-0000C8810000}"/>
    <cellStyle name="Currency 36 8" xfId="21712" xr:uid="{00000000-0005-0000-0000-0000C9810000}"/>
    <cellStyle name="Currency 36 8 2" xfId="29660" xr:uid="{00000000-0005-0000-0000-0000CA810000}"/>
    <cellStyle name="Currency 36 8 2 2" xfId="58619" xr:uid="{00000000-0005-0000-0000-0000CB810000}"/>
    <cellStyle name="Currency 36 8 3" xfId="50678" xr:uid="{00000000-0005-0000-0000-0000CC810000}"/>
    <cellStyle name="Currency 36 9" xfId="8452" xr:uid="{00000000-0005-0000-0000-0000CD810000}"/>
    <cellStyle name="Currency 36 9 2" xfId="37510" xr:uid="{00000000-0005-0000-0000-0000CE810000}"/>
    <cellStyle name="Currency 37" xfId="1761" xr:uid="{00000000-0005-0000-0000-0000CF810000}"/>
    <cellStyle name="Currency 37 10" xfId="30927" xr:uid="{00000000-0005-0000-0000-0000D0810000}"/>
    <cellStyle name="Currency 37 2" xfId="2363" xr:uid="{00000000-0005-0000-0000-0000D1810000}"/>
    <cellStyle name="Currency 37 2 2" xfId="3371" xr:uid="{00000000-0005-0000-0000-0000D2810000}"/>
    <cellStyle name="Currency 37 2 2 2" xfId="6729" xr:uid="{00000000-0005-0000-0000-0000D3810000}"/>
    <cellStyle name="Currency 37 2 2 2 2" xfId="20011" xr:uid="{00000000-0005-0000-0000-0000D4810000}"/>
    <cellStyle name="Currency 37 2 2 2 2 2" xfId="27965" xr:uid="{00000000-0005-0000-0000-0000D5810000}"/>
    <cellStyle name="Currency 37 2 2 2 2 2 2" xfId="56924" xr:uid="{00000000-0005-0000-0000-0000D6810000}"/>
    <cellStyle name="Currency 37 2 2 2 2 3" xfId="48983" xr:uid="{00000000-0005-0000-0000-0000D7810000}"/>
    <cellStyle name="Currency 37 2 2 2 3" xfId="13341" xr:uid="{00000000-0005-0000-0000-0000D8810000}"/>
    <cellStyle name="Currency 37 2 2 2 3 2" xfId="42399" xr:uid="{00000000-0005-0000-0000-0000D9810000}"/>
    <cellStyle name="Currency 37 2 2 2 4" xfId="35815" xr:uid="{00000000-0005-0000-0000-0000DA810000}"/>
    <cellStyle name="Currency 37 2 2 3" xfId="16859" xr:uid="{00000000-0005-0000-0000-0000DB810000}"/>
    <cellStyle name="Currency 37 2 2 3 2" xfId="24813" xr:uid="{00000000-0005-0000-0000-0000DC810000}"/>
    <cellStyle name="Currency 37 2 2 3 2 2" xfId="53772" xr:uid="{00000000-0005-0000-0000-0000DD810000}"/>
    <cellStyle name="Currency 37 2 2 3 3" xfId="45831" xr:uid="{00000000-0005-0000-0000-0000DE810000}"/>
    <cellStyle name="Currency 37 2 2 4" xfId="10049" xr:uid="{00000000-0005-0000-0000-0000DF810000}"/>
    <cellStyle name="Currency 37 2 2 4 2" xfId="39107" xr:uid="{00000000-0005-0000-0000-0000E0810000}"/>
    <cellStyle name="Currency 37 2 2 5" xfId="32523" xr:uid="{00000000-0005-0000-0000-0000E1810000}"/>
    <cellStyle name="Currency 37 2 3" xfId="4569" xr:uid="{00000000-0005-0000-0000-0000E2810000}"/>
    <cellStyle name="Currency 37 2 3 2" xfId="17863" xr:uid="{00000000-0005-0000-0000-0000E3810000}"/>
    <cellStyle name="Currency 37 2 3 2 2" xfId="25817" xr:uid="{00000000-0005-0000-0000-0000E4810000}"/>
    <cellStyle name="Currency 37 2 3 2 2 2" xfId="54776" xr:uid="{00000000-0005-0000-0000-0000E5810000}"/>
    <cellStyle name="Currency 37 2 3 2 3" xfId="46835" xr:uid="{00000000-0005-0000-0000-0000E6810000}"/>
    <cellStyle name="Currency 37 2 3 3" xfId="11193" xr:uid="{00000000-0005-0000-0000-0000E7810000}"/>
    <cellStyle name="Currency 37 2 3 3 2" xfId="40251" xr:uid="{00000000-0005-0000-0000-0000E8810000}"/>
    <cellStyle name="Currency 37 2 3 4" xfId="33667" xr:uid="{00000000-0005-0000-0000-0000E9810000}"/>
    <cellStyle name="Currency 37 2 4" xfId="5725" xr:uid="{00000000-0005-0000-0000-0000EA810000}"/>
    <cellStyle name="Currency 37 2 4 2" xfId="19007" xr:uid="{00000000-0005-0000-0000-0000EB810000}"/>
    <cellStyle name="Currency 37 2 4 2 2" xfId="26961" xr:uid="{00000000-0005-0000-0000-0000EC810000}"/>
    <cellStyle name="Currency 37 2 4 2 2 2" xfId="55920" xr:uid="{00000000-0005-0000-0000-0000ED810000}"/>
    <cellStyle name="Currency 37 2 4 2 3" xfId="47979" xr:uid="{00000000-0005-0000-0000-0000EE810000}"/>
    <cellStyle name="Currency 37 2 4 3" xfId="12337" xr:uid="{00000000-0005-0000-0000-0000EF810000}"/>
    <cellStyle name="Currency 37 2 4 3 2" xfId="41395" xr:uid="{00000000-0005-0000-0000-0000F0810000}"/>
    <cellStyle name="Currency 37 2 4 4" xfId="34811" xr:uid="{00000000-0005-0000-0000-0000F1810000}"/>
    <cellStyle name="Currency 37 2 5" xfId="7894" xr:uid="{00000000-0005-0000-0000-0000F2810000}"/>
    <cellStyle name="Currency 37 2 5 2" xfId="21155" xr:uid="{00000000-0005-0000-0000-0000F3810000}"/>
    <cellStyle name="Currency 37 2 5 2 2" xfId="29109" xr:uid="{00000000-0005-0000-0000-0000F4810000}"/>
    <cellStyle name="Currency 37 2 5 2 2 2" xfId="58068" xr:uid="{00000000-0005-0000-0000-0000F5810000}"/>
    <cellStyle name="Currency 37 2 5 2 3" xfId="50127" xr:uid="{00000000-0005-0000-0000-0000F6810000}"/>
    <cellStyle name="Currency 37 2 5 3" xfId="14485" xr:uid="{00000000-0005-0000-0000-0000F7810000}"/>
    <cellStyle name="Currency 37 2 5 3 2" xfId="43543" xr:uid="{00000000-0005-0000-0000-0000F8810000}"/>
    <cellStyle name="Currency 37 2 5 4" xfId="36959" xr:uid="{00000000-0005-0000-0000-0000F9810000}"/>
    <cellStyle name="Currency 37 2 6" xfId="15764" xr:uid="{00000000-0005-0000-0000-0000FA810000}"/>
    <cellStyle name="Currency 37 2 6 2" xfId="23754" xr:uid="{00000000-0005-0000-0000-0000FB810000}"/>
    <cellStyle name="Currency 37 2 6 2 2" xfId="52713" xr:uid="{00000000-0005-0000-0000-0000FC810000}"/>
    <cellStyle name="Currency 37 2 6 3" xfId="44772" xr:uid="{00000000-0005-0000-0000-0000FD810000}"/>
    <cellStyle name="Currency 37 2 7" xfId="22305" xr:uid="{00000000-0005-0000-0000-0000FE810000}"/>
    <cellStyle name="Currency 37 2 7 2" xfId="30253" xr:uid="{00000000-0005-0000-0000-0000FF810000}"/>
    <cellStyle name="Currency 37 2 7 2 2" xfId="59212" xr:uid="{00000000-0005-0000-0000-000000820000}"/>
    <cellStyle name="Currency 37 2 7 3" xfId="51271" xr:uid="{00000000-0005-0000-0000-000001820000}"/>
    <cellStyle name="Currency 37 2 8" xfId="9045" xr:uid="{00000000-0005-0000-0000-000002820000}"/>
    <cellStyle name="Currency 37 2 8 2" xfId="38103" xr:uid="{00000000-0005-0000-0000-000003820000}"/>
    <cellStyle name="Currency 37 2 9" xfId="31519" xr:uid="{00000000-0005-0000-0000-000004820000}"/>
    <cellStyle name="Currency 37 3" xfId="2779" xr:uid="{00000000-0005-0000-0000-000005820000}"/>
    <cellStyle name="Currency 37 3 2" xfId="6137" xr:uid="{00000000-0005-0000-0000-000006820000}"/>
    <cellStyle name="Currency 37 3 2 2" xfId="19419" xr:uid="{00000000-0005-0000-0000-000007820000}"/>
    <cellStyle name="Currency 37 3 2 2 2" xfId="27373" xr:uid="{00000000-0005-0000-0000-000008820000}"/>
    <cellStyle name="Currency 37 3 2 2 2 2" xfId="56332" xr:uid="{00000000-0005-0000-0000-000009820000}"/>
    <cellStyle name="Currency 37 3 2 2 3" xfId="48391" xr:uid="{00000000-0005-0000-0000-00000A820000}"/>
    <cellStyle name="Currency 37 3 2 3" xfId="12749" xr:uid="{00000000-0005-0000-0000-00000B820000}"/>
    <cellStyle name="Currency 37 3 2 3 2" xfId="41807" xr:uid="{00000000-0005-0000-0000-00000C820000}"/>
    <cellStyle name="Currency 37 3 2 4" xfId="35223" xr:uid="{00000000-0005-0000-0000-00000D820000}"/>
    <cellStyle name="Currency 37 3 3" xfId="16267" xr:uid="{00000000-0005-0000-0000-00000E820000}"/>
    <cellStyle name="Currency 37 3 3 2" xfId="24221" xr:uid="{00000000-0005-0000-0000-00000F820000}"/>
    <cellStyle name="Currency 37 3 3 2 2" xfId="53180" xr:uid="{00000000-0005-0000-0000-000010820000}"/>
    <cellStyle name="Currency 37 3 3 3" xfId="45239" xr:uid="{00000000-0005-0000-0000-000011820000}"/>
    <cellStyle name="Currency 37 3 4" xfId="9457" xr:uid="{00000000-0005-0000-0000-000012820000}"/>
    <cellStyle name="Currency 37 3 4 2" xfId="38515" xr:uid="{00000000-0005-0000-0000-000013820000}"/>
    <cellStyle name="Currency 37 3 5" xfId="31931" xr:uid="{00000000-0005-0000-0000-000014820000}"/>
    <cellStyle name="Currency 37 4" xfId="3977" xr:uid="{00000000-0005-0000-0000-000015820000}"/>
    <cellStyle name="Currency 37 4 2" xfId="17271" xr:uid="{00000000-0005-0000-0000-000016820000}"/>
    <cellStyle name="Currency 37 4 2 2" xfId="25225" xr:uid="{00000000-0005-0000-0000-000017820000}"/>
    <cellStyle name="Currency 37 4 2 2 2" xfId="54184" xr:uid="{00000000-0005-0000-0000-000018820000}"/>
    <cellStyle name="Currency 37 4 2 3" xfId="46243" xr:uid="{00000000-0005-0000-0000-000019820000}"/>
    <cellStyle name="Currency 37 4 3" xfId="10601" xr:uid="{00000000-0005-0000-0000-00001A820000}"/>
    <cellStyle name="Currency 37 4 3 2" xfId="39659" xr:uid="{00000000-0005-0000-0000-00001B820000}"/>
    <cellStyle name="Currency 37 4 4" xfId="33075" xr:uid="{00000000-0005-0000-0000-00001C820000}"/>
    <cellStyle name="Currency 37 5" xfId="5133" xr:uid="{00000000-0005-0000-0000-00001D820000}"/>
    <cellStyle name="Currency 37 5 2" xfId="18415" xr:uid="{00000000-0005-0000-0000-00001E820000}"/>
    <cellStyle name="Currency 37 5 2 2" xfId="26369" xr:uid="{00000000-0005-0000-0000-00001F820000}"/>
    <cellStyle name="Currency 37 5 2 2 2" xfId="55328" xr:uid="{00000000-0005-0000-0000-000020820000}"/>
    <cellStyle name="Currency 37 5 2 3" xfId="47387" xr:uid="{00000000-0005-0000-0000-000021820000}"/>
    <cellStyle name="Currency 37 5 3" xfId="11745" xr:uid="{00000000-0005-0000-0000-000022820000}"/>
    <cellStyle name="Currency 37 5 3 2" xfId="40803" xr:uid="{00000000-0005-0000-0000-000023820000}"/>
    <cellStyle name="Currency 37 5 4" xfId="34219" xr:uid="{00000000-0005-0000-0000-000024820000}"/>
    <cellStyle name="Currency 37 6" xfId="7302" xr:uid="{00000000-0005-0000-0000-000025820000}"/>
    <cellStyle name="Currency 37 6 2" xfId="20563" xr:uid="{00000000-0005-0000-0000-000026820000}"/>
    <cellStyle name="Currency 37 6 2 2" xfId="28517" xr:uid="{00000000-0005-0000-0000-000027820000}"/>
    <cellStyle name="Currency 37 6 2 2 2" xfId="57476" xr:uid="{00000000-0005-0000-0000-000028820000}"/>
    <cellStyle name="Currency 37 6 2 3" xfId="49535" xr:uid="{00000000-0005-0000-0000-000029820000}"/>
    <cellStyle name="Currency 37 6 3" xfId="13893" xr:uid="{00000000-0005-0000-0000-00002A820000}"/>
    <cellStyle name="Currency 37 6 3 2" xfId="42951" xr:uid="{00000000-0005-0000-0000-00002B820000}"/>
    <cellStyle name="Currency 37 6 4" xfId="36367" xr:uid="{00000000-0005-0000-0000-00002C820000}"/>
    <cellStyle name="Currency 37 7" xfId="15172" xr:uid="{00000000-0005-0000-0000-00002D820000}"/>
    <cellStyle name="Currency 37 7 2" xfId="23162" xr:uid="{00000000-0005-0000-0000-00002E820000}"/>
    <cellStyle name="Currency 37 7 2 2" xfId="52121" xr:uid="{00000000-0005-0000-0000-00002F820000}"/>
    <cellStyle name="Currency 37 7 3" xfId="44180" xr:uid="{00000000-0005-0000-0000-000030820000}"/>
    <cellStyle name="Currency 37 8" xfId="21713" xr:uid="{00000000-0005-0000-0000-000031820000}"/>
    <cellStyle name="Currency 37 8 2" xfId="29661" xr:uid="{00000000-0005-0000-0000-000032820000}"/>
    <cellStyle name="Currency 37 8 2 2" xfId="58620" xr:uid="{00000000-0005-0000-0000-000033820000}"/>
    <cellStyle name="Currency 37 8 3" xfId="50679" xr:uid="{00000000-0005-0000-0000-000034820000}"/>
    <cellStyle name="Currency 37 9" xfId="8453" xr:uid="{00000000-0005-0000-0000-000035820000}"/>
    <cellStyle name="Currency 37 9 2" xfId="37511" xr:uid="{00000000-0005-0000-0000-000036820000}"/>
    <cellStyle name="Currency 38" xfId="1762" xr:uid="{00000000-0005-0000-0000-000037820000}"/>
    <cellStyle name="Currency 38 10" xfId="30928" xr:uid="{00000000-0005-0000-0000-000038820000}"/>
    <cellStyle name="Currency 38 2" xfId="2364" xr:uid="{00000000-0005-0000-0000-000039820000}"/>
    <cellStyle name="Currency 38 2 2" xfId="3372" xr:uid="{00000000-0005-0000-0000-00003A820000}"/>
    <cellStyle name="Currency 38 2 2 2" xfId="6730" xr:uid="{00000000-0005-0000-0000-00003B820000}"/>
    <cellStyle name="Currency 38 2 2 2 2" xfId="20012" xr:uid="{00000000-0005-0000-0000-00003C820000}"/>
    <cellStyle name="Currency 38 2 2 2 2 2" xfId="27966" xr:uid="{00000000-0005-0000-0000-00003D820000}"/>
    <cellStyle name="Currency 38 2 2 2 2 2 2" xfId="56925" xr:uid="{00000000-0005-0000-0000-00003E820000}"/>
    <cellStyle name="Currency 38 2 2 2 2 3" xfId="48984" xr:uid="{00000000-0005-0000-0000-00003F820000}"/>
    <cellStyle name="Currency 38 2 2 2 3" xfId="13342" xr:uid="{00000000-0005-0000-0000-000040820000}"/>
    <cellStyle name="Currency 38 2 2 2 3 2" xfId="42400" xr:uid="{00000000-0005-0000-0000-000041820000}"/>
    <cellStyle name="Currency 38 2 2 2 4" xfId="35816" xr:uid="{00000000-0005-0000-0000-000042820000}"/>
    <cellStyle name="Currency 38 2 2 3" xfId="16860" xr:uid="{00000000-0005-0000-0000-000043820000}"/>
    <cellStyle name="Currency 38 2 2 3 2" xfId="24814" xr:uid="{00000000-0005-0000-0000-000044820000}"/>
    <cellStyle name="Currency 38 2 2 3 2 2" xfId="53773" xr:uid="{00000000-0005-0000-0000-000045820000}"/>
    <cellStyle name="Currency 38 2 2 3 3" xfId="45832" xr:uid="{00000000-0005-0000-0000-000046820000}"/>
    <cellStyle name="Currency 38 2 2 4" xfId="10050" xr:uid="{00000000-0005-0000-0000-000047820000}"/>
    <cellStyle name="Currency 38 2 2 4 2" xfId="39108" xr:uid="{00000000-0005-0000-0000-000048820000}"/>
    <cellStyle name="Currency 38 2 2 5" xfId="32524" xr:uid="{00000000-0005-0000-0000-000049820000}"/>
    <cellStyle name="Currency 38 2 3" xfId="4570" xr:uid="{00000000-0005-0000-0000-00004A820000}"/>
    <cellStyle name="Currency 38 2 3 2" xfId="17864" xr:uid="{00000000-0005-0000-0000-00004B820000}"/>
    <cellStyle name="Currency 38 2 3 2 2" xfId="25818" xr:uid="{00000000-0005-0000-0000-00004C820000}"/>
    <cellStyle name="Currency 38 2 3 2 2 2" xfId="54777" xr:uid="{00000000-0005-0000-0000-00004D820000}"/>
    <cellStyle name="Currency 38 2 3 2 3" xfId="46836" xr:uid="{00000000-0005-0000-0000-00004E820000}"/>
    <cellStyle name="Currency 38 2 3 3" xfId="11194" xr:uid="{00000000-0005-0000-0000-00004F820000}"/>
    <cellStyle name="Currency 38 2 3 3 2" xfId="40252" xr:uid="{00000000-0005-0000-0000-000050820000}"/>
    <cellStyle name="Currency 38 2 3 4" xfId="33668" xr:uid="{00000000-0005-0000-0000-000051820000}"/>
    <cellStyle name="Currency 38 2 4" xfId="5726" xr:uid="{00000000-0005-0000-0000-000052820000}"/>
    <cellStyle name="Currency 38 2 4 2" xfId="19008" xr:uid="{00000000-0005-0000-0000-000053820000}"/>
    <cellStyle name="Currency 38 2 4 2 2" xfId="26962" xr:uid="{00000000-0005-0000-0000-000054820000}"/>
    <cellStyle name="Currency 38 2 4 2 2 2" xfId="55921" xr:uid="{00000000-0005-0000-0000-000055820000}"/>
    <cellStyle name="Currency 38 2 4 2 3" xfId="47980" xr:uid="{00000000-0005-0000-0000-000056820000}"/>
    <cellStyle name="Currency 38 2 4 3" xfId="12338" xr:uid="{00000000-0005-0000-0000-000057820000}"/>
    <cellStyle name="Currency 38 2 4 3 2" xfId="41396" xr:uid="{00000000-0005-0000-0000-000058820000}"/>
    <cellStyle name="Currency 38 2 4 4" xfId="34812" xr:uid="{00000000-0005-0000-0000-000059820000}"/>
    <cellStyle name="Currency 38 2 5" xfId="7895" xr:uid="{00000000-0005-0000-0000-00005A820000}"/>
    <cellStyle name="Currency 38 2 5 2" xfId="21156" xr:uid="{00000000-0005-0000-0000-00005B820000}"/>
    <cellStyle name="Currency 38 2 5 2 2" xfId="29110" xr:uid="{00000000-0005-0000-0000-00005C820000}"/>
    <cellStyle name="Currency 38 2 5 2 2 2" xfId="58069" xr:uid="{00000000-0005-0000-0000-00005D820000}"/>
    <cellStyle name="Currency 38 2 5 2 3" xfId="50128" xr:uid="{00000000-0005-0000-0000-00005E820000}"/>
    <cellStyle name="Currency 38 2 5 3" xfId="14486" xr:uid="{00000000-0005-0000-0000-00005F820000}"/>
    <cellStyle name="Currency 38 2 5 3 2" xfId="43544" xr:uid="{00000000-0005-0000-0000-000060820000}"/>
    <cellStyle name="Currency 38 2 5 4" xfId="36960" xr:uid="{00000000-0005-0000-0000-000061820000}"/>
    <cellStyle name="Currency 38 2 6" xfId="15765" xr:uid="{00000000-0005-0000-0000-000062820000}"/>
    <cellStyle name="Currency 38 2 6 2" xfId="23755" xr:uid="{00000000-0005-0000-0000-000063820000}"/>
    <cellStyle name="Currency 38 2 6 2 2" xfId="52714" xr:uid="{00000000-0005-0000-0000-000064820000}"/>
    <cellStyle name="Currency 38 2 6 3" xfId="44773" xr:uid="{00000000-0005-0000-0000-000065820000}"/>
    <cellStyle name="Currency 38 2 7" xfId="22306" xr:uid="{00000000-0005-0000-0000-000066820000}"/>
    <cellStyle name="Currency 38 2 7 2" xfId="30254" xr:uid="{00000000-0005-0000-0000-000067820000}"/>
    <cellStyle name="Currency 38 2 7 2 2" xfId="59213" xr:uid="{00000000-0005-0000-0000-000068820000}"/>
    <cellStyle name="Currency 38 2 7 3" xfId="51272" xr:uid="{00000000-0005-0000-0000-000069820000}"/>
    <cellStyle name="Currency 38 2 8" xfId="9046" xr:uid="{00000000-0005-0000-0000-00006A820000}"/>
    <cellStyle name="Currency 38 2 8 2" xfId="38104" xr:uid="{00000000-0005-0000-0000-00006B820000}"/>
    <cellStyle name="Currency 38 2 9" xfId="31520" xr:uid="{00000000-0005-0000-0000-00006C820000}"/>
    <cellStyle name="Currency 38 3" xfId="2780" xr:uid="{00000000-0005-0000-0000-00006D820000}"/>
    <cellStyle name="Currency 38 3 2" xfId="6138" xr:uid="{00000000-0005-0000-0000-00006E820000}"/>
    <cellStyle name="Currency 38 3 2 2" xfId="19420" xr:uid="{00000000-0005-0000-0000-00006F820000}"/>
    <cellStyle name="Currency 38 3 2 2 2" xfId="27374" xr:uid="{00000000-0005-0000-0000-000070820000}"/>
    <cellStyle name="Currency 38 3 2 2 2 2" xfId="56333" xr:uid="{00000000-0005-0000-0000-000071820000}"/>
    <cellStyle name="Currency 38 3 2 2 3" xfId="48392" xr:uid="{00000000-0005-0000-0000-000072820000}"/>
    <cellStyle name="Currency 38 3 2 3" xfId="12750" xr:uid="{00000000-0005-0000-0000-000073820000}"/>
    <cellStyle name="Currency 38 3 2 3 2" xfId="41808" xr:uid="{00000000-0005-0000-0000-000074820000}"/>
    <cellStyle name="Currency 38 3 2 4" xfId="35224" xr:uid="{00000000-0005-0000-0000-000075820000}"/>
    <cellStyle name="Currency 38 3 3" xfId="16268" xr:uid="{00000000-0005-0000-0000-000076820000}"/>
    <cellStyle name="Currency 38 3 3 2" xfId="24222" xr:uid="{00000000-0005-0000-0000-000077820000}"/>
    <cellStyle name="Currency 38 3 3 2 2" xfId="53181" xr:uid="{00000000-0005-0000-0000-000078820000}"/>
    <cellStyle name="Currency 38 3 3 3" xfId="45240" xr:uid="{00000000-0005-0000-0000-000079820000}"/>
    <cellStyle name="Currency 38 3 4" xfId="9458" xr:uid="{00000000-0005-0000-0000-00007A820000}"/>
    <cellStyle name="Currency 38 3 4 2" xfId="38516" xr:uid="{00000000-0005-0000-0000-00007B820000}"/>
    <cellStyle name="Currency 38 3 5" xfId="31932" xr:uid="{00000000-0005-0000-0000-00007C820000}"/>
    <cellStyle name="Currency 38 4" xfId="3978" xr:uid="{00000000-0005-0000-0000-00007D820000}"/>
    <cellStyle name="Currency 38 4 2" xfId="17272" xr:uid="{00000000-0005-0000-0000-00007E820000}"/>
    <cellStyle name="Currency 38 4 2 2" xfId="25226" xr:uid="{00000000-0005-0000-0000-00007F820000}"/>
    <cellStyle name="Currency 38 4 2 2 2" xfId="54185" xr:uid="{00000000-0005-0000-0000-000080820000}"/>
    <cellStyle name="Currency 38 4 2 3" xfId="46244" xr:uid="{00000000-0005-0000-0000-000081820000}"/>
    <cellStyle name="Currency 38 4 3" xfId="10602" xr:uid="{00000000-0005-0000-0000-000082820000}"/>
    <cellStyle name="Currency 38 4 3 2" xfId="39660" xr:uid="{00000000-0005-0000-0000-000083820000}"/>
    <cellStyle name="Currency 38 4 4" xfId="33076" xr:uid="{00000000-0005-0000-0000-000084820000}"/>
    <cellStyle name="Currency 38 5" xfId="5134" xr:uid="{00000000-0005-0000-0000-000085820000}"/>
    <cellStyle name="Currency 38 5 2" xfId="18416" xr:uid="{00000000-0005-0000-0000-000086820000}"/>
    <cellStyle name="Currency 38 5 2 2" xfId="26370" xr:uid="{00000000-0005-0000-0000-000087820000}"/>
    <cellStyle name="Currency 38 5 2 2 2" xfId="55329" xr:uid="{00000000-0005-0000-0000-000088820000}"/>
    <cellStyle name="Currency 38 5 2 3" xfId="47388" xr:uid="{00000000-0005-0000-0000-000089820000}"/>
    <cellStyle name="Currency 38 5 3" xfId="11746" xr:uid="{00000000-0005-0000-0000-00008A820000}"/>
    <cellStyle name="Currency 38 5 3 2" xfId="40804" xr:uid="{00000000-0005-0000-0000-00008B820000}"/>
    <cellStyle name="Currency 38 5 4" xfId="34220" xr:uid="{00000000-0005-0000-0000-00008C820000}"/>
    <cellStyle name="Currency 38 6" xfId="7303" xr:uid="{00000000-0005-0000-0000-00008D820000}"/>
    <cellStyle name="Currency 38 6 2" xfId="20564" xr:uid="{00000000-0005-0000-0000-00008E820000}"/>
    <cellStyle name="Currency 38 6 2 2" xfId="28518" xr:uid="{00000000-0005-0000-0000-00008F820000}"/>
    <cellStyle name="Currency 38 6 2 2 2" xfId="57477" xr:uid="{00000000-0005-0000-0000-000090820000}"/>
    <cellStyle name="Currency 38 6 2 3" xfId="49536" xr:uid="{00000000-0005-0000-0000-000091820000}"/>
    <cellStyle name="Currency 38 6 3" xfId="13894" xr:uid="{00000000-0005-0000-0000-000092820000}"/>
    <cellStyle name="Currency 38 6 3 2" xfId="42952" xr:uid="{00000000-0005-0000-0000-000093820000}"/>
    <cellStyle name="Currency 38 6 4" xfId="36368" xr:uid="{00000000-0005-0000-0000-000094820000}"/>
    <cellStyle name="Currency 38 7" xfId="15173" xr:uid="{00000000-0005-0000-0000-000095820000}"/>
    <cellStyle name="Currency 38 7 2" xfId="23163" xr:uid="{00000000-0005-0000-0000-000096820000}"/>
    <cellStyle name="Currency 38 7 2 2" xfId="52122" xr:uid="{00000000-0005-0000-0000-000097820000}"/>
    <cellStyle name="Currency 38 7 3" xfId="44181" xr:uid="{00000000-0005-0000-0000-000098820000}"/>
    <cellStyle name="Currency 38 8" xfId="21714" xr:uid="{00000000-0005-0000-0000-000099820000}"/>
    <cellStyle name="Currency 38 8 2" xfId="29662" xr:uid="{00000000-0005-0000-0000-00009A820000}"/>
    <cellStyle name="Currency 38 8 2 2" xfId="58621" xr:uid="{00000000-0005-0000-0000-00009B820000}"/>
    <cellStyle name="Currency 38 8 3" xfId="50680" xr:uid="{00000000-0005-0000-0000-00009C820000}"/>
    <cellStyle name="Currency 38 9" xfId="8454" xr:uid="{00000000-0005-0000-0000-00009D820000}"/>
    <cellStyle name="Currency 38 9 2" xfId="37512" xr:uid="{00000000-0005-0000-0000-00009E820000}"/>
    <cellStyle name="Currency 39" xfId="1763" xr:uid="{00000000-0005-0000-0000-00009F820000}"/>
    <cellStyle name="Currency 39 10" xfId="30929" xr:uid="{00000000-0005-0000-0000-0000A0820000}"/>
    <cellStyle name="Currency 39 2" xfId="2365" xr:uid="{00000000-0005-0000-0000-0000A1820000}"/>
    <cellStyle name="Currency 39 2 2" xfId="3373" xr:uid="{00000000-0005-0000-0000-0000A2820000}"/>
    <cellStyle name="Currency 39 2 2 2" xfId="6731" xr:uid="{00000000-0005-0000-0000-0000A3820000}"/>
    <cellStyle name="Currency 39 2 2 2 2" xfId="20013" xr:uid="{00000000-0005-0000-0000-0000A4820000}"/>
    <cellStyle name="Currency 39 2 2 2 2 2" xfId="27967" xr:uid="{00000000-0005-0000-0000-0000A5820000}"/>
    <cellStyle name="Currency 39 2 2 2 2 2 2" xfId="56926" xr:uid="{00000000-0005-0000-0000-0000A6820000}"/>
    <cellStyle name="Currency 39 2 2 2 2 3" xfId="48985" xr:uid="{00000000-0005-0000-0000-0000A7820000}"/>
    <cellStyle name="Currency 39 2 2 2 3" xfId="13343" xr:uid="{00000000-0005-0000-0000-0000A8820000}"/>
    <cellStyle name="Currency 39 2 2 2 3 2" xfId="42401" xr:uid="{00000000-0005-0000-0000-0000A9820000}"/>
    <cellStyle name="Currency 39 2 2 2 4" xfId="35817" xr:uid="{00000000-0005-0000-0000-0000AA820000}"/>
    <cellStyle name="Currency 39 2 2 3" xfId="16861" xr:uid="{00000000-0005-0000-0000-0000AB820000}"/>
    <cellStyle name="Currency 39 2 2 3 2" xfId="24815" xr:uid="{00000000-0005-0000-0000-0000AC820000}"/>
    <cellStyle name="Currency 39 2 2 3 2 2" xfId="53774" xr:uid="{00000000-0005-0000-0000-0000AD820000}"/>
    <cellStyle name="Currency 39 2 2 3 3" xfId="45833" xr:uid="{00000000-0005-0000-0000-0000AE820000}"/>
    <cellStyle name="Currency 39 2 2 4" xfId="10051" xr:uid="{00000000-0005-0000-0000-0000AF820000}"/>
    <cellStyle name="Currency 39 2 2 4 2" xfId="39109" xr:uid="{00000000-0005-0000-0000-0000B0820000}"/>
    <cellStyle name="Currency 39 2 2 5" xfId="32525" xr:uid="{00000000-0005-0000-0000-0000B1820000}"/>
    <cellStyle name="Currency 39 2 3" xfId="4571" xr:uid="{00000000-0005-0000-0000-0000B2820000}"/>
    <cellStyle name="Currency 39 2 3 2" xfId="17865" xr:uid="{00000000-0005-0000-0000-0000B3820000}"/>
    <cellStyle name="Currency 39 2 3 2 2" xfId="25819" xr:uid="{00000000-0005-0000-0000-0000B4820000}"/>
    <cellStyle name="Currency 39 2 3 2 2 2" xfId="54778" xr:uid="{00000000-0005-0000-0000-0000B5820000}"/>
    <cellStyle name="Currency 39 2 3 2 3" xfId="46837" xr:uid="{00000000-0005-0000-0000-0000B6820000}"/>
    <cellStyle name="Currency 39 2 3 3" xfId="11195" xr:uid="{00000000-0005-0000-0000-0000B7820000}"/>
    <cellStyle name="Currency 39 2 3 3 2" xfId="40253" xr:uid="{00000000-0005-0000-0000-0000B8820000}"/>
    <cellStyle name="Currency 39 2 3 4" xfId="33669" xr:uid="{00000000-0005-0000-0000-0000B9820000}"/>
    <cellStyle name="Currency 39 2 4" xfId="5727" xr:uid="{00000000-0005-0000-0000-0000BA820000}"/>
    <cellStyle name="Currency 39 2 4 2" xfId="19009" xr:uid="{00000000-0005-0000-0000-0000BB820000}"/>
    <cellStyle name="Currency 39 2 4 2 2" xfId="26963" xr:uid="{00000000-0005-0000-0000-0000BC820000}"/>
    <cellStyle name="Currency 39 2 4 2 2 2" xfId="55922" xr:uid="{00000000-0005-0000-0000-0000BD820000}"/>
    <cellStyle name="Currency 39 2 4 2 3" xfId="47981" xr:uid="{00000000-0005-0000-0000-0000BE820000}"/>
    <cellStyle name="Currency 39 2 4 3" xfId="12339" xr:uid="{00000000-0005-0000-0000-0000BF820000}"/>
    <cellStyle name="Currency 39 2 4 3 2" xfId="41397" xr:uid="{00000000-0005-0000-0000-0000C0820000}"/>
    <cellStyle name="Currency 39 2 4 4" xfId="34813" xr:uid="{00000000-0005-0000-0000-0000C1820000}"/>
    <cellStyle name="Currency 39 2 5" xfId="7896" xr:uid="{00000000-0005-0000-0000-0000C2820000}"/>
    <cellStyle name="Currency 39 2 5 2" xfId="21157" xr:uid="{00000000-0005-0000-0000-0000C3820000}"/>
    <cellStyle name="Currency 39 2 5 2 2" xfId="29111" xr:uid="{00000000-0005-0000-0000-0000C4820000}"/>
    <cellStyle name="Currency 39 2 5 2 2 2" xfId="58070" xr:uid="{00000000-0005-0000-0000-0000C5820000}"/>
    <cellStyle name="Currency 39 2 5 2 3" xfId="50129" xr:uid="{00000000-0005-0000-0000-0000C6820000}"/>
    <cellStyle name="Currency 39 2 5 3" xfId="14487" xr:uid="{00000000-0005-0000-0000-0000C7820000}"/>
    <cellStyle name="Currency 39 2 5 3 2" xfId="43545" xr:uid="{00000000-0005-0000-0000-0000C8820000}"/>
    <cellStyle name="Currency 39 2 5 4" xfId="36961" xr:uid="{00000000-0005-0000-0000-0000C9820000}"/>
    <cellStyle name="Currency 39 2 6" xfId="15766" xr:uid="{00000000-0005-0000-0000-0000CA820000}"/>
    <cellStyle name="Currency 39 2 6 2" xfId="23756" xr:uid="{00000000-0005-0000-0000-0000CB820000}"/>
    <cellStyle name="Currency 39 2 6 2 2" xfId="52715" xr:uid="{00000000-0005-0000-0000-0000CC820000}"/>
    <cellStyle name="Currency 39 2 6 3" xfId="44774" xr:uid="{00000000-0005-0000-0000-0000CD820000}"/>
    <cellStyle name="Currency 39 2 7" xfId="22307" xr:uid="{00000000-0005-0000-0000-0000CE820000}"/>
    <cellStyle name="Currency 39 2 7 2" xfId="30255" xr:uid="{00000000-0005-0000-0000-0000CF820000}"/>
    <cellStyle name="Currency 39 2 7 2 2" xfId="59214" xr:uid="{00000000-0005-0000-0000-0000D0820000}"/>
    <cellStyle name="Currency 39 2 7 3" xfId="51273" xr:uid="{00000000-0005-0000-0000-0000D1820000}"/>
    <cellStyle name="Currency 39 2 8" xfId="9047" xr:uid="{00000000-0005-0000-0000-0000D2820000}"/>
    <cellStyle name="Currency 39 2 8 2" xfId="38105" xr:uid="{00000000-0005-0000-0000-0000D3820000}"/>
    <cellStyle name="Currency 39 2 9" xfId="31521" xr:uid="{00000000-0005-0000-0000-0000D4820000}"/>
    <cellStyle name="Currency 39 3" xfId="2781" xr:uid="{00000000-0005-0000-0000-0000D5820000}"/>
    <cellStyle name="Currency 39 3 2" xfId="6139" xr:uid="{00000000-0005-0000-0000-0000D6820000}"/>
    <cellStyle name="Currency 39 3 2 2" xfId="19421" xr:uid="{00000000-0005-0000-0000-0000D7820000}"/>
    <cellStyle name="Currency 39 3 2 2 2" xfId="27375" xr:uid="{00000000-0005-0000-0000-0000D8820000}"/>
    <cellStyle name="Currency 39 3 2 2 2 2" xfId="56334" xr:uid="{00000000-0005-0000-0000-0000D9820000}"/>
    <cellStyle name="Currency 39 3 2 2 3" xfId="48393" xr:uid="{00000000-0005-0000-0000-0000DA820000}"/>
    <cellStyle name="Currency 39 3 2 3" xfId="12751" xr:uid="{00000000-0005-0000-0000-0000DB820000}"/>
    <cellStyle name="Currency 39 3 2 3 2" xfId="41809" xr:uid="{00000000-0005-0000-0000-0000DC820000}"/>
    <cellStyle name="Currency 39 3 2 4" xfId="35225" xr:uid="{00000000-0005-0000-0000-0000DD820000}"/>
    <cellStyle name="Currency 39 3 3" xfId="16269" xr:uid="{00000000-0005-0000-0000-0000DE820000}"/>
    <cellStyle name="Currency 39 3 3 2" xfId="24223" xr:uid="{00000000-0005-0000-0000-0000DF820000}"/>
    <cellStyle name="Currency 39 3 3 2 2" xfId="53182" xr:uid="{00000000-0005-0000-0000-0000E0820000}"/>
    <cellStyle name="Currency 39 3 3 3" xfId="45241" xr:uid="{00000000-0005-0000-0000-0000E1820000}"/>
    <cellStyle name="Currency 39 3 4" xfId="9459" xr:uid="{00000000-0005-0000-0000-0000E2820000}"/>
    <cellStyle name="Currency 39 3 4 2" xfId="38517" xr:uid="{00000000-0005-0000-0000-0000E3820000}"/>
    <cellStyle name="Currency 39 3 5" xfId="31933" xr:uid="{00000000-0005-0000-0000-0000E4820000}"/>
    <cellStyle name="Currency 39 4" xfId="3979" xr:uid="{00000000-0005-0000-0000-0000E5820000}"/>
    <cellStyle name="Currency 39 4 2" xfId="17273" xr:uid="{00000000-0005-0000-0000-0000E6820000}"/>
    <cellStyle name="Currency 39 4 2 2" xfId="25227" xr:uid="{00000000-0005-0000-0000-0000E7820000}"/>
    <cellStyle name="Currency 39 4 2 2 2" xfId="54186" xr:uid="{00000000-0005-0000-0000-0000E8820000}"/>
    <cellStyle name="Currency 39 4 2 3" xfId="46245" xr:uid="{00000000-0005-0000-0000-0000E9820000}"/>
    <cellStyle name="Currency 39 4 3" xfId="10603" xr:uid="{00000000-0005-0000-0000-0000EA820000}"/>
    <cellStyle name="Currency 39 4 3 2" xfId="39661" xr:uid="{00000000-0005-0000-0000-0000EB820000}"/>
    <cellStyle name="Currency 39 4 4" xfId="33077" xr:uid="{00000000-0005-0000-0000-0000EC820000}"/>
    <cellStyle name="Currency 39 5" xfId="5135" xr:uid="{00000000-0005-0000-0000-0000ED820000}"/>
    <cellStyle name="Currency 39 5 2" xfId="18417" xr:uid="{00000000-0005-0000-0000-0000EE820000}"/>
    <cellStyle name="Currency 39 5 2 2" xfId="26371" xr:uid="{00000000-0005-0000-0000-0000EF820000}"/>
    <cellStyle name="Currency 39 5 2 2 2" xfId="55330" xr:uid="{00000000-0005-0000-0000-0000F0820000}"/>
    <cellStyle name="Currency 39 5 2 3" xfId="47389" xr:uid="{00000000-0005-0000-0000-0000F1820000}"/>
    <cellStyle name="Currency 39 5 3" xfId="11747" xr:uid="{00000000-0005-0000-0000-0000F2820000}"/>
    <cellStyle name="Currency 39 5 3 2" xfId="40805" xr:uid="{00000000-0005-0000-0000-0000F3820000}"/>
    <cellStyle name="Currency 39 5 4" xfId="34221" xr:uid="{00000000-0005-0000-0000-0000F4820000}"/>
    <cellStyle name="Currency 39 6" xfId="7304" xr:uid="{00000000-0005-0000-0000-0000F5820000}"/>
    <cellStyle name="Currency 39 6 2" xfId="20565" xr:uid="{00000000-0005-0000-0000-0000F6820000}"/>
    <cellStyle name="Currency 39 6 2 2" xfId="28519" xr:uid="{00000000-0005-0000-0000-0000F7820000}"/>
    <cellStyle name="Currency 39 6 2 2 2" xfId="57478" xr:uid="{00000000-0005-0000-0000-0000F8820000}"/>
    <cellStyle name="Currency 39 6 2 3" xfId="49537" xr:uid="{00000000-0005-0000-0000-0000F9820000}"/>
    <cellStyle name="Currency 39 6 3" xfId="13895" xr:uid="{00000000-0005-0000-0000-0000FA820000}"/>
    <cellStyle name="Currency 39 6 3 2" xfId="42953" xr:uid="{00000000-0005-0000-0000-0000FB820000}"/>
    <cellStyle name="Currency 39 6 4" xfId="36369" xr:uid="{00000000-0005-0000-0000-0000FC820000}"/>
    <cellStyle name="Currency 39 7" xfId="15174" xr:uid="{00000000-0005-0000-0000-0000FD820000}"/>
    <cellStyle name="Currency 39 7 2" xfId="23164" xr:uid="{00000000-0005-0000-0000-0000FE820000}"/>
    <cellStyle name="Currency 39 7 2 2" xfId="52123" xr:uid="{00000000-0005-0000-0000-0000FF820000}"/>
    <cellStyle name="Currency 39 7 3" xfId="44182" xr:uid="{00000000-0005-0000-0000-000000830000}"/>
    <cellStyle name="Currency 39 8" xfId="21715" xr:uid="{00000000-0005-0000-0000-000001830000}"/>
    <cellStyle name="Currency 39 8 2" xfId="29663" xr:uid="{00000000-0005-0000-0000-000002830000}"/>
    <cellStyle name="Currency 39 8 2 2" xfId="58622" xr:uid="{00000000-0005-0000-0000-000003830000}"/>
    <cellStyle name="Currency 39 8 3" xfId="50681" xr:uid="{00000000-0005-0000-0000-000004830000}"/>
    <cellStyle name="Currency 39 9" xfId="8455" xr:uid="{00000000-0005-0000-0000-000005830000}"/>
    <cellStyle name="Currency 39 9 2" xfId="37513" xr:uid="{00000000-0005-0000-0000-000006830000}"/>
    <cellStyle name="Currency 4" xfId="66" xr:uid="{00000000-0005-0000-0000-000007830000}"/>
    <cellStyle name="Currency 4 2" xfId="124" xr:uid="{00000000-0005-0000-0000-000008830000}"/>
    <cellStyle name="Currency 4 2 2" xfId="3450" xr:uid="{00000000-0005-0000-0000-000009830000}"/>
    <cellStyle name="Currency 4 2 2 10" xfId="10116" xr:uid="{00000000-0005-0000-0000-00000A830000}"/>
    <cellStyle name="Currency 4 2 2 10 2" xfId="39174" xr:uid="{00000000-0005-0000-0000-00000B830000}"/>
    <cellStyle name="Currency 4 2 2 11" xfId="32590" xr:uid="{00000000-0005-0000-0000-00000C830000}"/>
    <cellStyle name="Currency 4 2 2 2" xfId="3451" xr:uid="{00000000-0005-0000-0000-00000D830000}"/>
    <cellStyle name="Currency 4 2 2 2 10" xfId="32591" xr:uid="{00000000-0005-0000-0000-00000E830000}"/>
    <cellStyle name="Currency 4 2 2 2 2" xfId="4637" xr:uid="{00000000-0005-0000-0000-00000F830000}"/>
    <cellStyle name="Currency 4 2 2 2 2 2" xfId="17931" xr:uid="{00000000-0005-0000-0000-000010830000}"/>
    <cellStyle name="Currency 4 2 2 2 2 2 2" xfId="25885" xr:uid="{00000000-0005-0000-0000-000011830000}"/>
    <cellStyle name="Currency 4 2 2 2 2 2 2 2" xfId="54844" xr:uid="{00000000-0005-0000-0000-000012830000}"/>
    <cellStyle name="Currency 4 2 2 2 2 2 3" xfId="46903" xr:uid="{00000000-0005-0000-0000-000013830000}"/>
    <cellStyle name="Currency 4 2 2 2 2 3" xfId="11261" xr:uid="{00000000-0005-0000-0000-000014830000}"/>
    <cellStyle name="Currency 4 2 2 2 2 3 2" xfId="40319" xr:uid="{00000000-0005-0000-0000-000015830000}"/>
    <cellStyle name="Currency 4 2 2 2 2 4" xfId="33735" xr:uid="{00000000-0005-0000-0000-000016830000}"/>
    <cellStyle name="Currency 4 2 2 2 3" xfId="6797" xr:uid="{00000000-0005-0000-0000-000017830000}"/>
    <cellStyle name="Currency 4 2 2 2 3 2" xfId="20079" xr:uid="{00000000-0005-0000-0000-000018830000}"/>
    <cellStyle name="Currency 4 2 2 2 3 2 2" xfId="28033" xr:uid="{00000000-0005-0000-0000-000019830000}"/>
    <cellStyle name="Currency 4 2 2 2 3 2 2 2" xfId="56992" xr:uid="{00000000-0005-0000-0000-00001A830000}"/>
    <cellStyle name="Currency 4 2 2 2 3 2 3" xfId="49051" xr:uid="{00000000-0005-0000-0000-00001B830000}"/>
    <cellStyle name="Currency 4 2 2 2 3 3" xfId="13409" xr:uid="{00000000-0005-0000-0000-00001C830000}"/>
    <cellStyle name="Currency 4 2 2 2 3 3 2" xfId="42467" xr:uid="{00000000-0005-0000-0000-00001D830000}"/>
    <cellStyle name="Currency 4 2 2 2 3 4" xfId="35883" xr:uid="{00000000-0005-0000-0000-00001E830000}"/>
    <cellStyle name="Currency 4 2 2 2 4" xfId="7962" xr:uid="{00000000-0005-0000-0000-00001F830000}"/>
    <cellStyle name="Currency 4 2 2 2 4 2" xfId="21223" xr:uid="{00000000-0005-0000-0000-000020830000}"/>
    <cellStyle name="Currency 4 2 2 2 4 2 2" xfId="29177" xr:uid="{00000000-0005-0000-0000-000021830000}"/>
    <cellStyle name="Currency 4 2 2 2 4 2 2 2" xfId="58136" xr:uid="{00000000-0005-0000-0000-000022830000}"/>
    <cellStyle name="Currency 4 2 2 2 4 2 3" xfId="50195" xr:uid="{00000000-0005-0000-0000-000023830000}"/>
    <cellStyle name="Currency 4 2 2 2 4 3" xfId="14553" xr:uid="{00000000-0005-0000-0000-000024830000}"/>
    <cellStyle name="Currency 4 2 2 2 4 3 2" xfId="43611" xr:uid="{00000000-0005-0000-0000-000025830000}"/>
    <cellStyle name="Currency 4 2 2 2 4 4" xfId="37027" xr:uid="{00000000-0005-0000-0000-000026830000}"/>
    <cellStyle name="Currency 4 2 2 2 5" xfId="15833" xr:uid="{00000000-0005-0000-0000-000027830000}"/>
    <cellStyle name="Currency 4 2 2 2 5 2" xfId="23822" xr:uid="{00000000-0005-0000-0000-000028830000}"/>
    <cellStyle name="Currency 4 2 2 2 5 2 2" xfId="52781" xr:uid="{00000000-0005-0000-0000-000029830000}"/>
    <cellStyle name="Currency 4 2 2 2 5 3" xfId="44840" xr:uid="{00000000-0005-0000-0000-00002A830000}"/>
    <cellStyle name="Currency 4 2 2 2 6" xfId="22373" xr:uid="{00000000-0005-0000-0000-00002B830000}"/>
    <cellStyle name="Currency 4 2 2 2 6 2" xfId="30321" xr:uid="{00000000-0005-0000-0000-00002C830000}"/>
    <cellStyle name="Currency 4 2 2 2 6 2 2" xfId="59280" xr:uid="{00000000-0005-0000-0000-00002D830000}"/>
    <cellStyle name="Currency 4 2 2 2 6 3" xfId="51339" xr:uid="{00000000-0005-0000-0000-00002E830000}"/>
    <cellStyle name="Currency 4 2 2 2 7" xfId="22517" xr:uid="{00000000-0005-0000-0000-00002F830000}"/>
    <cellStyle name="Currency 4 2 2 2 7 2" xfId="30461" xr:uid="{00000000-0005-0000-0000-000030830000}"/>
    <cellStyle name="Currency 4 2 2 2 7 2 2" xfId="59420" xr:uid="{00000000-0005-0000-0000-000031830000}"/>
    <cellStyle name="Currency 4 2 2 2 7 3" xfId="51479" xr:uid="{00000000-0005-0000-0000-000032830000}"/>
    <cellStyle name="Currency 4 2 2 2 8" xfId="22623" xr:uid="{00000000-0005-0000-0000-000033830000}"/>
    <cellStyle name="Currency 4 2 2 2 8 2" xfId="51585" xr:uid="{00000000-0005-0000-0000-000034830000}"/>
    <cellStyle name="Currency 4 2 2 2 9" xfId="10117" xr:uid="{00000000-0005-0000-0000-000035830000}"/>
    <cellStyle name="Currency 4 2 2 2 9 2" xfId="39175" xr:uid="{00000000-0005-0000-0000-000036830000}"/>
    <cellStyle name="Currency 4 2 2 3" xfId="4636" xr:uid="{00000000-0005-0000-0000-000037830000}"/>
    <cellStyle name="Currency 4 2 2 3 2" xfId="17930" xr:uid="{00000000-0005-0000-0000-000038830000}"/>
    <cellStyle name="Currency 4 2 2 3 2 2" xfId="25884" xr:uid="{00000000-0005-0000-0000-000039830000}"/>
    <cellStyle name="Currency 4 2 2 3 2 2 2" xfId="54843" xr:uid="{00000000-0005-0000-0000-00003A830000}"/>
    <cellStyle name="Currency 4 2 2 3 2 3" xfId="46902" xr:uid="{00000000-0005-0000-0000-00003B830000}"/>
    <cellStyle name="Currency 4 2 2 3 3" xfId="11260" xr:uid="{00000000-0005-0000-0000-00003C830000}"/>
    <cellStyle name="Currency 4 2 2 3 3 2" xfId="40318" xr:uid="{00000000-0005-0000-0000-00003D830000}"/>
    <cellStyle name="Currency 4 2 2 3 4" xfId="33734" xr:uid="{00000000-0005-0000-0000-00003E830000}"/>
    <cellStyle name="Currency 4 2 2 4" xfId="6796" xr:uid="{00000000-0005-0000-0000-00003F830000}"/>
    <cellStyle name="Currency 4 2 2 4 2" xfId="20078" xr:uid="{00000000-0005-0000-0000-000040830000}"/>
    <cellStyle name="Currency 4 2 2 4 2 2" xfId="28032" xr:uid="{00000000-0005-0000-0000-000041830000}"/>
    <cellStyle name="Currency 4 2 2 4 2 2 2" xfId="56991" xr:uid="{00000000-0005-0000-0000-000042830000}"/>
    <cellStyle name="Currency 4 2 2 4 2 3" xfId="49050" xr:uid="{00000000-0005-0000-0000-000043830000}"/>
    <cellStyle name="Currency 4 2 2 4 3" xfId="13408" xr:uid="{00000000-0005-0000-0000-000044830000}"/>
    <cellStyle name="Currency 4 2 2 4 3 2" xfId="42466" xr:uid="{00000000-0005-0000-0000-000045830000}"/>
    <cellStyle name="Currency 4 2 2 4 4" xfId="35882" xr:uid="{00000000-0005-0000-0000-000046830000}"/>
    <cellStyle name="Currency 4 2 2 5" xfId="7961" xr:uid="{00000000-0005-0000-0000-000047830000}"/>
    <cellStyle name="Currency 4 2 2 5 2" xfId="21222" xr:uid="{00000000-0005-0000-0000-000048830000}"/>
    <cellStyle name="Currency 4 2 2 5 2 2" xfId="29176" xr:uid="{00000000-0005-0000-0000-000049830000}"/>
    <cellStyle name="Currency 4 2 2 5 2 2 2" xfId="58135" xr:uid="{00000000-0005-0000-0000-00004A830000}"/>
    <cellStyle name="Currency 4 2 2 5 2 3" xfId="50194" xr:uid="{00000000-0005-0000-0000-00004B830000}"/>
    <cellStyle name="Currency 4 2 2 5 3" xfId="14552" xr:uid="{00000000-0005-0000-0000-00004C830000}"/>
    <cellStyle name="Currency 4 2 2 5 3 2" xfId="43610" xr:uid="{00000000-0005-0000-0000-00004D830000}"/>
    <cellStyle name="Currency 4 2 2 5 4" xfId="37026" xr:uid="{00000000-0005-0000-0000-00004E830000}"/>
    <cellStyle name="Currency 4 2 2 6" xfId="15832" xr:uid="{00000000-0005-0000-0000-00004F830000}"/>
    <cellStyle name="Currency 4 2 2 6 2" xfId="23821" xr:uid="{00000000-0005-0000-0000-000050830000}"/>
    <cellStyle name="Currency 4 2 2 6 2 2" xfId="52780" xr:uid="{00000000-0005-0000-0000-000051830000}"/>
    <cellStyle name="Currency 4 2 2 6 3" xfId="44839" xr:uid="{00000000-0005-0000-0000-000052830000}"/>
    <cellStyle name="Currency 4 2 2 7" xfId="22372" xr:uid="{00000000-0005-0000-0000-000053830000}"/>
    <cellStyle name="Currency 4 2 2 7 2" xfId="30320" xr:uid="{00000000-0005-0000-0000-000054830000}"/>
    <cellStyle name="Currency 4 2 2 7 2 2" xfId="59279" xr:uid="{00000000-0005-0000-0000-000055830000}"/>
    <cellStyle name="Currency 4 2 2 7 3" xfId="51338" xr:uid="{00000000-0005-0000-0000-000056830000}"/>
    <cellStyle name="Currency 4 2 2 8" xfId="22516" xr:uid="{00000000-0005-0000-0000-000057830000}"/>
    <cellStyle name="Currency 4 2 2 8 2" xfId="30460" xr:uid="{00000000-0005-0000-0000-000058830000}"/>
    <cellStyle name="Currency 4 2 2 8 2 2" xfId="59419" xr:uid="{00000000-0005-0000-0000-000059830000}"/>
    <cellStyle name="Currency 4 2 2 8 3" xfId="51478" xr:uid="{00000000-0005-0000-0000-00005A830000}"/>
    <cellStyle name="Currency 4 2 2 9" xfId="22622" xr:uid="{00000000-0005-0000-0000-00005B830000}"/>
    <cellStyle name="Currency 4 2 2 9 2" xfId="51584" xr:uid="{00000000-0005-0000-0000-00005C830000}"/>
    <cellStyle name="Currency 4 2 3" xfId="3452" xr:uid="{00000000-0005-0000-0000-00005D830000}"/>
    <cellStyle name="Currency 4 2 3 10" xfId="32592" xr:uid="{00000000-0005-0000-0000-00005E830000}"/>
    <cellStyle name="Currency 4 2 3 2" xfId="4638" xr:uid="{00000000-0005-0000-0000-00005F830000}"/>
    <cellStyle name="Currency 4 2 3 2 2" xfId="17932" xr:uid="{00000000-0005-0000-0000-000060830000}"/>
    <cellStyle name="Currency 4 2 3 2 2 2" xfId="25886" xr:uid="{00000000-0005-0000-0000-000061830000}"/>
    <cellStyle name="Currency 4 2 3 2 2 2 2" xfId="54845" xr:uid="{00000000-0005-0000-0000-000062830000}"/>
    <cellStyle name="Currency 4 2 3 2 2 3" xfId="46904" xr:uid="{00000000-0005-0000-0000-000063830000}"/>
    <cellStyle name="Currency 4 2 3 2 3" xfId="11262" xr:uid="{00000000-0005-0000-0000-000064830000}"/>
    <cellStyle name="Currency 4 2 3 2 3 2" xfId="40320" xr:uid="{00000000-0005-0000-0000-000065830000}"/>
    <cellStyle name="Currency 4 2 3 2 4" xfId="33736" xr:uid="{00000000-0005-0000-0000-000066830000}"/>
    <cellStyle name="Currency 4 2 3 3" xfId="6798" xr:uid="{00000000-0005-0000-0000-000067830000}"/>
    <cellStyle name="Currency 4 2 3 3 2" xfId="20080" xr:uid="{00000000-0005-0000-0000-000068830000}"/>
    <cellStyle name="Currency 4 2 3 3 2 2" xfId="28034" xr:uid="{00000000-0005-0000-0000-000069830000}"/>
    <cellStyle name="Currency 4 2 3 3 2 2 2" xfId="56993" xr:uid="{00000000-0005-0000-0000-00006A830000}"/>
    <cellStyle name="Currency 4 2 3 3 2 3" xfId="49052" xr:uid="{00000000-0005-0000-0000-00006B830000}"/>
    <cellStyle name="Currency 4 2 3 3 3" xfId="13410" xr:uid="{00000000-0005-0000-0000-00006C830000}"/>
    <cellStyle name="Currency 4 2 3 3 3 2" xfId="42468" xr:uid="{00000000-0005-0000-0000-00006D830000}"/>
    <cellStyle name="Currency 4 2 3 3 4" xfId="35884" xr:uid="{00000000-0005-0000-0000-00006E830000}"/>
    <cellStyle name="Currency 4 2 3 4" xfId="7963" xr:uid="{00000000-0005-0000-0000-00006F830000}"/>
    <cellStyle name="Currency 4 2 3 4 2" xfId="21224" xr:uid="{00000000-0005-0000-0000-000070830000}"/>
    <cellStyle name="Currency 4 2 3 4 2 2" xfId="29178" xr:uid="{00000000-0005-0000-0000-000071830000}"/>
    <cellStyle name="Currency 4 2 3 4 2 2 2" xfId="58137" xr:uid="{00000000-0005-0000-0000-000072830000}"/>
    <cellStyle name="Currency 4 2 3 4 2 3" xfId="50196" xr:uid="{00000000-0005-0000-0000-000073830000}"/>
    <cellStyle name="Currency 4 2 3 4 3" xfId="14554" xr:uid="{00000000-0005-0000-0000-000074830000}"/>
    <cellStyle name="Currency 4 2 3 4 3 2" xfId="43612" xr:uid="{00000000-0005-0000-0000-000075830000}"/>
    <cellStyle name="Currency 4 2 3 4 4" xfId="37028" xr:uid="{00000000-0005-0000-0000-000076830000}"/>
    <cellStyle name="Currency 4 2 3 5" xfId="15834" xr:uid="{00000000-0005-0000-0000-000077830000}"/>
    <cellStyle name="Currency 4 2 3 5 2" xfId="23823" xr:uid="{00000000-0005-0000-0000-000078830000}"/>
    <cellStyle name="Currency 4 2 3 5 2 2" xfId="52782" xr:uid="{00000000-0005-0000-0000-000079830000}"/>
    <cellStyle name="Currency 4 2 3 5 3" xfId="44841" xr:uid="{00000000-0005-0000-0000-00007A830000}"/>
    <cellStyle name="Currency 4 2 3 6" xfId="22374" xr:uid="{00000000-0005-0000-0000-00007B830000}"/>
    <cellStyle name="Currency 4 2 3 6 2" xfId="30322" xr:uid="{00000000-0005-0000-0000-00007C830000}"/>
    <cellStyle name="Currency 4 2 3 6 2 2" xfId="59281" xr:uid="{00000000-0005-0000-0000-00007D830000}"/>
    <cellStyle name="Currency 4 2 3 6 3" xfId="51340" xr:uid="{00000000-0005-0000-0000-00007E830000}"/>
    <cellStyle name="Currency 4 2 3 7" xfId="22518" xr:uid="{00000000-0005-0000-0000-00007F830000}"/>
    <cellStyle name="Currency 4 2 3 7 2" xfId="30462" xr:uid="{00000000-0005-0000-0000-000080830000}"/>
    <cellStyle name="Currency 4 2 3 7 2 2" xfId="59421" xr:uid="{00000000-0005-0000-0000-000081830000}"/>
    <cellStyle name="Currency 4 2 3 7 3" xfId="51480" xr:uid="{00000000-0005-0000-0000-000082830000}"/>
    <cellStyle name="Currency 4 2 3 8" xfId="22624" xr:uid="{00000000-0005-0000-0000-000083830000}"/>
    <cellStyle name="Currency 4 2 3 8 2" xfId="51586" xr:uid="{00000000-0005-0000-0000-000084830000}"/>
    <cellStyle name="Currency 4 2 3 9" xfId="10118" xr:uid="{00000000-0005-0000-0000-000085830000}"/>
    <cellStyle name="Currency 4 2 3 9 2" xfId="39176" xr:uid="{00000000-0005-0000-0000-000086830000}"/>
    <cellStyle name="Currency 4 2 4" xfId="3449" xr:uid="{00000000-0005-0000-0000-000087830000}"/>
    <cellStyle name="Currency 4 2 4 2" xfId="4635" xr:uid="{00000000-0005-0000-0000-000088830000}"/>
    <cellStyle name="Currency 4 2 4 2 2" xfId="17929" xr:uid="{00000000-0005-0000-0000-000089830000}"/>
    <cellStyle name="Currency 4 2 4 2 2 2" xfId="25883" xr:uid="{00000000-0005-0000-0000-00008A830000}"/>
    <cellStyle name="Currency 4 2 4 2 2 2 2" xfId="54842" xr:uid="{00000000-0005-0000-0000-00008B830000}"/>
    <cellStyle name="Currency 4 2 4 2 2 3" xfId="46901" xr:uid="{00000000-0005-0000-0000-00008C830000}"/>
    <cellStyle name="Currency 4 2 4 2 3" xfId="11259" xr:uid="{00000000-0005-0000-0000-00008D830000}"/>
    <cellStyle name="Currency 4 2 4 2 3 2" xfId="40317" xr:uid="{00000000-0005-0000-0000-00008E830000}"/>
    <cellStyle name="Currency 4 2 4 2 4" xfId="33733" xr:uid="{00000000-0005-0000-0000-00008F830000}"/>
    <cellStyle name="Currency 4 2 4 3" xfId="6795" xr:uid="{00000000-0005-0000-0000-000090830000}"/>
    <cellStyle name="Currency 4 2 4 3 2" xfId="20077" xr:uid="{00000000-0005-0000-0000-000091830000}"/>
    <cellStyle name="Currency 4 2 4 3 2 2" xfId="28031" xr:uid="{00000000-0005-0000-0000-000092830000}"/>
    <cellStyle name="Currency 4 2 4 3 2 2 2" xfId="56990" xr:uid="{00000000-0005-0000-0000-000093830000}"/>
    <cellStyle name="Currency 4 2 4 3 2 3" xfId="49049" xr:uid="{00000000-0005-0000-0000-000094830000}"/>
    <cellStyle name="Currency 4 2 4 3 3" xfId="13407" xr:uid="{00000000-0005-0000-0000-000095830000}"/>
    <cellStyle name="Currency 4 2 4 3 3 2" xfId="42465" xr:uid="{00000000-0005-0000-0000-000096830000}"/>
    <cellStyle name="Currency 4 2 4 3 4" xfId="35881" xr:uid="{00000000-0005-0000-0000-000097830000}"/>
    <cellStyle name="Currency 4 2 4 4" xfId="7960" xr:uid="{00000000-0005-0000-0000-000098830000}"/>
    <cellStyle name="Currency 4 2 4 4 2" xfId="21221" xr:uid="{00000000-0005-0000-0000-000099830000}"/>
    <cellStyle name="Currency 4 2 4 4 2 2" xfId="29175" xr:uid="{00000000-0005-0000-0000-00009A830000}"/>
    <cellStyle name="Currency 4 2 4 4 2 2 2" xfId="58134" xr:uid="{00000000-0005-0000-0000-00009B830000}"/>
    <cellStyle name="Currency 4 2 4 4 2 3" xfId="50193" xr:uid="{00000000-0005-0000-0000-00009C830000}"/>
    <cellStyle name="Currency 4 2 4 4 3" xfId="14551" xr:uid="{00000000-0005-0000-0000-00009D830000}"/>
    <cellStyle name="Currency 4 2 4 4 3 2" xfId="43609" xr:uid="{00000000-0005-0000-0000-00009E830000}"/>
    <cellStyle name="Currency 4 2 4 4 4" xfId="37025" xr:uid="{00000000-0005-0000-0000-00009F830000}"/>
    <cellStyle name="Currency 4 2 4 5" xfId="15831" xr:uid="{00000000-0005-0000-0000-0000A0830000}"/>
    <cellStyle name="Currency 4 2 4 5 2" xfId="23820" xr:uid="{00000000-0005-0000-0000-0000A1830000}"/>
    <cellStyle name="Currency 4 2 4 5 2 2" xfId="52779" xr:uid="{00000000-0005-0000-0000-0000A2830000}"/>
    <cellStyle name="Currency 4 2 4 5 3" xfId="44838" xr:uid="{00000000-0005-0000-0000-0000A3830000}"/>
    <cellStyle name="Currency 4 2 4 6" xfId="22371" xr:uid="{00000000-0005-0000-0000-0000A4830000}"/>
    <cellStyle name="Currency 4 2 4 6 2" xfId="30319" xr:uid="{00000000-0005-0000-0000-0000A5830000}"/>
    <cellStyle name="Currency 4 2 4 6 2 2" xfId="59278" xr:uid="{00000000-0005-0000-0000-0000A6830000}"/>
    <cellStyle name="Currency 4 2 4 6 3" xfId="51337" xr:uid="{00000000-0005-0000-0000-0000A7830000}"/>
    <cellStyle name="Currency 4 2 4 7" xfId="10115" xr:uid="{00000000-0005-0000-0000-0000A8830000}"/>
    <cellStyle name="Currency 4 2 4 7 2" xfId="39173" xr:uid="{00000000-0005-0000-0000-0000A9830000}"/>
    <cellStyle name="Currency 4 2 4 8" xfId="32589" xr:uid="{00000000-0005-0000-0000-0000AA830000}"/>
    <cellStyle name="Currency 4 2 5" xfId="22515" xr:uid="{00000000-0005-0000-0000-0000AB830000}"/>
    <cellStyle name="Currency 4 2 5 2" xfId="30459" xr:uid="{00000000-0005-0000-0000-0000AC830000}"/>
    <cellStyle name="Currency 4 2 5 2 2" xfId="59418" xr:uid="{00000000-0005-0000-0000-0000AD830000}"/>
    <cellStyle name="Currency 4 2 5 3" xfId="51477" xr:uid="{00000000-0005-0000-0000-0000AE830000}"/>
    <cellStyle name="Currency 4 2 6" xfId="22621" xr:uid="{00000000-0005-0000-0000-0000AF830000}"/>
    <cellStyle name="Currency 4 2 6 2" xfId="51583" xr:uid="{00000000-0005-0000-0000-0000B0830000}"/>
    <cellStyle name="Currency 4 3" xfId="934" xr:uid="{00000000-0005-0000-0000-0000B1830000}"/>
    <cellStyle name="Currency 4 3 2" xfId="3454" xr:uid="{00000000-0005-0000-0000-0000B2830000}"/>
    <cellStyle name="Currency 4 3 2 10" xfId="10120" xr:uid="{00000000-0005-0000-0000-0000B3830000}"/>
    <cellStyle name="Currency 4 3 2 10 2" xfId="39178" xr:uid="{00000000-0005-0000-0000-0000B4830000}"/>
    <cellStyle name="Currency 4 3 2 11" xfId="32594" xr:uid="{00000000-0005-0000-0000-0000B5830000}"/>
    <cellStyle name="Currency 4 3 2 2" xfId="3455" xr:uid="{00000000-0005-0000-0000-0000B6830000}"/>
    <cellStyle name="Currency 4 3 2 2 10" xfId="32595" xr:uid="{00000000-0005-0000-0000-0000B7830000}"/>
    <cellStyle name="Currency 4 3 2 2 2" xfId="4641" xr:uid="{00000000-0005-0000-0000-0000B8830000}"/>
    <cellStyle name="Currency 4 3 2 2 2 2" xfId="17935" xr:uid="{00000000-0005-0000-0000-0000B9830000}"/>
    <cellStyle name="Currency 4 3 2 2 2 2 2" xfId="25889" xr:uid="{00000000-0005-0000-0000-0000BA830000}"/>
    <cellStyle name="Currency 4 3 2 2 2 2 2 2" xfId="54848" xr:uid="{00000000-0005-0000-0000-0000BB830000}"/>
    <cellStyle name="Currency 4 3 2 2 2 2 3" xfId="46907" xr:uid="{00000000-0005-0000-0000-0000BC830000}"/>
    <cellStyle name="Currency 4 3 2 2 2 3" xfId="11265" xr:uid="{00000000-0005-0000-0000-0000BD830000}"/>
    <cellStyle name="Currency 4 3 2 2 2 3 2" xfId="40323" xr:uid="{00000000-0005-0000-0000-0000BE830000}"/>
    <cellStyle name="Currency 4 3 2 2 2 4" xfId="33739" xr:uid="{00000000-0005-0000-0000-0000BF830000}"/>
    <cellStyle name="Currency 4 3 2 2 3" xfId="6801" xr:uid="{00000000-0005-0000-0000-0000C0830000}"/>
    <cellStyle name="Currency 4 3 2 2 3 2" xfId="20083" xr:uid="{00000000-0005-0000-0000-0000C1830000}"/>
    <cellStyle name="Currency 4 3 2 2 3 2 2" xfId="28037" xr:uid="{00000000-0005-0000-0000-0000C2830000}"/>
    <cellStyle name="Currency 4 3 2 2 3 2 2 2" xfId="56996" xr:uid="{00000000-0005-0000-0000-0000C3830000}"/>
    <cellStyle name="Currency 4 3 2 2 3 2 3" xfId="49055" xr:uid="{00000000-0005-0000-0000-0000C4830000}"/>
    <cellStyle name="Currency 4 3 2 2 3 3" xfId="13413" xr:uid="{00000000-0005-0000-0000-0000C5830000}"/>
    <cellStyle name="Currency 4 3 2 2 3 3 2" xfId="42471" xr:uid="{00000000-0005-0000-0000-0000C6830000}"/>
    <cellStyle name="Currency 4 3 2 2 3 4" xfId="35887" xr:uid="{00000000-0005-0000-0000-0000C7830000}"/>
    <cellStyle name="Currency 4 3 2 2 4" xfId="7966" xr:uid="{00000000-0005-0000-0000-0000C8830000}"/>
    <cellStyle name="Currency 4 3 2 2 4 2" xfId="21227" xr:uid="{00000000-0005-0000-0000-0000C9830000}"/>
    <cellStyle name="Currency 4 3 2 2 4 2 2" xfId="29181" xr:uid="{00000000-0005-0000-0000-0000CA830000}"/>
    <cellStyle name="Currency 4 3 2 2 4 2 2 2" xfId="58140" xr:uid="{00000000-0005-0000-0000-0000CB830000}"/>
    <cellStyle name="Currency 4 3 2 2 4 2 3" xfId="50199" xr:uid="{00000000-0005-0000-0000-0000CC830000}"/>
    <cellStyle name="Currency 4 3 2 2 4 3" xfId="14557" xr:uid="{00000000-0005-0000-0000-0000CD830000}"/>
    <cellStyle name="Currency 4 3 2 2 4 3 2" xfId="43615" xr:uid="{00000000-0005-0000-0000-0000CE830000}"/>
    <cellStyle name="Currency 4 3 2 2 4 4" xfId="37031" xr:uid="{00000000-0005-0000-0000-0000CF830000}"/>
    <cellStyle name="Currency 4 3 2 2 5" xfId="15837" xr:uid="{00000000-0005-0000-0000-0000D0830000}"/>
    <cellStyle name="Currency 4 3 2 2 5 2" xfId="23826" xr:uid="{00000000-0005-0000-0000-0000D1830000}"/>
    <cellStyle name="Currency 4 3 2 2 5 2 2" xfId="52785" xr:uid="{00000000-0005-0000-0000-0000D2830000}"/>
    <cellStyle name="Currency 4 3 2 2 5 3" xfId="44844" xr:uid="{00000000-0005-0000-0000-0000D3830000}"/>
    <cellStyle name="Currency 4 3 2 2 6" xfId="22377" xr:uid="{00000000-0005-0000-0000-0000D4830000}"/>
    <cellStyle name="Currency 4 3 2 2 6 2" xfId="30325" xr:uid="{00000000-0005-0000-0000-0000D5830000}"/>
    <cellStyle name="Currency 4 3 2 2 6 2 2" xfId="59284" xr:uid="{00000000-0005-0000-0000-0000D6830000}"/>
    <cellStyle name="Currency 4 3 2 2 6 3" xfId="51343" xr:uid="{00000000-0005-0000-0000-0000D7830000}"/>
    <cellStyle name="Currency 4 3 2 2 7" xfId="22521" xr:uid="{00000000-0005-0000-0000-0000D8830000}"/>
    <cellStyle name="Currency 4 3 2 2 7 2" xfId="30465" xr:uid="{00000000-0005-0000-0000-0000D9830000}"/>
    <cellStyle name="Currency 4 3 2 2 7 2 2" xfId="59424" xr:uid="{00000000-0005-0000-0000-0000DA830000}"/>
    <cellStyle name="Currency 4 3 2 2 7 3" xfId="51483" xr:uid="{00000000-0005-0000-0000-0000DB830000}"/>
    <cellStyle name="Currency 4 3 2 2 8" xfId="22627" xr:uid="{00000000-0005-0000-0000-0000DC830000}"/>
    <cellStyle name="Currency 4 3 2 2 8 2" xfId="51589" xr:uid="{00000000-0005-0000-0000-0000DD830000}"/>
    <cellStyle name="Currency 4 3 2 2 9" xfId="10121" xr:uid="{00000000-0005-0000-0000-0000DE830000}"/>
    <cellStyle name="Currency 4 3 2 2 9 2" xfId="39179" xr:uid="{00000000-0005-0000-0000-0000DF830000}"/>
    <cellStyle name="Currency 4 3 2 3" xfId="4640" xr:uid="{00000000-0005-0000-0000-0000E0830000}"/>
    <cellStyle name="Currency 4 3 2 3 2" xfId="17934" xr:uid="{00000000-0005-0000-0000-0000E1830000}"/>
    <cellStyle name="Currency 4 3 2 3 2 2" xfId="25888" xr:uid="{00000000-0005-0000-0000-0000E2830000}"/>
    <cellStyle name="Currency 4 3 2 3 2 2 2" xfId="54847" xr:uid="{00000000-0005-0000-0000-0000E3830000}"/>
    <cellStyle name="Currency 4 3 2 3 2 3" xfId="46906" xr:uid="{00000000-0005-0000-0000-0000E4830000}"/>
    <cellStyle name="Currency 4 3 2 3 3" xfId="11264" xr:uid="{00000000-0005-0000-0000-0000E5830000}"/>
    <cellStyle name="Currency 4 3 2 3 3 2" xfId="40322" xr:uid="{00000000-0005-0000-0000-0000E6830000}"/>
    <cellStyle name="Currency 4 3 2 3 4" xfId="33738" xr:uid="{00000000-0005-0000-0000-0000E7830000}"/>
    <cellStyle name="Currency 4 3 2 4" xfId="6800" xr:uid="{00000000-0005-0000-0000-0000E8830000}"/>
    <cellStyle name="Currency 4 3 2 4 2" xfId="20082" xr:uid="{00000000-0005-0000-0000-0000E9830000}"/>
    <cellStyle name="Currency 4 3 2 4 2 2" xfId="28036" xr:uid="{00000000-0005-0000-0000-0000EA830000}"/>
    <cellStyle name="Currency 4 3 2 4 2 2 2" xfId="56995" xr:uid="{00000000-0005-0000-0000-0000EB830000}"/>
    <cellStyle name="Currency 4 3 2 4 2 3" xfId="49054" xr:uid="{00000000-0005-0000-0000-0000EC830000}"/>
    <cellStyle name="Currency 4 3 2 4 3" xfId="13412" xr:uid="{00000000-0005-0000-0000-0000ED830000}"/>
    <cellStyle name="Currency 4 3 2 4 3 2" xfId="42470" xr:uid="{00000000-0005-0000-0000-0000EE830000}"/>
    <cellStyle name="Currency 4 3 2 4 4" xfId="35886" xr:uid="{00000000-0005-0000-0000-0000EF830000}"/>
    <cellStyle name="Currency 4 3 2 5" xfId="7965" xr:uid="{00000000-0005-0000-0000-0000F0830000}"/>
    <cellStyle name="Currency 4 3 2 5 2" xfId="21226" xr:uid="{00000000-0005-0000-0000-0000F1830000}"/>
    <cellStyle name="Currency 4 3 2 5 2 2" xfId="29180" xr:uid="{00000000-0005-0000-0000-0000F2830000}"/>
    <cellStyle name="Currency 4 3 2 5 2 2 2" xfId="58139" xr:uid="{00000000-0005-0000-0000-0000F3830000}"/>
    <cellStyle name="Currency 4 3 2 5 2 3" xfId="50198" xr:uid="{00000000-0005-0000-0000-0000F4830000}"/>
    <cellStyle name="Currency 4 3 2 5 3" xfId="14556" xr:uid="{00000000-0005-0000-0000-0000F5830000}"/>
    <cellStyle name="Currency 4 3 2 5 3 2" xfId="43614" xr:uid="{00000000-0005-0000-0000-0000F6830000}"/>
    <cellStyle name="Currency 4 3 2 5 4" xfId="37030" xr:uid="{00000000-0005-0000-0000-0000F7830000}"/>
    <cellStyle name="Currency 4 3 2 6" xfId="15836" xr:uid="{00000000-0005-0000-0000-0000F8830000}"/>
    <cellStyle name="Currency 4 3 2 6 2" xfId="23825" xr:uid="{00000000-0005-0000-0000-0000F9830000}"/>
    <cellStyle name="Currency 4 3 2 6 2 2" xfId="52784" xr:uid="{00000000-0005-0000-0000-0000FA830000}"/>
    <cellStyle name="Currency 4 3 2 6 3" xfId="44843" xr:uid="{00000000-0005-0000-0000-0000FB830000}"/>
    <cellStyle name="Currency 4 3 2 7" xfId="22376" xr:uid="{00000000-0005-0000-0000-0000FC830000}"/>
    <cellStyle name="Currency 4 3 2 7 2" xfId="30324" xr:uid="{00000000-0005-0000-0000-0000FD830000}"/>
    <cellStyle name="Currency 4 3 2 7 2 2" xfId="59283" xr:uid="{00000000-0005-0000-0000-0000FE830000}"/>
    <cellStyle name="Currency 4 3 2 7 3" xfId="51342" xr:uid="{00000000-0005-0000-0000-0000FF830000}"/>
    <cellStyle name="Currency 4 3 2 8" xfId="22520" xr:uid="{00000000-0005-0000-0000-000000840000}"/>
    <cellStyle name="Currency 4 3 2 8 2" xfId="30464" xr:uid="{00000000-0005-0000-0000-000001840000}"/>
    <cellStyle name="Currency 4 3 2 8 2 2" xfId="59423" xr:uid="{00000000-0005-0000-0000-000002840000}"/>
    <cellStyle name="Currency 4 3 2 8 3" xfId="51482" xr:uid="{00000000-0005-0000-0000-000003840000}"/>
    <cellStyle name="Currency 4 3 2 9" xfId="22626" xr:uid="{00000000-0005-0000-0000-000004840000}"/>
    <cellStyle name="Currency 4 3 2 9 2" xfId="51588" xr:uid="{00000000-0005-0000-0000-000005840000}"/>
    <cellStyle name="Currency 4 3 3" xfId="3456" xr:uid="{00000000-0005-0000-0000-000006840000}"/>
    <cellStyle name="Currency 4 3 3 10" xfId="32596" xr:uid="{00000000-0005-0000-0000-000007840000}"/>
    <cellStyle name="Currency 4 3 3 2" xfId="4642" xr:uid="{00000000-0005-0000-0000-000008840000}"/>
    <cellStyle name="Currency 4 3 3 2 2" xfId="17936" xr:uid="{00000000-0005-0000-0000-000009840000}"/>
    <cellStyle name="Currency 4 3 3 2 2 2" xfId="25890" xr:uid="{00000000-0005-0000-0000-00000A840000}"/>
    <cellStyle name="Currency 4 3 3 2 2 2 2" xfId="54849" xr:uid="{00000000-0005-0000-0000-00000B840000}"/>
    <cellStyle name="Currency 4 3 3 2 2 3" xfId="46908" xr:uid="{00000000-0005-0000-0000-00000C840000}"/>
    <cellStyle name="Currency 4 3 3 2 3" xfId="11266" xr:uid="{00000000-0005-0000-0000-00000D840000}"/>
    <cellStyle name="Currency 4 3 3 2 3 2" xfId="40324" xr:uid="{00000000-0005-0000-0000-00000E840000}"/>
    <cellStyle name="Currency 4 3 3 2 4" xfId="33740" xr:uid="{00000000-0005-0000-0000-00000F840000}"/>
    <cellStyle name="Currency 4 3 3 3" xfId="6802" xr:uid="{00000000-0005-0000-0000-000010840000}"/>
    <cellStyle name="Currency 4 3 3 3 2" xfId="20084" xr:uid="{00000000-0005-0000-0000-000011840000}"/>
    <cellStyle name="Currency 4 3 3 3 2 2" xfId="28038" xr:uid="{00000000-0005-0000-0000-000012840000}"/>
    <cellStyle name="Currency 4 3 3 3 2 2 2" xfId="56997" xr:uid="{00000000-0005-0000-0000-000013840000}"/>
    <cellStyle name="Currency 4 3 3 3 2 3" xfId="49056" xr:uid="{00000000-0005-0000-0000-000014840000}"/>
    <cellStyle name="Currency 4 3 3 3 3" xfId="13414" xr:uid="{00000000-0005-0000-0000-000015840000}"/>
    <cellStyle name="Currency 4 3 3 3 3 2" xfId="42472" xr:uid="{00000000-0005-0000-0000-000016840000}"/>
    <cellStyle name="Currency 4 3 3 3 4" xfId="35888" xr:uid="{00000000-0005-0000-0000-000017840000}"/>
    <cellStyle name="Currency 4 3 3 4" xfId="7967" xr:uid="{00000000-0005-0000-0000-000018840000}"/>
    <cellStyle name="Currency 4 3 3 4 2" xfId="21228" xr:uid="{00000000-0005-0000-0000-000019840000}"/>
    <cellStyle name="Currency 4 3 3 4 2 2" xfId="29182" xr:uid="{00000000-0005-0000-0000-00001A840000}"/>
    <cellStyle name="Currency 4 3 3 4 2 2 2" xfId="58141" xr:uid="{00000000-0005-0000-0000-00001B840000}"/>
    <cellStyle name="Currency 4 3 3 4 2 3" xfId="50200" xr:uid="{00000000-0005-0000-0000-00001C840000}"/>
    <cellStyle name="Currency 4 3 3 4 3" xfId="14558" xr:uid="{00000000-0005-0000-0000-00001D840000}"/>
    <cellStyle name="Currency 4 3 3 4 3 2" xfId="43616" xr:uid="{00000000-0005-0000-0000-00001E840000}"/>
    <cellStyle name="Currency 4 3 3 4 4" xfId="37032" xr:uid="{00000000-0005-0000-0000-00001F840000}"/>
    <cellStyle name="Currency 4 3 3 5" xfId="15838" xr:uid="{00000000-0005-0000-0000-000020840000}"/>
    <cellStyle name="Currency 4 3 3 5 2" xfId="23827" xr:uid="{00000000-0005-0000-0000-000021840000}"/>
    <cellStyle name="Currency 4 3 3 5 2 2" xfId="52786" xr:uid="{00000000-0005-0000-0000-000022840000}"/>
    <cellStyle name="Currency 4 3 3 5 3" xfId="44845" xr:uid="{00000000-0005-0000-0000-000023840000}"/>
    <cellStyle name="Currency 4 3 3 6" xfId="22378" xr:uid="{00000000-0005-0000-0000-000024840000}"/>
    <cellStyle name="Currency 4 3 3 6 2" xfId="30326" xr:uid="{00000000-0005-0000-0000-000025840000}"/>
    <cellStyle name="Currency 4 3 3 6 2 2" xfId="59285" xr:uid="{00000000-0005-0000-0000-000026840000}"/>
    <cellStyle name="Currency 4 3 3 6 3" xfId="51344" xr:uid="{00000000-0005-0000-0000-000027840000}"/>
    <cellStyle name="Currency 4 3 3 7" xfId="22522" xr:uid="{00000000-0005-0000-0000-000028840000}"/>
    <cellStyle name="Currency 4 3 3 7 2" xfId="30466" xr:uid="{00000000-0005-0000-0000-000029840000}"/>
    <cellStyle name="Currency 4 3 3 7 2 2" xfId="59425" xr:uid="{00000000-0005-0000-0000-00002A840000}"/>
    <cellStyle name="Currency 4 3 3 7 3" xfId="51484" xr:uid="{00000000-0005-0000-0000-00002B840000}"/>
    <cellStyle name="Currency 4 3 3 8" xfId="22628" xr:uid="{00000000-0005-0000-0000-00002C840000}"/>
    <cellStyle name="Currency 4 3 3 8 2" xfId="51590" xr:uid="{00000000-0005-0000-0000-00002D840000}"/>
    <cellStyle name="Currency 4 3 3 9" xfId="10122" xr:uid="{00000000-0005-0000-0000-00002E840000}"/>
    <cellStyle name="Currency 4 3 3 9 2" xfId="39180" xr:uid="{00000000-0005-0000-0000-00002F840000}"/>
    <cellStyle name="Currency 4 3 4" xfId="3453" xr:uid="{00000000-0005-0000-0000-000030840000}"/>
    <cellStyle name="Currency 4 3 4 2" xfId="4639" xr:uid="{00000000-0005-0000-0000-000031840000}"/>
    <cellStyle name="Currency 4 3 4 2 2" xfId="17933" xr:uid="{00000000-0005-0000-0000-000032840000}"/>
    <cellStyle name="Currency 4 3 4 2 2 2" xfId="25887" xr:uid="{00000000-0005-0000-0000-000033840000}"/>
    <cellStyle name="Currency 4 3 4 2 2 2 2" xfId="54846" xr:uid="{00000000-0005-0000-0000-000034840000}"/>
    <cellStyle name="Currency 4 3 4 2 2 3" xfId="46905" xr:uid="{00000000-0005-0000-0000-000035840000}"/>
    <cellStyle name="Currency 4 3 4 2 3" xfId="11263" xr:uid="{00000000-0005-0000-0000-000036840000}"/>
    <cellStyle name="Currency 4 3 4 2 3 2" xfId="40321" xr:uid="{00000000-0005-0000-0000-000037840000}"/>
    <cellStyle name="Currency 4 3 4 2 4" xfId="33737" xr:uid="{00000000-0005-0000-0000-000038840000}"/>
    <cellStyle name="Currency 4 3 4 3" xfId="6799" xr:uid="{00000000-0005-0000-0000-000039840000}"/>
    <cellStyle name="Currency 4 3 4 3 2" xfId="20081" xr:uid="{00000000-0005-0000-0000-00003A840000}"/>
    <cellStyle name="Currency 4 3 4 3 2 2" xfId="28035" xr:uid="{00000000-0005-0000-0000-00003B840000}"/>
    <cellStyle name="Currency 4 3 4 3 2 2 2" xfId="56994" xr:uid="{00000000-0005-0000-0000-00003C840000}"/>
    <cellStyle name="Currency 4 3 4 3 2 3" xfId="49053" xr:uid="{00000000-0005-0000-0000-00003D840000}"/>
    <cellStyle name="Currency 4 3 4 3 3" xfId="13411" xr:uid="{00000000-0005-0000-0000-00003E840000}"/>
    <cellStyle name="Currency 4 3 4 3 3 2" xfId="42469" xr:uid="{00000000-0005-0000-0000-00003F840000}"/>
    <cellStyle name="Currency 4 3 4 3 4" xfId="35885" xr:uid="{00000000-0005-0000-0000-000040840000}"/>
    <cellStyle name="Currency 4 3 4 4" xfId="7964" xr:uid="{00000000-0005-0000-0000-000041840000}"/>
    <cellStyle name="Currency 4 3 4 4 2" xfId="21225" xr:uid="{00000000-0005-0000-0000-000042840000}"/>
    <cellStyle name="Currency 4 3 4 4 2 2" xfId="29179" xr:uid="{00000000-0005-0000-0000-000043840000}"/>
    <cellStyle name="Currency 4 3 4 4 2 2 2" xfId="58138" xr:uid="{00000000-0005-0000-0000-000044840000}"/>
    <cellStyle name="Currency 4 3 4 4 2 3" xfId="50197" xr:uid="{00000000-0005-0000-0000-000045840000}"/>
    <cellStyle name="Currency 4 3 4 4 3" xfId="14555" xr:uid="{00000000-0005-0000-0000-000046840000}"/>
    <cellStyle name="Currency 4 3 4 4 3 2" xfId="43613" xr:uid="{00000000-0005-0000-0000-000047840000}"/>
    <cellStyle name="Currency 4 3 4 4 4" xfId="37029" xr:uid="{00000000-0005-0000-0000-000048840000}"/>
    <cellStyle name="Currency 4 3 4 5" xfId="15835" xr:uid="{00000000-0005-0000-0000-000049840000}"/>
    <cellStyle name="Currency 4 3 4 5 2" xfId="23824" xr:uid="{00000000-0005-0000-0000-00004A840000}"/>
    <cellStyle name="Currency 4 3 4 5 2 2" xfId="52783" xr:uid="{00000000-0005-0000-0000-00004B840000}"/>
    <cellStyle name="Currency 4 3 4 5 3" xfId="44842" xr:uid="{00000000-0005-0000-0000-00004C840000}"/>
    <cellStyle name="Currency 4 3 4 6" xfId="22375" xr:uid="{00000000-0005-0000-0000-00004D840000}"/>
    <cellStyle name="Currency 4 3 4 6 2" xfId="30323" xr:uid="{00000000-0005-0000-0000-00004E840000}"/>
    <cellStyle name="Currency 4 3 4 6 2 2" xfId="59282" xr:uid="{00000000-0005-0000-0000-00004F840000}"/>
    <cellStyle name="Currency 4 3 4 6 3" xfId="51341" xr:uid="{00000000-0005-0000-0000-000050840000}"/>
    <cellStyle name="Currency 4 3 4 7" xfId="10119" xr:uid="{00000000-0005-0000-0000-000051840000}"/>
    <cellStyle name="Currency 4 3 4 7 2" xfId="39177" xr:uid="{00000000-0005-0000-0000-000052840000}"/>
    <cellStyle name="Currency 4 3 4 8" xfId="32593" xr:uid="{00000000-0005-0000-0000-000053840000}"/>
    <cellStyle name="Currency 4 3 5" xfId="22519" xr:uid="{00000000-0005-0000-0000-000054840000}"/>
    <cellStyle name="Currency 4 3 5 2" xfId="30463" xr:uid="{00000000-0005-0000-0000-000055840000}"/>
    <cellStyle name="Currency 4 3 5 2 2" xfId="59422" xr:uid="{00000000-0005-0000-0000-000056840000}"/>
    <cellStyle name="Currency 4 3 5 3" xfId="51481" xr:uid="{00000000-0005-0000-0000-000057840000}"/>
    <cellStyle name="Currency 4 3 6" xfId="22625" xr:uid="{00000000-0005-0000-0000-000058840000}"/>
    <cellStyle name="Currency 4 3 6 2" xfId="51587" xr:uid="{00000000-0005-0000-0000-000059840000}"/>
    <cellStyle name="Currency 4 4" xfId="3457" xr:uid="{00000000-0005-0000-0000-00005A840000}"/>
    <cellStyle name="Currency 4 4 10" xfId="10123" xr:uid="{00000000-0005-0000-0000-00005B840000}"/>
    <cellStyle name="Currency 4 4 10 2" xfId="39181" xr:uid="{00000000-0005-0000-0000-00005C840000}"/>
    <cellStyle name="Currency 4 4 11" xfId="32597" xr:uid="{00000000-0005-0000-0000-00005D840000}"/>
    <cellStyle name="Currency 4 4 2" xfId="3458" xr:uid="{00000000-0005-0000-0000-00005E840000}"/>
    <cellStyle name="Currency 4 4 2 10" xfId="32598" xr:uid="{00000000-0005-0000-0000-00005F840000}"/>
    <cellStyle name="Currency 4 4 2 2" xfId="4644" xr:uid="{00000000-0005-0000-0000-000060840000}"/>
    <cellStyle name="Currency 4 4 2 2 2" xfId="17938" xr:uid="{00000000-0005-0000-0000-000061840000}"/>
    <cellStyle name="Currency 4 4 2 2 2 2" xfId="25892" xr:uid="{00000000-0005-0000-0000-000062840000}"/>
    <cellStyle name="Currency 4 4 2 2 2 2 2" xfId="54851" xr:uid="{00000000-0005-0000-0000-000063840000}"/>
    <cellStyle name="Currency 4 4 2 2 2 3" xfId="46910" xr:uid="{00000000-0005-0000-0000-000064840000}"/>
    <cellStyle name="Currency 4 4 2 2 3" xfId="11268" xr:uid="{00000000-0005-0000-0000-000065840000}"/>
    <cellStyle name="Currency 4 4 2 2 3 2" xfId="40326" xr:uid="{00000000-0005-0000-0000-000066840000}"/>
    <cellStyle name="Currency 4 4 2 2 4" xfId="33742" xr:uid="{00000000-0005-0000-0000-000067840000}"/>
    <cellStyle name="Currency 4 4 2 3" xfId="6804" xr:uid="{00000000-0005-0000-0000-000068840000}"/>
    <cellStyle name="Currency 4 4 2 3 2" xfId="20086" xr:uid="{00000000-0005-0000-0000-000069840000}"/>
    <cellStyle name="Currency 4 4 2 3 2 2" xfId="28040" xr:uid="{00000000-0005-0000-0000-00006A840000}"/>
    <cellStyle name="Currency 4 4 2 3 2 2 2" xfId="56999" xr:uid="{00000000-0005-0000-0000-00006B840000}"/>
    <cellStyle name="Currency 4 4 2 3 2 3" xfId="49058" xr:uid="{00000000-0005-0000-0000-00006C840000}"/>
    <cellStyle name="Currency 4 4 2 3 3" xfId="13416" xr:uid="{00000000-0005-0000-0000-00006D840000}"/>
    <cellStyle name="Currency 4 4 2 3 3 2" xfId="42474" xr:uid="{00000000-0005-0000-0000-00006E840000}"/>
    <cellStyle name="Currency 4 4 2 3 4" xfId="35890" xr:uid="{00000000-0005-0000-0000-00006F840000}"/>
    <cellStyle name="Currency 4 4 2 4" xfId="7969" xr:uid="{00000000-0005-0000-0000-000070840000}"/>
    <cellStyle name="Currency 4 4 2 4 2" xfId="21230" xr:uid="{00000000-0005-0000-0000-000071840000}"/>
    <cellStyle name="Currency 4 4 2 4 2 2" xfId="29184" xr:uid="{00000000-0005-0000-0000-000072840000}"/>
    <cellStyle name="Currency 4 4 2 4 2 2 2" xfId="58143" xr:uid="{00000000-0005-0000-0000-000073840000}"/>
    <cellStyle name="Currency 4 4 2 4 2 3" xfId="50202" xr:uid="{00000000-0005-0000-0000-000074840000}"/>
    <cellStyle name="Currency 4 4 2 4 3" xfId="14560" xr:uid="{00000000-0005-0000-0000-000075840000}"/>
    <cellStyle name="Currency 4 4 2 4 3 2" xfId="43618" xr:uid="{00000000-0005-0000-0000-000076840000}"/>
    <cellStyle name="Currency 4 4 2 4 4" xfId="37034" xr:uid="{00000000-0005-0000-0000-000077840000}"/>
    <cellStyle name="Currency 4 4 2 5" xfId="15840" xr:uid="{00000000-0005-0000-0000-000078840000}"/>
    <cellStyle name="Currency 4 4 2 5 2" xfId="23829" xr:uid="{00000000-0005-0000-0000-000079840000}"/>
    <cellStyle name="Currency 4 4 2 5 2 2" xfId="52788" xr:uid="{00000000-0005-0000-0000-00007A840000}"/>
    <cellStyle name="Currency 4 4 2 5 3" xfId="44847" xr:uid="{00000000-0005-0000-0000-00007B840000}"/>
    <cellStyle name="Currency 4 4 2 6" xfId="22380" xr:uid="{00000000-0005-0000-0000-00007C840000}"/>
    <cellStyle name="Currency 4 4 2 6 2" xfId="30328" xr:uid="{00000000-0005-0000-0000-00007D840000}"/>
    <cellStyle name="Currency 4 4 2 6 2 2" xfId="59287" xr:uid="{00000000-0005-0000-0000-00007E840000}"/>
    <cellStyle name="Currency 4 4 2 6 3" xfId="51346" xr:uid="{00000000-0005-0000-0000-00007F840000}"/>
    <cellStyle name="Currency 4 4 2 7" xfId="22524" xr:uid="{00000000-0005-0000-0000-000080840000}"/>
    <cellStyle name="Currency 4 4 2 7 2" xfId="30468" xr:uid="{00000000-0005-0000-0000-000081840000}"/>
    <cellStyle name="Currency 4 4 2 7 2 2" xfId="59427" xr:uid="{00000000-0005-0000-0000-000082840000}"/>
    <cellStyle name="Currency 4 4 2 7 3" xfId="51486" xr:uid="{00000000-0005-0000-0000-000083840000}"/>
    <cellStyle name="Currency 4 4 2 8" xfId="22630" xr:uid="{00000000-0005-0000-0000-000084840000}"/>
    <cellStyle name="Currency 4 4 2 8 2" xfId="51592" xr:uid="{00000000-0005-0000-0000-000085840000}"/>
    <cellStyle name="Currency 4 4 2 9" xfId="10124" xr:uid="{00000000-0005-0000-0000-000086840000}"/>
    <cellStyle name="Currency 4 4 2 9 2" xfId="39182" xr:uid="{00000000-0005-0000-0000-000087840000}"/>
    <cellStyle name="Currency 4 4 3" xfId="4643" xr:uid="{00000000-0005-0000-0000-000088840000}"/>
    <cellStyle name="Currency 4 4 3 2" xfId="17937" xr:uid="{00000000-0005-0000-0000-000089840000}"/>
    <cellStyle name="Currency 4 4 3 2 2" xfId="25891" xr:uid="{00000000-0005-0000-0000-00008A840000}"/>
    <cellStyle name="Currency 4 4 3 2 2 2" xfId="54850" xr:uid="{00000000-0005-0000-0000-00008B840000}"/>
    <cellStyle name="Currency 4 4 3 2 3" xfId="46909" xr:uid="{00000000-0005-0000-0000-00008C840000}"/>
    <cellStyle name="Currency 4 4 3 3" xfId="11267" xr:uid="{00000000-0005-0000-0000-00008D840000}"/>
    <cellStyle name="Currency 4 4 3 3 2" xfId="40325" xr:uid="{00000000-0005-0000-0000-00008E840000}"/>
    <cellStyle name="Currency 4 4 3 4" xfId="33741" xr:uid="{00000000-0005-0000-0000-00008F840000}"/>
    <cellStyle name="Currency 4 4 4" xfId="6803" xr:uid="{00000000-0005-0000-0000-000090840000}"/>
    <cellStyle name="Currency 4 4 4 2" xfId="20085" xr:uid="{00000000-0005-0000-0000-000091840000}"/>
    <cellStyle name="Currency 4 4 4 2 2" xfId="28039" xr:uid="{00000000-0005-0000-0000-000092840000}"/>
    <cellStyle name="Currency 4 4 4 2 2 2" xfId="56998" xr:uid="{00000000-0005-0000-0000-000093840000}"/>
    <cellStyle name="Currency 4 4 4 2 3" xfId="49057" xr:uid="{00000000-0005-0000-0000-000094840000}"/>
    <cellStyle name="Currency 4 4 4 3" xfId="13415" xr:uid="{00000000-0005-0000-0000-000095840000}"/>
    <cellStyle name="Currency 4 4 4 3 2" xfId="42473" xr:uid="{00000000-0005-0000-0000-000096840000}"/>
    <cellStyle name="Currency 4 4 4 4" xfId="35889" xr:uid="{00000000-0005-0000-0000-000097840000}"/>
    <cellStyle name="Currency 4 4 5" xfId="7968" xr:uid="{00000000-0005-0000-0000-000098840000}"/>
    <cellStyle name="Currency 4 4 5 2" xfId="21229" xr:uid="{00000000-0005-0000-0000-000099840000}"/>
    <cellStyle name="Currency 4 4 5 2 2" xfId="29183" xr:uid="{00000000-0005-0000-0000-00009A840000}"/>
    <cellStyle name="Currency 4 4 5 2 2 2" xfId="58142" xr:uid="{00000000-0005-0000-0000-00009B840000}"/>
    <cellStyle name="Currency 4 4 5 2 3" xfId="50201" xr:uid="{00000000-0005-0000-0000-00009C840000}"/>
    <cellStyle name="Currency 4 4 5 3" xfId="14559" xr:uid="{00000000-0005-0000-0000-00009D840000}"/>
    <cellStyle name="Currency 4 4 5 3 2" xfId="43617" xr:uid="{00000000-0005-0000-0000-00009E840000}"/>
    <cellStyle name="Currency 4 4 5 4" xfId="37033" xr:uid="{00000000-0005-0000-0000-00009F840000}"/>
    <cellStyle name="Currency 4 4 6" xfId="15839" xr:uid="{00000000-0005-0000-0000-0000A0840000}"/>
    <cellStyle name="Currency 4 4 6 2" xfId="23828" xr:uid="{00000000-0005-0000-0000-0000A1840000}"/>
    <cellStyle name="Currency 4 4 6 2 2" xfId="52787" xr:uid="{00000000-0005-0000-0000-0000A2840000}"/>
    <cellStyle name="Currency 4 4 6 3" xfId="44846" xr:uid="{00000000-0005-0000-0000-0000A3840000}"/>
    <cellStyle name="Currency 4 4 7" xfId="22379" xr:uid="{00000000-0005-0000-0000-0000A4840000}"/>
    <cellStyle name="Currency 4 4 7 2" xfId="30327" xr:uid="{00000000-0005-0000-0000-0000A5840000}"/>
    <cellStyle name="Currency 4 4 7 2 2" xfId="59286" xr:uid="{00000000-0005-0000-0000-0000A6840000}"/>
    <cellStyle name="Currency 4 4 7 3" xfId="51345" xr:uid="{00000000-0005-0000-0000-0000A7840000}"/>
    <cellStyle name="Currency 4 4 8" xfId="22523" xr:uid="{00000000-0005-0000-0000-0000A8840000}"/>
    <cellStyle name="Currency 4 4 8 2" xfId="30467" xr:uid="{00000000-0005-0000-0000-0000A9840000}"/>
    <cellStyle name="Currency 4 4 8 2 2" xfId="59426" xr:uid="{00000000-0005-0000-0000-0000AA840000}"/>
    <cellStyle name="Currency 4 4 8 3" xfId="51485" xr:uid="{00000000-0005-0000-0000-0000AB840000}"/>
    <cellStyle name="Currency 4 4 9" xfId="22629" xr:uid="{00000000-0005-0000-0000-0000AC840000}"/>
    <cellStyle name="Currency 4 4 9 2" xfId="51591" xr:uid="{00000000-0005-0000-0000-0000AD840000}"/>
    <cellStyle name="Currency 4 5" xfId="3459" xr:uid="{00000000-0005-0000-0000-0000AE840000}"/>
    <cellStyle name="Currency 4 5 10" xfId="32599" xr:uid="{00000000-0005-0000-0000-0000AF840000}"/>
    <cellStyle name="Currency 4 5 2" xfId="4645" xr:uid="{00000000-0005-0000-0000-0000B0840000}"/>
    <cellStyle name="Currency 4 5 2 2" xfId="17939" xr:uid="{00000000-0005-0000-0000-0000B1840000}"/>
    <cellStyle name="Currency 4 5 2 2 2" xfId="25893" xr:uid="{00000000-0005-0000-0000-0000B2840000}"/>
    <cellStyle name="Currency 4 5 2 2 2 2" xfId="54852" xr:uid="{00000000-0005-0000-0000-0000B3840000}"/>
    <cellStyle name="Currency 4 5 2 2 3" xfId="46911" xr:uid="{00000000-0005-0000-0000-0000B4840000}"/>
    <cellStyle name="Currency 4 5 2 3" xfId="11269" xr:uid="{00000000-0005-0000-0000-0000B5840000}"/>
    <cellStyle name="Currency 4 5 2 3 2" xfId="40327" xr:uid="{00000000-0005-0000-0000-0000B6840000}"/>
    <cellStyle name="Currency 4 5 2 4" xfId="33743" xr:uid="{00000000-0005-0000-0000-0000B7840000}"/>
    <cellStyle name="Currency 4 5 3" xfId="6805" xr:uid="{00000000-0005-0000-0000-0000B8840000}"/>
    <cellStyle name="Currency 4 5 3 2" xfId="20087" xr:uid="{00000000-0005-0000-0000-0000B9840000}"/>
    <cellStyle name="Currency 4 5 3 2 2" xfId="28041" xr:uid="{00000000-0005-0000-0000-0000BA840000}"/>
    <cellStyle name="Currency 4 5 3 2 2 2" xfId="57000" xr:uid="{00000000-0005-0000-0000-0000BB840000}"/>
    <cellStyle name="Currency 4 5 3 2 3" xfId="49059" xr:uid="{00000000-0005-0000-0000-0000BC840000}"/>
    <cellStyle name="Currency 4 5 3 3" xfId="13417" xr:uid="{00000000-0005-0000-0000-0000BD840000}"/>
    <cellStyle name="Currency 4 5 3 3 2" xfId="42475" xr:uid="{00000000-0005-0000-0000-0000BE840000}"/>
    <cellStyle name="Currency 4 5 3 4" xfId="35891" xr:uid="{00000000-0005-0000-0000-0000BF840000}"/>
    <cellStyle name="Currency 4 5 4" xfId="7970" xr:uid="{00000000-0005-0000-0000-0000C0840000}"/>
    <cellStyle name="Currency 4 5 4 2" xfId="21231" xr:uid="{00000000-0005-0000-0000-0000C1840000}"/>
    <cellStyle name="Currency 4 5 4 2 2" xfId="29185" xr:uid="{00000000-0005-0000-0000-0000C2840000}"/>
    <cellStyle name="Currency 4 5 4 2 2 2" xfId="58144" xr:uid="{00000000-0005-0000-0000-0000C3840000}"/>
    <cellStyle name="Currency 4 5 4 2 3" xfId="50203" xr:uid="{00000000-0005-0000-0000-0000C4840000}"/>
    <cellStyle name="Currency 4 5 4 3" xfId="14561" xr:uid="{00000000-0005-0000-0000-0000C5840000}"/>
    <cellStyle name="Currency 4 5 4 3 2" xfId="43619" xr:uid="{00000000-0005-0000-0000-0000C6840000}"/>
    <cellStyle name="Currency 4 5 4 4" xfId="37035" xr:uid="{00000000-0005-0000-0000-0000C7840000}"/>
    <cellStyle name="Currency 4 5 5" xfId="15841" xr:uid="{00000000-0005-0000-0000-0000C8840000}"/>
    <cellStyle name="Currency 4 5 5 2" xfId="23830" xr:uid="{00000000-0005-0000-0000-0000C9840000}"/>
    <cellStyle name="Currency 4 5 5 2 2" xfId="52789" xr:uid="{00000000-0005-0000-0000-0000CA840000}"/>
    <cellStyle name="Currency 4 5 5 3" xfId="44848" xr:uid="{00000000-0005-0000-0000-0000CB840000}"/>
    <cellStyle name="Currency 4 5 6" xfId="22381" xr:uid="{00000000-0005-0000-0000-0000CC840000}"/>
    <cellStyle name="Currency 4 5 6 2" xfId="30329" xr:uid="{00000000-0005-0000-0000-0000CD840000}"/>
    <cellStyle name="Currency 4 5 6 2 2" xfId="59288" xr:uid="{00000000-0005-0000-0000-0000CE840000}"/>
    <cellStyle name="Currency 4 5 6 3" xfId="51347" xr:uid="{00000000-0005-0000-0000-0000CF840000}"/>
    <cellStyle name="Currency 4 5 7" xfId="22525" xr:uid="{00000000-0005-0000-0000-0000D0840000}"/>
    <cellStyle name="Currency 4 5 7 2" xfId="30469" xr:uid="{00000000-0005-0000-0000-0000D1840000}"/>
    <cellStyle name="Currency 4 5 7 2 2" xfId="59428" xr:uid="{00000000-0005-0000-0000-0000D2840000}"/>
    <cellStyle name="Currency 4 5 7 3" xfId="51487" xr:uid="{00000000-0005-0000-0000-0000D3840000}"/>
    <cellStyle name="Currency 4 5 8" xfId="22631" xr:uid="{00000000-0005-0000-0000-0000D4840000}"/>
    <cellStyle name="Currency 4 5 8 2" xfId="51593" xr:uid="{00000000-0005-0000-0000-0000D5840000}"/>
    <cellStyle name="Currency 4 5 9" xfId="10125" xr:uid="{00000000-0005-0000-0000-0000D6840000}"/>
    <cellStyle name="Currency 4 5 9 2" xfId="39183" xr:uid="{00000000-0005-0000-0000-0000D7840000}"/>
    <cellStyle name="Currency 4 6" xfId="3448" xr:uid="{00000000-0005-0000-0000-0000D8840000}"/>
    <cellStyle name="Currency 4 6 2" xfId="4634" xr:uid="{00000000-0005-0000-0000-0000D9840000}"/>
    <cellStyle name="Currency 4 6 2 2" xfId="17928" xr:uid="{00000000-0005-0000-0000-0000DA840000}"/>
    <cellStyle name="Currency 4 6 2 2 2" xfId="25882" xr:uid="{00000000-0005-0000-0000-0000DB840000}"/>
    <cellStyle name="Currency 4 6 2 2 2 2" xfId="54841" xr:uid="{00000000-0005-0000-0000-0000DC840000}"/>
    <cellStyle name="Currency 4 6 2 2 3" xfId="46900" xr:uid="{00000000-0005-0000-0000-0000DD840000}"/>
    <cellStyle name="Currency 4 6 2 3" xfId="11258" xr:uid="{00000000-0005-0000-0000-0000DE840000}"/>
    <cellStyle name="Currency 4 6 2 3 2" xfId="40316" xr:uid="{00000000-0005-0000-0000-0000DF840000}"/>
    <cellStyle name="Currency 4 6 2 4" xfId="33732" xr:uid="{00000000-0005-0000-0000-0000E0840000}"/>
    <cellStyle name="Currency 4 6 3" xfId="6794" xr:uid="{00000000-0005-0000-0000-0000E1840000}"/>
    <cellStyle name="Currency 4 6 3 2" xfId="20076" xr:uid="{00000000-0005-0000-0000-0000E2840000}"/>
    <cellStyle name="Currency 4 6 3 2 2" xfId="28030" xr:uid="{00000000-0005-0000-0000-0000E3840000}"/>
    <cellStyle name="Currency 4 6 3 2 2 2" xfId="56989" xr:uid="{00000000-0005-0000-0000-0000E4840000}"/>
    <cellStyle name="Currency 4 6 3 2 3" xfId="49048" xr:uid="{00000000-0005-0000-0000-0000E5840000}"/>
    <cellStyle name="Currency 4 6 3 3" xfId="13406" xr:uid="{00000000-0005-0000-0000-0000E6840000}"/>
    <cellStyle name="Currency 4 6 3 3 2" xfId="42464" xr:uid="{00000000-0005-0000-0000-0000E7840000}"/>
    <cellStyle name="Currency 4 6 3 4" xfId="35880" xr:uid="{00000000-0005-0000-0000-0000E8840000}"/>
    <cellStyle name="Currency 4 6 4" xfId="7959" xr:uid="{00000000-0005-0000-0000-0000E9840000}"/>
    <cellStyle name="Currency 4 6 4 2" xfId="21220" xr:uid="{00000000-0005-0000-0000-0000EA840000}"/>
    <cellStyle name="Currency 4 6 4 2 2" xfId="29174" xr:uid="{00000000-0005-0000-0000-0000EB840000}"/>
    <cellStyle name="Currency 4 6 4 2 2 2" xfId="58133" xr:uid="{00000000-0005-0000-0000-0000EC840000}"/>
    <cellStyle name="Currency 4 6 4 2 3" xfId="50192" xr:uid="{00000000-0005-0000-0000-0000ED840000}"/>
    <cellStyle name="Currency 4 6 4 3" xfId="14550" xr:uid="{00000000-0005-0000-0000-0000EE840000}"/>
    <cellStyle name="Currency 4 6 4 3 2" xfId="43608" xr:uid="{00000000-0005-0000-0000-0000EF840000}"/>
    <cellStyle name="Currency 4 6 4 4" xfId="37024" xr:uid="{00000000-0005-0000-0000-0000F0840000}"/>
    <cellStyle name="Currency 4 6 5" xfId="15830" xr:uid="{00000000-0005-0000-0000-0000F1840000}"/>
    <cellStyle name="Currency 4 6 5 2" xfId="23819" xr:uid="{00000000-0005-0000-0000-0000F2840000}"/>
    <cellStyle name="Currency 4 6 5 2 2" xfId="52778" xr:uid="{00000000-0005-0000-0000-0000F3840000}"/>
    <cellStyle name="Currency 4 6 5 3" xfId="44837" xr:uid="{00000000-0005-0000-0000-0000F4840000}"/>
    <cellStyle name="Currency 4 6 6" xfId="22370" xr:uid="{00000000-0005-0000-0000-0000F5840000}"/>
    <cellStyle name="Currency 4 6 6 2" xfId="30318" xr:uid="{00000000-0005-0000-0000-0000F6840000}"/>
    <cellStyle name="Currency 4 6 6 2 2" xfId="59277" xr:uid="{00000000-0005-0000-0000-0000F7840000}"/>
    <cellStyle name="Currency 4 6 6 3" xfId="51336" xr:uid="{00000000-0005-0000-0000-0000F8840000}"/>
    <cellStyle name="Currency 4 6 7" xfId="10114" xr:uid="{00000000-0005-0000-0000-0000F9840000}"/>
    <cellStyle name="Currency 4 6 7 2" xfId="39172" xr:uid="{00000000-0005-0000-0000-0000FA840000}"/>
    <cellStyle name="Currency 4 6 8" xfId="32588" xr:uid="{00000000-0005-0000-0000-0000FB840000}"/>
    <cellStyle name="Currency 4 7" xfId="22514" xr:uid="{00000000-0005-0000-0000-0000FC840000}"/>
    <cellStyle name="Currency 4 7 2" xfId="30458" xr:uid="{00000000-0005-0000-0000-0000FD840000}"/>
    <cellStyle name="Currency 4 7 2 2" xfId="59417" xr:uid="{00000000-0005-0000-0000-0000FE840000}"/>
    <cellStyle name="Currency 4 7 3" xfId="51476" xr:uid="{00000000-0005-0000-0000-0000FF840000}"/>
    <cellStyle name="Currency 4 8" xfId="22620" xr:uid="{00000000-0005-0000-0000-000000850000}"/>
    <cellStyle name="Currency 4 8 2" xfId="51582" xr:uid="{00000000-0005-0000-0000-000001850000}"/>
    <cellStyle name="Currency 40" xfId="1764" xr:uid="{00000000-0005-0000-0000-000002850000}"/>
    <cellStyle name="Currency 40 10" xfId="30930" xr:uid="{00000000-0005-0000-0000-000003850000}"/>
    <cellStyle name="Currency 40 2" xfId="2366" xr:uid="{00000000-0005-0000-0000-000004850000}"/>
    <cellStyle name="Currency 40 2 2" xfId="3374" xr:uid="{00000000-0005-0000-0000-000005850000}"/>
    <cellStyle name="Currency 40 2 2 2" xfId="6732" xr:uid="{00000000-0005-0000-0000-000006850000}"/>
    <cellStyle name="Currency 40 2 2 2 2" xfId="20014" xr:uid="{00000000-0005-0000-0000-000007850000}"/>
    <cellStyle name="Currency 40 2 2 2 2 2" xfId="27968" xr:uid="{00000000-0005-0000-0000-000008850000}"/>
    <cellStyle name="Currency 40 2 2 2 2 2 2" xfId="56927" xr:uid="{00000000-0005-0000-0000-000009850000}"/>
    <cellStyle name="Currency 40 2 2 2 2 3" xfId="48986" xr:uid="{00000000-0005-0000-0000-00000A850000}"/>
    <cellStyle name="Currency 40 2 2 2 3" xfId="13344" xr:uid="{00000000-0005-0000-0000-00000B850000}"/>
    <cellStyle name="Currency 40 2 2 2 3 2" xfId="42402" xr:uid="{00000000-0005-0000-0000-00000C850000}"/>
    <cellStyle name="Currency 40 2 2 2 4" xfId="35818" xr:uid="{00000000-0005-0000-0000-00000D850000}"/>
    <cellStyle name="Currency 40 2 2 3" xfId="16862" xr:uid="{00000000-0005-0000-0000-00000E850000}"/>
    <cellStyle name="Currency 40 2 2 3 2" xfId="24816" xr:uid="{00000000-0005-0000-0000-00000F850000}"/>
    <cellStyle name="Currency 40 2 2 3 2 2" xfId="53775" xr:uid="{00000000-0005-0000-0000-000010850000}"/>
    <cellStyle name="Currency 40 2 2 3 3" xfId="45834" xr:uid="{00000000-0005-0000-0000-000011850000}"/>
    <cellStyle name="Currency 40 2 2 4" xfId="10052" xr:uid="{00000000-0005-0000-0000-000012850000}"/>
    <cellStyle name="Currency 40 2 2 4 2" xfId="39110" xr:uid="{00000000-0005-0000-0000-000013850000}"/>
    <cellStyle name="Currency 40 2 2 5" xfId="32526" xr:uid="{00000000-0005-0000-0000-000014850000}"/>
    <cellStyle name="Currency 40 2 3" xfId="4572" xr:uid="{00000000-0005-0000-0000-000015850000}"/>
    <cellStyle name="Currency 40 2 3 2" xfId="17866" xr:uid="{00000000-0005-0000-0000-000016850000}"/>
    <cellStyle name="Currency 40 2 3 2 2" xfId="25820" xr:uid="{00000000-0005-0000-0000-000017850000}"/>
    <cellStyle name="Currency 40 2 3 2 2 2" xfId="54779" xr:uid="{00000000-0005-0000-0000-000018850000}"/>
    <cellStyle name="Currency 40 2 3 2 3" xfId="46838" xr:uid="{00000000-0005-0000-0000-000019850000}"/>
    <cellStyle name="Currency 40 2 3 3" xfId="11196" xr:uid="{00000000-0005-0000-0000-00001A850000}"/>
    <cellStyle name="Currency 40 2 3 3 2" xfId="40254" xr:uid="{00000000-0005-0000-0000-00001B850000}"/>
    <cellStyle name="Currency 40 2 3 4" xfId="33670" xr:uid="{00000000-0005-0000-0000-00001C850000}"/>
    <cellStyle name="Currency 40 2 4" xfId="5728" xr:uid="{00000000-0005-0000-0000-00001D850000}"/>
    <cellStyle name="Currency 40 2 4 2" xfId="19010" xr:uid="{00000000-0005-0000-0000-00001E850000}"/>
    <cellStyle name="Currency 40 2 4 2 2" xfId="26964" xr:uid="{00000000-0005-0000-0000-00001F850000}"/>
    <cellStyle name="Currency 40 2 4 2 2 2" xfId="55923" xr:uid="{00000000-0005-0000-0000-000020850000}"/>
    <cellStyle name="Currency 40 2 4 2 3" xfId="47982" xr:uid="{00000000-0005-0000-0000-000021850000}"/>
    <cellStyle name="Currency 40 2 4 3" xfId="12340" xr:uid="{00000000-0005-0000-0000-000022850000}"/>
    <cellStyle name="Currency 40 2 4 3 2" xfId="41398" xr:uid="{00000000-0005-0000-0000-000023850000}"/>
    <cellStyle name="Currency 40 2 4 4" xfId="34814" xr:uid="{00000000-0005-0000-0000-000024850000}"/>
    <cellStyle name="Currency 40 2 5" xfId="7897" xr:uid="{00000000-0005-0000-0000-000025850000}"/>
    <cellStyle name="Currency 40 2 5 2" xfId="21158" xr:uid="{00000000-0005-0000-0000-000026850000}"/>
    <cellStyle name="Currency 40 2 5 2 2" xfId="29112" xr:uid="{00000000-0005-0000-0000-000027850000}"/>
    <cellStyle name="Currency 40 2 5 2 2 2" xfId="58071" xr:uid="{00000000-0005-0000-0000-000028850000}"/>
    <cellStyle name="Currency 40 2 5 2 3" xfId="50130" xr:uid="{00000000-0005-0000-0000-000029850000}"/>
    <cellStyle name="Currency 40 2 5 3" xfId="14488" xr:uid="{00000000-0005-0000-0000-00002A850000}"/>
    <cellStyle name="Currency 40 2 5 3 2" xfId="43546" xr:uid="{00000000-0005-0000-0000-00002B850000}"/>
    <cellStyle name="Currency 40 2 5 4" xfId="36962" xr:uid="{00000000-0005-0000-0000-00002C850000}"/>
    <cellStyle name="Currency 40 2 6" xfId="15767" xr:uid="{00000000-0005-0000-0000-00002D850000}"/>
    <cellStyle name="Currency 40 2 6 2" xfId="23757" xr:uid="{00000000-0005-0000-0000-00002E850000}"/>
    <cellStyle name="Currency 40 2 6 2 2" xfId="52716" xr:uid="{00000000-0005-0000-0000-00002F850000}"/>
    <cellStyle name="Currency 40 2 6 3" xfId="44775" xr:uid="{00000000-0005-0000-0000-000030850000}"/>
    <cellStyle name="Currency 40 2 7" xfId="22308" xr:uid="{00000000-0005-0000-0000-000031850000}"/>
    <cellStyle name="Currency 40 2 7 2" xfId="30256" xr:uid="{00000000-0005-0000-0000-000032850000}"/>
    <cellStyle name="Currency 40 2 7 2 2" xfId="59215" xr:uid="{00000000-0005-0000-0000-000033850000}"/>
    <cellStyle name="Currency 40 2 7 3" xfId="51274" xr:uid="{00000000-0005-0000-0000-000034850000}"/>
    <cellStyle name="Currency 40 2 8" xfId="9048" xr:uid="{00000000-0005-0000-0000-000035850000}"/>
    <cellStyle name="Currency 40 2 8 2" xfId="38106" xr:uid="{00000000-0005-0000-0000-000036850000}"/>
    <cellStyle name="Currency 40 2 9" xfId="31522" xr:uid="{00000000-0005-0000-0000-000037850000}"/>
    <cellStyle name="Currency 40 3" xfId="2782" xr:uid="{00000000-0005-0000-0000-000038850000}"/>
    <cellStyle name="Currency 40 3 2" xfId="6140" xr:uid="{00000000-0005-0000-0000-000039850000}"/>
    <cellStyle name="Currency 40 3 2 2" xfId="19422" xr:uid="{00000000-0005-0000-0000-00003A850000}"/>
    <cellStyle name="Currency 40 3 2 2 2" xfId="27376" xr:uid="{00000000-0005-0000-0000-00003B850000}"/>
    <cellStyle name="Currency 40 3 2 2 2 2" xfId="56335" xr:uid="{00000000-0005-0000-0000-00003C850000}"/>
    <cellStyle name="Currency 40 3 2 2 3" xfId="48394" xr:uid="{00000000-0005-0000-0000-00003D850000}"/>
    <cellStyle name="Currency 40 3 2 3" xfId="12752" xr:uid="{00000000-0005-0000-0000-00003E850000}"/>
    <cellStyle name="Currency 40 3 2 3 2" xfId="41810" xr:uid="{00000000-0005-0000-0000-00003F850000}"/>
    <cellStyle name="Currency 40 3 2 4" xfId="35226" xr:uid="{00000000-0005-0000-0000-000040850000}"/>
    <cellStyle name="Currency 40 3 3" xfId="16270" xr:uid="{00000000-0005-0000-0000-000041850000}"/>
    <cellStyle name="Currency 40 3 3 2" xfId="24224" xr:uid="{00000000-0005-0000-0000-000042850000}"/>
    <cellStyle name="Currency 40 3 3 2 2" xfId="53183" xr:uid="{00000000-0005-0000-0000-000043850000}"/>
    <cellStyle name="Currency 40 3 3 3" xfId="45242" xr:uid="{00000000-0005-0000-0000-000044850000}"/>
    <cellStyle name="Currency 40 3 4" xfId="9460" xr:uid="{00000000-0005-0000-0000-000045850000}"/>
    <cellStyle name="Currency 40 3 4 2" xfId="38518" xr:uid="{00000000-0005-0000-0000-000046850000}"/>
    <cellStyle name="Currency 40 3 5" xfId="31934" xr:uid="{00000000-0005-0000-0000-000047850000}"/>
    <cellStyle name="Currency 40 4" xfId="3980" xr:uid="{00000000-0005-0000-0000-000048850000}"/>
    <cellStyle name="Currency 40 4 2" xfId="17274" xr:uid="{00000000-0005-0000-0000-000049850000}"/>
    <cellStyle name="Currency 40 4 2 2" xfId="25228" xr:uid="{00000000-0005-0000-0000-00004A850000}"/>
    <cellStyle name="Currency 40 4 2 2 2" xfId="54187" xr:uid="{00000000-0005-0000-0000-00004B850000}"/>
    <cellStyle name="Currency 40 4 2 3" xfId="46246" xr:uid="{00000000-0005-0000-0000-00004C850000}"/>
    <cellStyle name="Currency 40 4 3" xfId="10604" xr:uid="{00000000-0005-0000-0000-00004D850000}"/>
    <cellStyle name="Currency 40 4 3 2" xfId="39662" xr:uid="{00000000-0005-0000-0000-00004E850000}"/>
    <cellStyle name="Currency 40 4 4" xfId="33078" xr:uid="{00000000-0005-0000-0000-00004F850000}"/>
    <cellStyle name="Currency 40 5" xfId="5136" xr:uid="{00000000-0005-0000-0000-000050850000}"/>
    <cellStyle name="Currency 40 5 2" xfId="18418" xr:uid="{00000000-0005-0000-0000-000051850000}"/>
    <cellStyle name="Currency 40 5 2 2" xfId="26372" xr:uid="{00000000-0005-0000-0000-000052850000}"/>
    <cellStyle name="Currency 40 5 2 2 2" xfId="55331" xr:uid="{00000000-0005-0000-0000-000053850000}"/>
    <cellStyle name="Currency 40 5 2 3" xfId="47390" xr:uid="{00000000-0005-0000-0000-000054850000}"/>
    <cellStyle name="Currency 40 5 3" xfId="11748" xr:uid="{00000000-0005-0000-0000-000055850000}"/>
    <cellStyle name="Currency 40 5 3 2" xfId="40806" xr:uid="{00000000-0005-0000-0000-000056850000}"/>
    <cellStyle name="Currency 40 5 4" xfId="34222" xr:uid="{00000000-0005-0000-0000-000057850000}"/>
    <cellStyle name="Currency 40 6" xfId="7305" xr:uid="{00000000-0005-0000-0000-000058850000}"/>
    <cellStyle name="Currency 40 6 2" xfId="20566" xr:uid="{00000000-0005-0000-0000-000059850000}"/>
    <cellStyle name="Currency 40 6 2 2" xfId="28520" xr:uid="{00000000-0005-0000-0000-00005A850000}"/>
    <cellStyle name="Currency 40 6 2 2 2" xfId="57479" xr:uid="{00000000-0005-0000-0000-00005B850000}"/>
    <cellStyle name="Currency 40 6 2 3" xfId="49538" xr:uid="{00000000-0005-0000-0000-00005C850000}"/>
    <cellStyle name="Currency 40 6 3" xfId="13896" xr:uid="{00000000-0005-0000-0000-00005D850000}"/>
    <cellStyle name="Currency 40 6 3 2" xfId="42954" xr:uid="{00000000-0005-0000-0000-00005E850000}"/>
    <cellStyle name="Currency 40 6 4" xfId="36370" xr:uid="{00000000-0005-0000-0000-00005F850000}"/>
    <cellStyle name="Currency 40 7" xfId="15175" xr:uid="{00000000-0005-0000-0000-000060850000}"/>
    <cellStyle name="Currency 40 7 2" xfId="23165" xr:uid="{00000000-0005-0000-0000-000061850000}"/>
    <cellStyle name="Currency 40 7 2 2" xfId="52124" xr:uid="{00000000-0005-0000-0000-000062850000}"/>
    <cellStyle name="Currency 40 7 3" xfId="44183" xr:uid="{00000000-0005-0000-0000-000063850000}"/>
    <cellStyle name="Currency 40 8" xfId="21716" xr:uid="{00000000-0005-0000-0000-000064850000}"/>
    <cellStyle name="Currency 40 8 2" xfId="29664" xr:uid="{00000000-0005-0000-0000-000065850000}"/>
    <cellStyle name="Currency 40 8 2 2" xfId="58623" xr:uid="{00000000-0005-0000-0000-000066850000}"/>
    <cellStyle name="Currency 40 8 3" xfId="50682" xr:uid="{00000000-0005-0000-0000-000067850000}"/>
    <cellStyle name="Currency 40 9" xfId="8456" xr:uid="{00000000-0005-0000-0000-000068850000}"/>
    <cellStyle name="Currency 40 9 2" xfId="37514" xr:uid="{00000000-0005-0000-0000-000069850000}"/>
    <cellStyle name="Currency 41" xfId="1765" xr:uid="{00000000-0005-0000-0000-00006A850000}"/>
    <cellStyle name="Currency 41 10" xfId="30931" xr:uid="{00000000-0005-0000-0000-00006B850000}"/>
    <cellStyle name="Currency 41 2" xfId="2367" xr:uid="{00000000-0005-0000-0000-00006C850000}"/>
    <cellStyle name="Currency 41 2 2" xfId="3375" xr:uid="{00000000-0005-0000-0000-00006D850000}"/>
    <cellStyle name="Currency 41 2 2 2" xfId="6733" xr:uid="{00000000-0005-0000-0000-00006E850000}"/>
    <cellStyle name="Currency 41 2 2 2 2" xfId="20015" xr:uid="{00000000-0005-0000-0000-00006F850000}"/>
    <cellStyle name="Currency 41 2 2 2 2 2" xfId="27969" xr:uid="{00000000-0005-0000-0000-000070850000}"/>
    <cellStyle name="Currency 41 2 2 2 2 2 2" xfId="56928" xr:uid="{00000000-0005-0000-0000-000071850000}"/>
    <cellStyle name="Currency 41 2 2 2 2 3" xfId="48987" xr:uid="{00000000-0005-0000-0000-000072850000}"/>
    <cellStyle name="Currency 41 2 2 2 3" xfId="13345" xr:uid="{00000000-0005-0000-0000-000073850000}"/>
    <cellStyle name="Currency 41 2 2 2 3 2" xfId="42403" xr:uid="{00000000-0005-0000-0000-000074850000}"/>
    <cellStyle name="Currency 41 2 2 2 4" xfId="35819" xr:uid="{00000000-0005-0000-0000-000075850000}"/>
    <cellStyle name="Currency 41 2 2 3" xfId="16863" xr:uid="{00000000-0005-0000-0000-000076850000}"/>
    <cellStyle name="Currency 41 2 2 3 2" xfId="24817" xr:uid="{00000000-0005-0000-0000-000077850000}"/>
    <cellStyle name="Currency 41 2 2 3 2 2" xfId="53776" xr:uid="{00000000-0005-0000-0000-000078850000}"/>
    <cellStyle name="Currency 41 2 2 3 3" xfId="45835" xr:uid="{00000000-0005-0000-0000-000079850000}"/>
    <cellStyle name="Currency 41 2 2 4" xfId="10053" xr:uid="{00000000-0005-0000-0000-00007A850000}"/>
    <cellStyle name="Currency 41 2 2 4 2" xfId="39111" xr:uid="{00000000-0005-0000-0000-00007B850000}"/>
    <cellStyle name="Currency 41 2 2 5" xfId="32527" xr:uid="{00000000-0005-0000-0000-00007C850000}"/>
    <cellStyle name="Currency 41 2 3" xfId="4573" xr:uid="{00000000-0005-0000-0000-00007D850000}"/>
    <cellStyle name="Currency 41 2 3 2" xfId="17867" xr:uid="{00000000-0005-0000-0000-00007E850000}"/>
    <cellStyle name="Currency 41 2 3 2 2" xfId="25821" xr:uid="{00000000-0005-0000-0000-00007F850000}"/>
    <cellStyle name="Currency 41 2 3 2 2 2" xfId="54780" xr:uid="{00000000-0005-0000-0000-000080850000}"/>
    <cellStyle name="Currency 41 2 3 2 3" xfId="46839" xr:uid="{00000000-0005-0000-0000-000081850000}"/>
    <cellStyle name="Currency 41 2 3 3" xfId="11197" xr:uid="{00000000-0005-0000-0000-000082850000}"/>
    <cellStyle name="Currency 41 2 3 3 2" xfId="40255" xr:uid="{00000000-0005-0000-0000-000083850000}"/>
    <cellStyle name="Currency 41 2 3 4" xfId="33671" xr:uid="{00000000-0005-0000-0000-000084850000}"/>
    <cellStyle name="Currency 41 2 4" xfId="5729" xr:uid="{00000000-0005-0000-0000-000085850000}"/>
    <cellStyle name="Currency 41 2 4 2" xfId="19011" xr:uid="{00000000-0005-0000-0000-000086850000}"/>
    <cellStyle name="Currency 41 2 4 2 2" xfId="26965" xr:uid="{00000000-0005-0000-0000-000087850000}"/>
    <cellStyle name="Currency 41 2 4 2 2 2" xfId="55924" xr:uid="{00000000-0005-0000-0000-000088850000}"/>
    <cellStyle name="Currency 41 2 4 2 3" xfId="47983" xr:uid="{00000000-0005-0000-0000-000089850000}"/>
    <cellStyle name="Currency 41 2 4 3" xfId="12341" xr:uid="{00000000-0005-0000-0000-00008A850000}"/>
    <cellStyle name="Currency 41 2 4 3 2" xfId="41399" xr:uid="{00000000-0005-0000-0000-00008B850000}"/>
    <cellStyle name="Currency 41 2 4 4" xfId="34815" xr:uid="{00000000-0005-0000-0000-00008C850000}"/>
    <cellStyle name="Currency 41 2 5" xfId="7898" xr:uid="{00000000-0005-0000-0000-00008D850000}"/>
    <cellStyle name="Currency 41 2 5 2" xfId="21159" xr:uid="{00000000-0005-0000-0000-00008E850000}"/>
    <cellStyle name="Currency 41 2 5 2 2" xfId="29113" xr:uid="{00000000-0005-0000-0000-00008F850000}"/>
    <cellStyle name="Currency 41 2 5 2 2 2" xfId="58072" xr:uid="{00000000-0005-0000-0000-000090850000}"/>
    <cellStyle name="Currency 41 2 5 2 3" xfId="50131" xr:uid="{00000000-0005-0000-0000-000091850000}"/>
    <cellStyle name="Currency 41 2 5 3" xfId="14489" xr:uid="{00000000-0005-0000-0000-000092850000}"/>
    <cellStyle name="Currency 41 2 5 3 2" xfId="43547" xr:uid="{00000000-0005-0000-0000-000093850000}"/>
    <cellStyle name="Currency 41 2 5 4" xfId="36963" xr:uid="{00000000-0005-0000-0000-000094850000}"/>
    <cellStyle name="Currency 41 2 6" xfId="15768" xr:uid="{00000000-0005-0000-0000-000095850000}"/>
    <cellStyle name="Currency 41 2 6 2" xfId="23758" xr:uid="{00000000-0005-0000-0000-000096850000}"/>
    <cellStyle name="Currency 41 2 6 2 2" xfId="52717" xr:uid="{00000000-0005-0000-0000-000097850000}"/>
    <cellStyle name="Currency 41 2 6 3" xfId="44776" xr:uid="{00000000-0005-0000-0000-000098850000}"/>
    <cellStyle name="Currency 41 2 7" xfId="22309" xr:uid="{00000000-0005-0000-0000-000099850000}"/>
    <cellStyle name="Currency 41 2 7 2" xfId="30257" xr:uid="{00000000-0005-0000-0000-00009A850000}"/>
    <cellStyle name="Currency 41 2 7 2 2" xfId="59216" xr:uid="{00000000-0005-0000-0000-00009B850000}"/>
    <cellStyle name="Currency 41 2 7 3" xfId="51275" xr:uid="{00000000-0005-0000-0000-00009C850000}"/>
    <cellStyle name="Currency 41 2 8" xfId="9049" xr:uid="{00000000-0005-0000-0000-00009D850000}"/>
    <cellStyle name="Currency 41 2 8 2" xfId="38107" xr:uid="{00000000-0005-0000-0000-00009E850000}"/>
    <cellStyle name="Currency 41 2 9" xfId="31523" xr:uid="{00000000-0005-0000-0000-00009F850000}"/>
    <cellStyle name="Currency 41 3" xfId="2783" xr:uid="{00000000-0005-0000-0000-0000A0850000}"/>
    <cellStyle name="Currency 41 3 2" xfId="6141" xr:uid="{00000000-0005-0000-0000-0000A1850000}"/>
    <cellStyle name="Currency 41 3 2 2" xfId="19423" xr:uid="{00000000-0005-0000-0000-0000A2850000}"/>
    <cellStyle name="Currency 41 3 2 2 2" xfId="27377" xr:uid="{00000000-0005-0000-0000-0000A3850000}"/>
    <cellStyle name="Currency 41 3 2 2 2 2" xfId="56336" xr:uid="{00000000-0005-0000-0000-0000A4850000}"/>
    <cellStyle name="Currency 41 3 2 2 3" xfId="48395" xr:uid="{00000000-0005-0000-0000-0000A5850000}"/>
    <cellStyle name="Currency 41 3 2 3" xfId="12753" xr:uid="{00000000-0005-0000-0000-0000A6850000}"/>
    <cellStyle name="Currency 41 3 2 3 2" xfId="41811" xr:uid="{00000000-0005-0000-0000-0000A7850000}"/>
    <cellStyle name="Currency 41 3 2 4" xfId="35227" xr:uid="{00000000-0005-0000-0000-0000A8850000}"/>
    <cellStyle name="Currency 41 3 3" xfId="16271" xr:uid="{00000000-0005-0000-0000-0000A9850000}"/>
    <cellStyle name="Currency 41 3 3 2" xfId="24225" xr:uid="{00000000-0005-0000-0000-0000AA850000}"/>
    <cellStyle name="Currency 41 3 3 2 2" xfId="53184" xr:uid="{00000000-0005-0000-0000-0000AB850000}"/>
    <cellStyle name="Currency 41 3 3 3" xfId="45243" xr:uid="{00000000-0005-0000-0000-0000AC850000}"/>
    <cellStyle name="Currency 41 3 4" xfId="9461" xr:uid="{00000000-0005-0000-0000-0000AD850000}"/>
    <cellStyle name="Currency 41 3 4 2" xfId="38519" xr:uid="{00000000-0005-0000-0000-0000AE850000}"/>
    <cellStyle name="Currency 41 3 5" xfId="31935" xr:uid="{00000000-0005-0000-0000-0000AF850000}"/>
    <cellStyle name="Currency 41 4" xfId="3981" xr:uid="{00000000-0005-0000-0000-0000B0850000}"/>
    <cellStyle name="Currency 41 4 2" xfId="17275" xr:uid="{00000000-0005-0000-0000-0000B1850000}"/>
    <cellStyle name="Currency 41 4 2 2" xfId="25229" xr:uid="{00000000-0005-0000-0000-0000B2850000}"/>
    <cellStyle name="Currency 41 4 2 2 2" xfId="54188" xr:uid="{00000000-0005-0000-0000-0000B3850000}"/>
    <cellStyle name="Currency 41 4 2 3" xfId="46247" xr:uid="{00000000-0005-0000-0000-0000B4850000}"/>
    <cellStyle name="Currency 41 4 3" xfId="10605" xr:uid="{00000000-0005-0000-0000-0000B5850000}"/>
    <cellStyle name="Currency 41 4 3 2" xfId="39663" xr:uid="{00000000-0005-0000-0000-0000B6850000}"/>
    <cellStyle name="Currency 41 4 4" xfId="33079" xr:uid="{00000000-0005-0000-0000-0000B7850000}"/>
    <cellStyle name="Currency 41 5" xfId="5137" xr:uid="{00000000-0005-0000-0000-0000B8850000}"/>
    <cellStyle name="Currency 41 5 2" xfId="18419" xr:uid="{00000000-0005-0000-0000-0000B9850000}"/>
    <cellStyle name="Currency 41 5 2 2" xfId="26373" xr:uid="{00000000-0005-0000-0000-0000BA850000}"/>
    <cellStyle name="Currency 41 5 2 2 2" xfId="55332" xr:uid="{00000000-0005-0000-0000-0000BB850000}"/>
    <cellStyle name="Currency 41 5 2 3" xfId="47391" xr:uid="{00000000-0005-0000-0000-0000BC850000}"/>
    <cellStyle name="Currency 41 5 3" xfId="11749" xr:uid="{00000000-0005-0000-0000-0000BD850000}"/>
    <cellStyle name="Currency 41 5 3 2" xfId="40807" xr:uid="{00000000-0005-0000-0000-0000BE850000}"/>
    <cellStyle name="Currency 41 5 4" xfId="34223" xr:uid="{00000000-0005-0000-0000-0000BF850000}"/>
    <cellStyle name="Currency 41 6" xfId="7306" xr:uid="{00000000-0005-0000-0000-0000C0850000}"/>
    <cellStyle name="Currency 41 6 2" xfId="20567" xr:uid="{00000000-0005-0000-0000-0000C1850000}"/>
    <cellStyle name="Currency 41 6 2 2" xfId="28521" xr:uid="{00000000-0005-0000-0000-0000C2850000}"/>
    <cellStyle name="Currency 41 6 2 2 2" xfId="57480" xr:uid="{00000000-0005-0000-0000-0000C3850000}"/>
    <cellStyle name="Currency 41 6 2 3" xfId="49539" xr:uid="{00000000-0005-0000-0000-0000C4850000}"/>
    <cellStyle name="Currency 41 6 3" xfId="13897" xr:uid="{00000000-0005-0000-0000-0000C5850000}"/>
    <cellStyle name="Currency 41 6 3 2" xfId="42955" xr:uid="{00000000-0005-0000-0000-0000C6850000}"/>
    <cellStyle name="Currency 41 6 4" xfId="36371" xr:uid="{00000000-0005-0000-0000-0000C7850000}"/>
    <cellStyle name="Currency 41 7" xfId="15176" xr:uid="{00000000-0005-0000-0000-0000C8850000}"/>
    <cellStyle name="Currency 41 7 2" xfId="23166" xr:uid="{00000000-0005-0000-0000-0000C9850000}"/>
    <cellStyle name="Currency 41 7 2 2" xfId="52125" xr:uid="{00000000-0005-0000-0000-0000CA850000}"/>
    <cellStyle name="Currency 41 7 3" xfId="44184" xr:uid="{00000000-0005-0000-0000-0000CB850000}"/>
    <cellStyle name="Currency 41 8" xfId="21717" xr:uid="{00000000-0005-0000-0000-0000CC850000}"/>
    <cellStyle name="Currency 41 8 2" xfId="29665" xr:uid="{00000000-0005-0000-0000-0000CD850000}"/>
    <cellStyle name="Currency 41 8 2 2" xfId="58624" xr:uid="{00000000-0005-0000-0000-0000CE850000}"/>
    <cellStyle name="Currency 41 8 3" xfId="50683" xr:uid="{00000000-0005-0000-0000-0000CF850000}"/>
    <cellStyle name="Currency 41 9" xfId="8457" xr:uid="{00000000-0005-0000-0000-0000D0850000}"/>
    <cellStyle name="Currency 41 9 2" xfId="37515" xr:uid="{00000000-0005-0000-0000-0000D1850000}"/>
    <cellStyle name="Currency 42" xfId="1766" xr:uid="{00000000-0005-0000-0000-0000D2850000}"/>
    <cellStyle name="Currency 42 10" xfId="30932" xr:uid="{00000000-0005-0000-0000-0000D3850000}"/>
    <cellStyle name="Currency 42 2" xfId="2368" xr:uid="{00000000-0005-0000-0000-0000D4850000}"/>
    <cellStyle name="Currency 42 2 2" xfId="3376" xr:uid="{00000000-0005-0000-0000-0000D5850000}"/>
    <cellStyle name="Currency 42 2 2 2" xfId="6734" xr:uid="{00000000-0005-0000-0000-0000D6850000}"/>
    <cellStyle name="Currency 42 2 2 2 2" xfId="20016" xr:uid="{00000000-0005-0000-0000-0000D7850000}"/>
    <cellStyle name="Currency 42 2 2 2 2 2" xfId="27970" xr:uid="{00000000-0005-0000-0000-0000D8850000}"/>
    <cellStyle name="Currency 42 2 2 2 2 2 2" xfId="56929" xr:uid="{00000000-0005-0000-0000-0000D9850000}"/>
    <cellStyle name="Currency 42 2 2 2 2 3" xfId="48988" xr:uid="{00000000-0005-0000-0000-0000DA850000}"/>
    <cellStyle name="Currency 42 2 2 2 3" xfId="13346" xr:uid="{00000000-0005-0000-0000-0000DB850000}"/>
    <cellStyle name="Currency 42 2 2 2 3 2" xfId="42404" xr:uid="{00000000-0005-0000-0000-0000DC850000}"/>
    <cellStyle name="Currency 42 2 2 2 4" xfId="35820" xr:uid="{00000000-0005-0000-0000-0000DD850000}"/>
    <cellStyle name="Currency 42 2 2 3" xfId="16864" xr:uid="{00000000-0005-0000-0000-0000DE850000}"/>
    <cellStyle name="Currency 42 2 2 3 2" xfId="24818" xr:uid="{00000000-0005-0000-0000-0000DF850000}"/>
    <cellStyle name="Currency 42 2 2 3 2 2" xfId="53777" xr:uid="{00000000-0005-0000-0000-0000E0850000}"/>
    <cellStyle name="Currency 42 2 2 3 3" xfId="45836" xr:uid="{00000000-0005-0000-0000-0000E1850000}"/>
    <cellStyle name="Currency 42 2 2 4" xfId="10054" xr:uid="{00000000-0005-0000-0000-0000E2850000}"/>
    <cellStyle name="Currency 42 2 2 4 2" xfId="39112" xr:uid="{00000000-0005-0000-0000-0000E3850000}"/>
    <cellStyle name="Currency 42 2 2 5" xfId="32528" xr:uid="{00000000-0005-0000-0000-0000E4850000}"/>
    <cellStyle name="Currency 42 2 3" xfId="4574" xr:uid="{00000000-0005-0000-0000-0000E5850000}"/>
    <cellStyle name="Currency 42 2 3 2" xfId="17868" xr:uid="{00000000-0005-0000-0000-0000E6850000}"/>
    <cellStyle name="Currency 42 2 3 2 2" xfId="25822" xr:uid="{00000000-0005-0000-0000-0000E7850000}"/>
    <cellStyle name="Currency 42 2 3 2 2 2" xfId="54781" xr:uid="{00000000-0005-0000-0000-0000E8850000}"/>
    <cellStyle name="Currency 42 2 3 2 3" xfId="46840" xr:uid="{00000000-0005-0000-0000-0000E9850000}"/>
    <cellStyle name="Currency 42 2 3 3" xfId="11198" xr:uid="{00000000-0005-0000-0000-0000EA850000}"/>
    <cellStyle name="Currency 42 2 3 3 2" xfId="40256" xr:uid="{00000000-0005-0000-0000-0000EB850000}"/>
    <cellStyle name="Currency 42 2 3 4" xfId="33672" xr:uid="{00000000-0005-0000-0000-0000EC850000}"/>
    <cellStyle name="Currency 42 2 4" xfId="5730" xr:uid="{00000000-0005-0000-0000-0000ED850000}"/>
    <cellStyle name="Currency 42 2 4 2" xfId="19012" xr:uid="{00000000-0005-0000-0000-0000EE850000}"/>
    <cellStyle name="Currency 42 2 4 2 2" xfId="26966" xr:uid="{00000000-0005-0000-0000-0000EF850000}"/>
    <cellStyle name="Currency 42 2 4 2 2 2" xfId="55925" xr:uid="{00000000-0005-0000-0000-0000F0850000}"/>
    <cellStyle name="Currency 42 2 4 2 3" xfId="47984" xr:uid="{00000000-0005-0000-0000-0000F1850000}"/>
    <cellStyle name="Currency 42 2 4 3" xfId="12342" xr:uid="{00000000-0005-0000-0000-0000F2850000}"/>
    <cellStyle name="Currency 42 2 4 3 2" xfId="41400" xr:uid="{00000000-0005-0000-0000-0000F3850000}"/>
    <cellStyle name="Currency 42 2 4 4" xfId="34816" xr:uid="{00000000-0005-0000-0000-0000F4850000}"/>
    <cellStyle name="Currency 42 2 5" xfId="7899" xr:uid="{00000000-0005-0000-0000-0000F5850000}"/>
    <cellStyle name="Currency 42 2 5 2" xfId="21160" xr:uid="{00000000-0005-0000-0000-0000F6850000}"/>
    <cellStyle name="Currency 42 2 5 2 2" xfId="29114" xr:uid="{00000000-0005-0000-0000-0000F7850000}"/>
    <cellStyle name="Currency 42 2 5 2 2 2" xfId="58073" xr:uid="{00000000-0005-0000-0000-0000F8850000}"/>
    <cellStyle name="Currency 42 2 5 2 3" xfId="50132" xr:uid="{00000000-0005-0000-0000-0000F9850000}"/>
    <cellStyle name="Currency 42 2 5 3" xfId="14490" xr:uid="{00000000-0005-0000-0000-0000FA850000}"/>
    <cellStyle name="Currency 42 2 5 3 2" xfId="43548" xr:uid="{00000000-0005-0000-0000-0000FB850000}"/>
    <cellStyle name="Currency 42 2 5 4" xfId="36964" xr:uid="{00000000-0005-0000-0000-0000FC850000}"/>
    <cellStyle name="Currency 42 2 6" xfId="15769" xr:uid="{00000000-0005-0000-0000-0000FD850000}"/>
    <cellStyle name="Currency 42 2 6 2" xfId="23759" xr:uid="{00000000-0005-0000-0000-0000FE850000}"/>
    <cellStyle name="Currency 42 2 6 2 2" xfId="52718" xr:uid="{00000000-0005-0000-0000-0000FF850000}"/>
    <cellStyle name="Currency 42 2 6 3" xfId="44777" xr:uid="{00000000-0005-0000-0000-000000860000}"/>
    <cellStyle name="Currency 42 2 7" xfId="22310" xr:uid="{00000000-0005-0000-0000-000001860000}"/>
    <cellStyle name="Currency 42 2 7 2" xfId="30258" xr:uid="{00000000-0005-0000-0000-000002860000}"/>
    <cellStyle name="Currency 42 2 7 2 2" xfId="59217" xr:uid="{00000000-0005-0000-0000-000003860000}"/>
    <cellStyle name="Currency 42 2 7 3" xfId="51276" xr:uid="{00000000-0005-0000-0000-000004860000}"/>
    <cellStyle name="Currency 42 2 8" xfId="9050" xr:uid="{00000000-0005-0000-0000-000005860000}"/>
    <cellStyle name="Currency 42 2 8 2" xfId="38108" xr:uid="{00000000-0005-0000-0000-000006860000}"/>
    <cellStyle name="Currency 42 2 9" xfId="31524" xr:uid="{00000000-0005-0000-0000-000007860000}"/>
    <cellStyle name="Currency 42 3" xfId="2784" xr:uid="{00000000-0005-0000-0000-000008860000}"/>
    <cellStyle name="Currency 42 3 2" xfId="6142" xr:uid="{00000000-0005-0000-0000-000009860000}"/>
    <cellStyle name="Currency 42 3 2 2" xfId="19424" xr:uid="{00000000-0005-0000-0000-00000A860000}"/>
    <cellStyle name="Currency 42 3 2 2 2" xfId="27378" xr:uid="{00000000-0005-0000-0000-00000B860000}"/>
    <cellStyle name="Currency 42 3 2 2 2 2" xfId="56337" xr:uid="{00000000-0005-0000-0000-00000C860000}"/>
    <cellStyle name="Currency 42 3 2 2 3" xfId="48396" xr:uid="{00000000-0005-0000-0000-00000D860000}"/>
    <cellStyle name="Currency 42 3 2 3" xfId="12754" xr:uid="{00000000-0005-0000-0000-00000E860000}"/>
    <cellStyle name="Currency 42 3 2 3 2" xfId="41812" xr:uid="{00000000-0005-0000-0000-00000F860000}"/>
    <cellStyle name="Currency 42 3 2 4" xfId="35228" xr:uid="{00000000-0005-0000-0000-000010860000}"/>
    <cellStyle name="Currency 42 3 3" xfId="16272" xr:uid="{00000000-0005-0000-0000-000011860000}"/>
    <cellStyle name="Currency 42 3 3 2" xfId="24226" xr:uid="{00000000-0005-0000-0000-000012860000}"/>
    <cellStyle name="Currency 42 3 3 2 2" xfId="53185" xr:uid="{00000000-0005-0000-0000-000013860000}"/>
    <cellStyle name="Currency 42 3 3 3" xfId="45244" xr:uid="{00000000-0005-0000-0000-000014860000}"/>
    <cellStyle name="Currency 42 3 4" xfId="9462" xr:uid="{00000000-0005-0000-0000-000015860000}"/>
    <cellStyle name="Currency 42 3 4 2" xfId="38520" xr:uid="{00000000-0005-0000-0000-000016860000}"/>
    <cellStyle name="Currency 42 3 5" xfId="31936" xr:uid="{00000000-0005-0000-0000-000017860000}"/>
    <cellStyle name="Currency 42 4" xfId="3982" xr:uid="{00000000-0005-0000-0000-000018860000}"/>
    <cellStyle name="Currency 42 4 2" xfId="17276" xr:uid="{00000000-0005-0000-0000-000019860000}"/>
    <cellStyle name="Currency 42 4 2 2" xfId="25230" xr:uid="{00000000-0005-0000-0000-00001A860000}"/>
    <cellStyle name="Currency 42 4 2 2 2" xfId="54189" xr:uid="{00000000-0005-0000-0000-00001B860000}"/>
    <cellStyle name="Currency 42 4 2 3" xfId="46248" xr:uid="{00000000-0005-0000-0000-00001C860000}"/>
    <cellStyle name="Currency 42 4 3" xfId="10606" xr:uid="{00000000-0005-0000-0000-00001D860000}"/>
    <cellStyle name="Currency 42 4 3 2" xfId="39664" xr:uid="{00000000-0005-0000-0000-00001E860000}"/>
    <cellStyle name="Currency 42 4 4" xfId="33080" xr:uid="{00000000-0005-0000-0000-00001F860000}"/>
    <cellStyle name="Currency 42 5" xfId="5138" xr:uid="{00000000-0005-0000-0000-000020860000}"/>
    <cellStyle name="Currency 42 5 2" xfId="18420" xr:uid="{00000000-0005-0000-0000-000021860000}"/>
    <cellStyle name="Currency 42 5 2 2" xfId="26374" xr:uid="{00000000-0005-0000-0000-000022860000}"/>
    <cellStyle name="Currency 42 5 2 2 2" xfId="55333" xr:uid="{00000000-0005-0000-0000-000023860000}"/>
    <cellStyle name="Currency 42 5 2 3" xfId="47392" xr:uid="{00000000-0005-0000-0000-000024860000}"/>
    <cellStyle name="Currency 42 5 3" xfId="11750" xr:uid="{00000000-0005-0000-0000-000025860000}"/>
    <cellStyle name="Currency 42 5 3 2" xfId="40808" xr:uid="{00000000-0005-0000-0000-000026860000}"/>
    <cellStyle name="Currency 42 5 4" xfId="34224" xr:uid="{00000000-0005-0000-0000-000027860000}"/>
    <cellStyle name="Currency 42 6" xfId="7307" xr:uid="{00000000-0005-0000-0000-000028860000}"/>
    <cellStyle name="Currency 42 6 2" xfId="20568" xr:uid="{00000000-0005-0000-0000-000029860000}"/>
    <cellStyle name="Currency 42 6 2 2" xfId="28522" xr:uid="{00000000-0005-0000-0000-00002A860000}"/>
    <cellStyle name="Currency 42 6 2 2 2" xfId="57481" xr:uid="{00000000-0005-0000-0000-00002B860000}"/>
    <cellStyle name="Currency 42 6 2 3" xfId="49540" xr:uid="{00000000-0005-0000-0000-00002C860000}"/>
    <cellStyle name="Currency 42 6 3" xfId="13898" xr:uid="{00000000-0005-0000-0000-00002D860000}"/>
    <cellStyle name="Currency 42 6 3 2" xfId="42956" xr:uid="{00000000-0005-0000-0000-00002E860000}"/>
    <cellStyle name="Currency 42 6 4" xfId="36372" xr:uid="{00000000-0005-0000-0000-00002F860000}"/>
    <cellStyle name="Currency 42 7" xfId="15177" xr:uid="{00000000-0005-0000-0000-000030860000}"/>
    <cellStyle name="Currency 42 7 2" xfId="23167" xr:uid="{00000000-0005-0000-0000-000031860000}"/>
    <cellStyle name="Currency 42 7 2 2" xfId="52126" xr:uid="{00000000-0005-0000-0000-000032860000}"/>
    <cellStyle name="Currency 42 7 3" xfId="44185" xr:uid="{00000000-0005-0000-0000-000033860000}"/>
    <cellStyle name="Currency 42 8" xfId="21718" xr:uid="{00000000-0005-0000-0000-000034860000}"/>
    <cellStyle name="Currency 42 8 2" xfId="29666" xr:uid="{00000000-0005-0000-0000-000035860000}"/>
    <cellStyle name="Currency 42 8 2 2" xfId="58625" xr:uid="{00000000-0005-0000-0000-000036860000}"/>
    <cellStyle name="Currency 42 8 3" xfId="50684" xr:uid="{00000000-0005-0000-0000-000037860000}"/>
    <cellStyle name="Currency 42 9" xfId="8458" xr:uid="{00000000-0005-0000-0000-000038860000}"/>
    <cellStyle name="Currency 42 9 2" xfId="37516" xr:uid="{00000000-0005-0000-0000-000039860000}"/>
    <cellStyle name="Currency 43" xfId="1767" xr:uid="{00000000-0005-0000-0000-00003A860000}"/>
    <cellStyle name="Currency 43 10" xfId="30933" xr:uid="{00000000-0005-0000-0000-00003B860000}"/>
    <cellStyle name="Currency 43 2" xfId="2369" xr:uid="{00000000-0005-0000-0000-00003C860000}"/>
    <cellStyle name="Currency 43 2 2" xfId="3377" xr:uid="{00000000-0005-0000-0000-00003D860000}"/>
    <cellStyle name="Currency 43 2 2 2" xfId="6735" xr:uid="{00000000-0005-0000-0000-00003E860000}"/>
    <cellStyle name="Currency 43 2 2 2 2" xfId="20017" xr:uid="{00000000-0005-0000-0000-00003F860000}"/>
    <cellStyle name="Currency 43 2 2 2 2 2" xfId="27971" xr:uid="{00000000-0005-0000-0000-000040860000}"/>
    <cellStyle name="Currency 43 2 2 2 2 2 2" xfId="56930" xr:uid="{00000000-0005-0000-0000-000041860000}"/>
    <cellStyle name="Currency 43 2 2 2 2 3" xfId="48989" xr:uid="{00000000-0005-0000-0000-000042860000}"/>
    <cellStyle name="Currency 43 2 2 2 3" xfId="13347" xr:uid="{00000000-0005-0000-0000-000043860000}"/>
    <cellStyle name="Currency 43 2 2 2 3 2" xfId="42405" xr:uid="{00000000-0005-0000-0000-000044860000}"/>
    <cellStyle name="Currency 43 2 2 2 4" xfId="35821" xr:uid="{00000000-0005-0000-0000-000045860000}"/>
    <cellStyle name="Currency 43 2 2 3" xfId="16865" xr:uid="{00000000-0005-0000-0000-000046860000}"/>
    <cellStyle name="Currency 43 2 2 3 2" xfId="24819" xr:uid="{00000000-0005-0000-0000-000047860000}"/>
    <cellStyle name="Currency 43 2 2 3 2 2" xfId="53778" xr:uid="{00000000-0005-0000-0000-000048860000}"/>
    <cellStyle name="Currency 43 2 2 3 3" xfId="45837" xr:uid="{00000000-0005-0000-0000-000049860000}"/>
    <cellStyle name="Currency 43 2 2 4" xfId="10055" xr:uid="{00000000-0005-0000-0000-00004A860000}"/>
    <cellStyle name="Currency 43 2 2 4 2" xfId="39113" xr:uid="{00000000-0005-0000-0000-00004B860000}"/>
    <cellStyle name="Currency 43 2 2 5" xfId="32529" xr:uid="{00000000-0005-0000-0000-00004C860000}"/>
    <cellStyle name="Currency 43 2 3" xfId="4575" xr:uid="{00000000-0005-0000-0000-00004D860000}"/>
    <cellStyle name="Currency 43 2 3 2" xfId="17869" xr:uid="{00000000-0005-0000-0000-00004E860000}"/>
    <cellStyle name="Currency 43 2 3 2 2" xfId="25823" xr:uid="{00000000-0005-0000-0000-00004F860000}"/>
    <cellStyle name="Currency 43 2 3 2 2 2" xfId="54782" xr:uid="{00000000-0005-0000-0000-000050860000}"/>
    <cellStyle name="Currency 43 2 3 2 3" xfId="46841" xr:uid="{00000000-0005-0000-0000-000051860000}"/>
    <cellStyle name="Currency 43 2 3 3" xfId="11199" xr:uid="{00000000-0005-0000-0000-000052860000}"/>
    <cellStyle name="Currency 43 2 3 3 2" xfId="40257" xr:uid="{00000000-0005-0000-0000-000053860000}"/>
    <cellStyle name="Currency 43 2 3 4" xfId="33673" xr:uid="{00000000-0005-0000-0000-000054860000}"/>
    <cellStyle name="Currency 43 2 4" xfId="5731" xr:uid="{00000000-0005-0000-0000-000055860000}"/>
    <cellStyle name="Currency 43 2 4 2" xfId="19013" xr:uid="{00000000-0005-0000-0000-000056860000}"/>
    <cellStyle name="Currency 43 2 4 2 2" xfId="26967" xr:uid="{00000000-0005-0000-0000-000057860000}"/>
    <cellStyle name="Currency 43 2 4 2 2 2" xfId="55926" xr:uid="{00000000-0005-0000-0000-000058860000}"/>
    <cellStyle name="Currency 43 2 4 2 3" xfId="47985" xr:uid="{00000000-0005-0000-0000-000059860000}"/>
    <cellStyle name="Currency 43 2 4 3" xfId="12343" xr:uid="{00000000-0005-0000-0000-00005A860000}"/>
    <cellStyle name="Currency 43 2 4 3 2" xfId="41401" xr:uid="{00000000-0005-0000-0000-00005B860000}"/>
    <cellStyle name="Currency 43 2 4 4" xfId="34817" xr:uid="{00000000-0005-0000-0000-00005C860000}"/>
    <cellStyle name="Currency 43 2 5" xfId="7900" xr:uid="{00000000-0005-0000-0000-00005D860000}"/>
    <cellStyle name="Currency 43 2 5 2" xfId="21161" xr:uid="{00000000-0005-0000-0000-00005E860000}"/>
    <cellStyle name="Currency 43 2 5 2 2" xfId="29115" xr:uid="{00000000-0005-0000-0000-00005F860000}"/>
    <cellStyle name="Currency 43 2 5 2 2 2" xfId="58074" xr:uid="{00000000-0005-0000-0000-000060860000}"/>
    <cellStyle name="Currency 43 2 5 2 3" xfId="50133" xr:uid="{00000000-0005-0000-0000-000061860000}"/>
    <cellStyle name="Currency 43 2 5 3" xfId="14491" xr:uid="{00000000-0005-0000-0000-000062860000}"/>
    <cellStyle name="Currency 43 2 5 3 2" xfId="43549" xr:uid="{00000000-0005-0000-0000-000063860000}"/>
    <cellStyle name="Currency 43 2 5 4" xfId="36965" xr:uid="{00000000-0005-0000-0000-000064860000}"/>
    <cellStyle name="Currency 43 2 6" xfId="15770" xr:uid="{00000000-0005-0000-0000-000065860000}"/>
    <cellStyle name="Currency 43 2 6 2" xfId="23760" xr:uid="{00000000-0005-0000-0000-000066860000}"/>
    <cellStyle name="Currency 43 2 6 2 2" xfId="52719" xr:uid="{00000000-0005-0000-0000-000067860000}"/>
    <cellStyle name="Currency 43 2 6 3" xfId="44778" xr:uid="{00000000-0005-0000-0000-000068860000}"/>
    <cellStyle name="Currency 43 2 7" xfId="22311" xr:uid="{00000000-0005-0000-0000-000069860000}"/>
    <cellStyle name="Currency 43 2 7 2" xfId="30259" xr:uid="{00000000-0005-0000-0000-00006A860000}"/>
    <cellStyle name="Currency 43 2 7 2 2" xfId="59218" xr:uid="{00000000-0005-0000-0000-00006B860000}"/>
    <cellStyle name="Currency 43 2 7 3" xfId="51277" xr:uid="{00000000-0005-0000-0000-00006C860000}"/>
    <cellStyle name="Currency 43 2 8" xfId="9051" xr:uid="{00000000-0005-0000-0000-00006D860000}"/>
    <cellStyle name="Currency 43 2 8 2" xfId="38109" xr:uid="{00000000-0005-0000-0000-00006E860000}"/>
    <cellStyle name="Currency 43 2 9" xfId="31525" xr:uid="{00000000-0005-0000-0000-00006F860000}"/>
    <cellStyle name="Currency 43 3" xfId="2785" xr:uid="{00000000-0005-0000-0000-000070860000}"/>
    <cellStyle name="Currency 43 3 2" xfId="6143" xr:uid="{00000000-0005-0000-0000-000071860000}"/>
    <cellStyle name="Currency 43 3 2 2" xfId="19425" xr:uid="{00000000-0005-0000-0000-000072860000}"/>
    <cellStyle name="Currency 43 3 2 2 2" xfId="27379" xr:uid="{00000000-0005-0000-0000-000073860000}"/>
    <cellStyle name="Currency 43 3 2 2 2 2" xfId="56338" xr:uid="{00000000-0005-0000-0000-000074860000}"/>
    <cellStyle name="Currency 43 3 2 2 3" xfId="48397" xr:uid="{00000000-0005-0000-0000-000075860000}"/>
    <cellStyle name="Currency 43 3 2 3" xfId="12755" xr:uid="{00000000-0005-0000-0000-000076860000}"/>
    <cellStyle name="Currency 43 3 2 3 2" xfId="41813" xr:uid="{00000000-0005-0000-0000-000077860000}"/>
    <cellStyle name="Currency 43 3 2 4" xfId="35229" xr:uid="{00000000-0005-0000-0000-000078860000}"/>
    <cellStyle name="Currency 43 3 3" xfId="16273" xr:uid="{00000000-0005-0000-0000-000079860000}"/>
    <cellStyle name="Currency 43 3 3 2" xfId="24227" xr:uid="{00000000-0005-0000-0000-00007A860000}"/>
    <cellStyle name="Currency 43 3 3 2 2" xfId="53186" xr:uid="{00000000-0005-0000-0000-00007B860000}"/>
    <cellStyle name="Currency 43 3 3 3" xfId="45245" xr:uid="{00000000-0005-0000-0000-00007C860000}"/>
    <cellStyle name="Currency 43 3 4" xfId="9463" xr:uid="{00000000-0005-0000-0000-00007D860000}"/>
    <cellStyle name="Currency 43 3 4 2" xfId="38521" xr:uid="{00000000-0005-0000-0000-00007E860000}"/>
    <cellStyle name="Currency 43 3 5" xfId="31937" xr:uid="{00000000-0005-0000-0000-00007F860000}"/>
    <cellStyle name="Currency 43 4" xfId="3983" xr:uid="{00000000-0005-0000-0000-000080860000}"/>
    <cellStyle name="Currency 43 4 2" xfId="17277" xr:uid="{00000000-0005-0000-0000-000081860000}"/>
    <cellStyle name="Currency 43 4 2 2" xfId="25231" xr:uid="{00000000-0005-0000-0000-000082860000}"/>
    <cellStyle name="Currency 43 4 2 2 2" xfId="54190" xr:uid="{00000000-0005-0000-0000-000083860000}"/>
    <cellStyle name="Currency 43 4 2 3" xfId="46249" xr:uid="{00000000-0005-0000-0000-000084860000}"/>
    <cellStyle name="Currency 43 4 3" xfId="10607" xr:uid="{00000000-0005-0000-0000-000085860000}"/>
    <cellStyle name="Currency 43 4 3 2" xfId="39665" xr:uid="{00000000-0005-0000-0000-000086860000}"/>
    <cellStyle name="Currency 43 4 4" xfId="33081" xr:uid="{00000000-0005-0000-0000-000087860000}"/>
    <cellStyle name="Currency 43 5" xfId="5139" xr:uid="{00000000-0005-0000-0000-000088860000}"/>
    <cellStyle name="Currency 43 5 2" xfId="18421" xr:uid="{00000000-0005-0000-0000-000089860000}"/>
    <cellStyle name="Currency 43 5 2 2" xfId="26375" xr:uid="{00000000-0005-0000-0000-00008A860000}"/>
    <cellStyle name="Currency 43 5 2 2 2" xfId="55334" xr:uid="{00000000-0005-0000-0000-00008B860000}"/>
    <cellStyle name="Currency 43 5 2 3" xfId="47393" xr:uid="{00000000-0005-0000-0000-00008C860000}"/>
    <cellStyle name="Currency 43 5 3" xfId="11751" xr:uid="{00000000-0005-0000-0000-00008D860000}"/>
    <cellStyle name="Currency 43 5 3 2" xfId="40809" xr:uid="{00000000-0005-0000-0000-00008E860000}"/>
    <cellStyle name="Currency 43 5 4" xfId="34225" xr:uid="{00000000-0005-0000-0000-00008F860000}"/>
    <cellStyle name="Currency 43 6" xfId="7308" xr:uid="{00000000-0005-0000-0000-000090860000}"/>
    <cellStyle name="Currency 43 6 2" xfId="20569" xr:uid="{00000000-0005-0000-0000-000091860000}"/>
    <cellStyle name="Currency 43 6 2 2" xfId="28523" xr:uid="{00000000-0005-0000-0000-000092860000}"/>
    <cellStyle name="Currency 43 6 2 2 2" xfId="57482" xr:uid="{00000000-0005-0000-0000-000093860000}"/>
    <cellStyle name="Currency 43 6 2 3" xfId="49541" xr:uid="{00000000-0005-0000-0000-000094860000}"/>
    <cellStyle name="Currency 43 6 3" xfId="13899" xr:uid="{00000000-0005-0000-0000-000095860000}"/>
    <cellStyle name="Currency 43 6 3 2" xfId="42957" xr:uid="{00000000-0005-0000-0000-000096860000}"/>
    <cellStyle name="Currency 43 6 4" xfId="36373" xr:uid="{00000000-0005-0000-0000-000097860000}"/>
    <cellStyle name="Currency 43 7" xfId="15178" xr:uid="{00000000-0005-0000-0000-000098860000}"/>
    <cellStyle name="Currency 43 7 2" xfId="23168" xr:uid="{00000000-0005-0000-0000-000099860000}"/>
    <cellStyle name="Currency 43 7 2 2" xfId="52127" xr:uid="{00000000-0005-0000-0000-00009A860000}"/>
    <cellStyle name="Currency 43 7 3" xfId="44186" xr:uid="{00000000-0005-0000-0000-00009B860000}"/>
    <cellStyle name="Currency 43 8" xfId="21719" xr:uid="{00000000-0005-0000-0000-00009C860000}"/>
    <cellStyle name="Currency 43 8 2" xfId="29667" xr:uid="{00000000-0005-0000-0000-00009D860000}"/>
    <cellStyle name="Currency 43 8 2 2" xfId="58626" xr:uid="{00000000-0005-0000-0000-00009E860000}"/>
    <cellStyle name="Currency 43 8 3" xfId="50685" xr:uid="{00000000-0005-0000-0000-00009F860000}"/>
    <cellStyle name="Currency 43 9" xfId="8459" xr:uid="{00000000-0005-0000-0000-0000A0860000}"/>
    <cellStyle name="Currency 43 9 2" xfId="37517" xr:uid="{00000000-0005-0000-0000-0000A1860000}"/>
    <cellStyle name="Currency 44" xfId="3379" xr:uid="{00000000-0005-0000-0000-0000A2860000}"/>
    <cellStyle name="Currency 44 2" xfId="4577" xr:uid="{00000000-0005-0000-0000-0000A3860000}"/>
    <cellStyle name="Currency 44 2 2" xfId="17871" xr:uid="{00000000-0005-0000-0000-0000A4860000}"/>
    <cellStyle name="Currency 44 2 2 2" xfId="25825" xr:uid="{00000000-0005-0000-0000-0000A5860000}"/>
    <cellStyle name="Currency 44 2 2 2 2" xfId="54784" xr:uid="{00000000-0005-0000-0000-0000A6860000}"/>
    <cellStyle name="Currency 44 2 2 3" xfId="46843" xr:uid="{00000000-0005-0000-0000-0000A7860000}"/>
    <cellStyle name="Currency 44 2 3" xfId="11201" xr:uid="{00000000-0005-0000-0000-0000A8860000}"/>
    <cellStyle name="Currency 44 2 3 2" xfId="40259" xr:uid="{00000000-0005-0000-0000-0000A9860000}"/>
    <cellStyle name="Currency 44 2 4" xfId="33675" xr:uid="{00000000-0005-0000-0000-0000AA860000}"/>
    <cellStyle name="Currency 44 3" xfId="6737" xr:uid="{00000000-0005-0000-0000-0000AB860000}"/>
    <cellStyle name="Currency 44 3 2" xfId="20019" xr:uid="{00000000-0005-0000-0000-0000AC860000}"/>
    <cellStyle name="Currency 44 3 2 2" xfId="27973" xr:uid="{00000000-0005-0000-0000-0000AD860000}"/>
    <cellStyle name="Currency 44 3 2 2 2" xfId="56932" xr:uid="{00000000-0005-0000-0000-0000AE860000}"/>
    <cellStyle name="Currency 44 3 2 3" xfId="48991" xr:uid="{00000000-0005-0000-0000-0000AF860000}"/>
    <cellStyle name="Currency 44 3 3" xfId="13349" xr:uid="{00000000-0005-0000-0000-0000B0860000}"/>
    <cellStyle name="Currency 44 3 3 2" xfId="42407" xr:uid="{00000000-0005-0000-0000-0000B1860000}"/>
    <cellStyle name="Currency 44 3 4" xfId="35823" xr:uid="{00000000-0005-0000-0000-0000B2860000}"/>
    <cellStyle name="Currency 44 4" xfId="7902" xr:uid="{00000000-0005-0000-0000-0000B3860000}"/>
    <cellStyle name="Currency 44 4 2" xfId="21163" xr:uid="{00000000-0005-0000-0000-0000B4860000}"/>
    <cellStyle name="Currency 44 4 2 2" xfId="29117" xr:uid="{00000000-0005-0000-0000-0000B5860000}"/>
    <cellStyle name="Currency 44 4 2 2 2" xfId="58076" xr:uid="{00000000-0005-0000-0000-0000B6860000}"/>
    <cellStyle name="Currency 44 4 2 3" xfId="50135" xr:uid="{00000000-0005-0000-0000-0000B7860000}"/>
    <cellStyle name="Currency 44 4 3" xfId="14493" xr:uid="{00000000-0005-0000-0000-0000B8860000}"/>
    <cellStyle name="Currency 44 4 3 2" xfId="43551" xr:uid="{00000000-0005-0000-0000-0000B9860000}"/>
    <cellStyle name="Currency 44 4 4" xfId="36967" xr:uid="{00000000-0005-0000-0000-0000BA860000}"/>
    <cellStyle name="Currency 44 5" xfId="15772" xr:uid="{00000000-0005-0000-0000-0000BB860000}"/>
    <cellStyle name="Currency 44 5 2" xfId="23762" xr:uid="{00000000-0005-0000-0000-0000BC860000}"/>
    <cellStyle name="Currency 44 5 2 2" xfId="52721" xr:uid="{00000000-0005-0000-0000-0000BD860000}"/>
    <cellStyle name="Currency 44 5 3" xfId="44780" xr:uid="{00000000-0005-0000-0000-0000BE860000}"/>
    <cellStyle name="Currency 44 6" xfId="22313" xr:uid="{00000000-0005-0000-0000-0000BF860000}"/>
    <cellStyle name="Currency 44 6 2" xfId="30261" xr:uid="{00000000-0005-0000-0000-0000C0860000}"/>
    <cellStyle name="Currency 44 6 2 2" xfId="59220" xr:uid="{00000000-0005-0000-0000-0000C1860000}"/>
    <cellStyle name="Currency 44 6 3" xfId="51279" xr:uid="{00000000-0005-0000-0000-0000C2860000}"/>
    <cellStyle name="Currency 44 7" xfId="10057" xr:uid="{00000000-0005-0000-0000-0000C3860000}"/>
    <cellStyle name="Currency 44 7 2" xfId="39115" xr:uid="{00000000-0005-0000-0000-0000C4860000}"/>
    <cellStyle name="Currency 44 8" xfId="32531" xr:uid="{00000000-0005-0000-0000-0000C5860000}"/>
    <cellStyle name="Currency 45" xfId="3533" xr:uid="{00000000-0005-0000-0000-0000C6860000}"/>
    <cellStyle name="Currency 45 2" xfId="4680" xr:uid="{00000000-0005-0000-0000-0000C7860000}"/>
    <cellStyle name="Currency 45 2 2" xfId="17974" xr:uid="{00000000-0005-0000-0000-0000C8860000}"/>
    <cellStyle name="Currency 45 2 2 2" xfId="25928" xr:uid="{00000000-0005-0000-0000-0000C9860000}"/>
    <cellStyle name="Currency 45 2 2 2 2" xfId="54887" xr:uid="{00000000-0005-0000-0000-0000CA860000}"/>
    <cellStyle name="Currency 45 2 2 3" xfId="46946" xr:uid="{00000000-0005-0000-0000-0000CB860000}"/>
    <cellStyle name="Currency 45 2 3" xfId="11304" xr:uid="{00000000-0005-0000-0000-0000CC860000}"/>
    <cellStyle name="Currency 45 2 3 2" xfId="40362" xr:uid="{00000000-0005-0000-0000-0000CD860000}"/>
    <cellStyle name="Currency 45 2 4" xfId="33778" xr:uid="{00000000-0005-0000-0000-0000CE860000}"/>
    <cellStyle name="Currency 45 3" xfId="6840" xr:uid="{00000000-0005-0000-0000-0000CF860000}"/>
    <cellStyle name="Currency 45 3 2" xfId="20122" xr:uid="{00000000-0005-0000-0000-0000D0860000}"/>
    <cellStyle name="Currency 45 3 2 2" xfId="28076" xr:uid="{00000000-0005-0000-0000-0000D1860000}"/>
    <cellStyle name="Currency 45 3 2 2 2" xfId="57035" xr:uid="{00000000-0005-0000-0000-0000D2860000}"/>
    <cellStyle name="Currency 45 3 2 3" xfId="49094" xr:uid="{00000000-0005-0000-0000-0000D3860000}"/>
    <cellStyle name="Currency 45 3 3" xfId="13452" xr:uid="{00000000-0005-0000-0000-0000D4860000}"/>
    <cellStyle name="Currency 45 3 3 2" xfId="42510" xr:uid="{00000000-0005-0000-0000-0000D5860000}"/>
    <cellStyle name="Currency 45 3 4" xfId="35926" xr:uid="{00000000-0005-0000-0000-0000D6860000}"/>
    <cellStyle name="Currency 45 4" xfId="8005" xr:uid="{00000000-0005-0000-0000-0000D7860000}"/>
    <cellStyle name="Currency 45 4 2" xfId="21266" xr:uid="{00000000-0005-0000-0000-0000D8860000}"/>
    <cellStyle name="Currency 45 4 2 2" xfId="29220" xr:uid="{00000000-0005-0000-0000-0000D9860000}"/>
    <cellStyle name="Currency 45 4 2 2 2" xfId="58179" xr:uid="{00000000-0005-0000-0000-0000DA860000}"/>
    <cellStyle name="Currency 45 4 2 3" xfId="50238" xr:uid="{00000000-0005-0000-0000-0000DB860000}"/>
    <cellStyle name="Currency 45 4 3" xfId="14596" xr:uid="{00000000-0005-0000-0000-0000DC860000}"/>
    <cellStyle name="Currency 45 4 3 2" xfId="43654" xr:uid="{00000000-0005-0000-0000-0000DD860000}"/>
    <cellStyle name="Currency 45 4 4" xfId="37070" xr:uid="{00000000-0005-0000-0000-0000DE860000}"/>
    <cellStyle name="Currency 45 5" xfId="15879" xr:uid="{00000000-0005-0000-0000-0000DF860000}"/>
    <cellStyle name="Currency 45 5 2" xfId="23868" xr:uid="{00000000-0005-0000-0000-0000E0860000}"/>
    <cellStyle name="Currency 45 5 2 2" xfId="52827" xr:uid="{00000000-0005-0000-0000-0000E1860000}"/>
    <cellStyle name="Currency 45 5 3" xfId="44886" xr:uid="{00000000-0005-0000-0000-0000E2860000}"/>
    <cellStyle name="Currency 45 6" xfId="22416" xr:uid="{00000000-0005-0000-0000-0000E3860000}"/>
    <cellStyle name="Currency 45 6 2" xfId="30364" xr:uid="{00000000-0005-0000-0000-0000E4860000}"/>
    <cellStyle name="Currency 45 6 2 2" xfId="59323" xr:uid="{00000000-0005-0000-0000-0000E5860000}"/>
    <cellStyle name="Currency 45 6 3" xfId="51382" xr:uid="{00000000-0005-0000-0000-0000E6860000}"/>
    <cellStyle name="Currency 45 7" xfId="10160" xr:uid="{00000000-0005-0000-0000-0000E7860000}"/>
    <cellStyle name="Currency 45 7 2" xfId="39218" xr:uid="{00000000-0005-0000-0000-0000E8860000}"/>
    <cellStyle name="Currency 45 8" xfId="32634" xr:uid="{00000000-0005-0000-0000-0000E9860000}"/>
    <cellStyle name="Currency 46" xfId="3544" xr:uid="{00000000-0005-0000-0000-0000EA860000}"/>
    <cellStyle name="Currency 46 2" xfId="4691" xr:uid="{00000000-0005-0000-0000-0000EB860000}"/>
    <cellStyle name="Currency 46 2 2" xfId="17985" xr:uid="{00000000-0005-0000-0000-0000EC860000}"/>
    <cellStyle name="Currency 46 2 2 2" xfId="25939" xr:uid="{00000000-0005-0000-0000-0000ED860000}"/>
    <cellStyle name="Currency 46 2 2 2 2" xfId="54898" xr:uid="{00000000-0005-0000-0000-0000EE860000}"/>
    <cellStyle name="Currency 46 2 2 3" xfId="46957" xr:uid="{00000000-0005-0000-0000-0000EF860000}"/>
    <cellStyle name="Currency 46 2 3" xfId="11315" xr:uid="{00000000-0005-0000-0000-0000F0860000}"/>
    <cellStyle name="Currency 46 2 3 2" xfId="40373" xr:uid="{00000000-0005-0000-0000-0000F1860000}"/>
    <cellStyle name="Currency 46 2 4" xfId="33789" xr:uid="{00000000-0005-0000-0000-0000F2860000}"/>
    <cellStyle name="Currency 46 3" xfId="6851" xr:uid="{00000000-0005-0000-0000-0000F3860000}"/>
    <cellStyle name="Currency 46 3 2" xfId="20133" xr:uid="{00000000-0005-0000-0000-0000F4860000}"/>
    <cellStyle name="Currency 46 3 2 2" xfId="28087" xr:uid="{00000000-0005-0000-0000-0000F5860000}"/>
    <cellStyle name="Currency 46 3 2 2 2" xfId="57046" xr:uid="{00000000-0005-0000-0000-0000F6860000}"/>
    <cellStyle name="Currency 46 3 2 3" xfId="49105" xr:uid="{00000000-0005-0000-0000-0000F7860000}"/>
    <cellStyle name="Currency 46 3 3" xfId="13463" xr:uid="{00000000-0005-0000-0000-0000F8860000}"/>
    <cellStyle name="Currency 46 3 3 2" xfId="42521" xr:uid="{00000000-0005-0000-0000-0000F9860000}"/>
    <cellStyle name="Currency 46 3 4" xfId="35937" xr:uid="{00000000-0005-0000-0000-0000FA860000}"/>
    <cellStyle name="Currency 46 4" xfId="8016" xr:uid="{00000000-0005-0000-0000-0000FB860000}"/>
    <cellStyle name="Currency 46 4 2" xfId="21277" xr:uid="{00000000-0005-0000-0000-0000FC860000}"/>
    <cellStyle name="Currency 46 4 2 2" xfId="29231" xr:uid="{00000000-0005-0000-0000-0000FD860000}"/>
    <cellStyle name="Currency 46 4 2 2 2" xfId="58190" xr:uid="{00000000-0005-0000-0000-0000FE860000}"/>
    <cellStyle name="Currency 46 4 2 3" xfId="50249" xr:uid="{00000000-0005-0000-0000-0000FF860000}"/>
    <cellStyle name="Currency 46 4 3" xfId="14607" xr:uid="{00000000-0005-0000-0000-000000870000}"/>
    <cellStyle name="Currency 46 4 3 2" xfId="43665" xr:uid="{00000000-0005-0000-0000-000001870000}"/>
    <cellStyle name="Currency 46 4 4" xfId="37081" xr:uid="{00000000-0005-0000-0000-000002870000}"/>
    <cellStyle name="Currency 46 5" xfId="15890" xr:uid="{00000000-0005-0000-0000-000003870000}"/>
    <cellStyle name="Currency 46 5 2" xfId="23879" xr:uid="{00000000-0005-0000-0000-000004870000}"/>
    <cellStyle name="Currency 46 5 2 2" xfId="52838" xr:uid="{00000000-0005-0000-0000-000005870000}"/>
    <cellStyle name="Currency 46 5 3" xfId="44897" xr:uid="{00000000-0005-0000-0000-000006870000}"/>
    <cellStyle name="Currency 46 6" xfId="22427" xr:uid="{00000000-0005-0000-0000-000007870000}"/>
    <cellStyle name="Currency 46 6 2" xfId="30375" xr:uid="{00000000-0005-0000-0000-000008870000}"/>
    <cellStyle name="Currency 46 6 2 2" xfId="59334" xr:uid="{00000000-0005-0000-0000-000009870000}"/>
    <cellStyle name="Currency 46 6 3" xfId="51393" xr:uid="{00000000-0005-0000-0000-00000A870000}"/>
    <cellStyle name="Currency 46 7" xfId="10171" xr:uid="{00000000-0005-0000-0000-00000B870000}"/>
    <cellStyle name="Currency 46 7 2" xfId="39229" xr:uid="{00000000-0005-0000-0000-00000C870000}"/>
    <cellStyle name="Currency 46 8" xfId="32645" xr:uid="{00000000-0005-0000-0000-00000D870000}"/>
    <cellStyle name="Currency 47" xfId="3536" xr:uid="{00000000-0005-0000-0000-00000E870000}"/>
    <cellStyle name="Currency 47 2" xfId="4683" xr:uid="{00000000-0005-0000-0000-00000F870000}"/>
    <cellStyle name="Currency 47 2 2" xfId="17977" xr:uid="{00000000-0005-0000-0000-000010870000}"/>
    <cellStyle name="Currency 47 2 2 2" xfId="25931" xr:uid="{00000000-0005-0000-0000-000011870000}"/>
    <cellStyle name="Currency 47 2 2 2 2" xfId="54890" xr:uid="{00000000-0005-0000-0000-000012870000}"/>
    <cellStyle name="Currency 47 2 2 3" xfId="46949" xr:uid="{00000000-0005-0000-0000-000013870000}"/>
    <cellStyle name="Currency 47 2 3" xfId="11307" xr:uid="{00000000-0005-0000-0000-000014870000}"/>
    <cellStyle name="Currency 47 2 3 2" xfId="40365" xr:uid="{00000000-0005-0000-0000-000015870000}"/>
    <cellStyle name="Currency 47 2 4" xfId="33781" xr:uid="{00000000-0005-0000-0000-000016870000}"/>
    <cellStyle name="Currency 47 3" xfId="6843" xr:uid="{00000000-0005-0000-0000-000017870000}"/>
    <cellStyle name="Currency 47 3 2" xfId="20125" xr:uid="{00000000-0005-0000-0000-000018870000}"/>
    <cellStyle name="Currency 47 3 2 2" xfId="28079" xr:uid="{00000000-0005-0000-0000-000019870000}"/>
    <cellStyle name="Currency 47 3 2 2 2" xfId="57038" xr:uid="{00000000-0005-0000-0000-00001A870000}"/>
    <cellStyle name="Currency 47 3 2 3" xfId="49097" xr:uid="{00000000-0005-0000-0000-00001B870000}"/>
    <cellStyle name="Currency 47 3 3" xfId="13455" xr:uid="{00000000-0005-0000-0000-00001C870000}"/>
    <cellStyle name="Currency 47 3 3 2" xfId="42513" xr:uid="{00000000-0005-0000-0000-00001D870000}"/>
    <cellStyle name="Currency 47 3 4" xfId="35929" xr:uid="{00000000-0005-0000-0000-00001E870000}"/>
    <cellStyle name="Currency 47 4" xfId="8008" xr:uid="{00000000-0005-0000-0000-00001F870000}"/>
    <cellStyle name="Currency 47 4 2" xfId="21269" xr:uid="{00000000-0005-0000-0000-000020870000}"/>
    <cellStyle name="Currency 47 4 2 2" xfId="29223" xr:uid="{00000000-0005-0000-0000-000021870000}"/>
    <cellStyle name="Currency 47 4 2 2 2" xfId="58182" xr:uid="{00000000-0005-0000-0000-000022870000}"/>
    <cellStyle name="Currency 47 4 2 3" xfId="50241" xr:uid="{00000000-0005-0000-0000-000023870000}"/>
    <cellStyle name="Currency 47 4 3" xfId="14599" xr:uid="{00000000-0005-0000-0000-000024870000}"/>
    <cellStyle name="Currency 47 4 3 2" xfId="43657" xr:uid="{00000000-0005-0000-0000-000025870000}"/>
    <cellStyle name="Currency 47 4 4" xfId="37073" xr:uid="{00000000-0005-0000-0000-000026870000}"/>
    <cellStyle name="Currency 47 5" xfId="15882" xr:uid="{00000000-0005-0000-0000-000027870000}"/>
    <cellStyle name="Currency 47 5 2" xfId="23871" xr:uid="{00000000-0005-0000-0000-000028870000}"/>
    <cellStyle name="Currency 47 5 2 2" xfId="52830" xr:uid="{00000000-0005-0000-0000-000029870000}"/>
    <cellStyle name="Currency 47 5 3" xfId="44889" xr:uid="{00000000-0005-0000-0000-00002A870000}"/>
    <cellStyle name="Currency 47 6" xfId="22419" xr:uid="{00000000-0005-0000-0000-00002B870000}"/>
    <cellStyle name="Currency 47 6 2" xfId="30367" xr:uid="{00000000-0005-0000-0000-00002C870000}"/>
    <cellStyle name="Currency 47 6 2 2" xfId="59326" xr:uid="{00000000-0005-0000-0000-00002D870000}"/>
    <cellStyle name="Currency 47 6 3" xfId="51385" xr:uid="{00000000-0005-0000-0000-00002E870000}"/>
    <cellStyle name="Currency 47 7" xfId="10163" xr:uid="{00000000-0005-0000-0000-00002F870000}"/>
    <cellStyle name="Currency 47 7 2" xfId="39221" xr:uid="{00000000-0005-0000-0000-000030870000}"/>
    <cellStyle name="Currency 47 8" xfId="32637" xr:uid="{00000000-0005-0000-0000-000031870000}"/>
    <cellStyle name="Currency 48" xfId="3547" xr:uid="{00000000-0005-0000-0000-000032870000}"/>
    <cellStyle name="Currency 48 2" xfId="4694" xr:uid="{00000000-0005-0000-0000-000033870000}"/>
    <cellStyle name="Currency 48 2 2" xfId="17988" xr:uid="{00000000-0005-0000-0000-000034870000}"/>
    <cellStyle name="Currency 48 2 2 2" xfId="25942" xr:uid="{00000000-0005-0000-0000-000035870000}"/>
    <cellStyle name="Currency 48 2 2 2 2" xfId="54901" xr:uid="{00000000-0005-0000-0000-000036870000}"/>
    <cellStyle name="Currency 48 2 2 3" xfId="46960" xr:uid="{00000000-0005-0000-0000-000037870000}"/>
    <cellStyle name="Currency 48 2 3" xfId="11318" xr:uid="{00000000-0005-0000-0000-000038870000}"/>
    <cellStyle name="Currency 48 2 3 2" xfId="40376" xr:uid="{00000000-0005-0000-0000-000039870000}"/>
    <cellStyle name="Currency 48 2 4" xfId="33792" xr:uid="{00000000-0005-0000-0000-00003A870000}"/>
    <cellStyle name="Currency 48 3" xfId="6854" xr:uid="{00000000-0005-0000-0000-00003B870000}"/>
    <cellStyle name="Currency 48 3 2" xfId="20136" xr:uid="{00000000-0005-0000-0000-00003C870000}"/>
    <cellStyle name="Currency 48 3 2 2" xfId="28090" xr:uid="{00000000-0005-0000-0000-00003D870000}"/>
    <cellStyle name="Currency 48 3 2 2 2" xfId="57049" xr:uid="{00000000-0005-0000-0000-00003E870000}"/>
    <cellStyle name="Currency 48 3 2 3" xfId="49108" xr:uid="{00000000-0005-0000-0000-00003F870000}"/>
    <cellStyle name="Currency 48 3 3" xfId="13466" xr:uid="{00000000-0005-0000-0000-000040870000}"/>
    <cellStyle name="Currency 48 3 3 2" xfId="42524" xr:uid="{00000000-0005-0000-0000-000041870000}"/>
    <cellStyle name="Currency 48 3 4" xfId="35940" xr:uid="{00000000-0005-0000-0000-000042870000}"/>
    <cellStyle name="Currency 48 4" xfId="8019" xr:uid="{00000000-0005-0000-0000-000043870000}"/>
    <cellStyle name="Currency 48 4 2" xfId="21280" xr:uid="{00000000-0005-0000-0000-000044870000}"/>
    <cellStyle name="Currency 48 4 2 2" xfId="29234" xr:uid="{00000000-0005-0000-0000-000045870000}"/>
    <cellStyle name="Currency 48 4 2 2 2" xfId="58193" xr:uid="{00000000-0005-0000-0000-000046870000}"/>
    <cellStyle name="Currency 48 4 2 3" xfId="50252" xr:uid="{00000000-0005-0000-0000-000047870000}"/>
    <cellStyle name="Currency 48 4 3" xfId="14610" xr:uid="{00000000-0005-0000-0000-000048870000}"/>
    <cellStyle name="Currency 48 4 3 2" xfId="43668" xr:uid="{00000000-0005-0000-0000-000049870000}"/>
    <cellStyle name="Currency 48 4 4" xfId="37084" xr:uid="{00000000-0005-0000-0000-00004A870000}"/>
    <cellStyle name="Currency 48 5" xfId="15893" xr:uid="{00000000-0005-0000-0000-00004B870000}"/>
    <cellStyle name="Currency 48 5 2" xfId="23882" xr:uid="{00000000-0005-0000-0000-00004C870000}"/>
    <cellStyle name="Currency 48 5 2 2" xfId="52841" xr:uid="{00000000-0005-0000-0000-00004D870000}"/>
    <cellStyle name="Currency 48 5 3" xfId="44900" xr:uid="{00000000-0005-0000-0000-00004E870000}"/>
    <cellStyle name="Currency 48 6" xfId="22430" xr:uid="{00000000-0005-0000-0000-00004F870000}"/>
    <cellStyle name="Currency 48 6 2" xfId="30378" xr:uid="{00000000-0005-0000-0000-000050870000}"/>
    <cellStyle name="Currency 48 6 2 2" xfId="59337" xr:uid="{00000000-0005-0000-0000-000051870000}"/>
    <cellStyle name="Currency 48 6 3" xfId="51396" xr:uid="{00000000-0005-0000-0000-000052870000}"/>
    <cellStyle name="Currency 48 7" xfId="10174" xr:uid="{00000000-0005-0000-0000-000053870000}"/>
    <cellStyle name="Currency 48 7 2" xfId="39232" xr:uid="{00000000-0005-0000-0000-000054870000}"/>
    <cellStyle name="Currency 48 8" xfId="32648" xr:uid="{00000000-0005-0000-0000-000055870000}"/>
    <cellStyle name="Currency 49" xfId="3538" xr:uid="{00000000-0005-0000-0000-000056870000}"/>
    <cellStyle name="Currency 49 2" xfId="4685" xr:uid="{00000000-0005-0000-0000-000057870000}"/>
    <cellStyle name="Currency 49 2 2" xfId="17979" xr:uid="{00000000-0005-0000-0000-000058870000}"/>
    <cellStyle name="Currency 49 2 2 2" xfId="25933" xr:uid="{00000000-0005-0000-0000-000059870000}"/>
    <cellStyle name="Currency 49 2 2 2 2" xfId="54892" xr:uid="{00000000-0005-0000-0000-00005A870000}"/>
    <cellStyle name="Currency 49 2 2 3" xfId="46951" xr:uid="{00000000-0005-0000-0000-00005B870000}"/>
    <cellStyle name="Currency 49 2 3" xfId="11309" xr:uid="{00000000-0005-0000-0000-00005C870000}"/>
    <cellStyle name="Currency 49 2 3 2" xfId="40367" xr:uid="{00000000-0005-0000-0000-00005D870000}"/>
    <cellStyle name="Currency 49 2 4" xfId="33783" xr:uid="{00000000-0005-0000-0000-00005E870000}"/>
    <cellStyle name="Currency 49 3" xfId="6845" xr:uid="{00000000-0005-0000-0000-00005F870000}"/>
    <cellStyle name="Currency 49 3 2" xfId="20127" xr:uid="{00000000-0005-0000-0000-000060870000}"/>
    <cellStyle name="Currency 49 3 2 2" xfId="28081" xr:uid="{00000000-0005-0000-0000-000061870000}"/>
    <cellStyle name="Currency 49 3 2 2 2" xfId="57040" xr:uid="{00000000-0005-0000-0000-000062870000}"/>
    <cellStyle name="Currency 49 3 2 3" xfId="49099" xr:uid="{00000000-0005-0000-0000-000063870000}"/>
    <cellStyle name="Currency 49 3 3" xfId="13457" xr:uid="{00000000-0005-0000-0000-000064870000}"/>
    <cellStyle name="Currency 49 3 3 2" xfId="42515" xr:uid="{00000000-0005-0000-0000-000065870000}"/>
    <cellStyle name="Currency 49 3 4" xfId="35931" xr:uid="{00000000-0005-0000-0000-000066870000}"/>
    <cellStyle name="Currency 49 4" xfId="8010" xr:uid="{00000000-0005-0000-0000-000067870000}"/>
    <cellStyle name="Currency 49 4 2" xfId="21271" xr:uid="{00000000-0005-0000-0000-000068870000}"/>
    <cellStyle name="Currency 49 4 2 2" xfId="29225" xr:uid="{00000000-0005-0000-0000-000069870000}"/>
    <cellStyle name="Currency 49 4 2 2 2" xfId="58184" xr:uid="{00000000-0005-0000-0000-00006A870000}"/>
    <cellStyle name="Currency 49 4 2 3" xfId="50243" xr:uid="{00000000-0005-0000-0000-00006B870000}"/>
    <cellStyle name="Currency 49 4 3" xfId="14601" xr:uid="{00000000-0005-0000-0000-00006C870000}"/>
    <cellStyle name="Currency 49 4 3 2" xfId="43659" xr:uid="{00000000-0005-0000-0000-00006D870000}"/>
    <cellStyle name="Currency 49 4 4" xfId="37075" xr:uid="{00000000-0005-0000-0000-00006E870000}"/>
    <cellStyle name="Currency 49 5" xfId="15884" xr:uid="{00000000-0005-0000-0000-00006F870000}"/>
    <cellStyle name="Currency 49 5 2" xfId="23873" xr:uid="{00000000-0005-0000-0000-000070870000}"/>
    <cellStyle name="Currency 49 5 2 2" xfId="52832" xr:uid="{00000000-0005-0000-0000-000071870000}"/>
    <cellStyle name="Currency 49 5 3" xfId="44891" xr:uid="{00000000-0005-0000-0000-000072870000}"/>
    <cellStyle name="Currency 49 6" xfId="22421" xr:uid="{00000000-0005-0000-0000-000073870000}"/>
    <cellStyle name="Currency 49 6 2" xfId="30369" xr:uid="{00000000-0005-0000-0000-000074870000}"/>
    <cellStyle name="Currency 49 6 2 2" xfId="59328" xr:uid="{00000000-0005-0000-0000-000075870000}"/>
    <cellStyle name="Currency 49 6 3" xfId="51387" xr:uid="{00000000-0005-0000-0000-000076870000}"/>
    <cellStyle name="Currency 49 7" xfId="10165" xr:uid="{00000000-0005-0000-0000-000077870000}"/>
    <cellStyle name="Currency 49 7 2" xfId="39223" xr:uid="{00000000-0005-0000-0000-000078870000}"/>
    <cellStyle name="Currency 49 8" xfId="32639" xr:uid="{00000000-0005-0000-0000-000079870000}"/>
    <cellStyle name="Currency 5" xfId="99" xr:uid="{00000000-0005-0000-0000-00007A870000}"/>
    <cellStyle name="Currency 5 2" xfId="122" xr:uid="{00000000-0005-0000-0000-00007B870000}"/>
    <cellStyle name="Currency 5 2 2" xfId="3461" xr:uid="{00000000-0005-0000-0000-00007C870000}"/>
    <cellStyle name="Currency 5 2 2 2" xfId="4647" xr:uid="{00000000-0005-0000-0000-00007D870000}"/>
    <cellStyle name="Currency 5 2 2 2 2" xfId="17941" xr:uid="{00000000-0005-0000-0000-00007E870000}"/>
    <cellStyle name="Currency 5 2 2 2 2 2" xfId="25895" xr:uid="{00000000-0005-0000-0000-00007F870000}"/>
    <cellStyle name="Currency 5 2 2 2 2 2 2" xfId="54854" xr:uid="{00000000-0005-0000-0000-000080870000}"/>
    <cellStyle name="Currency 5 2 2 2 2 3" xfId="46913" xr:uid="{00000000-0005-0000-0000-000081870000}"/>
    <cellStyle name="Currency 5 2 2 2 3" xfId="11271" xr:uid="{00000000-0005-0000-0000-000082870000}"/>
    <cellStyle name="Currency 5 2 2 2 3 2" xfId="40329" xr:uid="{00000000-0005-0000-0000-000083870000}"/>
    <cellStyle name="Currency 5 2 2 2 4" xfId="33745" xr:uid="{00000000-0005-0000-0000-000084870000}"/>
    <cellStyle name="Currency 5 2 2 3" xfId="6807" xr:uid="{00000000-0005-0000-0000-000085870000}"/>
    <cellStyle name="Currency 5 2 2 3 2" xfId="20089" xr:uid="{00000000-0005-0000-0000-000086870000}"/>
    <cellStyle name="Currency 5 2 2 3 2 2" xfId="28043" xr:uid="{00000000-0005-0000-0000-000087870000}"/>
    <cellStyle name="Currency 5 2 2 3 2 2 2" xfId="57002" xr:uid="{00000000-0005-0000-0000-000088870000}"/>
    <cellStyle name="Currency 5 2 2 3 2 3" xfId="49061" xr:uid="{00000000-0005-0000-0000-000089870000}"/>
    <cellStyle name="Currency 5 2 2 3 3" xfId="13419" xr:uid="{00000000-0005-0000-0000-00008A870000}"/>
    <cellStyle name="Currency 5 2 2 3 3 2" xfId="42477" xr:uid="{00000000-0005-0000-0000-00008B870000}"/>
    <cellStyle name="Currency 5 2 2 3 4" xfId="35893" xr:uid="{00000000-0005-0000-0000-00008C870000}"/>
    <cellStyle name="Currency 5 2 2 4" xfId="7972" xr:uid="{00000000-0005-0000-0000-00008D870000}"/>
    <cellStyle name="Currency 5 2 2 4 2" xfId="21233" xr:uid="{00000000-0005-0000-0000-00008E870000}"/>
    <cellStyle name="Currency 5 2 2 4 2 2" xfId="29187" xr:uid="{00000000-0005-0000-0000-00008F870000}"/>
    <cellStyle name="Currency 5 2 2 4 2 2 2" xfId="58146" xr:uid="{00000000-0005-0000-0000-000090870000}"/>
    <cellStyle name="Currency 5 2 2 4 2 3" xfId="50205" xr:uid="{00000000-0005-0000-0000-000091870000}"/>
    <cellStyle name="Currency 5 2 2 4 3" xfId="14563" xr:uid="{00000000-0005-0000-0000-000092870000}"/>
    <cellStyle name="Currency 5 2 2 4 3 2" xfId="43621" xr:uid="{00000000-0005-0000-0000-000093870000}"/>
    <cellStyle name="Currency 5 2 2 4 4" xfId="37037" xr:uid="{00000000-0005-0000-0000-000094870000}"/>
    <cellStyle name="Currency 5 2 2 5" xfId="15843" xr:uid="{00000000-0005-0000-0000-000095870000}"/>
    <cellStyle name="Currency 5 2 2 5 2" xfId="23832" xr:uid="{00000000-0005-0000-0000-000096870000}"/>
    <cellStyle name="Currency 5 2 2 5 2 2" xfId="52791" xr:uid="{00000000-0005-0000-0000-000097870000}"/>
    <cellStyle name="Currency 5 2 2 5 3" xfId="44850" xr:uid="{00000000-0005-0000-0000-000098870000}"/>
    <cellStyle name="Currency 5 2 2 6" xfId="22383" xr:uid="{00000000-0005-0000-0000-000099870000}"/>
    <cellStyle name="Currency 5 2 2 6 2" xfId="30331" xr:uid="{00000000-0005-0000-0000-00009A870000}"/>
    <cellStyle name="Currency 5 2 2 6 2 2" xfId="59290" xr:uid="{00000000-0005-0000-0000-00009B870000}"/>
    <cellStyle name="Currency 5 2 2 6 3" xfId="51349" xr:uid="{00000000-0005-0000-0000-00009C870000}"/>
    <cellStyle name="Currency 5 2 2 7" xfId="10127" xr:uid="{00000000-0005-0000-0000-00009D870000}"/>
    <cellStyle name="Currency 5 2 2 7 2" xfId="39185" xr:uid="{00000000-0005-0000-0000-00009E870000}"/>
    <cellStyle name="Currency 5 2 2 8" xfId="32601" xr:uid="{00000000-0005-0000-0000-00009F870000}"/>
    <cellStyle name="Currency 5 2 3" xfId="22527" xr:uid="{00000000-0005-0000-0000-0000A0870000}"/>
    <cellStyle name="Currency 5 2 3 2" xfId="30471" xr:uid="{00000000-0005-0000-0000-0000A1870000}"/>
    <cellStyle name="Currency 5 2 3 2 2" xfId="59430" xr:uid="{00000000-0005-0000-0000-0000A2870000}"/>
    <cellStyle name="Currency 5 2 3 3" xfId="51489" xr:uid="{00000000-0005-0000-0000-0000A3870000}"/>
    <cellStyle name="Currency 5 2 4" xfId="22633" xr:uid="{00000000-0005-0000-0000-0000A4870000}"/>
    <cellStyle name="Currency 5 2 4 2" xfId="51595" xr:uid="{00000000-0005-0000-0000-0000A5870000}"/>
    <cellStyle name="Currency 5 3" xfId="935" xr:uid="{00000000-0005-0000-0000-0000A6870000}"/>
    <cellStyle name="Currency 5 4" xfId="3460" xr:uid="{00000000-0005-0000-0000-0000A7870000}"/>
    <cellStyle name="Currency 5 4 2" xfId="4646" xr:uid="{00000000-0005-0000-0000-0000A8870000}"/>
    <cellStyle name="Currency 5 4 2 2" xfId="17940" xr:uid="{00000000-0005-0000-0000-0000A9870000}"/>
    <cellStyle name="Currency 5 4 2 2 2" xfId="25894" xr:uid="{00000000-0005-0000-0000-0000AA870000}"/>
    <cellStyle name="Currency 5 4 2 2 2 2" xfId="54853" xr:uid="{00000000-0005-0000-0000-0000AB870000}"/>
    <cellStyle name="Currency 5 4 2 2 3" xfId="46912" xr:uid="{00000000-0005-0000-0000-0000AC870000}"/>
    <cellStyle name="Currency 5 4 2 3" xfId="11270" xr:uid="{00000000-0005-0000-0000-0000AD870000}"/>
    <cellStyle name="Currency 5 4 2 3 2" xfId="40328" xr:uid="{00000000-0005-0000-0000-0000AE870000}"/>
    <cellStyle name="Currency 5 4 2 4" xfId="33744" xr:uid="{00000000-0005-0000-0000-0000AF870000}"/>
    <cellStyle name="Currency 5 4 3" xfId="6806" xr:uid="{00000000-0005-0000-0000-0000B0870000}"/>
    <cellStyle name="Currency 5 4 3 2" xfId="20088" xr:uid="{00000000-0005-0000-0000-0000B1870000}"/>
    <cellStyle name="Currency 5 4 3 2 2" xfId="28042" xr:uid="{00000000-0005-0000-0000-0000B2870000}"/>
    <cellStyle name="Currency 5 4 3 2 2 2" xfId="57001" xr:uid="{00000000-0005-0000-0000-0000B3870000}"/>
    <cellStyle name="Currency 5 4 3 2 3" xfId="49060" xr:uid="{00000000-0005-0000-0000-0000B4870000}"/>
    <cellStyle name="Currency 5 4 3 3" xfId="13418" xr:uid="{00000000-0005-0000-0000-0000B5870000}"/>
    <cellStyle name="Currency 5 4 3 3 2" xfId="42476" xr:uid="{00000000-0005-0000-0000-0000B6870000}"/>
    <cellStyle name="Currency 5 4 3 4" xfId="35892" xr:uid="{00000000-0005-0000-0000-0000B7870000}"/>
    <cellStyle name="Currency 5 4 4" xfId="7971" xr:uid="{00000000-0005-0000-0000-0000B8870000}"/>
    <cellStyle name="Currency 5 4 4 2" xfId="21232" xr:uid="{00000000-0005-0000-0000-0000B9870000}"/>
    <cellStyle name="Currency 5 4 4 2 2" xfId="29186" xr:uid="{00000000-0005-0000-0000-0000BA870000}"/>
    <cellStyle name="Currency 5 4 4 2 2 2" xfId="58145" xr:uid="{00000000-0005-0000-0000-0000BB870000}"/>
    <cellStyle name="Currency 5 4 4 2 3" xfId="50204" xr:uid="{00000000-0005-0000-0000-0000BC870000}"/>
    <cellStyle name="Currency 5 4 4 3" xfId="14562" xr:uid="{00000000-0005-0000-0000-0000BD870000}"/>
    <cellStyle name="Currency 5 4 4 3 2" xfId="43620" xr:uid="{00000000-0005-0000-0000-0000BE870000}"/>
    <cellStyle name="Currency 5 4 4 4" xfId="37036" xr:uid="{00000000-0005-0000-0000-0000BF870000}"/>
    <cellStyle name="Currency 5 4 5" xfId="15842" xr:uid="{00000000-0005-0000-0000-0000C0870000}"/>
    <cellStyle name="Currency 5 4 5 2" xfId="23831" xr:uid="{00000000-0005-0000-0000-0000C1870000}"/>
    <cellStyle name="Currency 5 4 5 2 2" xfId="52790" xr:uid="{00000000-0005-0000-0000-0000C2870000}"/>
    <cellStyle name="Currency 5 4 5 3" xfId="44849" xr:uid="{00000000-0005-0000-0000-0000C3870000}"/>
    <cellStyle name="Currency 5 4 6" xfId="22382" xr:uid="{00000000-0005-0000-0000-0000C4870000}"/>
    <cellStyle name="Currency 5 4 6 2" xfId="30330" xr:uid="{00000000-0005-0000-0000-0000C5870000}"/>
    <cellStyle name="Currency 5 4 6 2 2" xfId="59289" xr:uid="{00000000-0005-0000-0000-0000C6870000}"/>
    <cellStyle name="Currency 5 4 6 3" xfId="51348" xr:uid="{00000000-0005-0000-0000-0000C7870000}"/>
    <cellStyle name="Currency 5 4 7" xfId="10126" xr:uid="{00000000-0005-0000-0000-0000C8870000}"/>
    <cellStyle name="Currency 5 4 7 2" xfId="39184" xr:uid="{00000000-0005-0000-0000-0000C9870000}"/>
    <cellStyle name="Currency 5 4 8" xfId="32600" xr:uid="{00000000-0005-0000-0000-0000CA870000}"/>
    <cellStyle name="Currency 5 5" xfId="22526" xr:uid="{00000000-0005-0000-0000-0000CB870000}"/>
    <cellStyle name="Currency 5 5 2" xfId="30470" xr:uid="{00000000-0005-0000-0000-0000CC870000}"/>
    <cellStyle name="Currency 5 5 2 2" xfId="59429" xr:uid="{00000000-0005-0000-0000-0000CD870000}"/>
    <cellStyle name="Currency 5 5 3" xfId="51488" xr:uid="{00000000-0005-0000-0000-0000CE870000}"/>
    <cellStyle name="Currency 5 6" xfId="22632" xr:uid="{00000000-0005-0000-0000-0000CF870000}"/>
    <cellStyle name="Currency 5 6 2" xfId="51594" xr:uid="{00000000-0005-0000-0000-0000D0870000}"/>
    <cellStyle name="Currency 50" xfId="3541" xr:uid="{00000000-0005-0000-0000-0000D1870000}"/>
    <cellStyle name="Currency 50 2" xfId="4688" xr:uid="{00000000-0005-0000-0000-0000D2870000}"/>
    <cellStyle name="Currency 50 2 2" xfId="17982" xr:uid="{00000000-0005-0000-0000-0000D3870000}"/>
    <cellStyle name="Currency 50 2 2 2" xfId="25936" xr:uid="{00000000-0005-0000-0000-0000D4870000}"/>
    <cellStyle name="Currency 50 2 2 2 2" xfId="54895" xr:uid="{00000000-0005-0000-0000-0000D5870000}"/>
    <cellStyle name="Currency 50 2 2 3" xfId="46954" xr:uid="{00000000-0005-0000-0000-0000D6870000}"/>
    <cellStyle name="Currency 50 2 3" xfId="11312" xr:uid="{00000000-0005-0000-0000-0000D7870000}"/>
    <cellStyle name="Currency 50 2 3 2" xfId="40370" xr:uid="{00000000-0005-0000-0000-0000D8870000}"/>
    <cellStyle name="Currency 50 2 4" xfId="33786" xr:uid="{00000000-0005-0000-0000-0000D9870000}"/>
    <cellStyle name="Currency 50 3" xfId="6848" xr:uid="{00000000-0005-0000-0000-0000DA870000}"/>
    <cellStyle name="Currency 50 3 2" xfId="20130" xr:uid="{00000000-0005-0000-0000-0000DB870000}"/>
    <cellStyle name="Currency 50 3 2 2" xfId="28084" xr:uid="{00000000-0005-0000-0000-0000DC870000}"/>
    <cellStyle name="Currency 50 3 2 2 2" xfId="57043" xr:uid="{00000000-0005-0000-0000-0000DD870000}"/>
    <cellStyle name="Currency 50 3 2 3" xfId="49102" xr:uid="{00000000-0005-0000-0000-0000DE870000}"/>
    <cellStyle name="Currency 50 3 3" xfId="13460" xr:uid="{00000000-0005-0000-0000-0000DF870000}"/>
    <cellStyle name="Currency 50 3 3 2" xfId="42518" xr:uid="{00000000-0005-0000-0000-0000E0870000}"/>
    <cellStyle name="Currency 50 3 4" xfId="35934" xr:uid="{00000000-0005-0000-0000-0000E1870000}"/>
    <cellStyle name="Currency 50 4" xfId="8013" xr:uid="{00000000-0005-0000-0000-0000E2870000}"/>
    <cellStyle name="Currency 50 4 2" xfId="21274" xr:uid="{00000000-0005-0000-0000-0000E3870000}"/>
    <cellStyle name="Currency 50 4 2 2" xfId="29228" xr:uid="{00000000-0005-0000-0000-0000E4870000}"/>
    <cellStyle name="Currency 50 4 2 2 2" xfId="58187" xr:uid="{00000000-0005-0000-0000-0000E5870000}"/>
    <cellStyle name="Currency 50 4 2 3" xfId="50246" xr:uid="{00000000-0005-0000-0000-0000E6870000}"/>
    <cellStyle name="Currency 50 4 3" xfId="14604" xr:uid="{00000000-0005-0000-0000-0000E7870000}"/>
    <cellStyle name="Currency 50 4 3 2" xfId="43662" xr:uid="{00000000-0005-0000-0000-0000E8870000}"/>
    <cellStyle name="Currency 50 4 4" xfId="37078" xr:uid="{00000000-0005-0000-0000-0000E9870000}"/>
    <cellStyle name="Currency 50 5" xfId="15887" xr:uid="{00000000-0005-0000-0000-0000EA870000}"/>
    <cellStyle name="Currency 50 5 2" xfId="23876" xr:uid="{00000000-0005-0000-0000-0000EB870000}"/>
    <cellStyle name="Currency 50 5 2 2" xfId="52835" xr:uid="{00000000-0005-0000-0000-0000EC870000}"/>
    <cellStyle name="Currency 50 5 3" xfId="44894" xr:uid="{00000000-0005-0000-0000-0000ED870000}"/>
    <cellStyle name="Currency 50 6" xfId="22424" xr:uid="{00000000-0005-0000-0000-0000EE870000}"/>
    <cellStyle name="Currency 50 6 2" xfId="30372" xr:uid="{00000000-0005-0000-0000-0000EF870000}"/>
    <cellStyle name="Currency 50 6 2 2" xfId="59331" xr:uid="{00000000-0005-0000-0000-0000F0870000}"/>
    <cellStyle name="Currency 50 6 3" xfId="51390" xr:uid="{00000000-0005-0000-0000-0000F1870000}"/>
    <cellStyle name="Currency 50 7" xfId="10168" xr:uid="{00000000-0005-0000-0000-0000F2870000}"/>
    <cellStyle name="Currency 50 7 2" xfId="39226" xr:uid="{00000000-0005-0000-0000-0000F3870000}"/>
    <cellStyle name="Currency 50 8" xfId="32642" xr:uid="{00000000-0005-0000-0000-0000F4870000}"/>
    <cellStyle name="Currency 51" xfId="3553" xr:uid="{00000000-0005-0000-0000-0000F5870000}"/>
    <cellStyle name="Currency 51 2" xfId="4700" xr:uid="{00000000-0005-0000-0000-0000F6870000}"/>
    <cellStyle name="Currency 51 2 2" xfId="17994" xr:uid="{00000000-0005-0000-0000-0000F7870000}"/>
    <cellStyle name="Currency 51 2 2 2" xfId="25948" xr:uid="{00000000-0005-0000-0000-0000F8870000}"/>
    <cellStyle name="Currency 51 2 2 2 2" xfId="54907" xr:uid="{00000000-0005-0000-0000-0000F9870000}"/>
    <cellStyle name="Currency 51 2 2 3" xfId="46966" xr:uid="{00000000-0005-0000-0000-0000FA870000}"/>
    <cellStyle name="Currency 51 2 3" xfId="11324" xr:uid="{00000000-0005-0000-0000-0000FB870000}"/>
    <cellStyle name="Currency 51 2 3 2" xfId="40382" xr:uid="{00000000-0005-0000-0000-0000FC870000}"/>
    <cellStyle name="Currency 51 2 4" xfId="33798" xr:uid="{00000000-0005-0000-0000-0000FD870000}"/>
    <cellStyle name="Currency 51 3" xfId="6860" xr:uid="{00000000-0005-0000-0000-0000FE870000}"/>
    <cellStyle name="Currency 51 3 2" xfId="20142" xr:uid="{00000000-0005-0000-0000-0000FF870000}"/>
    <cellStyle name="Currency 51 3 2 2" xfId="28096" xr:uid="{00000000-0005-0000-0000-000000880000}"/>
    <cellStyle name="Currency 51 3 2 2 2" xfId="57055" xr:uid="{00000000-0005-0000-0000-000001880000}"/>
    <cellStyle name="Currency 51 3 2 3" xfId="49114" xr:uid="{00000000-0005-0000-0000-000002880000}"/>
    <cellStyle name="Currency 51 3 3" xfId="13472" xr:uid="{00000000-0005-0000-0000-000003880000}"/>
    <cellStyle name="Currency 51 3 3 2" xfId="42530" xr:uid="{00000000-0005-0000-0000-000004880000}"/>
    <cellStyle name="Currency 51 3 4" xfId="35946" xr:uid="{00000000-0005-0000-0000-000005880000}"/>
    <cellStyle name="Currency 51 4" xfId="8025" xr:uid="{00000000-0005-0000-0000-000006880000}"/>
    <cellStyle name="Currency 51 4 2" xfId="21286" xr:uid="{00000000-0005-0000-0000-000007880000}"/>
    <cellStyle name="Currency 51 4 2 2" xfId="29240" xr:uid="{00000000-0005-0000-0000-000008880000}"/>
    <cellStyle name="Currency 51 4 2 2 2" xfId="58199" xr:uid="{00000000-0005-0000-0000-000009880000}"/>
    <cellStyle name="Currency 51 4 2 3" xfId="50258" xr:uid="{00000000-0005-0000-0000-00000A880000}"/>
    <cellStyle name="Currency 51 4 3" xfId="14616" xr:uid="{00000000-0005-0000-0000-00000B880000}"/>
    <cellStyle name="Currency 51 4 3 2" xfId="43674" xr:uid="{00000000-0005-0000-0000-00000C880000}"/>
    <cellStyle name="Currency 51 4 4" xfId="37090" xr:uid="{00000000-0005-0000-0000-00000D880000}"/>
    <cellStyle name="Currency 51 5" xfId="15899" xr:uid="{00000000-0005-0000-0000-00000E880000}"/>
    <cellStyle name="Currency 51 5 2" xfId="23888" xr:uid="{00000000-0005-0000-0000-00000F880000}"/>
    <cellStyle name="Currency 51 5 2 2" xfId="52847" xr:uid="{00000000-0005-0000-0000-000010880000}"/>
    <cellStyle name="Currency 51 5 3" xfId="44906" xr:uid="{00000000-0005-0000-0000-000011880000}"/>
    <cellStyle name="Currency 51 6" xfId="22436" xr:uid="{00000000-0005-0000-0000-000012880000}"/>
    <cellStyle name="Currency 51 6 2" xfId="30384" xr:uid="{00000000-0005-0000-0000-000013880000}"/>
    <cellStyle name="Currency 51 6 2 2" xfId="59343" xr:uid="{00000000-0005-0000-0000-000014880000}"/>
    <cellStyle name="Currency 51 6 3" xfId="51402" xr:uid="{00000000-0005-0000-0000-000015880000}"/>
    <cellStyle name="Currency 51 7" xfId="10180" xr:uid="{00000000-0005-0000-0000-000016880000}"/>
    <cellStyle name="Currency 51 7 2" xfId="39238" xr:uid="{00000000-0005-0000-0000-000017880000}"/>
    <cellStyle name="Currency 51 8" xfId="32654" xr:uid="{00000000-0005-0000-0000-000018880000}"/>
    <cellStyle name="Currency 52" xfId="3559" xr:uid="{00000000-0005-0000-0000-000019880000}"/>
    <cellStyle name="Currency 52 2" xfId="4706" xr:uid="{00000000-0005-0000-0000-00001A880000}"/>
    <cellStyle name="Currency 52 2 2" xfId="18000" xr:uid="{00000000-0005-0000-0000-00001B880000}"/>
    <cellStyle name="Currency 52 2 2 2" xfId="25954" xr:uid="{00000000-0005-0000-0000-00001C880000}"/>
    <cellStyle name="Currency 52 2 2 2 2" xfId="54913" xr:uid="{00000000-0005-0000-0000-00001D880000}"/>
    <cellStyle name="Currency 52 2 2 3" xfId="46972" xr:uid="{00000000-0005-0000-0000-00001E880000}"/>
    <cellStyle name="Currency 52 2 3" xfId="11330" xr:uid="{00000000-0005-0000-0000-00001F880000}"/>
    <cellStyle name="Currency 52 2 3 2" xfId="40388" xr:uid="{00000000-0005-0000-0000-000020880000}"/>
    <cellStyle name="Currency 52 2 4" xfId="33804" xr:uid="{00000000-0005-0000-0000-000021880000}"/>
    <cellStyle name="Currency 52 3" xfId="6866" xr:uid="{00000000-0005-0000-0000-000022880000}"/>
    <cellStyle name="Currency 52 3 2" xfId="20148" xr:uid="{00000000-0005-0000-0000-000023880000}"/>
    <cellStyle name="Currency 52 3 2 2" xfId="28102" xr:uid="{00000000-0005-0000-0000-000024880000}"/>
    <cellStyle name="Currency 52 3 2 2 2" xfId="57061" xr:uid="{00000000-0005-0000-0000-000025880000}"/>
    <cellStyle name="Currency 52 3 2 3" xfId="49120" xr:uid="{00000000-0005-0000-0000-000026880000}"/>
    <cellStyle name="Currency 52 3 3" xfId="13478" xr:uid="{00000000-0005-0000-0000-000027880000}"/>
    <cellStyle name="Currency 52 3 3 2" xfId="42536" xr:uid="{00000000-0005-0000-0000-000028880000}"/>
    <cellStyle name="Currency 52 3 4" xfId="35952" xr:uid="{00000000-0005-0000-0000-000029880000}"/>
    <cellStyle name="Currency 52 4" xfId="8031" xr:uid="{00000000-0005-0000-0000-00002A880000}"/>
    <cellStyle name="Currency 52 4 2" xfId="21292" xr:uid="{00000000-0005-0000-0000-00002B880000}"/>
    <cellStyle name="Currency 52 4 2 2" xfId="29246" xr:uid="{00000000-0005-0000-0000-00002C880000}"/>
    <cellStyle name="Currency 52 4 2 2 2" xfId="58205" xr:uid="{00000000-0005-0000-0000-00002D880000}"/>
    <cellStyle name="Currency 52 4 2 3" xfId="50264" xr:uid="{00000000-0005-0000-0000-00002E880000}"/>
    <cellStyle name="Currency 52 4 3" xfId="14622" xr:uid="{00000000-0005-0000-0000-00002F880000}"/>
    <cellStyle name="Currency 52 4 3 2" xfId="43680" xr:uid="{00000000-0005-0000-0000-000030880000}"/>
    <cellStyle name="Currency 52 4 4" xfId="37096" xr:uid="{00000000-0005-0000-0000-000031880000}"/>
    <cellStyle name="Currency 52 5" xfId="15905" xr:uid="{00000000-0005-0000-0000-000032880000}"/>
    <cellStyle name="Currency 52 5 2" xfId="23894" xr:uid="{00000000-0005-0000-0000-000033880000}"/>
    <cellStyle name="Currency 52 5 2 2" xfId="52853" xr:uid="{00000000-0005-0000-0000-000034880000}"/>
    <cellStyle name="Currency 52 5 3" xfId="44912" xr:uid="{00000000-0005-0000-0000-000035880000}"/>
    <cellStyle name="Currency 52 6" xfId="22442" xr:uid="{00000000-0005-0000-0000-000036880000}"/>
    <cellStyle name="Currency 52 6 2" xfId="30390" xr:uid="{00000000-0005-0000-0000-000037880000}"/>
    <cellStyle name="Currency 52 6 2 2" xfId="59349" xr:uid="{00000000-0005-0000-0000-000038880000}"/>
    <cellStyle name="Currency 52 6 3" xfId="51408" xr:uid="{00000000-0005-0000-0000-000039880000}"/>
    <cellStyle name="Currency 52 7" xfId="10186" xr:uid="{00000000-0005-0000-0000-00003A880000}"/>
    <cellStyle name="Currency 52 7 2" xfId="39244" xr:uid="{00000000-0005-0000-0000-00003B880000}"/>
    <cellStyle name="Currency 52 8" xfId="32660" xr:uid="{00000000-0005-0000-0000-00003C880000}"/>
    <cellStyle name="Currency 53" xfId="3551" xr:uid="{00000000-0005-0000-0000-00003D880000}"/>
    <cellStyle name="Currency 53 2" xfId="4698" xr:uid="{00000000-0005-0000-0000-00003E880000}"/>
    <cellStyle name="Currency 53 2 2" xfId="17992" xr:uid="{00000000-0005-0000-0000-00003F880000}"/>
    <cellStyle name="Currency 53 2 2 2" xfId="25946" xr:uid="{00000000-0005-0000-0000-000040880000}"/>
    <cellStyle name="Currency 53 2 2 2 2" xfId="54905" xr:uid="{00000000-0005-0000-0000-000041880000}"/>
    <cellStyle name="Currency 53 2 2 3" xfId="46964" xr:uid="{00000000-0005-0000-0000-000042880000}"/>
    <cellStyle name="Currency 53 2 3" xfId="11322" xr:uid="{00000000-0005-0000-0000-000043880000}"/>
    <cellStyle name="Currency 53 2 3 2" xfId="40380" xr:uid="{00000000-0005-0000-0000-000044880000}"/>
    <cellStyle name="Currency 53 2 4" xfId="33796" xr:uid="{00000000-0005-0000-0000-000045880000}"/>
    <cellStyle name="Currency 53 3" xfId="6858" xr:uid="{00000000-0005-0000-0000-000046880000}"/>
    <cellStyle name="Currency 53 3 2" xfId="20140" xr:uid="{00000000-0005-0000-0000-000047880000}"/>
    <cellStyle name="Currency 53 3 2 2" xfId="28094" xr:uid="{00000000-0005-0000-0000-000048880000}"/>
    <cellStyle name="Currency 53 3 2 2 2" xfId="57053" xr:uid="{00000000-0005-0000-0000-000049880000}"/>
    <cellStyle name="Currency 53 3 2 3" xfId="49112" xr:uid="{00000000-0005-0000-0000-00004A880000}"/>
    <cellStyle name="Currency 53 3 3" xfId="13470" xr:uid="{00000000-0005-0000-0000-00004B880000}"/>
    <cellStyle name="Currency 53 3 3 2" xfId="42528" xr:uid="{00000000-0005-0000-0000-00004C880000}"/>
    <cellStyle name="Currency 53 3 4" xfId="35944" xr:uid="{00000000-0005-0000-0000-00004D880000}"/>
    <cellStyle name="Currency 53 4" xfId="8023" xr:uid="{00000000-0005-0000-0000-00004E880000}"/>
    <cellStyle name="Currency 53 4 2" xfId="21284" xr:uid="{00000000-0005-0000-0000-00004F880000}"/>
    <cellStyle name="Currency 53 4 2 2" xfId="29238" xr:uid="{00000000-0005-0000-0000-000050880000}"/>
    <cellStyle name="Currency 53 4 2 2 2" xfId="58197" xr:uid="{00000000-0005-0000-0000-000051880000}"/>
    <cellStyle name="Currency 53 4 2 3" xfId="50256" xr:uid="{00000000-0005-0000-0000-000052880000}"/>
    <cellStyle name="Currency 53 4 3" xfId="14614" xr:uid="{00000000-0005-0000-0000-000053880000}"/>
    <cellStyle name="Currency 53 4 3 2" xfId="43672" xr:uid="{00000000-0005-0000-0000-000054880000}"/>
    <cellStyle name="Currency 53 4 4" xfId="37088" xr:uid="{00000000-0005-0000-0000-000055880000}"/>
    <cellStyle name="Currency 53 5" xfId="15897" xr:uid="{00000000-0005-0000-0000-000056880000}"/>
    <cellStyle name="Currency 53 5 2" xfId="23886" xr:uid="{00000000-0005-0000-0000-000057880000}"/>
    <cellStyle name="Currency 53 5 2 2" xfId="52845" xr:uid="{00000000-0005-0000-0000-000058880000}"/>
    <cellStyle name="Currency 53 5 3" xfId="44904" xr:uid="{00000000-0005-0000-0000-000059880000}"/>
    <cellStyle name="Currency 53 6" xfId="22434" xr:uid="{00000000-0005-0000-0000-00005A880000}"/>
    <cellStyle name="Currency 53 6 2" xfId="30382" xr:uid="{00000000-0005-0000-0000-00005B880000}"/>
    <cellStyle name="Currency 53 6 2 2" xfId="59341" xr:uid="{00000000-0005-0000-0000-00005C880000}"/>
    <cellStyle name="Currency 53 6 3" xfId="51400" xr:uid="{00000000-0005-0000-0000-00005D880000}"/>
    <cellStyle name="Currency 53 7" xfId="10178" xr:uid="{00000000-0005-0000-0000-00005E880000}"/>
    <cellStyle name="Currency 53 7 2" xfId="39236" xr:uid="{00000000-0005-0000-0000-00005F880000}"/>
    <cellStyle name="Currency 53 8" xfId="32652" xr:uid="{00000000-0005-0000-0000-000060880000}"/>
    <cellStyle name="Currency 54" xfId="3556" xr:uid="{00000000-0005-0000-0000-000061880000}"/>
    <cellStyle name="Currency 54 2" xfId="4703" xr:uid="{00000000-0005-0000-0000-000062880000}"/>
    <cellStyle name="Currency 54 2 2" xfId="17997" xr:uid="{00000000-0005-0000-0000-000063880000}"/>
    <cellStyle name="Currency 54 2 2 2" xfId="25951" xr:uid="{00000000-0005-0000-0000-000064880000}"/>
    <cellStyle name="Currency 54 2 2 2 2" xfId="54910" xr:uid="{00000000-0005-0000-0000-000065880000}"/>
    <cellStyle name="Currency 54 2 2 3" xfId="46969" xr:uid="{00000000-0005-0000-0000-000066880000}"/>
    <cellStyle name="Currency 54 2 3" xfId="11327" xr:uid="{00000000-0005-0000-0000-000067880000}"/>
    <cellStyle name="Currency 54 2 3 2" xfId="40385" xr:uid="{00000000-0005-0000-0000-000068880000}"/>
    <cellStyle name="Currency 54 2 4" xfId="33801" xr:uid="{00000000-0005-0000-0000-000069880000}"/>
    <cellStyle name="Currency 54 3" xfId="6863" xr:uid="{00000000-0005-0000-0000-00006A880000}"/>
    <cellStyle name="Currency 54 3 2" xfId="20145" xr:uid="{00000000-0005-0000-0000-00006B880000}"/>
    <cellStyle name="Currency 54 3 2 2" xfId="28099" xr:uid="{00000000-0005-0000-0000-00006C880000}"/>
    <cellStyle name="Currency 54 3 2 2 2" xfId="57058" xr:uid="{00000000-0005-0000-0000-00006D880000}"/>
    <cellStyle name="Currency 54 3 2 3" xfId="49117" xr:uid="{00000000-0005-0000-0000-00006E880000}"/>
    <cellStyle name="Currency 54 3 3" xfId="13475" xr:uid="{00000000-0005-0000-0000-00006F880000}"/>
    <cellStyle name="Currency 54 3 3 2" xfId="42533" xr:uid="{00000000-0005-0000-0000-000070880000}"/>
    <cellStyle name="Currency 54 3 4" xfId="35949" xr:uid="{00000000-0005-0000-0000-000071880000}"/>
    <cellStyle name="Currency 54 4" xfId="8028" xr:uid="{00000000-0005-0000-0000-000072880000}"/>
    <cellStyle name="Currency 54 4 2" xfId="21289" xr:uid="{00000000-0005-0000-0000-000073880000}"/>
    <cellStyle name="Currency 54 4 2 2" xfId="29243" xr:uid="{00000000-0005-0000-0000-000074880000}"/>
    <cellStyle name="Currency 54 4 2 2 2" xfId="58202" xr:uid="{00000000-0005-0000-0000-000075880000}"/>
    <cellStyle name="Currency 54 4 2 3" xfId="50261" xr:uid="{00000000-0005-0000-0000-000076880000}"/>
    <cellStyle name="Currency 54 4 3" xfId="14619" xr:uid="{00000000-0005-0000-0000-000077880000}"/>
    <cellStyle name="Currency 54 4 3 2" xfId="43677" xr:uid="{00000000-0005-0000-0000-000078880000}"/>
    <cellStyle name="Currency 54 4 4" xfId="37093" xr:uid="{00000000-0005-0000-0000-000079880000}"/>
    <cellStyle name="Currency 54 5" xfId="15902" xr:uid="{00000000-0005-0000-0000-00007A880000}"/>
    <cellStyle name="Currency 54 5 2" xfId="23891" xr:uid="{00000000-0005-0000-0000-00007B880000}"/>
    <cellStyle name="Currency 54 5 2 2" xfId="52850" xr:uid="{00000000-0005-0000-0000-00007C880000}"/>
    <cellStyle name="Currency 54 5 3" xfId="44909" xr:uid="{00000000-0005-0000-0000-00007D880000}"/>
    <cellStyle name="Currency 54 6" xfId="22439" xr:uid="{00000000-0005-0000-0000-00007E880000}"/>
    <cellStyle name="Currency 54 6 2" xfId="30387" xr:uid="{00000000-0005-0000-0000-00007F880000}"/>
    <cellStyle name="Currency 54 6 2 2" xfId="59346" xr:uid="{00000000-0005-0000-0000-000080880000}"/>
    <cellStyle name="Currency 54 6 3" xfId="51405" xr:uid="{00000000-0005-0000-0000-000081880000}"/>
    <cellStyle name="Currency 54 7" xfId="10183" xr:uid="{00000000-0005-0000-0000-000082880000}"/>
    <cellStyle name="Currency 54 7 2" xfId="39241" xr:uid="{00000000-0005-0000-0000-000083880000}"/>
    <cellStyle name="Currency 54 8" xfId="32657" xr:uid="{00000000-0005-0000-0000-000084880000}"/>
    <cellStyle name="Currency 55" xfId="3563" xr:uid="{00000000-0005-0000-0000-000085880000}"/>
    <cellStyle name="Currency 55 2" xfId="4710" xr:uid="{00000000-0005-0000-0000-000086880000}"/>
    <cellStyle name="Currency 55 2 2" xfId="18004" xr:uid="{00000000-0005-0000-0000-000087880000}"/>
    <cellStyle name="Currency 55 2 2 2" xfId="25958" xr:uid="{00000000-0005-0000-0000-000088880000}"/>
    <cellStyle name="Currency 55 2 2 2 2" xfId="54917" xr:uid="{00000000-0005-0000-0000-000089880000}"/>
    <cellStyle name="Currency 55 2 2 3" xfId="46976" xr:uid="{00000000-0005-0000-0000-00008A880000}"/>
    <cellStyle name="Currency 55 2 3" xfId="11334" xr:uid="{00000000-0005-0000-0000-00008B880000}"/>
    <cellStyle name="Currency 55 2 3 2" xfId="40392" xr:uid="{00000000-0005-0000-0000-00008C880000}"/>
    <cellStyle name="Currency 55 2 4" xfId="33808" xr:uid="{00000000-0005-0000-0000-00008D880000}"/>
    <cellStyle name="Currency 55 3" xfId="6870" xr:uid="{00000000-0005-0000-0000-00008E880000}"/>
    <cellStyle name="Currency 55 3 2" xfId="20152" xr:uid="{00000000-0005-0000-0000-00008F880000}"/>
    <cellStyle name="Currency 55 3 2 2" xfId="28106" xr:uid="{00000000-0005-0000-0000-000090880000}"/>
    <cellStyle name="Currency 55 3 2 2 2" xfId="57065" xr:uid="{00000000-0005-0000-0000-000091880000}"/>
    <cellStyle name="Currency 55 3 2 3" xfId="49124" xr:uid="{00000000-0005-0000-0000-000092880000}"/>
    <cellStyle name="Currency 55 3 3" xfId="13482" xr:uid="{00000000-0005-0000-0000-000093880000}"/>
    <cellStyle name="Currency 55 3 3 2" xfId="42540" xr:uid="{00000000-0005-0000-0000-000094880000}"/>
    <cellStyle name="Currency 55 3 4" xfId="35956" xr:uid="{00000000-0005-0000-0000-000095880000}"/>
    <cellStyle name="Currency 55 4" xfId="8035" xr:uid="{00000000-0005-0000-0000-000096880000}"/>
    <cellStyle name="Currency 55 4 2" xfId="21296" xr:uid="{00000000-0005-0000-0000-000097880000}"/>
    <cellStyle name="Currency 55 4 2 2" xfId="29250" xr:uid="{00000000-0005-0000-0000-000098880000}"/>
    <cellStyle name="Currency 55 4 2 2 2" xfId="58209" xr:uid="{00000000-0005-0000-0000-000099880000}"/>
    <cellStyle name="Currency 55 4 2 3" xfId="50268" xr:uid="{00000000-0005-0000-0000-00009A880000}"/>
    <cellStyle name="Currency 55 4 3" xfId="14626" xr:uid="{00000000-0005-0000-0000-00009B880000}"/>
    <cellStyle name="Currency 55 4 3 2" xfId="43684" xr:uid="{00000000-0005-0000-0000-00009C880000}"/>
    <cellStyle name="Currency 55 4 4" xfId="37100" xr:uid="{00000000-0005-0000-0000-00009D880000}"/>
    <cellStyle name="Currency 55 5" xfId="15909" xr:uid="{00000000-0005-0000-0000-00009E880000}"/>
    <cellStyle name="Currency 55 5 2" xfId="23898" xr:uid="{00000000-0005-0000-0000-00009F880000}"/>
    <cellStyle name="Currency 55 5 2 2" xfId="52857" xr:uid="{00000000-0005-0000-0000-0000A0880000}"/>
    <cellStyle name="Currency 55 5 3" xfId="44916" xr:uid="{00000000-0005-0000-0000-0000A1880000}"/>
    <cellStyle name="Currency 55 6" xfId="22446" xr:uid="{00000000-0005-0000-0000-0000A2880000}"/>
    <cellStyle name="Currency 55 6 2" xfId="30394" xr:uid="{00000000-0005-0000-0000-0000A3880000}"/>
    <cellStyle name="Currency 55 6 2 2" xfId="59353" xr:uid="{00000000-0005-0000-0000-0000A4880000}"/>
    <cellStyle name="Currency 55 6 3" xfId="51412" xr:uid="{00000000-0005-0000-0000-0000A5880000}"/>
    <cellStyle name="Currency 55 7" xfId="10190" xr:uid="{00000000-0005-0000-0000-0000A6880000}"/>
    <cellStyle name="Currency 55 7 2" xfId="39248" xr:uid="{00000000-0005-0000-0000-0000A7880000}"/>
    <cellStyle name="Currency 55 8" xfId="32664" xr:uid="{00000000-0005-0000-0000-0000A8880000}"/>
    <cellStyle name="Currency 56" xfId="22457" xr:uid="{00000000-0005-0000-0000-0000A9880000}"/>
    <cellStyle name="Currency 56 2" xfId="30401" xr:uid="{00000000-0005-0000-0000-0000AA880000}"/>
    <cellStyle name="Currency 56 2 2" xfId="59360" xr:uid="{00000000-0005-0000-0000-0000AB880000}"/>
    <cellStyle name="Currency 56 3" xfId="51419" xr:uid="{00000000-0005-0000-0000-0000AC880000}"/>
    <cellStyle name="Currency 57" xfId="22547" xr:uid="{00000000-0005-0000-0000-0000AD880000}"/>
    <cellStyle name="Currency 57 2" xfId="51509" xr:uid="{00000000-0005-0000-0000-0000AE880000}"/>
    <cellStyle name="Currency 58" xfId="22563" xr:uid="{00000000-0005-0000-0000-0000AF880000}"/>
    <cellStyle name="Currency 58 2" xfId="51525" xr:uid="{00000000-0005-0000-0000-0000B0880000}"/>
    <cellStyle name="Currency 59" xfId="30505" xr:uid="{00000000-0005-0000-0000-0000B1880000}"/>
    <cellStyle name="Currency 59 2" xfId="59464" xr:uid="{00000000-0005-0000-0000-0000B2880000}"/>
    <cellStyle name="Currency 6" xfId="10" xr:uid="{00000000-0005-0000-0000-0000B3880000}"/>
    <cellStyle name="Currency 60" xfId="30507" xr:uid="{00000000-0005-0000-0000-0000B4880000}"/>
    <cellStyle name="Currency 60 2" xfId="59466" xr:uid="{00000000-0005-0000-0000-0000B5880000}"/>
    <cellStyle name="Currency 61" xfId="30509" xr:uid="{00000000-0005-0000-0000-0000B6880000}"/>
    <cellStyle name="Currency 61 2" xfId="59468" xr:uid="{00000000-0005-0000-0000-0000B7880000}"/>
    <cellStyle name="Currency 62" xfId="30511" xr:uid="{00000000-0005-0000-0000-0000B8880000}"/>
    <cellStyle name="Currency 62 2" xfId="59470" xr:uid="{00000000-0005-0000-0000-0000B9880000}"/>
    <cellStyle name="Currency 63" xfId="30513" xr:uid="{00000000-0005-0000-0000-0000BA880000}"/>
    <cellStyle name="Currency 63 2" xfId="59472" xr:uid="{00000000-0005-0000-0000-0000BB880000}"/>
    <cellStyle name="Currency 64" xfId="30531" xr:uid="{00000000-0005-0000-0000-0000BC880000}"/>
    <cellStyle name="Currency 65" xfId="30516" xr:uid="{00000000-0005-0000-0000-0000BD880000}"/>
    <cellStyle name="Currency 7" xfId="936" xr:uid="{00000000-0005-0000-0000-0000BE880000}"/>
    <cellStyle name="Currency 7 2" xfId="3462" xr:uid="{00000000-0005-0000-0000-0000BF880000}"/>
    <cellStyle name="Currency 7 2 2" xfId="4648" xr:uid="{00000000-0005-0000-0000-0000C0880000}"/>
    <cellStyle name="Currency 7 2 2 2" xfId="17942" xr:uid="{00000000-0005-0000-0000-0000C1880000}"/>
    <cellStyle name="Currency 7 2 2 2 2" xfId="25896" xr:uid="{00000000-0005-0000-0000-0000C2880000}"/>
    <cellStyle name="Currency 7 2 2 2 2 2" xfId="54855" xr:uid="{00000000-0005-0000-0000-0000C3880000}"/>
    <cellStyle name="Currency 7 2 2 2 3" xfId="46914" xr:uid="{00000000-0005-0000-0000-0000C4880000}"/>
    <cellStyle name="Currency 7 2 2 3" xfId="11272" xr:uid="{00000000-0005-0000-0000-0000C5880000}"/>
    <cellStyle name="Currency 7 2 2 3 2" xfId="40330" xr:uid="{00000000-0005-0000-0000-0000C6880000}"/>
    <cellStyle name="Currency 7 2 2 4" xfId="33746" xr:uid="{00000000-0005-0000-0000-0000C7880000}"/>
    <cellStyle name="Currency 7 2 3" xfId="6808" xr:uid="{00000000-0005-0000-0000-0000C8880000}"/>
    <cellStyle name="Currency 7 2 3 2" xfId="20090" xr:uid="{00000000-0005-0000-0000-0000C9880000}"/>
    <cellStyle name="Currency 7 2 3 2 2" xfId="28044" xr:uid="{00000000-0005-0000-0000-0000CA880000}"/>
    <cellStyle name="Currency 7 2 3 2 2 2" xfId="57003" xr:uid="{00000000-0005-0000-0000-0000CB880000}"/>
    <cellStyle name="Currency 7 2 3 2 3" xfId="49062" xr:uid="{00000000-0005-0000-0000-0000CC880000}"/>
    <cellStyle name="Currency 7 2 3 3" xfId="13420" xr:uid="{00000000-0005-0000-0000-0000CD880000}"/>
    <cellStyle name="Currency 7 2 3 3 2" xfId="42478" xr:uid="{00000000-0005-0000-0000-0000CE880000}"/>
    <cellStyle name="Currency 7 2 3 4" xfId="35894" xr:uid="{00000000-0005-0000-0000-0000CF880000}"/>
    <cellStyle name="Currency 7 2 4" xfId="7973" xr:uid="{00000000-0005-0000-0000-0000D0880000}"/>
    <cellStyle name="Currency 7 2 4 2" xfId="21234" xr:uid="{00000000-0005-0000-0000-0000D1880000}"/>
    <cellStyle name="Currency 7 2 4 2 2" xfId="29188" xr:uid="{00000000-0005-0000-0000-0000D2880000}"/>
    <cellStyle name="Currency 7 2 4 2 2 2" xfId="58147" xr:uid="{00000000-0005-0000-0000-0000D3880000}"/>
    <cellStyle name="Currency 7 2 4 2 3" xfId="50206" xr:uid="{00000000-0005-0000-0000-0000D4880000}"/>
    <cellStyle name="Currency 7 2 4 3" xfId="14564" xr:uid="{00000000-0005-0000-0000-0000D5880000}"/>
    <cellStyle name="Currency 7 2 4 3 2" xfId="43622" xr:uid="{00000000-0005-0000-0000-0000D6880000}"/>
    <cellStyle name="Currency 7 2 4 4" xfId="37038" xr:uid="{00000000-0005-0000-0000-0000D7880000}"/>
    <cellStyle name="Currency 7 2 5" xfId="15844" xr:uid="{00000000-0005-0000-0000-0000D8880000}"/>
    <cellStyle name="Currency 7 2 5 2" xfId="23833" xr:uid="{00000000-0005-0000-0000-0000D9880000}"/>
    <cellStyle name="Currency 7 2 5 2 2" xfId="52792" xr:uid="{00000000-0005-0000-0000-0000DA880000}"/>
    <cellStyle name="Currency 7 2 5 3" xfId="44851" xr:uid="{00000000-0005-0000-0000-0000DB880000}"/>
    <cellStyle name="Currency 7 2 6" xfId="22384" xr:uid="{00000000-0005-0000-0000-0000DC880000}"/>
    <cellStyle name="Currency 7 2 6 2" xfId="30332" xr:uid="{00000000-0005-0000-0000-0000DD880000}"/>
    <cellStyle name="Currency 7 2 6 2 2" xfId="59291" xr:uid="{00000000-0005-0000-0000-0000DE880000}"/>
    <cellStyle name="Currency 7 2 6 3" xfId="51350" xr:uid="{00000000-0005-0000-0000-0000DF880000}"/>
    <cellStyle name="Currency 7 2 7" xfId="10128" xr:uid="{00000000-0005-0000-0000-0000E0880000}"/>
    <cellStyle name="Currency 7 2 7 2" xfId="39186" xr:uid="{00000000-0005-0000-0000-0000E1880000}"/>
    <cellStyle name="Currency 7 2 8" xfId="32602" xr:uid="{00000000-0005-0000-0000-0000E2880000}"/>
    <cellStyle name="Currency 7 3" xfId="22528" xr:uid="{00000000-0005-0000-0000-0000E3880000}"/>
    <cellStyle name="Currency 7 3 2" xfId="30472" xr:uid="{00000000-0005-0000-0000-0000E4880000}"/>
    <cellStyle name="Currency 7 3 2 2" xfId="59431" xr:uid="{00000000-0005-0000-0000-0000E5880000}"/>
    <cellStyle name="Currency 7 3 3" xfId="51490" xr:uid="{00000000-0005-0000-0000-0000E6880000}"/>
    <cellStyle name="Currency 7 4" xfId="22634" xr:uid="{00000000-0005-0000-0000-0000E7880000}"/>
    <cellStyle name="Currency 7 4 2" xfId="51596" xr:uid="{00000000-0005-0000-0000-0000E8880000}"/>
    <cellStyle name="Currency 8" xfId="1384" xr:uid="{00000000-0005-0000-0000-0000E9880000}"/>
    <cellStyle name="Currency 8 2" xfId="3463" xr:uid="{00000000-0005-0000-0000-0000EA880000}"/>
    <cellStyle name="Currency 9" xfId="1375" xr:uid="{00000000-0005-0000-0000-0000EB880000}"/>
    <cellStyle name="Currency0" xfId="937" xr:uid="{00000000-0005-0000-0000-0000EC880000}"/>
    <cellStyle name="Currency0 2" xfId="3464" xr:uid="{00000000-0005-0000-0000-0000ED880000}"/>
    <cellStyle name="Currency1" xfId="938" xr:uid="{00000000-0005-0000-0000-0000EE880000}"/>
    <cellStyle name="current day" xfId="939" xr:uid="{00000000-0005-0000-0000-0000EF880000}"/>
    <cellStyle name="CUR-SIS" xfId="940" xr:uid="{00000000-0005-0000-0000-0000F0880000}"/>
    <cellStyle name="DAILY_TITLE" xfId="941" xr:uid="{00000000-0005-0000-0000-0000F1880000}"/>
    <cellStyle name="Data Entry" xfId="942" xr:uid="{00000000-0005-0000-0000-0000F2880000}"/>
    <cellStyle name="Date" xfId="943" xr:uid="{00000000-0005-0000-0000-0000F3880000}"/>
    <cellStyle name="Day" xfId="944" xr:uid="{00000000-0005-0000-0000-0000F4880000}"/>
    <cellStyle name="Desc" xfId="945" xr:uid="{00000000-0005-0000-0000-0000F5880000}"/>
    <cellStyle name="Dezimal [0]_Customer Financials Summary" xfId="946" xr:uid="{00000000-0005-0000-0000-0000F6880000}"/>
    <cellStyle name="Dezimal_Customer Financials Summary" xfId="947" xr:uid="{00000000-0005-0000-0000-0000F7880000}"/>
    <cellStyle name="Dollar (zero dec)" xfId="948" xr:uid="{00000000-0005-0000-0000-0000F8880000}"/>
    <cellStyle name="DSH-SPACE" xfId="949" xr:uid="{00000000-0005-0000-0000-0000F9880000}"/>
    <cellStyle name="eab" xfId="950" xr:uid="{00000000-0005-0000-0000-0000FA880000}"/>
    <cellStyle name="Entered" xfId="951" xr:uid="{00000000-0005-0000-0000-0000FB880000}"/>
    <cellStyle name="EPS" xfId="952" xr:uid="{00000000-0005-0000-0000-0000FC880000}"/>
    <cellStyle name="Euro" xfId="953" xr:uid="{00000000-0005-0000-0000-0000FD880000}"/>
    <cellStyle name="Euro 2" xfId="954" xr:uid="{00000000-0005-0000-0000-0000FE880000}"/>
    <cellStyle name="Euro 3" xfId="955" xr:uid="{00000000-0005-0000-0000-0000FF880000}"/>
    <cellStyle name="Euro 4" xfId="956" xr:uid="{00000000-0005-0000-0000-000000890000}"/>
    <cellStyle name="Euro 5" xfId="957" xr:uid="{00000000-0005-0000-0000-000001890000}"/>
    <cellStyle name="Excel Built-in Normal" xfId="958" xr:uid="{00000000-0005-0000-0000-000002890000}"/>
    <cellStyle name="Excel Built-in Normal 2" xfId="959" xr:uid="{00000000-0005-0000-0000-000003890000}"/>
    <cellStyle name="Excel Built-in Normal_Compare" xfId="960" xr:uid="{00000000-0005-0000-0000-000004890000}"/>
    <cellStyle name="Explanatory Text" xfId="38" builtinId="53" customBuiltin="1"/>
    <cellStyle name="Explanatory Text 2" xfId="961" xr:uid="{00000000-0005-0000-0000-000006890000}"/>
    <cellStyle name="FACTOR-SISR" xfId="962" xr:uid="{00000000-0005-0000-0000-000007890000}"/>
    <cellStyle name="Fixed" xfId="963" xr:uid="{00000000-0005-0000-0000-000008890000}"/>
    <cellStyle name="Fixed3 - Style3" xfId="964" xr:uid="{00000000-0005-0000-0000-000009890000}"/>
    <cellStyle name="FRMCOL-A" xfId="965" xr:uid="{00000000-0005-0000-0000-00000A890000}"/>
    <cellStyle name="FRMCOL-BCD" xfId="966" xr:uid="{00000000-0005-0000-0000-00000B890000}"/>
    <cellStyle name="FRMCOLOR" xfId="967" xr:uid="{00000000-0005-0000-0000-00000C890000}"/>
    <cellStyle name="General" xfId="968" xr:uid="{00000000-0005-0000-0000-00000D890000}"/>
    <cellStyle name="Good" xfId="29" builtinId="26" customBuiltin="1"/>
    <cellStyle name="Good 2" xfId="969" xr:uid="{00000000-0005-0000-0000-00000F890000}"/>
    <cellStyle name="Grey" xfId="970" xr:uid="{00000000-0005-0000-0000-000010890000}"/>
    <cellStyle name="HEADER" xfId="971" xr:uid="{00000000-0005-0000-0000-000011890000}"/>
    <cellStyle name="Header1" xfId="972" xr:uid="{00000000-0005-0000-0000-000012890000}"/>
    <cellStyle name="Header2" xfId="973" xr:uid="{00000000-0005-0000-0000-000013890000}"/>
    <cellStyle name="Heading 1" xfId="25" builtinId="16" customBuiltin="1"/>
    <cellStyle name="Heading 1 2" xfId="20" xr:uid="{00000000-0005-0000-0000-000015890000}"/>
    <cellStyle name="Heading 1 2 2" xfId="974" xr:uid="{00000000-0005-0000-0000-000016890000}"/>
    <cellStyle name="Heading 2" xfId="26" builtinId="17" customBuiltin="1"/>
    <cellStyle name="Heading 2 2" xfId="975" xr:uid="{00000000-0005-0000-0000-000018890000}"/>
    <cellStyle name="Heading 3" xfId="27" builtinId="18" customBuiltin="1"/>
    <cellStyle name="Heading 3 2" xfId="976" xr:uid="{00000000-0005-0000-0000-00001A890000}"/>
    <cellStyle name="Heading 4" xfId="28" builtinId="19" customBuiltin="1"/>
    <cellStyle name="Heading 4 2" xfId="977" xr:uid="{00000000-0005-0000-0000-00001C890000}"/>
    <cellStyle name="Heading1" xfId="978" xr:uid="{00000000-0005-0000-0000-00001D890000}"/>
    <cellStyle name="Heading2" xfId="979" xr:uid="{00000000-0005-0000-0000-00001E890000}"/>
    <cellStyle name="HEADING3" xfId="980" xr:uid="{00000000-0005-0000-0000-00001F890000}"/>
    <cellStyle name="HEADINGS" xfId="981" xr:uid="{00000000-0005-0000-0000-000020890000}"/>
    <cellStyle name="HEADINGSTOP" xfId="982" xr:uid="{00000000-0005-0000-0000-000021890000}"/>
    <cellStyle name="Helv 9 ctr wrap" xfId="983" xr:uid="{00000000-0005-0000-0000-000022890000}"/>
    <cellStyle name="Helv 9 lft wrap" xfId="984" xr:uid="{00000000-0005-0000-0000-000023890000}"/>
    <cellStyle name="Hidden" xfId="985" xr:uid="{00000000-0005-0000-0000-000024890000}"/>
    <cellStyle name="HIGHLIGHT" xfId="986" xr:uid="{00000000-0005-0000-0000-000025890000}"/>
    <cellStyle name="Hyperlink" xfId="59476" builtinId="8"/>
    <cellStyle name="Hyperlink 2" xfId="80" xr:uid="{00000000-0005-0000-0000-000027890000}"/>
    <cellStyle name="Hyperlink 2 2" xfId="987" xr:uid="{00000000-0005-0000-0000-000028890000}"/>
    <cellStyle name="Hyperlink 2 3" xfId="3465" xr:uid="{00000000-0005-0000-0000-000029890000}"/>
    <cellStyle name="Hyperlink 3" xfId="988" xr:uid="{00000000-0005-0000-0000-00002A890000}"/>
    <cellStyle name="Hyperlink 3 2" xfId="1403" xr:uid="{00000000-0005-0000-0000-00002B890000}"/>
    <cellStyle name="Inapplivable" xfId="989" xr:uid="{00000000-0005-0000-0000-00002C890000}"/>
    <cellStyle name="Input" xfId="32" builtinId="20" customBuiltin="1"/>
    <cellStyle name="Input [yellow]" xfId="990" xr:uid="{00000000-0005-0000-0000-00002E890000}"/>
    <cellStyle name="Input 10" xfId="991" xr:uid="{00000000-0005-0000-0000-00002F890000}"/>
    <cellStyle name="Input 11" xfId="992" xr:uid="{00000000-0005-0000-0000-000030890000}"/>
    <cellStyle name="Input 11 Bold" xfId="993" xr:uid="{00000000-0005-0000-0000-000031890000}"/>
    <cellStyle name="Input 12" xfId="994" xr:uid="{00000000-0005-0000-0000-000032890000}"/>
    <cellStyle name="Input 13" xfId="995" xr:uid="{00000000-0005-0000-0000-000033890000}"/>
    <cellStyle name="Input 14" xfId="996" xr:uid="{00000000-0005-0000-0000-000034890000}"/>
    <cellStyle name="Input 15" xfId="997" xr:uid="{00000000-0005-0000-0000-000035890000}"/>
    <cellStyle name="Input 16" xfId="998" xr:uid="{00000000-0005-0000-0000-000036890000}"/>
    <cellStyle name="Input 17" xfId="999" xr:uid="{00000000-0005-0000-0000-000037890000}"/>
    <cellStyle name="Input 18" xfId="1000" xr:uid="{00000000-0005-0000-0000-000038890000}"/>
    <cellStyle name="Input 19" xfId="1001" xr:uid="{00000000-0005-0000-0000-000039890000}"/>
    <cellStyle name="Input 2" xfId="1002" xr:uid="{00000000-0005-0000-0000-00003A890000}"/>
    <cellStyle name="Input 20" xfId="1003" xr:uid="{00000000-0005-0000-0000-00003B890000}"/>
    <cellStyle name="Input 21" xfId="1004" xr:uid="{00000000-0005-0000-0000-00003C890000}"/>
    <cellStyle name="Input 22" xfId="1005" xr:uid="{00000000-0005-0000-0000-00003D890000}"/>
    <cellStyle name="Input 23" xfId="1006" xr:uid="{00000000-0005-0000-0000-00003E890000}"/>
    <cellStyle name="Input 24" xfId="1007" xr:uid="{00000000-0005-0000-0000-00003F890000}"/>
    <cellStyle name="Input 25" xfId="1008" xr:uid="{00000000-0005-0000-0000-000040890000}"/>
    <cellStyle name="Input 26" xfId="1009" xr:uid="{00000000-0005-0000-0000-000041890000}"/>
    <cellStyle name="Input 27" xfId="1010" xr:uid="{00000000-0005-0000-0000-000042890000}"/>
    <cellStyle name="Input 28" xfId="1011" xr:uid="{00000000-0005-0000-0000-000043890000}"/>
    <cellStyle name="Input 29" xfId="1012" xr:uid="{00000000-0005-0000-0000-000044890000}"/>
    <cellStyle name="Input 3" xfId="1013" xr:uid="{00000000-0005-0000-0000-000045890000}"/>
    <cellStyle name="Input 30" xfId="1014" xr:uid="{00000000-0005-0000-0000-000046890000}"/>
    <cellStyle name="Input 31" xfId="1015" xr:uid="{00000000-0005-0000-0000-000047890000}"/>
    <cellStyle name="Input 32" xfId="1016" xr:uid="{00000000-0005-0000-0000-000048890000}"/>
    <cellStyle name="Input 33" xfId="1017" xr:uid="{00000000-0005-0000-0000-000049890000}"/>
    <cellStyle name="Input 34" xfId="1018" xr:uid="{00000000-0005-0000-0000-00004A890000}"/>
    <cellStyle name="Input 35" xfId="1019" xr:uid="{00000000-0005-0000-0000-00004B890000}"/>
    <cellStyle name="Input 36" xfId="1020" xr:uid="{00000000-0005-0000-0000-00004C890000}"/>
    <cellStyle name="Input 37" xfId="1021" xr:uid="{00000000-0005-0000-0000-00004D890000}"/>
    <cellStyle name="Input 38" xfId="1022" xr:uid="{00000000-0005-0000-0000-00004E890000}"/>
    <cellStyle name="Input 39" xfId="1023" xr:uid="{00000000-0005-0000-0000-00004F890000}"/>
    <cellStyle name="Input 4" xfId="1024" xr:uid="{00000000-0005-0000-0000-000050890000}"/>
    <cellStyle name="Input 40" xfId="1025" xr:uid="{00000000-0005-0000-0000-000051890000}"/>
    <cellStyle name="Input 41" xfId="1026" xr:uid="{00000000-0005-0000-0000-000052890000}"/>
    <cellStyle name="Input 42" xfId="1027" xr:uid="{00000000-0005-0000-0000-000053890000}"/>
    <cellStyle name="Input 43" xfId="1028" xr:uid="{00000000-0005-0000-0000-000054890000}"/>
    <cellStyle name="Input 44" xfId="1029" xr:uid="{00000000-0005-0000-0000-000055890000}"/>
    <cellStyle name="Input 45" xfId="1030" xr:uid="{00000000-0005-0000-0000-000056890000}"/>
    <cellStyle name="Input 46" xfId="1031" xr:uid="{00000000-0005-0000-0000-000057890000}"/>
    <cellStyle name="Input 47" xfId="1032" xr:uid="{00000000-0005-0000-0000-000058890000}"/>
    <cellStyle name="Input 48" xfId="1033" xr:uid="{00000000-0005-0000-0000-000059890000}"/>
    <cellStyle name="Input 49" xfId="1034" xr:uid="{00000000-0005-0000-0000-00005A890000}"/>
    <cellStyle name="Input 5" xfId="1035" xr:uid="{00000000-0005-0000-0000-00005B890000}"/>
    <cellStyle name="Input 50" xfId="1036" xr:uid="{00000000-0005-0000-0000-00005C890000}"/>
    <cellStyle name="Input 51" xfId="1037" xr:uid="{00000000-0005-0000-0000-00005D890000}"/>
    <cellStyle name="Input 52" xfId="1038" xr:uid="{00000000-0005-0000-0000-00005E890000}"/>
    <cellStyle name="Input 53" xfId="1039" xr:uid="{00000000-0005-0000-0000-00005F890000}"/>
    <cellStyle name="Input 54" xfId="1040" xr:uid="{00000000-0005-0000-0000-000060890000}"/>
    <cellStyle name="Input 55" xfId="1041" xr:uid="{00000000-0005-0000-0000-000061890000}"/>
    <cellStyle name="Input 56" xfId="1042" xr:uid="{00000000-0005-0000-0000-000062890000}"/>
    <cellStyle name="Input 57" xfId="1043" xr:uid="{00000000-0005-0000-0000-000063890000}"/>
    <cellStyle name="Input 58" xfId="1044" xr:uid="{00000000-0005-0000-0000-000064890000}"/>
    <cellStyle name="Input 59" xfId="1045" xr:uid="{00000000-0005-0000-0000-000065890000}"/>
    <cellStyle name="Input 6" xfId="1046" xr:uid="{00000000-0005-0000-0000-000066890000}"/>
    <cellStyle name="Input 60" xfId="1047" xr:uid="{00000000-0005-0000-0000-000067890000}"/>
    <cellStyle name="Input 61" xfId="1048" xr:uid="{00000000-0005-0000-0000-000068890000}"/>
    <cellStyle name="Input 62" xfId="1049" xr:uid="{00000000-0005-0000-0000-000069890000}"/>
    <cellStyle name="Input 63" xfId="1050" xr:uid="{00000000-0005-0000-0000-00006A890000}"/>
    <cellStyle name="Input 64" xfId="1051" xr:uid="{00000000-0005-0000-0000-00006B890000}"/>
    <cellStyle name="Input 65" xfId="1052" xr:uid="{00000000-0005-0000-0000-00006C890000}"/>
    <cellStyle name="Input 66" xfId="1053" xr:uid="{00000000-0005-0000-0000-00006D890000}"/>
    <cellStyle name="Input 67" xfId="1054" xr:uid="{00000000-0005-0000-0000-00006E890000}"/>
    <cellStyle name="Input 7" xfId="1055" xr:uid="{00000000-0005-0000-0000-00006F890000}"/>
    <cellStyle name="Input 8" xfId="1056" xr:uid="{00000000-0005-0000-0000-000070890000}"/>
    <cellStyle name="Input 9" xfId="1057" xr:uid="{00000000-0005-0000-0000-000071890000}"/>
    <cellStyle name="Input Cells" xfId="1058" xr:uid="{00000000-0005-0000-0000-000072890000}"/>
    <cellStyle name="K" xfId="1059" xr:uid="{00000000-0005-0000-0000-000073890000}"/>
    <cellStyle name="KeyedInput" xfId="1060" xr:uid="{00000000-0005-0000-0000-000074890000}"/>
    <cellStyle name="keyincomma" xfId="1061" xr:uid="{00000000-0005-0000-0000-000075890000}"/>
    <cellStyle name="Large Title" xfId="1062" xr:uid="{00000000-0005-0000-0000-000076890000}"/>
    <cellStyle name="left" xfId="1063" xr:uid="{00000000-0005-0000-0000-000077890000}"/>
    <cellStyle name="Linked Cell" xfId="35" builtinId="24" customBuiltin="1"/>
    <cellStyle name="Linked Cell 2" xfId="1064" xr:uid="{00000000-0005-0000-0000-000079890000}"/>
    <cellStyle name="Linked Cells" xfId="1065" xr:uid="{00000000-0005-0000-0000-00007A890000}"/>
    <cellStyle name="listprice" xfId="1066" xr:uid="{00000000-0005-0000-0000-00007B890000}"/>
    <cellStyle name="M" xfId="1067" xr:uid="{00000000-0005-0000-0000-00007C890000}"/>
    <cellStyle name="Main_Heading" xfId="1068" xr:uid="{00000000-0005-0000-0000-00007D890000}"/>
    <cellStyle name="Millares [0]_96 Risk" xfId="1069" xr:uid="{00000000-0005-0000-0000-00007E890000}"/>
    <cellStyle name="Millares_96 Risk" xfId="1070" xr:uid="{00000000-0005-0000-0000-00007F890000}"/>
    <cellStyle name="Milliers [0]_!!!GO" xfId="1071" xr:uid="{00000000-0005-0000-0000-000080890000}"/>
    <cellStyle name="Milliers_!!!GO" xfId="1072" xr:uid="{00000000-0005-0000-0000-000081890000}"/>
    <cellStyle name="Model" xfId="1073" xr:uid="{00000000-0005-0000-0000-000082890000}"/>
    <cellStyle name="Moeda [0]_Cardsystem" xfId="1074" xr:uid="{00000000-0005-0000-0000-000083890000}"/>
    <cellStyle name="Moeda_Cardsystem" xfId="1075" xr:uid="{00000000-0005-0000-0000-000084890000}"/>
    <cellStyle name="Moneda [0]_96 Risk" xfId="1076" xr:uid="{00000000-0005-0000-0000-000085890000}"/>
    <cellStyle name="Moneda_96 Risk" xfId="1077" xr:uid="{00000000-0005-0000-0000-000086890000}"/>
    <cellStyle name="Monétaire [0]_!!!GO" xfId="1078" xr:uid="{00000000-0005-0000-0000-000087890000}"/>
    <cellStyle name="Monétaire_!!!GO" xfId="1079" xr:uid="{00000000-0005-0000-0000-000088890000}"/>
    <cellStyle name="Month" xfId="1080" xr:uid="{00000000-0005-0000-0000-000089890000}"/>
    <cellStyle name="Month 2" xfId="1081" xr:uid="{00000000-0005-0000-0000-00008A890000}"/>
    <cellStyle name="N,NNN (blank 0)" xfId="1082" xr:uid="{00000000-0005-0000-0000-00008B890000}"/>
    <cellStyle name="Neutral" xfId="31" builtinId="28" customBuiltin="1"/>
    <cellStyle name="Neutral 2" xfId="1083" xr:uid="{00000000-0005-0000-0000-00008D890000}"/>
    <cellStyle name="no dec" xfId="1084" xr:uid="{00000000-0005-0000-0000-00008E890000}"/>
    <cellStyle name="Normal" xfId="0" builtinId="0"/>
    <cellStyle name="Normal - Bold" xfId="1085" xr:uid="{00000000-0005-0000-0000-000090890000}"/>
    <cellStyle name="Normal - Style1" xfId="1086" xr:uid="{00000000-0005-0000-0000-000091890000}"/>
    <cellStyle name="Normal (12)" xfId="1087" xr:uid="{00000000-0005-0000-0000-000092890000}"/>
    <cellStyle name="Normal 1" xfId="1088" xr:uid="{00000000-0005-0000-0000-000093890000}"/>
    <cellStyle name="Normal 10" xfId="72" xr:uid="{00000000-0005-0000-0000-000094890000}"/>
    <cellStyle name="Normal 10 2" xfId="127" xr:uid="{00000000-0005-0000-0000-000095890000}"/>
    <cellStyle name="Normal 10 2 2" xfId="1090" xr:uid="{00000000-0005-0000-0000-000096890000}"/>
    <cellStyle name="Normal 10 2 3" xfId="3467" xr:uid="{00000000-0005-0000-0000-000097890000}"/>
    <cellStyle name="Normal 10 3" xfId="129" xr:uid="{00000000-0005-0000-0000-000098890000}"/>
    <cellStyle name="Normal 10 4" xfId="1089" xr:uid="{00000000-0005-0000-0000-000099890000}"/>
    <cellStyle name="Normal 10 5" xfId="3466" xr:uid="{00000000-0005-0000-0000-00009A890000}"/>
    <cellStyle name="Normal 10 5 2" xfId="4649" xr:uid="{00000000-0005-0000-0000-00009B890000}"/>
    <cellStyle name="Normal 10 5 2 2" xfId="17943" xr:uid="{00000000-0005-0000-0000-00009C890000}"/>
    <cellStyle name="Normal 10 5 2 2 2" xfId="25897" xr:uid="{00000000-0005-0000-0000-00009D890000}"/>
    <cellStyle name="Normal 10 5 2 2 2 2" xfId="54856" xr:uid="{00000000-0005-0000-0000-00009E890000}"/>
    <cellStyle name="Normal 10 5 2 2 3" xfId="46915" xr:uid="{00000000-0005-0000-0000-00009F890000}"/>
    <cellStyle name="Normal 10 5 2 3" xfId="11273" xr:uid="{00000000-0005-0000-0000-0000A0890000}"/>
    <cellStyle name="Normal 10 5 2 3 2" xfId="40331" xr:uid="{00000000-0005-0000-0000-0000A1890000}"/>
    <cellStyle name="Normal 10 5 2 4" xfId="33747" xr:uid="{00000000-0005-0000-0000-0000A2890000}"/>
    <cellStyle name="Normal 10 5 3" xfId="6809" xr:uid="{00000000-0005-0000-0000-0000A3890000}"/>
    <cellStyle name="Normal 10 5 3 2" xfId="20091" xr:uid="{00000000-0005-0000-0000-0000A4890000}"/>
    <cellStyle name="Normal 10 5 3 2 2" xfId="28045" xr:uid="{00000000-0005-0000-0000-0000A5890000}"/>
    <cellStyle name="Normal 10 5 3 2 2 2" xfId="57004" xr:uid="{00000000-0005-0000-0000-0000A6890000}"/>
    <cellStyle name="Normal 10 5 3 2 3" xfId="49063" xr:uid="{00000000-0005-0000-0000-0000A7890000}"/>
    <cellStyle name="Normal 10 5 3 3" xfId="13421" xr:uid="{00000000-0005-0000-0000-0000A8890000}"/>
    <cellStyle name="Normal 10 5 3 3 2" xfId="42479" xr:uid="{00000000-0005-0000-0000-0000A9890000}"/>
    <cellStyle name="Normal 10 5 3 4" xfId="35895" xr:uid="{00000000-0005-0000-0000-0000AA890000}"/>
    <cellStyle name="Normal 10 5 4" xfId="7974" xr:uid="{00000000-0005-0000-0000-0000AB890000}"/>
    <cellStyle name="Normal 10 5 4 2" xfId="21235" xr:uid="{00000000-0005-0000-0000-0000AC890000}"/>
    <cellStyle name="Normal 10 5 4 2 2" xfId="29189" xr:uid="{00000000-0005-0000-0000-0000AD890000}"/>
    <cellStyle name="Normal 10 5 4 2 2 2" xfId="58148" xr:uid="{00000000-0005-0000-0000-0000AE890000}"/>
    <cellStyle name="Normal 10 5 4 2 3" xfId="50207" xr:uid="{00000000-0005-0000-0000-0000AF890000}"/>
    <cellStyle name="Normal 10 5 4 3" xfId="14565" xr:uid="{00000000-0005-0000-0000-0000B0890000}"/>
    <cellStyle name="Normal 10 5 4 3 2" xfId="43623" xr:uid="{00000000-0005-0000-0000-0000B1890000}"/>
    <cellStyle name="Normal 10 5 4 4" xfId="37039" xr:uid="{00000000-0005-0000-0000-0000B2890000}"/>
    <cellStyle name="Normal 10 5 5" xfId="15845" xr:uid="{00000000-0005-0000-0000-0000B3890000}"/>
    <cellStyle name="Normal 10 5 5 2" xfId="23834" xr:uid="{00000000-0005-0000-0000-0000B4890000}"/>
    <cellStyle name="Normal 10 5 5 2 2" xfId="52793" xr:uid="{00000000-0005-0000-0000-0000B5890000}"/>
    <cellStyle name="Normal 10 5 5 3" xfId="44852" xr:uid="{00000000-0005-0000-0000-0000B6890000}"/>
    <cellStyle name="Normal 10 5 6" xfId="22385" xr:uid="{00000000-0005-0000-0000-0000B7890000}"/>
    <cellStyle name="Normal 10 5 6 2" xfId="30333" xr:uid="{00000000-0005-0000-0000-0000B8890000}"/>
    <cellStyle name="Normal 10 5 6 2 2" xfId="59292" xr:uid="{00000000-0005-0000-0000-0000B9890000}"/>
    <cellStyle name="Normal 10 5 6 3" xfId="51351" xr:uid="{00000000-0005-0000-0000-0000BA890000}"/>
    <cellStyle name="Normal 10 5 7" xfId="10129" xr:uid="{00000000-0005-0000-0000-0000BB890000}"/>
    <cellStyle name="Normal 10 5 7 2" xfId="39187" xr:uid="{00000000-0005-0000-0000-0000BC890000}"/>
    <cellStyle name="Normal 10 5 8" xfId="32603" xr:uid="{00000000-0005-0000-0000-0000BD890000}"/>
    <cellStyle name="Normal 10 6" xfId="22529" xr:uid="{00000000-0005-0000-0000-0000BE890000}"/>
    <cellStyle name="Normal 10 6 2" xfId="30473" xr:uid="{00000000-0005-0000-0000-0000BF890000}"/>
    <cellStyle name="Normal 10 6 2 2" xfId="59432" xr:uid="{00000000-0005-0000-0000-0000C0890000}"/>
    <cellStyle name="Normal 10 6 3" xfId="51491" xr:uid="{00000000-0005-0000-0000-0000C1890000}"/>
    <cellStyle name="Normal 10 7" xfId="22635" xr:uid="{00000000-0005-0000-0000-0000C2890000}"/>
    <cellStyle name="Normal 10 7 2" xfId="51597" xr:uid="{00000000-0005-0000-0000-0000C3890000}"/>
    <cellStyle name="Normal 10_Compare" xfId="1091" xr:uid="{00000000-0005-0000-0000-0000C4890000}"/>
    <cellStyle name="Normal 100" xfId="1092" xr:uid="{00000000-0005-0000-0000-0000C5890000}"/>
    <cellStyle name="Normal 101" xfId="1093" xr:uid="{00000000-0005-0000-0000-0000C6890000}"/>
    <cellStyle name="Normal 102" xfId="1094" xr:uid="{00000000-0005-0000-0000-0000C7890000}"/>
    <cellStyle name="Normal 103" xfId="1598" xr:uid="{00000000-0005-0000-0000-0000C8890000}"/>
    <cellStyle name="Normal 103 10" xfId="30787" xr:uid="{00000000-0005-0000-0000-0000C9890000}"/>
    <cellStyle name="Normal 103 2" xfId="2223" xr:uid="{00000000-0005-0000-0000-0000CA890000}"/>
    <cellStyle name="Normal 103 2 2" xfId="3231" xr:uid="{00000000-0005-0000-0000-0000CB890000}"/>
    <cellStyle name="Normal 103 2 2 2" xfId="6589" xr:uid="{00000000-0005-0000-0000-0000CC890000}"/>
    <cellStyle name="Normal 103 2 2 2 2" xfId="19871" xr:uid="{00000000-0005-0000-0000-0000CD890000}"/>
    <cellStyle name="Normal 103 2 2 2 2 2" xfId="27825" xr:uid="{00000000-0005-0000-0000-0000CE890000}"/>
    <cellStyle name="Normal 103 2 2 2 2 2 2" xfId="56784" xr:uid="{00000000-0005-0000-0000-0000CF890000}"/>
    <cellStyle name="Normal 103 2 2 2 2 3" xfId="48843" xr:uid="{00000000-0005-0000-0000-0000D0890000}"/>
    <cellStyle name="Normal 103 2 2 2 3" xfId="13201" xr:uid="{00000000-0005-0000-0000-0000D1890000}"/>
    <cellStyle name="Normal 103 2 2 2 3 2" xfId="42259" xr:uid="{00000000-0005-0000-0000-0000D2890000}"/>
    <cellStyle name="Normal 103 2 2 2 4" xfId="35675" xr:uid="{00000000-0005-0000-0000-0000D3890000}"/>
    <cellStyle name="Normal 103 2 2 3" xfId="16719" xr:uid="{00000000-0005-0000-0000-0000D4890000}"/>
    <cellStyle name="Normal 103 2 2 3 2" xfId="24673" xr:uid="{00000000-0005-0000-0000-0000D5890000}"/>
    <cellStyle name="Normal 103 2 2 3 2 2" xfId="53632" xr:uid="{00000000-0005-0000-0000-0000D6890000}"/>
    <cellStyle name="Normal 103 2 2 3 3" xfId="45691" xr:uid="{00000000-0005-0000-0000-0000D7890000}"/>
    <cellStyle name="Normal 103 2 2 4" xfId="9909" xr:uid="{00000000-0005-0000-0000-0000D8890000}"/>
    <cellStyle name="Normal 103 2 2 4 2" xfId="38967" xr:uid="{00000000-0005-0000-0000-0000D9890000}"/>
    <cellStyle name="Normal 103 2 2 5" xfId="32383" xr:uid="{00000000-0005-0000-0000-0000DA890000}"/>
    <cellStyle name="Normal 103 2 3" xfId="4429" xr:uid="{00000000-0005-0000-0000-0000DB890000}"/>
    <cellStyle name="Normal 103 2 3 2" xfId="17723" xr:uid="{00000000-0005-0000-0000-0000DC890000}"/>
    <cellStyle name="Normal 103 2 3 2 2" xfId="25677" xr:uid="{00000000-0005-0000-0000-0000DD890000}"/>
    <cellStyle name="Normal 103 2 3 2 2 2" xfId="54636" xr:uid="{00000000-0005-0000-0000-0000DE890000}"/>
    <cellStyle name="Normal 103 2 3 2 3" xfId="46695" xr:uid="{00000000-0005-0000-0000-0000DF890000}"/>
    <cellStyle name="Normal 103 2 3 3" xfId="11053" xr:uid="{00000000-0005-0000-0000-0000E0890000}"/>
    <cellStyle name="Normal 103 2 3 3 2" xfId="40111" xr:uid="{00000000-0005-0000-0000-0000E1890000}"/>
    <cellStyle name="Normal 103 2 3 4" xfId="33527" xr:uid="{00000000-0005-0000-0000-0000E2890000}"/>
    <cellStyle name="Normal 103 2 4" xfId="5585" xr:uid="{00000000-0005-0000-0000-0000E3890000}"/>
    <cellStyle name="Normal 103 2 4 2" xfId="18867" xr:uid="{00000000-0005-0000-0000-0000E4890000}"/>
    <cellStyle name="Normal 103 2 4 2 2" xfId="26821" xr:uid="{00000000-0005-0000-0000-0000E5890000}"/>
    <cellStyle name="Normal 103 2 4 2 2 2" xfId="55780" xr:uid="{00000000-0005-0000-0000-0000E6890000}"/>
    <cellStyle name="Normal 103 2 4 2 3" xfId="47839" xr:uid="{00000000-0005-0000-0000-0000E7890000}"/>
    <cellStyle name="Normal 103 2 4 3" xfId="12197" xr:uid="{00000000-0005-0000-0000-0000E8890000}"/>
    <cellStyle name="Normal 103 2 4 3 2" xfId="41255" xr:uid="{00000000-0005-0000-0000-0000E9890000}"/>
    <cellStyle name="Normal 103 2 4 4" xfId="34671" xr:uid="{00000000-0005-0000-0000-0000EA890000}"/>
    <cellStyle name="Normal 103 2 5" xfId="7754" xr:uid="{00000000-0005-0000-0000-0000EB890000}"/>
    <cellStyle name="Normal 103 2 5 2" xfId="21015" xr:uid="{00000000-0005-0000-0000-0000EC890000}"/>
    <cellStyle name="Normal 103 2 5 2 2" xfId="28969" xr:uid="{00000000-0005-0000-0000-0000ED890000}"/>
    <cellStyle name="Normal 103 2 5 2 2 2" xfId="57928" xr:uid="{00000000-0005-0000-0000-0000EE890000}"/>
    <cellStyle name="Normal 103 2 5 2 3" xfId="49987" xr:uid="{00000000-0005-0000-0000-0000EF890000}"/>
    <cellStyle name="Normal 103 2 5 3" xfId="14345" xr:uid="{00000000-0005-0000-0000-0000F0890000}"/>
    <cellStyle name="Normal 103 2 5 3 2" xfId="43403" xr:uid="{00000000-0005-0000-0000-0000F1890000}"/>
    <cellStyle name="Normal 103 2 5 4" xfId="36819" xr:uid="{00000000-0005-0000-0000-0000F2890000}"/>
    <cellStyle name="Normal 103 2 6" xfId="15624" xr:uid="{00000000-0005-0000-0000-0000F3890000}"/>
    <cellStyle name="Normal 103 2 6 2" xfId="23614" xr:uid="{00000000-0005-0000-0000-0000F4890000}"/>
    <cellStyle name="Normal 103 2 6 2 2" xfId="52573" xr:uid="{00000000-0005-0000-0000-0000F5890000}"/>
    <cellStyle name="Normal 103 2 6 3" xfId="44632" xr:uid="{00000000-0005-0000-0000-0000F6890000}"/>
    <cellStyle name="Normal 103 2 7" xfId="22165" xr:uid="{00000000-0005-0000-0000-0000F7890000}"/>
    <cellStyle name="Normal 103 2 7 2" xfId="30113" xr:uid="{00000000-0005-0000-0000-0000F8890000}"/>
    <cellStyle name="Normal 103 2 7 2 2" xfId="59072" xr:uid="{00000000-0005-0000-0000-0000F9890000}"/>
    <cellStyle name="Normal 103 2 7 3" xfId="51131" xr:uid="{00000000-0005-0000-0000-0000FA890000}"/>
    <cellStyle name="Normal 103 2 8" xfId="8905" xr:uid="{00000000-0005-0000-0000-0000FB890000}"/>
    <cellStyle name="Normal 103 2 8 2" xfId="37963" xr:uid="{00000000-0005-0000-0000-0000FC890000}"/>
    <cellStyle name="Normal 103 2 9" xfId="31379" xr:uid="{00000000-0005-0000-0000-0000FD890000}"/>
    <cellStyle name="Normal 103 3" xfId="2639" xr:uid="{00000000-0005-0000-0000-0000FE890000}"/>
    <cellStyle name="Normal 103 3 2" xfId="5997" xr:uid="{00000000-0005-0000-0000-0000FF890000}"/>
    <cellStyle name="Normal 103 3 2 2" xfId="19279" xr:uid="{00000000-0005-0000-0000-0000008A0000}"/>
    <cellStyle name="Normal 103 3 2 2 2" xfId="27233" xr:uid="{00000000-0005-0000-0000-0000018A0000}"/>
    <cellStyle name="Normal 103 3 2 2 2 2" xfId="56192" xr:uid="{00000000-0005-0000-0000-0000028A0000}"/>
    <cellStyle name="Normal 103 3 2 2 3" xfId="48251" xr:uid="{00000000-0005-0000-0000-0000038A0000}"/>
    <cellStyle name="Normal 103 3 2 3" xfId="12609" xr:uid="{00000000-0005-0000-0000-0000048A0000}"/>
    <cellStyle name="Normal 103 3 2 3 2" xfId="41667" xr:uid="{00000000-0005-0000-0000-0000058A0000}"/>
    <cellStyle name="Normal 103 3 2 4" xfId="35083" xr:uid="{00000000-0005-0000-0000-0000068A0000}"/>
    <cellStyle name="Normal 103 3 3" xfId="16127" xr:uid="{00000000-0005-0000-0000-0000078A0000}"/>
    <cellStyle name="Normal 103 3 3 2" xfId="24081" xr:uid="{00000000-0005-0000-0000-0000088A0000}"/>
    <cellStyle name="Normal 103 3 3 2 2" xfId="53040" xr:uid="{00000000-0005-0000-0000-0000098A0000}"/>
    <cellStyle name="Normal 103 3 3 3" xfId="45099" xr:uid="{00000000-0005-0000-0000-00000A8A0000}"/>
    <cellStyle name="Normal 103 3 4" xfId="9317" xr:uid="{00000000-0005-0000-0000-00000B8A0000}"/>
    <cellStyle name="Normal 103 3 4 2" xfId="38375" xr:uid="{00000000-0005-0000-0000-00000C8A0000}"/>
    <cellStyle name="Normal 103 3 5" xfId="31791" xr:uid="{00000000-0005-0000-0000-00000D8A0000}"/>
    <cellStyle name="Normal 103 4" xfId="3837" xr:uid="{00000000-0005-0000-0000-00000E8A0000}"/>
    <cellStyle name="Normal 103 4 2" xfId="17131" xr:uid="{00000000-0005-0000-0000-00000F8A0000}"/>
    <cellStyle name="Normal 103 4 2 2" xfId="25085" xr:uid="{00000000-0005-0000-0000-0000108A0000}"/>
    <cellStyle name="Normal 103 4 2 2 2" xfId="54044" xr:uid="{00000000-0005-0000-0000-0000118A0000}"/>
    <cellStyle name="Normal 103 4 2 3" xfId="46103" xr:uid="{00000000-0005-0000-0000-0000128A0000}"/>
    <cellStyle name="Normal 103 4 3" xfId="10461" xr:uid="{00000000-0005-0000-0000-0000138A0000}"/>
    <cellStyle name="Normal 103 4 3 2" xfId="39519" xr:uid="{00000000-0005-0000-0000-0000148A0000}"/>
    <cellStyle name="Normal 103 4 4" xfId="32935" xr:uid="{00000000-0005-0000-0000-0000158A0000}"/>
    <cellStyle name="Normal 103 5" xfId="4993" xr:uid="{00000000-0005-0000-0000-0000168A0000}"/>
    <cellStyle name="Normal 103 5 2" xfId="18275" xr:uid="{00000000-0005-0000-0000-0000178A0000}"/>
    <cellStyle name="Normal 103 5 2 2" xfId="26229" xr:uid="{00000000-0005-0000-0000-0000188A0000}"/>
    <cellStyle name="Normal 103 5 2 2 2" xfId="55188" xr:uid="{00000000-0005-0000-0000-0000198A0000}"/>
    <cellStyle name="Normal 103 5 2 3" xfId="47247" xr:uid="{00000000-0005-0000-0000-00001A8A0000}"/>
    <cellStyle name="Normal 103 5 3" xfId="11605" xr:uid="{00000000-0005-0000-0000-00001B8A0000}"/>
    <cellStyle name="Normal 103 5 3 2" xfId="40663" xr:uid="{00000000-0005-0000-0000-00001C8A0000}"/>
    <cellStyle name="Normal 103 5 4" xfId="34079" xr:uid="{00000000-0005-0000-0000-00001D8A0000}"/>
    <cellStyle name="Normal 103 6" xfId="7162" xr:uid="{00000000-0005-0000-0000-00001E8A0000}"/>
    <cellStyle name="Normal 103 6 2" xfId="20423" xr:uid="{00000000-0005-0000-0000-00001F8A0000}"/>
    <cellStyle name="Normal 103 6 2 2" xfId="28377" xr:uid="{00000000-0005-0000-0000-0000208A0000}"/>
    <cellStyle name="Normal 103 6 2 2 2" xfId="57336" xr:uid="{00000000-0005-0000-0000-0000218A0000}"/>
    <cellStyle name="Normal 103 6 2 3" xfId="49395" xr:uid="{00000000-0005-0000-0000-0000228A0000}"/>
    <cellStyle name="Normal 103 6 3" xfId="13753" xr:uid="{00000000-0005-0000-0000-0000238A0000}"/>
    <cellStyle name="Normal 103 6 3 2" xfId="42811" xr:uid="{00000000-0005-0000-0000-0000248A0000}"/>
    <cellStyle name="Normal 103 6 4" xfId="36227" xr:uid="{00000000-0005-0000-0000-0000258A0000}"/>
    <cellStyle name="Normal 103 7" xfId="15031" xr:uid="{00000000-0005-0000-0000-0000268A0000}"/>
    <cellStyle name="Normal 103 7 2" xfId="23021" xr:uid="{00000000-0005-0000-0000-0000278A0000}"/>
    <cellStyle name="Normal 103 7 2 2" xfId="51980" xr:uid="{00000000-0005-0000-0000-0000288A0000}"/>
    <cellStyle name="Normal 103 7 3" xfId="44039" xr:uid="{00000000-0005-0000-0000-0000298A0000}"/>
    <cellStyle name="Normal 103 8" xfId="21573" xr:uid="{00000000-0005-0000-0000-00002A8A0000}"/>
    <cellStyle name="Normal 103 8 2" xfId="29521" xr:uid="{00000000-0005-0000-0000-00002B8A0000}"/>
    <cellStyle name="Normal 103 8 2 2" xfId="58480" xr:uid="{00000000-0005-0000-0000-00002C8A0000}"/>
    <cellStyle name="Normal 103 8 3" xfId="50539" xr:uid="{00000000-0005-0000-0000-00002D8A0000}"/>
    <cellStyle name="Normal 103 9" xfId="8313" xr:uid="{00000000-0005-0000-0000-00002E8A0000}"/>
    <cellStyle name="Normal 103 9 2" xfId="37371" xr:uid="{00000000-0005-0000-0000-00002F8A0000}"/>
    <cellStyle name="Normal 104" xfId="1588" xr:uid="{00000000-0005-0000-0000-0000308A0000}"/>
    <cellStyle name="Normal 104 10" xfId="30777" xr:uid="{00000000-0005-0000-0000-0000318A0000}"/>
    <cellStyle name="Normal 104 2" xfId="2213" xr:uid="{00000000-0005-0000-0000-0000328A0000}"/>
    <cellStyle name="Normal 104 2 2" xfId="3221" xr:uid="{00000000-0005-0000-0000-0000338A0000}"/>
    <cellStyle name="Normal 104 2 2 2" xfId="6579" xr:uid="{00000000-0005-0000-0000-0000348A0000}"/>
    <cellStyle name="Normal 104 2 2 2 2" xfId="19861" xr:uid="{00000000-0005-0000-0000-0000358A0000}"/>
    <cellStyle name="Normal 104 2 2 2 2 2" xfId="27815" xr:uid="{00000000-0005-0000-0000-0000368A0000}"/>
    <cellStyle name="Normal 104 2 2 2 2 2 2" xfId="56774" xr:uid="{00000000-0005-0000-0000-0000378A0000}"/>
    <cellStyle name="Normal 104 2 2 2 2 3" xfId="48833" xr:uid="{00000000-0005-0000-0000-0000388A0000}"/>
    <cellStyle name="Normal 104 2 2 2 3" xfId="13191" xr:uid="{00000000-0005-0000-0000-0000398A0000}"/>
    <cellStyle name="Normal 104 2 2 2 3 2" xfId="42249" xr:uid="{00000000-0005-0000-0000-00003A8A0000}"/>
    <cellStyle name="Normal 104 2 2 2 4" xfId="35665" xr:uid="{00000000-0005-0000-0000-00003B8A0000}"/>
    <cellStyle name="Normal 104 2 2 3" xfId="16709" xr:uid="{00000000-0005-0000-0000-00003C8A0000}"/>
    <cellStyle name="Normal 104 2 2 3 2" xfId="24663" xr:uid="{00000000-0005-0000-0000-00003D8A0000}"/>
    <cellStyle name="Normal 104 2 2 3 2 2" xfId="53622" xr:uid="{00000000-0005-0000-0000-00003E8A0000}"/>
    <cellStyle name="Normal 104 2 2 3 3" xfId="45681" xr:uid="{00000000-0005-0000-0000-00003F8A0000}"/>
    <cellStyle name="Normal 104 2 2 4" xfId="9899" xr:uid="{00000000-0005-0000-0000-0000408A0000}"/>
    <cellStyle name="Normal 104 2 2 4 2" xfId="38957" xr:uid="{00000000-0005-0000-0000-0000418A0000}"/>
    <cellStyle name="Normal 104 2 2 5" xfId="32373" xr:uid="{00000000-0005-0000-0000-0000428A0000}"/>
    <cellStyle name="Normal 104 2 3" xfId="4419" xr:uid="{00000000-0005-0000-0000-0000438A0000}"/>
    <cellStyle name="Normal 104 2 3 2" xfId="17713" xr:uid="{00000000-0005-0000-0000-0000448A0000}"/>
    <cellStyle name="Normal 104 2 3 2 2" xfId="25667" xr:uid="{00000000-0005-0000-0000-0000458A0000}"/>
    <cellStyle name="Normal 104 2 3 2 2 2" xfId="54626" xr:uid="{00000000-0005-0000-0000-0000468A0000}"/>
    <cellStyle name="Normal 104 2 3 2 3" xfId="46685" xr:uid="{00000000-0005-0000-0000-0000478A0000}"/>
    <cellStyle name="Normal 104 2 3 3" xfId="11043" xr:uid="{00000000-0005-0000-0000-0000488A0000}"/>
    <cellStyle name="Normal 104 2 3 3 2" xfId="40101" xr:uid="{00000000-0005-0000-0000-0000498A0000}"/>
    <cellStyle name="Normal 104 2 3 4" xfId="33517" xr:uid="{00000000-0005-0000-0000-00004A8A0000}"/>
    <cellStyle name="Normal 104 2 4" xfId="5575" xr:uid="{00000000-0005-0000-0000-00004B8A0000}"/>
    <cellStyle name="Normal 104 2 4 2" xfId="18857" xr:uid="{00000000-0005-0000-0000-00004C8A0000}"/>
    <cellStyle name="Normal 104 2 4 2 2" xfId="26811" xr:uid="{00000000-0005-0000-0000-00004D8A0000}"/>
    <cellStyle name="Normal 104 2 4 2 2 2" xfId="55770" xr:uid="{00000000-0005-0000-0000-00004E8A0000}"/>
    <cellStyle name="Normal 104 2 4 2 3" xfId="47829" xr:uid="{00000000-0005-0000-0000-00004F8A0000}"/>
    <cellStyle name="Normal 104 2 4 3" xfId="12187" xr:uid="{00000000-0005-0000-0000-0000508A0000}"/>
    <cellStyle name="Normal 104 2 4 3 2" xfId="41245" xr:uid="{00000000-0005-0000-0000-0000518A0000}"/>
    <cellStyle name="Normal 104 2 4 4" xfId="34661" xr:uid="{00000000-0005-0000-0000-0000528A0000}"/>
    <cellStyle name="Normal 104 2 5" xfId="7744" xr:uid="{00000000-0005-0000-0000-0000538A0000}"/>
    <cellStyle name="Normal 104 2 5 2" xfId="21005" xr:uid="{00000000-0005-0000-0000-0000548A0000}"/>
    <cellStyle name="Normal 104 2 5 2 2" xfId="28959" xr:uid="{00000000-0005-0000-0000-0000558A0000}"/>
    <cellStyle name="Normal 104 2 5 2 2 2" xfId="57918" xr:uid="{00000000-0005-0000-0000-0000568A0000}"/>
    <cellStyle name="Normal 104 2 5 2 3" xfId="49977" xr:uid="{00000000-0005-0000-0000-0000578A0000}"/>
    <cellStyle name="Normal 104 2 5 3" xfId="14335" xr:uid="{00000000-0005-0000-0000-0000588A0000}"/>
    <cellStyle name="Normal 104 2 5 3 2" xfId="43393" xr:uid="{00000000-0005-0000-0000-0000598A0000}"/>
    <cellStyle name="Normal 104 2 5 4" xfId="36809" xr:uid="{00000000-0005-0000-0000-00005A8A0000}"/>
    <cellStyle name="Normal 104 2 6" xfId="15614" xr:uid="{00000000-0005-0000-0000-00005B8A0000}"/>
    <cellStyle name="Normal 104 2 6 2" xfId="23604" xr:uid="{00000000-0005-0000-0000-00005C8A0000}"/>
    <cellStyle name="Normal 104 2 6 2 2" xfId="52563" xr:uid="{00000000-0005-0000-0000-00005D8A0000}"/>
    <cellStyle name="Normal 104 2 6 3" xfId="44622" xr:uid="{00000000-0005-0000-0000-00005E8A0000}"/>
    <cellStyle name="Normal 104 2 7" xfId="22155" xr:uid="{00000000-0005-0000-0000-00005F8A0000}"/>
    <cellStyle name="Normal 104 2 7 2" xfId="30103" xr:uid="{00000000-0005-0000-0000-0000608A0000}"/>
    <cellStyle name="Normal 104 2 7 2 2" xfId="59062" xr:uid="{00000000-0005-0000-0000-0000618A0000}"/>
    <cellStyle name="Normal 104 2 7 3" xfId="51121" xr:uid="{00000000-0005-0000-0000-0000628A0000}"/>
    <cellStyle name="Normal 104 2 8" xfId="8895" xr:uid="{00000000-0005-0000-0000-0000638A0000}"/>
    <cellStyle name="Normal 104 2 8 2" xfId="37953" xr:uid="{00000000-0005-0000-0000-0000648A0000}"/>
    <cellStyle name="Normal 104 2 9" xfId="31369" xr:uid="{00000000-0005-0000-0000-0000658A0000}"/>
    <cellStyle name="Normal 104 3" xfId="2629" xr:uid="{00000000-0005-0000-0000-0000668A0000}"/>
    <cellStyle name="Normal 104 3 2" xfId="5987" xr:uid="{00000000-0005-0000-0000-0000678A0000}"/>
    <cellStyle name="Normal 104 3 2 2" xfId="19269" xr:uid="{00000000-0005-0000-0000-0000688A0000}"/>
    <cellStyle name="Normal 104 3 2 2 2" xfId="27223" xr:uid="{00000000-0005-0000-0000-0000698A0000}"/>
    <cellStyle name="Normal 104 3 2 2 2 2" xfId="56182" xr:uid="{00000000-0005-0000-0000-00006A8A0000}"/>
    <cellStyle name="Normal 104 3 2 2 3" xfId="48241" xr:uid="{00000000-0005-0000-0000-00006B8A0000}"/>
    <cellStyle name="Normal 104 3 2 3" xfId="12599" xr:uid="{00000000-0005-0000-0000-00006C8A0000}"/>
    <cellStyle name="Normal 104 3 2 3 2" xfId="41657" xr:uid="{00000000-0005-0000-0000-00006D8A0000}"/>
    <cellStyle name="Normal 104 3 2 4" xfId="35073" xr:uid="{00000000-0005-0000-0000-00006E8A0000}"/>
    <cellStyle name="Normal 104 3 3" xfId="16117" xr:uid="{00000000-0005-0000-0000-00006F8A0000}"/>
    <cellStyle name="Normal 104 3 3 2" xfId="24071" xr:uid="{00000000-0005-0000-0000-0000708A0000}"/>
    <cellStyle name="Normal 104 3 3 2 2" xfId="53030" xr:uid="{00000000-0005-0000-0000-0000718A0000}"/>
    <cellStyle name="Normal 104 3 3 3" xfId="45089" xr:uid="{00000000-0005-0000-0000-0000728A0000}"/>
    <cellStyle name="Normal 104 3 4" xfId="9307" xr:uid="{00000000-0005-0000-0000-0000738A0000}"/>
    <cellStyle name="Normal 104 3 4 2" xfId="38365" xr:uid="{00000000-0005-0000-0000-0000748A0000}"/>
    <cellStyle name="Normal 104 3 5" xfId="31781" xr:uid="{00000000-0005-0000-0000-0000758A0000}"/>
    <cellStyle name="Normal 104 4" xfId="3827" xr:uid="{00000000-0005-0000-0000-0000768A0000}"/>
    <cellStyle name="Normal 104 4 2" xfId="17121" xr:uid="{00000000-0005-0000-0000-0000778A0000}"/>
    <cellStyle name="Normal 104 4 2 2" xfId="25075" xr:uid="{00000000-0005-0000-0000-0000788A0000}"/>
    <cellStyle name="Normal 104 4 2 2 2" xfId="54034" xr:uid="{00000000-0005-0000-0000-0000798A0000}"/>
    <cellStyle name="Normal 104 4 2 3" xfId="46093" xr:uid="{00000000-0005-0000-0000-00007A8A0000}"/>
    <cellStyle name="Normal 104 4 3" xfId="10451" xr:uid="{00000000-0005-0000-0000-00007B8A0000}"/>
    <cellStyle name="Normal 104 4 3 2" xfId="39509" xr:uid="{00000000-0005-0000-0000-00007C8A0000}"/>
    <cellStyle name="Normal 104 4 4" xfId="32925" xr:uid="{00000000-0005-0000-0000-00007D8A0000}"/>
    <cellStyle name="Normal 104 5" xfId="4983" xr:uid="{00000000-0005-0000-0000-00007E8A0000}"/>
    <cellStyle name="Normal 104 5 2" xfId="18265" xr:uid="{00000000-0005-0000-0000-00007F8A0000}"/>
    <cellStyle name="Normal 104 5 2 2" xfId="26219" xr:uid="{00000000-0005-0000-0000-0000808A0000}"/>
    <cellStyle name="Normal 104 5 2 2 2" xfId="55178" xr:uid="{00000000-0005-0000-0000-0000818A0000}"/>
    <cellStyle name="Normal 104 5 2 3" xfId="47237" xr:uid="{00000000-0005-0000-0000-0000828A0000}"/>
    <cellStyle name="Normal 104 5 3" xfId="11595" xr:uid="{00000000-0005-0000-0000-0000838A0000}"/>
    <cellStyle name="Normal 104 5 3 2" xfId="40653" xr:uid="{00000000-0005-0000-0000-0000848A0000}"/>
    <cellStyle name="Normal 104 5 4" xfId="34069" xr:uid="{00000000-0005-0000-0000-0000858A0000}"/>
    <cellStyle name="Normal 104 6" xfId="7152" xr:uid="{00000000-0005-0000-0000-0000868A0000}"/>
    <cellStyle name="Normal 104 6 2" xfId="20413" xr:uid="{00000000-0005-0000-0000-0000878A0000}"/>
    <cellStyle name="Normal 104 6 2 2" xfId="28367" xr:uid="{00000000-0005-0000-0000-0000888A0000}"/>
    <cellStyle name="Normal 104 6 2 2 2" xfId="57326" xr:uid="{00000000-0005-0000-0000-0000898A0000}"/>
    <cellStyle name="Normal 104 6 2 3" xfId="49385" xr:uid="{00000000-0005-0000-0000-00008A8A0000}"/>
    <cellStyle name="Normal 104 6 3" xfId="13743" xr:uid="{00000000-0005-0000-0000-00008B8A0000}"/>
    <cellStyle name="Normal 104 6 3 2" xfId="42801" xr:uid="{00000000-0005-0000-0000-00008C8A0000}"/>
    <cellStyle name="Normal 104 6 4" xfId="36217" xr:uid="{00000000-0005-0000-0000-00008D8A0000}"/>
    <cellStyle name="Normal 104 7" xfId="15021" xr:uid="{00000000-0005-0000-0000-00008E8A0000}"/>
    <cellStyle name="Normal 104 7 2" xfId="23011" xr:uid="{00000000-0005-0000-0000-00008F8A0000}"/>
    <cellStyle name="Normal 104 7 2 2" xfId="51970" xr:uid="{00000000-0005-0000-0000-0000908A0000}"/>
    <cellStyle name="Normal 104 7 3" xfId="44029" xr:uid="{00000000-0005-0000-0000-0000918A0000}"/>
    <cellStyle name="Normal 104 8" xfId="21563" xr:uid="{00000000-0005-0000-0000-0000928A0000}"/>
    <cellStyle name="Normal 104 8 2" xfId="29511" xr:uid="{00000000-0005-0000-0000-0000938A0000}"/>
    <cellStyle name="Normal 104 8 2 2" xfId="58470" xr:uid="{00000000-0005-0000-0000-0000948A0000}"/>
    <cellStyle name="Normal 104 8 3" xfId="50529" xr:uid="{00000000-0005-0000-0000-0000958A0000}"/>
    <cellStyle name="Normal 104 9" xfId="8303" xr:uid="{00000000-0005-0000-0000-0000968A0000}"/>
    <cellStyle name="Normal 104 9 2" xfId="37361" xr:uid="{00000000-0005-0000-0000-0000978A0000}"/>
    <cellStyle name="Normal 105" xfId="1593" xr:uid="{00000000-0005-0000-0000-0000988A0000}"/>
    <cellStyle name="Normal 105 10" xfId="30782" xr:uid="{00000000-0005-0000-0000-0000998A0000}"/>
    <cellStyle name="Normal 105 2" xfId="2218" xr:uid="{00000000-0005-0000-0000-00009A8A0000}"/>
    <cellStyle name="Normal 105 2 2" xfId="3226" xr:uid="{00000000-0005-0000-0000-00009B8A0000}"/>
    <cellStyle name="Normal 105 2 2 2" xfId="6584" xr:uid="{00000000-0005-0000-0000-00009C8A0000}"/>
    <cellStyle name="Normal 105 2 2 2 2" xfId="19866" xr:uid="{00000000-0005-0000-0000-00009D8A0000}"/>
    <cellStyle name="Normal 105 2 2 2 2 2" xfId="27820" xr:uid="{00000000-0005-0000-0000-00009E8A0000}"/>
    <cellStyle name="Normal 105 2 2 2 2 2 2" xfId="56779" xr:uid="{00000000-0005-0000-0000-00009F8A0000}"/>
    <cellStyle name="Normal 105 2 2 2 2 3" xfId="48838" xr:uid="{00000000-0005-0000-0000-0000A08A0000}"/>
    <cellStyle name="Normal 105 2 2 2 3" xfId="13196" xr:uid="{00000000-0005-0000-0000-0000A18A0000}"/>
    <cellStyle name="Normal 105 2 2 2 3 2" xfId="42254" xr:uid="{00000000-0005-0000-0000-0000A28A0000}"/>
    <cellStyle name="Normal 105 2 2 2 4" xfId="35670" xr:uid="{00000000-0005-0000-0000-0000A38A0000}"/>
    <cellStyle name="Normal 105 2 2 3" xfId="16714" xr:uid="{00000000-0005-0000-0000-0000A48A0000}"/>
    <cellStyle name="Normal 105 2 2 3 2" xfId="24668" xr:uid="{00000000-0005-0000-0000-0000A58A0000}"/>
    <cellStyle name="Normal 105 2 2 3 2 2" xfId="53627" xr:uid="{00000000-0005-0000-0000-0000A68A0000}"/>
    <cellStyle name="Normal 105 2 2 3 3" xfId="45686" xr:uid="{00000000-0005-0000-0000-0000A78A0000}"/>
    <cellStyle name="Normal 105 2 2 4" xfId="9904" xr:uid="{00000000-0005-0000-0000-0000A88A0000}"/>
    <cellStyle name="Normal 105 2 2 4 2" xfId="38962" xr:uid="{00000000-0005-0000-0000-0000A98A0000}"/>
    <cellStyle name="Normal 105 2 2 5" xfId="32378" xr:uid="{00000000-0005-0000-0000-0000AA8A0000}"/>
    <cellStyle name="Normal 105 2 3" xfId="4424" xr:uid="{00000000-0005-0000-0000-0000AB8A0000}"/>
    <cellStyle name="Normal 105 2 3 2" xfId="17718" xr:uid="{00000000-0005-0000-0000-0000AC8A0000}"/>
    <cellStyle name="Normal 105 2 3 2 2" xfId="25672" xr:uid="{00000000-0005-0000-0000-0000AD8A0000}"/>
    <cellStyle name="Normal 105 2 3 2 2 2" xfId="54631" xr:uid="{00000000-0005-0000-0000-0000AE8A0000}"/>
    <cellStyle name="Normal 105 2 3 2 3" xfId="46690" xr:uid="{00000000-0005-0000-0000-0000AF8A0000}"/>
    <cellStyle name="Normal 105 2 3 3" xfId="11048" xr:uid="{00000000-0005-0000-0000-0000B08A0000}"/>
    <cellStyle name="Normal 105 2 3 3 2" xfId="40106" xr:uid="{00000000-0005-0000-0000-0000B18A0000}"/>
    <cellStyle name="Normal 105 2 3 4" xfId="33522" xr:uid="{00000000-0005-0000-0000-0000B28A0000}"/>
    <cellStyle name="Normal 105 2 4" xfId="5580" xr:uid="{00000000-0005-0000-0000-0000B38A0000}"/>
    <cellStyle name="Normal 105 2 4 2" xfId="18862" xr:uid="{00000000-0005-0000-0000-0000B48A0000}"/>
    <cellStyle name="Normal 105 2 4 2 2" xfId="26816" xr:uid="{00000000-0005-0000-0000-0000B58A0000}"/>
    <cellStyle name="Normal 105 2 4 2 2 2" xfId="55775" xr:uid="{00000000-0005-0000-0000-0000B68A0000}"/>
    <cellStyle name="Normal 105 2 4 2 3" xfId="47834" xr:uid="{00000000-0005-0000-0000-0000B78A0000}"/>
    <cellStyle name="Normal 105 2 4 3" xfId="12192" xr:uid="{00000000-0005-0000-0000-0000B88A0000}"/>
    <cellStyle name="Normal 105 2 4 3 2" xfId="41250" xr:uid="{00000000-0005-0000-0000-0000B98A0000}"/>
    <cellStyle name="Normal 105 2 4 4" xfId="34666" xr:uid="{00000000-0005-0000-0000-0000BA8A0000}"/>
    <cellStyle name="Normal 105 2 5" xfId="7749" xr:uid="{00000000-0005-0000-0000-0000BB8A0000}"/>
    <cellStyle name="Normal 105 2 5 2" xfId="21010" xr:uid="{00000000-0005-0000-0000-0000BC8A0000}"/>
    <cellStyle name="Normal 105 2 5 2 2" xfId="28964" xr:uid="{00000000-0005-0000-0000-0000BD8A0000}"/>
    <cellStyle name="Normal 105 2 5 2 2 2" xfId="57923" xr:uid="{00000000-0005-0000-0000-0000BE8A0000}"/>
    <cellStyle name="Normal 105 2 5 2 3" xfId="49982" xr:uid="{00000000-0005-0000-0000-0000BF8A0000}"/>
    <cellStyle name="Normal 105 2 5 3" xfId="14340" xr:uid="{00000000-0005-0000-0000-0000C08A0000}"/>
    <cellStyle name="Normal 105 2 5 3 2" xfId="43398" xr:uid="{00000000-0005-0000-0000-0000C18A0000}"/>
    <cellStyle name="Normal 105 2 5 4" xfId="36814" xr:uid="{00000000-0005-0000-0000-0000C28A0000}"/>
    <cellStyle name="Normal 105 2 6" xfId="15619" xr:uid="{00000000-0005-0000-0000-0000C38A0000}"/>
    <cellStyle name="Normal 105 2 6 2" xfId="23609" xr:uid="{00000000-0005-0000-0000-0000C48A0000}"/>
    <cellStyle name="Normal 105 2 6 2 2" xfId="52568" xr:uid="{00000000-0005-0000-0000-0000C58A0000}"/>
    <cellStyle name="Normal 105 2 6 3" xfId="44627" xr:uid="{00000000-0005-0000-0000-0000C68A0000}"/>
    <cellStyle name="Normal 105 2 7" xfId="22160" xr:uid="{00000000-0005-0000-0000-0000C78A0000}"/>
    <cellStyle name="Normal 105 2 7 2" xfId="30108" xr:uid="{00000000-0005-0000-0000-0000C88A0000}"/>
    <cellStyle name="Normal 105 2 7 2 2" xfId="59067" xr:uid="{00000000-0005-0000-0000-0000C98A0000}"/>
    <cellStyle name="Normal 105 2 7 3" xfId="51126" xr:uid="{00000000-0005-0000-0000-0000CA8A0000}"/>
    <cellStyle name="Normal 105 2 8" xfId="8900" xr:uid="{00000000-0005-0000-0000-0000CB8A0000}"/>
    <cellStyle name="Normal 105 2 8 2" xfId="37958" xr:uid="{00000000-0005-0000-0000-0000CC8A0000}"/>
    <cellStyle name="Normal 105 2 9" xfId="31374" xr:uid="{00000000-0005-0000-0000-0000CD8A0000}"/>
    <cellStyle name="Normal 105 3" xfId="2634" xr:uid="{00000000-0005-0000-0000-0000CE8A0000}"/>
    <cellStyle name="Normal 105 3 2" xfId="5992" xr:uid="{00000000-0005-0000-0000-0000CF8A0000}"/>
    <cellStyle name="Normal 105 3 2 2" xfId="19274" xr:uid="{00000000-0005-0000-0000-0000D08A0000}"/>
    <cellStyle name="Normal 105 3 2 2 2" xfId="27228" xr:uid="{00000000-0005-0000-0000-0000D18A0000}"/>
    <cellStyle name="Normal 105 3 2 2 2 2" xfId="56187" xr:uid="{00000000-0005-0000-0000-0000D28A0000}"/>
    <cellStyle name="Normal 105 3 2 2 3" xfId="48246" xr:uid="{00000000-0005-0000-0000-0000D38A0000}"/>
    <cellStyle name="Normal 105 3 2 3" xfId="12604" xr:uid="{00000000-0005-0000-0000-0000D48A0000}"/>
    <cellStyle name="Normal 105 3 2 3 2" xfId="41662" xr:uid="{00000000-0005-0000-0000-0000D58A0000}"/>
    <cellStyle name="Normal 105 3 2 4" xfId="35078" xr:uid="{00000000-0005-0000-0000-0000D68A0000}"/>
    <cellStyle name="Normal 105 3 3" xfId="16122" xr:uid="{00000000-0005-0000-0000-0000D78A0000}"/>
    <cellStyle name="Normal 105 3 3 2" xfId="24076" xr:uid="{00000000-0005-0000-0000-0000D88A0000}"/>
    <cellStyle name="Normal 105 3 3 2 2" xfId="53035" xr:uid="{00000000-0005-0000-0000-0000D98A0000}"/>
    <cellStyle name="Normal 105 3 3 3" xfId="45094" xr:uid="{00000000-0005-0000-0000-0000DA8A0000}"/>
    <cellStyle name="Normal 105 3 4" xfId="9312" xr:uid="{00000000-0005-0000-0000-0000DB8A0000}"/>
    <cellStyle name="Normal 105 3 4 2" xfId="38370" xr:uid="{00000000-0005-0000-0000-0000DC8A0000}"/>
    <cellStyle name="Normal 105 3 5" xfId="31786" xr:uid="{00000000-0005-0000-0000-0000DD8A0000}"/>
    <cellStyle name="Normal 105 4" xfId="3832" xr:uid="{00000000-0005-0000-0000-0000DE8A0000}"/>
    <cellStyle name="Normal 105 4 2" xfId="17126" xr:uid="{00000000-0005-0000-0000-0000DF8A0000}"/>
    <cellStyle name="Normal 105 4 2 2" xfId="25080" xr:uid="{00000000-0005-0000-0000-0000E08A0000}"/>
    <cellStyle name="Normal 105 4 2 2 2" xfId="54039" xr:uid="{00000000-0005-0000-0000-0000E18A0000}"/>
    <cellStyle name="Normal 105 4 2 3" xfId="46098" xr:uid="{00000000-0005-0000-0000-0000E28A0000}"/>
    <cellStyle name="Normal 105 4 3" xfId="10456" xr:uid="{00000000-0005-0000-0000-0000E38A0000}"/>
    <cellStyle name="Normal 105 4 3 2" xfId="39514" xr:uid="{00000000-0005-0000-0000-0000E48A0000}"/>
    <cellStyle name="Normal 105 4 4" xfId="32930" xr:uid="{00000000-0005-0000-0000-0000E58A0000}"/>
    <cellStyle name="Normal 105 5" xfId="4988" xr:uid="{00000000-0005-0000-0000-0000E68A0000}"/>
    <cellStyle name="Normal 105 5 2" xfId="18270" xr:uid="{00000000-0005-0000-0000-0000E78A0000}"/>
    <cellStyle name="Normal 105 5 2 2" xfId="26224" xr:uid="{00000000-0005-0000-0000-0000E88A0000}"/>
    <cellStyle name="Normal 105 5 2 2 2" xfId="55183" xr:uid="{00000000-0005-0000-0000-0000E98A0000}"/>
    <cellStyle name="Normal 105 5 2 3" xfId="47242" xr:uid="{00000000-0005-0000-0000-0000EA8A0000}"/>
    <cellStyle name="Normal 105 5 3" xfId="11600" xr:uid="{00000000-0005-0000-0000-0000EB8A0000}"/>
    <cellStyle name="Normal 105 5 3 2" xfId="40658" xr:uid="{00000000-0005-0000-0000-0000EC8A0000}"/>
    <cellStyle name="Normal 105 5 4" xfId="34074" xr:uid="{00000000-0005-0000-0000-0000ED8A0000}"/>
    <cellStyle name="Normal 105 6" xfId="7157" xr:uid="{00000000-0005-0000-0000-0000EE8A0000}"/>
    <cellStyle name="Normal 105 6 2" xfId="20418" xr:uid="{00000000-0005-0000-0000-0000EF8A0000}"/>
    <cellStyle name="Normal 105 6 2 2" xfId="28372" xr:uid="{00000000-0005-0000-0000-0000F08A0000}"/>
    <cellStyle name="Normal 105 6 2 2 2" xfId="57331" xr:uid="{00000000-0005-0000-0000-0000F18A0000}"/>
    <cellStyle name="Normal 105 6 2 3" xfId="49390" xr:uid="{00000000-0005-0000-0000-0000F28A0000}"/>
    <cellStyle name="Normal 105 6 3" xfId="13748" xr:uid="{00000000-0005-0000-0000-0000F38A0000}"/>
    <cellStyle name="Normal 105 6 3 2" xfId="42806" xr:uid="{00000000-0005-0000-0000-0000F48A0000}"/>
    <cellStyle name="Normal 105 6 4" xfId="36222" xr:uid="{00000000-0005-0000-0000-0000F58A0000}"/>
    <cellStyle name="Normal 105 7" xfId="15026" xr:uid="{00000000-0005-0000-0000-0000F68A0000}"/>
    <cellStyle name="Normal 105 7 2" xfId="23016" xr:uid="{00000000-0005-0000-0000-0000F78A0000}"/>
    <cellStyle name="Normal 105 7 2 2" xfId="51975" xr:uid="{00000000-0005-0000-0000-0000F88A0000}"/>
    <cellStyle name="Normal 105 7 3" xfId="44034" xr:uid="{00000000-0005-0000-0000-0000F98A0000}"/>
    <cellStyle name="Normal 105 8" xfId="21568" xr:uid="{00000000-0005-0000-0000-0000FA8A0000}"/>
    <cellStyle name="Normal 105 8 2" xfId="29516" xr:uid="{00000000-0005-0000-0000-0000FB8A0000}"/>
    <cellStyle name="Normal 105 8 2 2" xfId="58475" xr:uid="{00000000-0005-0000-0000-0000FC8A0000}"/>
    <cellStyle name="Normal 105 8 3" xfId="50534" xr:uid="{00000000-0005-0000-0000-0000FD8A0000}"/>
    <cellStyle name="Normal 105 9" xfId="8308" xr:uid="{00000000-0005-0000-0000-0000FE8A0000}"/>
    <cellStyle name="Normal 105 9 2" xfId="37366" xr:uid="{00000000-0005-0000-0000-0000FF8A0000}"/>
    <cellStyle name="Normal 106" xfId="1754" xr:uid="{00000000-0005-0000-0000-0000008B0000}"/>
    <cellStyle name="Normal 106 10" xfId="30920" xr:uid="{00000000-0005-0000-0000-0000018B0000}"/>
    <cellStyle name="Normal 106 2" xfId="2356" xr:uid="{00000000-0005-0000-0000-0000028B0000}"/>
    <cellStyle name="Normal 106 2 2" xfId="3364" xr:uid="{00000000-0005-0000-0000-0000038B0000}"/>
    <cellStyle name="Normal 106 2 2 2" xfId="6722" xr:uid="{00000000-0005-0000-0000-0000048B0000}"/>
    <cellStyle name="Normal 106 2 2 2 2" xfId="20004" xr:uid="{00000000-0005-0000-0000-0000058B0000}"/>
    <cellStyle name="Normal 106 2 2 2 2 2" xfId="27958" xr:uid="{00000000-0005-0000-0000-0000068B0000}"/>
    <cellStyle name="Normal 106 2 2 2 2 2 2" xfId="56917" xr:uid="{00000000-0005-0000-0000-0000078B0000}"/>
    <cellStyle name="Normal 106 2 2 2 2 3" xfId="48976" xr:uid="{00000000-0005-0000-0000-0000088B0000}"/>
    <cellStyle name="Normal 106 2 2 2 3" xfId="13334" xr:uid="{00000000-0005-0000-0000-0000098B0000}"/>
    <cellStyle name="Normal 106 2 2 2 3 2" xfId="42392" xr:uid="{00000000-0005-0000-0000-00000A8B0000}"/>
    <cellStyle name="Normal 106 2 2 2 4" xfId="35808" xr:uid="{00000000-0005-0000-0000-00000B8B0000}"/>
    <cellStyle name="Normal 106 2 2 3" xfId="16852" xr:uid="{00000000-0005-0000-0000-00000C8B0000}"/>
    <cellStyle name="Normal 106 2 2 3 2" xfId="24806" xr:uid="{00000000-0005-0000-0000-00000D8B0000}"/>
    <cellStyle name="Normal 106 2 2 3 2 2" xfId="53765" xr:uid="{00000000-0005-0000-0000-00000E8B0000}"/>
    <cellStyle name="Normal 106 2 2 3 3" xfId="45824" xr:uid="{00000000-0005-0000-0000-00000F8B0000}"/>
    <cellStyle name="Normal 106 2 2 4" xfId="10042" xr:uid="{00000000-0005-0000-0000-0000108B0000}"/>
    <cellStyle name="Normal 106 2 2 4 2" xfId="39100" xr:uid="{00000000-0005-0000-0000-0000118B0000}"/>
    <cellStyle name="Normal 106 2 2 5" xfId="32516" xr:uid="{00000000-0005-0000-0000-0000128B0000}"/>
    <cellStyle name="Normal 106 2 3" xfId="4562" xr:uid="{00000000-0005-0000-0000-0000138B0000}"/>
    <cellStyle name="Normal 106 2 3 2" xfId="17856" xr:uid="{00000000-0005-0000-0000-0000148B0000}"/>
    <cellStyle name="Normal 106 2 3 2 2" xfId="25810" xr:uid="{00000000-0005-0000-0000-0000158B0000}"/>
    <cellStyle name="Normal 106 2 3 2 2 2" xfId="54769" xr:uid="{00000000-0005-0000-0000-0000168B0000}"/>
    <cellStyle name="Normal 106 2 3 2 3" xfId="46828" xr:uid="{00000000-0005-0000-0000-0000178B0000}"/>
    <cellStyle name="Normal 106 2 3 3" xfId="11186" xr:uid="{00000000-0005-0000-0000-0000188B0000}"/>
    <cellStyle name="Normal 106 2 3 3 2" xfId="40244" xr:uid="{00000000-0005-0000-0000-0000198B0000}"/>
    <cellStyle name="Normal 106 2 3 4" xfId="33660" xr:uid="{00000000-0005-0000-0000-00001A8B0000}"/>
    <cellStyle name="Normal 106 2 4" xfId="5718" xr:uid="{00000000-0005-0000-0000-00001B8B0000}"/>
    <cellStyle name="Normal 106 2 4 2" xfId="19000" xr:uid="{00000000-0005-0000-0000-00001C8B0000}"/>
    <cellStyle name="Normal 106 2 4 2 2" xfId="26954" xr:uid="{00000000-0005-0000-0000-00001D8B0000}"/>
    <cellStyle name="Normal 106 2 4 2 2 2" xfId="55913" xr:uid="{00000000-0005-0000-0000-00001E8B0000}"/>
    <cellStyle name="Normal 106 2 4 2 3" xfId="47972" xr:uid="{00000000-0005-0000-0000-00001F8B0000}"/>
    <cellStyle name="Normal 106 2 4 3" xfId="12330" xr:uid="{00000000-0005-0000-0000-0000208B0000}"/>
    <cellStyle name="Normal 106 2 4 3 2" xfId="41388" xr:uid="{00000000-0005-0000-0000-0000218B0000}"/>
    <cellStyle name="Normal 106 2 4 4" xfId="34804" xr:uid="{00000000-0005-0000-0000-0000228B0000}"/>
    <cellStyle name="Normal 106 2 5" xfId="7887" xr:uid="{00000000-0005-0000-0000-0000238B0000}"/>
    <cellStyle name="Normal 106 2 5 2" xfId="21148" xr:uid="{00000000-0005-0000-0000-0000248B0000}"/>
    <cellStyle name="Normal 106 2 5 2 2" xfId="29102" xr:uid="{00000000-0005-0000-0000-0000258B0000}"/>
    <cellStyle name="Normal 106 2 5 2 2 2" xfId="58061" xr:uid="{00000000-0005-0000-0000-0000268B0000}"/>
    <cellStyle name="Normal 106 2 5 2 3" xfId="50120" xr:uid="{00000000-0005-0000-0000-0000278B0000}"/>
    <cellStyle name="Normal 106 2 5 3" xfId="14478" xr:uid="{00000000-0005-0000-0000-0000288B0000}"/>
    <cellStyle name="Normal 106 2 5 3 2" xfId="43536" xr:uid="{00000000-0005-0000-0000-0000298B0000}"/>
    <cellStyle name="Normal 106 2 5 4" xfId="36952" xr:uid="{00000000-0005-0000-0000-00002A8B0000}"/>
    <cellStyle name="Normal 106 2 6" xfId="15757" xr:uid="{00000000-0005-0000-0000-00002B8B0000}"/>
    <cellStyle name="Normal 106 2 6 2" xfId="23747" xr:uid="{00000000-0005-0000-0000-00002C8B0000}"/>
    <cellStyle name="Normal 106 2 6 2 2" xfId="52706" xr:uid="{00000000-0005-0000-0000-00002D8B0000}"/>
    <cellStyle name="Normal 106 2 6 3" xfId="44765" xr:uid="{00000000-0005-0000-0000-00002E8B0000}"/>
    <cellStyle name="Normal 106 2 7" xfId="22298" xr:uid="{00000000-0005-0000-0000-00002F8B0000}"/>
    <cellStyle name="Normal 106 2 7 2" xfId="30246" xr:uid="{00000000-0005-0000-0000-0000308B0000}"/>
    <cellStyle name="Normal 106 2 7 2 2" xfId="59205" xr:uid="{00000000-0005-0000-0000-0000318B0000}"/>
    <cellStyle name="Normal 106 2 7 3" xfId="51264" xr:uid="{00000000-0005-0000-0000-0000328B0000}"/>
    <cellStyle name="Normal 106 2 8" xfId="9038" xr:uid="{00000000-0005-0000-0000-0000338B0000}"/>
    <cellStyle name="Normal 106 2 8 2" xfId="38096" xr:uid="{00000000-0005-0000-0000-0000348B0000}"/>
    <cellStyle name="Normal 106 2 9" xfId="31512" xr:uid="{00000000-0005-0000-0000-0000358B0000}"/>
    <cellStyle name="Normal 106 3" xfId="2772" xr:uid="{00000000-0005-0000-0000-0000368B0000}"/>
    <cellStyle name="Normal 106 3 2" xfId="6130" xr:uid="{00000000-0005-0000-0000-0000378B0000}"/>
    <cellStyle name="Normal 106 3 2 2" xfId="19412" xr:uid="{00000000-0005-0000-0000-0000388B0000}"/>
    <cellStyle name="Normal 106 3 2 2 2" xfId="27366" xr:uid="{00000000-0005-0000-0000-0000398B0000}"/>
    <cellStyle name="Normal 106 3 2 2 2 2" xfId="56325" xr:uid="{00000000-0005-0000-0000-00003A8B0000}"/>
    <cellStyle name="Normal 106 3 2 2 3" xfId="48384" xr:uid="{00000000-0005-0000-0000-00003B8B0000}"/>
    <cellStyle name="Normal 106 3 2 3" xfId="12742" xr:uid="{00000000-0005-0000-0000-00003C8B0000}"/>
    <cellStyle name="Normal 106 3 2 3 2" xfId="41800" xr:uid="{00000000-0005-0000-0000-00003D8B0000}"/>
    <cellStyle name="Normal 106 3 2 4" xfId="35216" xr:uid="{00000000-0005-0000-0000-00003E8B0000}"/>
    <cellStyle name="Normal 106 3 3" xfId="16260" xr:uid="{00000000-0005-0000-0000-00003F8B0000}"/>
    <cellStyle name="Normal 106 3 3 2" xfId="24214" xr:uid="{00000000-0005-0000-0000-0000408B0000}"/>
    <cellStyle name="Normal 106 3 3 2 2" xfId="53173" xr:uid="{00000000-0005-0000-0000-0000418B0000}"/>
    <cellStyle name="Normal 106 3 3 3" xfId="45232" xr:uid="{00000000-0005-0000-0000-0000428B0000}"/>
    <cellStyle name="Normal 106 3 4" xfId="9450" xr:uid="{00000000-0005-0000-0000-0000438B0000}"/>
    <cellStyle name="Normal 106 3 4 2" xfId="38508" xr:uid="{00000000-0005-0000-0000-0000448B0000}"/>
    <cellStyle name="Normal 106 3 5" xfId="31924" xr:uid="{00000000-0005-0000-0000-0000458B0000}"/>
    <cellStyle name="Normal 106 4" xfId="3970" xr:uid="{00000000-0005-0000-0000-0000468B0000}"/>
    <cellStyle name="Normal 106 4 2" xfId="17264" xr:uid="{00000000-0005-0000-0000-0000478B0000}"/>
    <cellStyle name="Normal 106 4 2 2" xfId="25218" xr:uid="{00000000-0005-0000-0000-0000488B0000}"/>
    <cellStyle name="Normal 106 4 2 2 2" xfId="54177" xr:uid="{00000000-0005-0000-0000-0000498B0000}"/>
    <cellStyle name="Normal 106 4 2 3" xfId="46236" xr:uid="{00000000-0005-0000-0000-00004A8B0000}"/>
    <cellStyle name="Normal 106 4 3" xfId="10594" xr:uid="{00000000-0005-0000-0000-00004B8B0000}"/>
    <cellStyle name="Normal 106 4 3 2" xfId="39652" xr:uid="{00000000-0005-0000-0000-00004C8B0000}"/>
    <cellStyle name="Normal 106 4 4" xfId="33068" xr:uid="{00000000-0005-0000-0000-00004D8B0000}"/>
    <cellStyle name="Normal 106 5" xfId="5126" xr:uid="{00000000-0005-0000-0000-00004E8B0000}"/>
    <cellStyle name="Normal 106 5 2" xfId="18408" xr:uid="{00000000-0005-0000-0000-00004F8B0000}"/>
    <cellStyle name="Normal 106 5 2 2" xfId="26362" xr:uid="{00000000-0005-0000-0000-0000508B0000}"/>
    <cellStyle name="Normal 106 5 2 2 2" xfId="55321" xr:uid="{00000000-0005-0000-0000-0000518B0000}"/>
    <cellStyle name="Normal 106 5 2 3" xfId="47380" xr:uid="{00000000-0005-0000-0000-0000528B0000}"/>
    <cellStyle name="Normal 106 5 3" xfId="11738" xr:uid="{00000000-0005-0000-0000-0000538B0000}"/>
    <cellStyle name="Normal 106 5 3 2" xfId="40796" xr:uid="{00000000-0005-0000-0000-0000548B0000}"/>
    <cellStyle name="Normal 106 5 4" xfId="34212" xr:uid="{00000000-0005-0000-0000-0000558B0000}"/>
    <cellStyle name="Normal 106 6" xfId="7295" xr:uid="{00000000-0005-0000-0000-0000568B0000}"/>
    <cellStyle name="Normal 106 6 2" xfId="20556" xr:uid="{00000000-0005-0000-0000-0000578B0000}"/>
    <cellStyle name="Normal 106 6 2 2" xfId="28510" xr:uid="{00000000-0005-0000-0000-0000588B0000}"/>
    <cellStyle name="Normal 106 6 2 2 2" xfId="57469" xr:uid="{00000000-0005-0000-0000-0000598B0000}"/>
    <cellStyle name="Normal 106 6 2 3" xfId="49528" xr:uid="{00000000-0005-0000-0000-00005A8B0000}"/>
    <cellStyle name="Normal 106 6 3" xfId="13886" xr:uid="{00000000-0005-0000-0000-00005B8B0000}"/>
    <cellStyle name="Normal 106 6 3 2" xfId="42944" xr:uid="{00000000-0005-0000-0000-00005C8B0000}"/>
    <cellStyle name="Normal 106 6 4" xfId="36360" xr:uid="{00000000-0005-0000-0000-00005D8B0000}"/>
    <cellStyle name="Normal 106 7" xfId="15165" xr:uid="{00000000-0005-0000-0000-00005E8B0000}"/>
    <cellStyle name="Normal 106 7 2" xfId="23155" xr:uid="{00000000-0005-0000-0000-00005F8B0000}"/>
    <cellStyle name="Normal 106 7 2 2" xfId="52114" xr:uid="{00000000-0005-0000-0000-0000608B0000}"/>
    <cellStyle name="Normal 106 7 3" xfId="44173" xr:uid="{00000000-0005-0000-0000-0000618B0000}"/>
    <cellStyle name="Normal 106 8" xfId="21706" xr:uid="{00000000-0005-0000-0000-0000628B0000}"/>
    <cellStyle name="Normal 106 8 2" xfId="29654" xr:uid="{00000000-0005-0000-0000-0000638B0000}"/>
    <cellStyle name="Normal 106 8 2 2" xfId="58613" xr:uid="{00000000-0005-0000-0000-0000648B0000}"/>
    <cellStyle name="Normal 106 8 3" xfId="50672" xr:uid="{00000000-0005-0000-0000-0000658B0000}"/>
    <cellStyle name="Normal 106 9" xfId="8446" xr:uid="{00000000-0005-0000-0000-0000668B0000}"/>
    <cellStyle name="Normal 106 9 2" xfId="37504" xr:uid="{00000000-0005-0000-0000-0000678B0000}"/>
    <cellStyle name="Normal 107" xfId="1750" xr:uid="{00000000-0005-0000-0000-0000688B0000}"/>
    <cellStyle name="Normal 107 10" xfId="30916" xr:uid="{00000000-0005-0000-0000-0000698B0000}"/>
    <cellStyle name="Normal 107 2" xfId="2352" xr:uid="{00000000-0005-0000-0000-00006A8B0000}"/>
    <cellStyle name="Normal 107 2 2" xfId="3360" xr:uid="{00000000-0005-0000-0000-00006B8B0000}"/>
    <cellStyle name="Normal 107 2 2 2" xfId="6718" xr:uid="{00000000-0005-0000-0000-00006C8B0000}"/>
    <cellStyle name="Normal 107 2 2 2 2" xfId="20000" xr:uid="{00000000-0005-0000-0000-00006D8B0000}"/>
    <cellStyle name="Normal 107 2 2 2 2 2" xfId="27954" xr:uid="{00000000-0005-0000-0000-00006E8B0000}"/>
    <cellStyle name="Normal 107 2 2 2 2 2 2" xfId="56913" xr:uid="{00000000-0005-0000-0000-00006F8B0000}"/>
    <cellStyle name="Normal 107 2 2 2 2 3" xfId="48972" xr:uid="{00000000-0005-0000-0000-0000708B0000}"/>
    <cellStyle name="Normal 107 2 2 2 3" xfId="13330" xr:uid="{00000000-0005-0000-0000-0000718B0000}"/>
    <cellStyle name="Normal 107 2 2 2 3 2" xfId="42388" xr:uid="{00000000-0005-0000-0000-0000728B0000}"/>
    <cellStyle name="Normal 107 2 2 2 4" xfId="35804" xr:uid="{00000000-0005-0000-0000-0000738B0000}"/>
    <cellStyle name="Normal 107 2 2 3" xfId="16848" xr:uid="{00000000-0005-0000-0000-0000748B0000}"/>
    <cellStyle name="Normal 107 2 2 3 2" xfId="24802" xr:uid="{00000000-0005-0000-0000-0000758B0000}"/>
    <cellStyle name="Normal 107 2 2 3 2 2" xfId="53761" xr:uid="{00000000-0005-0000-0000-0000768B0000}"/>
    <cellStyle name="Normal 107 2 2 3 3" xfId="45820" xr:uid="{00000000-0005-0000-0000-0000778B0000}"/>
    <cellStyle name="Normal 107 2 2 4" xfId="10038" xr:uid="{00000000-0005-0000-0000-0000788B0000}"/>
    <cellStyle name="Normal 107 2 2 4 2" xfId="39096" xr:uid="{00000000-0005-0000-0000-0000798B0000}"/>
    <cellStyle name="Normal 107 2 2 5" xfId="32512" xr:uid="{00000000-0005-0000-0000-00007A8B0000}"/>
    <cellStyle name="Normal 107 2 3" xfId="4558" xr:uid="{00000000-0005-0000-0000-00007B8B0000}"/>
    <cellStyle name="Normal 107 2 3 2" xfId="17852" xr:uid="{00000000-0005-0000-0000-00007C8B0000}"/>
    <cellStyle name="Normal 107 2 3 2 2" xfId="25806" xr:uid="{00000000-0005-0000-0000-00007D8B0000}"/>
    <cellStyle name="Normal 107 2 3 2 2 2" xfId="54765" xr:uid="{00000000-0005-0000-0000-00007E8B0000}"/>
    <cellStyle name="Normal 107 2 3 2 3" xfId="46824" xr:uid="{00000000-0005-0000-0000-00007F8B0000}"/>
    <cellStyle name="Normal 107 2 3 3" xfId="11182" xr:uid="{00000000-0005-0000-0000-0000808B0000}"/>
    <cellStyle name="Normal 107 2 3 3 2" xfId="40240" xr:uid="{00000000-0005-0000-0000-0000818B0000}"/>
    <cellStyle name="Normal 107 2 3 4" xfId="33656" xr:uid="{00000000-0005-0000-0000-0000828B0000}"/>
    <cellStyle name="Normal 107 2 4" xfId="5714" xr:uid="{00000000-0005-0000-0000-0000838B0000}"/>
    <cellStyle name="Normal 107 2 4 2" xfId="18996" xr:uid="{00000000-0005-0000-0000-0000848B0000}"/>
    <cellStyle name="Normal 107 2 4 2 2" xfId="26950" xr:uid="{00000000-0005-0000-0000-0000858B0000}"/>
    <cellStyle name="Normal 107 2 4 2 2 2" xfId="55909" xr:uid="{00000000-0005-0000-0000-0000868B0000}"/>
    <cellStyle name="Normal 107 2 4 2 3" xfId="47968" xr:uid="{00000000-0005-0000-0000-0000878B0000}"/>
    <cellStyle name="Normal 107 2 4 3" xfId="12326" xr:uid="{00000000-0005-0000-0000-0000888B0000}"/>
    <cellStyle name="Normal 107 2 4 3 2" xfId="41384" xr:uid="{00000000-0005-0000-0000-0000898B0000}"/>
    <cellStyle name="Normal 107 2 4 4" xfId="34800" xr:uid="{00000000-0005-0000-0000-00008A8B0000}"/>
    <cellStyle name="Normal 107 2 5" xfId="7883" xr:uid="{00000000-0005-0000-0000-00008B8B0000}"/>
    <cellStyle name="Normal 107 2 5 2" xfId="21144" xr:uid="{00000000-0005-0000-0000-00008C8B0000}"/>
    <cellStyle name="Normal 107 2 5 2 2" xfId="29098" xr:uid="{00000000-0005-0000-0000-00008D8B0000}"/>
    <cellStyle name="Normal 107 2 5 2 2 2" xfId="58057" xr:uid="{00000000-0005-0000-0000-00008E8B0000}"/>
    <cellStyle name="Normal 107 2 5 2 3" xfId="50116" xr:uid="{00000000-0005-0000-0000-00008F8B0000}"/>
    <cellStyle name="Normal 107 2 5 3" xfId="14474" xr:uid="{00000000-0005-0000-0000-0000908B0000}"/>
    <cellStyle name="Normal 107 2 5 3 2" xfId="43532" xr:uid="{00000000-0005-0000-0000-0000918B0000}"/>
    <cellStyle name="Normal 107 2 5 4" xfId="36948" xr:uid="{00000000-0005-0000-0000-0000928B0000}"/>
    <cellStyle name="Normal 107 2 6" xfId="15753" xr:uid="{00000000-0005-0000-0000-0000938B0000}"/>
    <cellStyle name="Normal 107 2 6 2" xfId="23743" xr:uid="{00000000-0005-0000-0000-0000948B0000}"/>
    <cellStyle name="Normal 107 2 6 2 2" xfId="52702" xr:uid="{00000000-0005-0000-0000-0000958B0000}"/>
    <cellStyle name="Normal 107 2 6 3" xfId="44761" xr:uid="{00000000-0005-0000-0000-0000968B0000}"/>
    <cellStyle name="Normal 107 2 7" xfId="22294" xr:uid="{00000000-0005-0000-0000-0000978B0000}"/>
    <cellStyle name="Normal 107 2 7 2" xfId="30242" xr:uid="{00000000-0005-0000-0000-0000988B0000}"/>
    <cellStyle name="Normal 107 2 7 2 2" xfId="59201" xr:uid="{00000000-0005-0000-0000-0000998B0000}"/>
    <cellStyle name="Normal 107 2 7 3" xfId="51260" xr:uid="{00000000-0005-0000-0000-00009A8B0000}"/>
    <cellStyle name="Normal 107 2 8" xfId="9034" xr:uid="{00000000-0005-0000-0000-00009B8B0000}"/>
    <cellStyle name="Normal 107 2 8 2" xfId="38092" xr:uid="{00000000-0005-0000-0000-00009C8B0000}"/>
    <cellStyle name="Normal 107 2 9" xfId="31508" xr:uid="{00000000-0005-0000-0000-00009D8B0000}"/>
    <cellStyle name="Normal 107 3" xfId="2768" xr:uid="{00000000-0005-0000-0000-00009E8B0000}"/>
    <cellStyle name="Normal 107 3 2" xfId="6126" xr:uid="{00000000-0005-0000-0000-00009F8B0000}"/>
    <cellStyle name="Normal 107 3 2 2" xfId="19408" xr:uid="{00000000-0005-0000-0000-0000A08B0000}"/>
    <cellStyle name="Normal 107 3 2 2 2" xfId="27362" xr:uid="{00000000-0005-0000-0000-0000A18B0000}"/>
    <cellStyle name="Normal 107 3 2 2 2 2" xfId="56321" xr:uid="{00000000-0005-0000-0000-0000A28B0000}"/>
    <cellStyle name="Normal 107 3 2 2 3" xfId="48380" xr:uid="{00000000-0005-0000-0000-0000A38B0000}"/>
    <cellStyle name="Normal 107 3 2 3" xfId="12738" xr:uid="{00000000-0005-0000-0000-0000A48B0000}"/>
    <cellStyle name="Normal 107 3 2 3 2" xfId="41796" xr:uid="{00000000-0005-0000-0000-0000A58B0000}"/>
    <cellStyle name="Normal 107 3 2 4" xfId="35212" xr:uid="{00000000-0005-0000-0000-0000A68B0000}"/>
    <cellStyle name="Normal 107 3 3" xfId="16256" xr:uid="{00000000-0005-0000-0000-0000A78B0000}"/>
    <cellStyle name="Normal 107 3 3 2" xfId="24210" xr:uid="{00000000-0005-0000-0000-0000A88B0000}"/>
    <cellStyle name="Normal 107 3 3 2 2" xfId="53169" xr:uid="{00000000-0005-0000-0000-0000A98B0000}"/>
    <cellStyle name="Normal 107 3 3 3" xfId="45228" xr:uid="{00000000-0005-0000-0000-0000AA8B0000}"/>
    <cellStyle name="Normal 107 3 4" xfId="9446" xr:uid="{00000000-0005-0000-0000-0000AB8B0000}"/>
    <cellStyle name="Normal 107 3 4 2" xfId="38504" xr:uid="{00000000-0005-0000-0000-0000AC8B0000}"/>
    <cellStyle name="Normal 107 3 5" xfId="31920" xr:uid="{00000000-0005-0000-0000-0000AD8B0000}"/>
    <cellStyle name="Normal 107 4" xfId="3966" xr:uid="{00000000-0005-0000-0000-0000AE8B0000}"/>
    <cellStyle name="Normal 107 4 2" xfId="17260" xr:uid="{00000000-0005-0000-0000-0000AF8B0000}"/>
    <cellStyle name="Normal 107 4 2 2" xfId="25214" xr:uid="{00000000-0005-0000-0000-0000B08B0000}"/>
    <cellStyle name="Normal 107 4 2 2 2" xfId="54173" xr:uid="{00000000-0005-0000-0000-0000B18B0000}"/>
    <cellStyle name="Normal 107 4 2 3" xfId="46232" xr:uid="{00000000-0005-0000-0000-0000B28B0000}"/>
    <cellStyle name="Normal 107 4 3" xfId="10590" xr:uid="{00000000-0005-0000-0000-0000B38B0000}"/>
    <cellStyle name="Normal 107 4 3 2" xfId="39648" xr:uid="{00000000-0005-0000-0000-0000B48B0000}"/>
    <cellStyle name="Normal 107 4 4" xfId="33064" xr:uid="{00000000-0005-0000-0000-0000B58B0000}"/>
    <cellStyle name="Normal 107 5" xfId="5122" xr:uid="{00000000-0005-0000-0000-0000B68B0000}"/>
    <cellStyle name="Normal 107 5 2" xfId="18404" xr:uid="{00000000-0005-0000-0000-0000B78B0000}"/>
    <cellStyle name="Normal 107 5 2 2" xfId="26358" xr:uid="{00000000-0005-0000-0000-0000B88B0000}"/>
    <cellStyle name="Normal 107 5 2 2 2" xfId="55317" xr:uid="{00000000-0005-0000-0000-0000B98B0000}"/>
    <cellStyle name="Normal 107 5 2 3" xfId="47376" xr:uid="{00000000-0005-0000-0000-0000BA8B0000}"/>
    <cellStyle name="Normal 107 5 3" xfId="11734" xr:uid="{00000000-0005-0000-0000-0000BB8B0000}"/>
    <cellStyle name="Normal 107 5 3 2" xfId="40792" xr:uid="{00000000-0005-0000-0000-0000BC8B0000}"/>
    <cellStyle name="Normal 107 5 4" xfId="34208" xr:uid="{00000000-0005-0000-0000-0000BD8B0000}"/>
    <cellStyle name="Normal 107 6" xfId="7291" xr:uid="{00000000-0005-0000-0000-0000BE8B0000}"/>
    <cellStyle name="Normal 107 6 2" xfId="20552" xr:uid="{00000000-0005-0000-0000-0000BF8B0000}"/>
    <cellStyle name="Normal 107 6 2 2" xfId="28506" xr:uid="{00000000-0005-0000-0000-0000C08B0000}"/>
    <cellStyle name="Normal 107 6 2 2 2" xfId="57465" xr:uid="{00000000-0005-0000-0000-0000C18B0000}"/>
    <cellStyle name="Normal 107 6 2 3" xfId="49524" xr:uid="{00000000-0005-0000-0000-0000C28B0000}"/>
    <cellStyle name="Normal 107 6 3" xfId="13882" xr:uid="{00000000-0005-0000-0000-0000C38B0000}"/>
    <cellStyle name="Normal 107 6 3 2" xfId="42940" xr:uid="{00000000-0005-0000-0000-0000C48B0000}"/>
    <cellStyle name="Normal 107 6 4" xfId="36356" xr:uid="{00000000-0005-0000-0000-0000C58B0000}"/>
    <cellStyle name="Normal 107 7" xfId="15161" xr:uid="{00000000-0005-0000-0000-0000C68B0000}"/>
    <cellStyle name="Normal 107 7 2" xfId="23151" xr:uid="{00000000-0005-0000-0000-0000C78B0000}"/>
    <cellStyle name="Normal 107 7 2 2" xfId="52110" xr:uid="{00000000-0005-0000-0000-0000C88B0000}"/>
    <cellStyle name="Normal 107 7 3" xfId="44169" xr:uid="{00000000-0005-0000-0000-0000C98B0000}"/>
    <cellStyle name="Normal 107 8" xfId="21702" xr:uid="{00000000-0005-0000-0000-0000CA8B0000}"/>
    <cellStyle name="Normal 107 8 2" xfId="29650" xr:uid="{00000000-0005-0000-0000-0000CB8B0000}"/>
    <cellStyle name="Normal 107 8 2 2" xfId="58609" xr:uid="{00000000-0005-0000-0000-0000CC8B0000}"/>
    <cellStyle name="Normal 107 8 3" xfId="50668" xr:uid="{00000000-0005-0000-0000-0000CD8B0000}"/>
    <cellStyle name="Normal 107 9" xfId="8442" xr:uid="{00000000-0005-0000-0000-0000CE8B0000}"/>
    <cellStyle name="Normal 107 9 2" xfId="37500" xr:uid="{00000000-0005-0000-0000-0000CF8B0000}"/>
    <cellStyle name="Normal 108" xfId="1602" xr:uid="{00000000-0005-0000-0000-0000D08B0000}"/>
    <cellStyle name="Normal 108 10" xfId="30791" xr:uid="{00000000-0005-0000-0000-0000D18B0000}"/>
    <cellStyle name="Normal 108 2" xfId="2227" xr:uid="{00000000-0005-0000-0000-0000D28B0000}"/>
    <cellStyle name="Normal 108 2 2" xfId="3235" xr:uid="{00000000-0005-0000-0000-0000D38B0000}"/>
    <cellStyle name="Normal 108 2 2 2" xfId="6593" xr:uid="{00000000-0005-0000-0000-0000D48B0000}"/>
    <cellStyle name="Normal 108 2 2 2 2" xfId="19875" xr:uid="{00000000-0005-0000-0000-0000D58B0000}"/>
    <cellStyle name="Normal 108 2 2 2 2 2" xfId="27829" xr:uid="{00000000-0005-0000-0000-0000D68B0000}"/>
    <cellStyle name="Normal 108 2 2 2 2 2 2" xfId="56788" xr:uid="{00000000-0005-0000-0000-0000D78B0000}"/>
    <cellStyle name="Normal 108 2 2 2 2 3" xfId="48847" xr:uid="{00000000-0005-0000-0000-0000D88B0000}"/>
    <cellStyle name="Normal 108 2 2 2 3" xfId="13205" xr:uid="{00000000-0005-0000-0000-0000D98B0000}"/>
    <cellStyle name="Normal 108 2 2 2 3 2" xfId="42263" xr:uid="{00000000-0005-0000-0000-0000DA8B0000}"/>
    <cellStyle name="Normal 108 2 2 2 4" xfId="35679" xr:uid="{00000000-0005-0000-0000-0000DB8B0000}"/>
    <cellStyle name="Normal 108 2 2 3" xfId="16723" xr:uid="{00000000-0005-0000-0000-0000DC8B0000}"/>
    <cellStyle name="Normal 108 2 2 3 2" xfId="24677" xr:uid="{00000000-0005-0000-0000-0000DD8B0000}"/>
    <cellStyle name="Normal 108 2 2 3 2 2" xfId="53636" xr:uid="{00000000-0005-0000-0000-0000DE8B0000}"/>
    <cellStyle name="Normal 108 2 2 3 3" xfId="45695" xr:uid="{00000000-0005-0000-0000-0000DF8B0000}"/>
    <cellStyle name="Normal 108 2 2 4" xfId="9913" xr:uid="{00000000-0005-0000-0000-0000E08B0000}"/>
    <cellStyle name="Normal 108 2 2 4 2" xfId="38971" xr:uid="{00000000-0005-0000-0000-0000E18B0000}"/>
    <cellStyle name="Normal 108 2 2 5" xfId="32387" xr:uid="{00000000-0005-0000-0000-0000E28B0000}"/>
    <cellStyle name="Normal 108 2 3" xfId="4433" xr:uid="{00000000-0005-0000-0000-0000E38B0000}"/>
    <cellStyle name="Normal 108 2 3 2" xfId="17727" xr:uid="{00000000-0005-0000-0000-0000E48B0000}"/>
    <cellStyle name="Normal 108 2 3 2 2" xfId="25681" xr:uid="{00000000-0005-0000-0000-0000E58B0000}"/>
    <cellStyle name="Normal 108 2 3 2 2 2" xfId="54640" xr:uid="{00000000-0005-0000-0000-0000E68B0000}"/>
    <cellStyle name="Normal 108 2 3 2 3" xfId="46699" xr:uid="{00000000-0005-0000-0000-0000E78B0000}"/>
    <cellStyle name="Normal 108 2 3 3" xfId="11057" xr:uid="{00000000-0005-0000-0000-0000E88B0000}"/>
    <cellStyle name="Normal 108 2 3 3 2" xfId="40115" xr:uid="{00000000-0005-0000-0000-0000E98B0000}"/>
    <cellStyle name="Normal 108 2 3 4" xfId="33531" xr:uid="{00000000-0005-0000-0000-0000EA8B0000}"/>
    <cellStyle name="Normal 108 2 4" xfId="5589" xr:uid="{00000000-0005-0000-0000-0000EB8B0000}"/>
    <cellStyle name="Normal 108 2 4 2" xfId="18871" xr:uid="{00000000-0005-0000-0000-0000EC8B0000}"/>
    <cellStyle name="Normal 108 2 4 2 2" xfId="26825" xr:uid="{00000000-0005-0000-0000-0000ED8B0000}"/>
    <cellStyle name="Normal 108 2 4 2 2 2" xfId="55784" xr:uid="{00000000-0005-0000-0000-0000EE8B0000}"/>
    <cellStyle name="Normal 108 2 4 2 3" xfId="47843" xr:uid="{00000000-0005-0000-0000-0000EF8B0000}"/>
    <cellStyle name="Normal 108 2 4 3" xfId="12201" xr:uid="{00000000-0005-0000-0000-0000F08B0000}"/>
    <cellStyle name="Normal 108 2 4 3 2" xfId="41259" xr:uid="{00000000-0005-0000-0000-0000F18B0000}"/>
    <cellStyle name="Normal 108 2 4 4" xfId="34675" xr:uid="{00000000-0005-0000-0000-0000F28B0000}"/>
    <cellStyle name="Normal 108 2 5" xfId="7758" xr:uid="{00000000-0005-0000-0000-0000F38B0000}"/>
    <cellStyle name="Normal 108 2 5 2" xfId="21019" xr:uid="{00000000-0005-0000-0000-0000F48B0000}"/>
    <cellStyle name="Normal 108 2 5 2 2" xfId="28973" xr:uid="{00000000-0005-0000-0000-0000F58B0000}"/>
    <cellStyle name="Normal 108 2 5 2 2 2" xfId="57932" xr:uid="{00000000-0005-0000-0000-0000F68B0000}"/>
    <cellStyle name="Normal 108 2 5 2 3" xfId="49991" xr:uid="{00000000-0005-0000-0000-0000F78B0000}"/>
    <cellStyle name="Normal 108 2 5 3" xfId="14349" xr:uid="{00000000-0005-0000-0000-0000F88B0000}"/>
    <cellStyle name="Normal 108 2 5 3 2" xfId="43407" xr:uid="{00000000-0005-0000-0000-0000F98B0000}"/>
    <cellStyle name="Normal 108 2 5 4" xfId="36823" xr:uid="{00000000-0005-0000-0000-0000FA8B0000}"/>
    <cellStyle name="Normal 108 2 6" xfId="15628" xr:uid="{00000000-0005-0000-0000-0000FB8B0000}"/>
    <cellStyle name="Normal 108 2 6 2" xfId="23618" xr:uid="{00000000-0005-0000-0000-0000FC8B0000}"/>
    <cellStyle name="Normal 108 2 6 2 2" xfId="52577" xr:uid="{00000000-0005-0000-0000-0000FD8B0000}"/>
    <cellStyle name="Normal 108 2 6 3" xfId="44636" xr:uid="{00000000-0005-0000-0000-0000FE8B0000}"/>
    <cellStyle name="Normal 108 2 7" xfId="22169" xr:uid="{00000000-0005-0000-0000-0000FF8B0000}"/>
    <cellStyle name="Normal 108 2 7 2" xfId="30117" xr:uid="{00000000-0005-0000-0000-0000008C0000}"/>
    <cellStyle name="Normal 108 2 7 2 2" xfId="59076" xr:uid="{00000000-0005-0000-0000-0000018C0000}"/>
    <cellStyle name="Normal 108 2 7 3" xfId="51135" xr:uid="{00000000-0005-0000-0000-0000028C0000}"/>
    <cellStyle name="Normal 108 2 8" xfId="8909" xr:uid="{00000000-0005-0000-0000-0000038C0000}"/>
    <cellStyle name="Normal 108 2 8 2" xfId="37967" xr:uid="{00000000-0005-0000-0000-0000048C0000}"/>
    <cellStyle name="Normal 108 2 9" xfId="31383" xr:uid="{00000000-0005-0000-0000-0000058C0000}"/>
    <cellStyle name="Normal 108 3" xfId="2643" xr:uid="{00000000-0005-0000-0000-0000068C0000}"/>
    <cellStyle name="Normal 108 3 2" xfId="6001" xr:uid="{00000000-0005-0000-0000-0000078C0000}"/>
    <cellStyle name="Normal 108 3 2 2" xfId="19283" xr:uid="{00000000-0005-0000-0000-0000088C0000}"/>
    <cellStyle name="Normal 108 3 2 2 2" xfId="27237" xr:uid="{00000000-0005-0000-0000-0000098C0000}"/>
    <cellStyle name="Normal 108 3 2 2 2 2" xfId="56196" xr:uid="{00000000-0005-0000-0000-00000A8C0000}"/>
    <cellStyle name="Normal 108 3 2 2 3" xfId="48255" xr:uid="{00000000-0005-0000-0000-00000B8C0000}"/>
    <cellStyle name="Normal 108 3 2 3" xfId="12613" xr:uid="{00000000-0005-0000-0000-00000C8C0000}"/>
    <cellStyle name="Normal 108 3 2 3 2" xfId="41671" xr:uid="{00000000-0005-0000-0000-00000D8C0000}"/>
    <cellStyle name="Normal 108 3 2 4" xfId="35087" xr:uid="{00000000-0005-0000-0000-00000E8C0000}"/>
    <cellStyle name="Normal 108 3 3" xfId="16131" xr:uid="{00000000-0005-0000-0000-00000F8C0000}"/>
    <cellStyle name="Normal 108 3 3 2" xfId="24085" xr:uid="{00000000-0005-0000-0000-0000108C0000}"/>
    <cellStyle name="Normal 108 3 3 2 2" xfId="53044" xr:uid="{00000000-0005-0000-0000-0000118C0000}"/>
    <cellStyle name="Normal 108 3 3 3" xfId="45103" xr:uid="{00000000-0005-0000-0000-0000128C0000}"/>
    <cellStyle name="Normal 108 3 4" xfId="9321" xr:uid="{00000000-0005-0000-0000-0000138C0000}"/>
    <cellStyle name="Normal 108 3 4 2" xfId="38379" xr:uid="{00000000-0005-0000-0000-0000148C0000}"/>
    <cellStyle name="Normal 108 3 5" xfId="31795" xr:uid="{00000000-0005-0000-0000-0000158C0000}"/>
    <cellStyle name="Normal 108 4" xfId="3841" xr:uid="{00000000-0005-0000-0000-0000168C0000}"/>
    <cellStyle name="Normal 108 4 2" xfId="17135" xr:uid="{00000000-0005-0000-0000-0000178C0000}"/>
    <cellStyle name="Normal 108 4 2 2" xfId="25089" xr:uid="{00000000-0005-0000-0000-0000188C0000}"/>
    <cellStyle name="Normal 108 4 2 2 2" xfId="54048" xr:uid="{00000000-0005-0000-0000-0000198C0000}"/>
    <cellStyle name="Normal 108 4 2 3" xfId="46107" xr:uid="{00000000-0005-0000-0000-00001A8C0000}"/>
    <cellStyle name="Normal 108 4 3" xfId="10465" xr:uid="{00000000-0005-0000-0000-00001B8C0000}"/>
    <cellStyle name="Normal 108 4 3 2" xfId="39523" xr:uid="{00000000-0005-0000-0000-00001C8C0000}"/>
    <cellStyle name="Normal 108 4 4" xfId="32939" xr:uid="{00000000-0005-0000-0000-00001D8C0000}"/>
    <cellStyle name="Normal 108 5" xfId="4997" xr:uid="{00000000-0005-0000-0000-00001E8C0000}"/>
    <cellStyle name="Normal 108 5 2" xfId="18279" xr:uid="{00000000-0005-0000-0000-00001F8C0000}"/>
    <cellStyle name="Normal 108 5 2 2" xfId="26233" xr:uid="{00000000-0005-0000-0000-0000208C0000}"/>
    <cellStyle name="Normal 108 5 2 2 2" xfId="55192" xr:uid="{00000000-0005-0000-0000-0000218C0000}"/>
    <cellStyle name="Normal 108 5 2 3" xfId="47251" xr:uid="{00000000-0005-0000-0000-0000228C0000}"/>
    <cellStyle name="Normal 108 5 3" xfId="11609" xr:uid="{00000000-0005-0000-0000-0000238C0000}"/>
    <cellStyle name="Normal 108 5 3 2" xfId="40667" xr:uid="{00000000-0005-0000-0000-0000248C0000}"/>
    <cellStyle name="Normal 108 5 4" xfId="34083" xr:uid="{00000000-0005-0000-0000-0000258C0000}"/>
    <cellStyle name="Normal 108 6" xfId="7166" xr:uid="{00000000-0005-0000-0000-0000268C0000}"/>
    <cellStyle name="Normal 108 6 2" xfId="20427" xr:uid="{00000000-0005-0000-0000-0000278C0000}"/>
    <cellStyle name="Normal 108 6 2 2" xfId="28381" xr:uid="{00000000-0005-0000-0000-0000288C0000}"/>
    <cellStyle name="Normal 108 6 2 2 2" xfId="57340" xr:uid="{00000000-0005-0000-0000-0000298C0000}"/>
    <cellStyle name="Normal 108 6 2 3" xfId="49399" xr:uid="{00000000-0005-0000-0000-00002A8C0000}"/>
    <cellStyle name="Normal 108 6 3" xfId="13757" xr:uid="{00000000-0005-0000-0000-00002B8C0000}"/>
    <cellStyle name="Normal 108 6 3 2" xfId="42815" xr:uid="{00000000-0005-0000-0000-00002C8C0000}"/>
    <cellStyle name="Normal 108 6 4" xfId="36231" xr:uid="{00000000-0005-0000-0000-00002D8C0000}"/>
    <cellStyle name="Normal 108 7" xfId="15035" xr:uid="{00000000-0005-0000-0000-00002E8C0000}"/>
    <cellStyle name="Normal 108 7 2" xfId="23025" xr:uid="{00000000-0005-0000-0000-00002F8C0000}"/>
    <cellStyle name="Normal 108 7 2 2" xfId="51984" xr:uid="{00000000-0005-0000-0000-0000308C0000}"/>
    <cellStyle name="Normal 108 7 3" xfId="44043" xr:uid="{00000000-0005-0000-0000-0000318C0000}"/>
    <cellStyle name="Normal 108 8" xfId="21577" xr:uid="{00000000-0005-0000-0000-0000328C0000}"/>
    <cellStyle name="Normal 108 8 2" xfId="29525" xr:uid="{00000000-0005-0000-0000-0000338C0000}"/>
    <cellStyle name="Normal 108 8 2 2" xfId="58484" xr:uid="{00000000-0005-0000-0000-0000348C0000}"/>
    <cellStyle name="Normal 108 8 3" xfId="50543" xr:uid="{00000000-0005-0000-0000-0000358C0000}"/>
    <cellStyle name="Normal 108 9" xfId="8317" xr:uid="{00000000-0005-0000-0000-0000368C0000}"/>
    <cellStyle name="Normal 108 9 2" xfId="37375" xr:uid="{00000000-0005-0000-0000-0000378C0000}"/>
    <cellStyle name="Normal 109" xfId="1768" xr:uid="{00000000-0005-0000-0000-0000388C0000}"/>
    <cellStyle name="Normal 11" xfId="79" xr:uid="{00000000-0005-0000-0000-0000398C0000}"/>
    <cellStyle name="Normal 11 10" xfId="3600" xr:uid="{00000000-0005-0000-0000-00003A8C0000}"/>
    <cellStyle name="Normal 11 10 2" xfId="16894" xr:uid="{00000000-0005-0000-0000-00003B8C0000}"/>
    <cellStyle name="Normal 11 10 2 2" xfId="24848" xr:uid="{00000000-0005-0000-0000-00003C8C0000}"/>
    <cellStyle name="Normal 11 10 2 2 2" xfId="53807" xr:uid="{00000000-0005-0000-0000-00003D8C0000}"/>
    <cellStyle name="Normal 11 10 2 3" xfId="45866" xr:uid="{00000000-0005-0000-0000-00003E8C0000}"/>
    <cellStyle name="Normal 11 10 3" xfId="10224" xr:uid="{00000000-0005-0000-0000-00003F8C0000}"/>
    <cellStyle name="Normal 11 10 3 2" xfId="39282" xr:uid="{00000000-0005-0000-0000-0000408C0000}"/>
    <cellStyle name="Normal 11 10 4" xfId="32698" xr:uid="{00000000-0005-0000-0000-0000418C0000}"/>
    <cellStyle name="Normal 11 11" xfId="4754" xr:uid="{00000000-0005-0000-0000-0000428C0000}"/>
    <cellStyle name="Normal 11 11 2" xfId="18038" xr:uid="{00000000-0005-0000-0000-0000438C0000}"/>
    <cellStyle name="Normal 11 11 2 2" xfId="25992" xr:uid="{00000000-0005-0000-0000-0000448C0000}"/>
    <cellStyle name="Normal 11 11 2 2 2" xfId="54951" xr:uid="{00000000-0005-0000-0000-0000458C0000}"/>
    <cellStyle name="Normal 11 11 2 3" xfId="47010" xr:uid="{00000000-0005-0000-0000-0000468C0000}"/>
    <cellStyle name="Normal 11 11 3" xfId="11368" xr:uid="{00000000-0005-0000-0000-0000478C0000}"/>
    <cellStyle name="Normal 11 11 3 2" xfId="40426" xr:uid="{00000000-0005-0000-0000-0000488C0000}"/>
    <cellStyle name="Normal 11 11 4" xfId="33842" xr:uid="{00000000-0005-0000-0000-0000498C0000}"/>
    <cellStyle name="Normal 11 12" xfId="6915" xr:uid="{00000000-0005-0000-0000-00004A8C0000}"/>
    <cellStyle name="Normal 11 12 2" xfId="20186" xr:uid="{00000000-0005-0000-0000-00004B8C0000}"/>
    <cellStyle name="Normal 11 12 2 2" xfId="28140" xr:uid="{00000000-0005-0000-0000-00004C8C0000}"/>
    <cellStyle name="Normal 11 12 2 2 2" xfId="57099" xr:uid="{00000000-0005-0000-0000-00004D8C0000}"/>
    <cellStyle name="Normal 11 12 2 3" xfId="49158" xr:uid="{00000000-0005-0000-0000-00004E8C0000}"/>
    <cellStyle name="Normal 11 12 3" xfId="13516" xr:uid="{00000000-0005-0000-0000-00004F8C0000}"/>
    <cellStyle name="Normal 11 12 3 2" xfId="42574" xr:uid="{00000000-0005-0000-0000-0000508C0000}"/>
    <cellStyle name="Normal 11 12 4" xfId="35990" xr:uid="{00000000-0005-0000-0000-0000518C0000}"/>
    <cellStyle name="Normal 11 13" xfId="14668" xr:uid="{00000000-0005-0000-0000-0000528C0000}"/>
    <cellStyle name="Normal 11 13 2" xfId="22703" xr:uid="{00000000-0005-0000-0000-0000538C0000}"/>
    <cellStyle name="Normal 11 13 2 2" xfId="51662" xr:uid="{00000000-0005-0000-0000-0000548C0000}"/>
    <cellStyle name="Normal 11 13 3" xfId="43721" xr:uid="{00000000-0005-0000-0000-0000558C0000}"/>
    <cellStyle name="Normal 11 14" xfId="21332" xr:uid="{00000000-0005-0000-0000-0000568C0000}"/>
    <cellStyle name="Normal 11 14 2" xfId="29284" xr:uid="{00000000-0005-0000-0000-0000578C0000}"/>
    <cellStyle name="Normal 11 14 2 2" xfId="58243" xr:uid="{00000000-0005-0000-0000-0000588C0000}"/>
    <cellStyle name="Normal 11 14 3" xfId="50302" xr:uid="{00000000-0005-0000-0000-0000598C0000}"/>
    <cellStyle name="Normal 11 15" xfId="8074" xr:uid="{00000000-0005-0000-0000-00005A8C0000}"/>
    <cellStyle name="Normal 11 15 2" xfId="37134" xr:uid="{00000000-0005-0000-0000-00005B8C0000}"/>
    <cellStyle name="Normal 11 16" xfId="30550" xr:uid="{00000000-0005-0000-0000-00005C8C0000}"/>
    <cellStyle name="Normal 11 2" xfId="1095" xr:uid="{00000000-0005-0000-0000-00005D8C0000}"/>
    <cellStyle name="Normal 11 2 2" xfId="3469" xr:uid="{00000000-0005-0000-0000-00005E8C0000}"/>
    <cellStyle name="Normal 11 3" xfId="118" xr:uid="{00000000-0005-0000-0000-00005F8C0000}"/>
    <cellStyle name="Normal 11 3 10" xfId="6948" xr:uid="{00000000-0005-0000-0000-0000608C0000}"/>
    <cellStyle name="Normal 11 3 10 2" xfId="20219" xr:uid="{00000000-0005-0000-0000-0000618C0000}"/>
    <cellStyle name="Normal 11 3 10 2 2" xfId="28173" xr:uid="{00000000-0005-0000-0000-0000628C0000}"/>
    <cellStyle name="Normal 11 3 10 2 2 2" xfId="57132" xr:uid="{00000000-0005-0000-0000-0000638C0000}"/>
    <cellStyle name="Normal 11 3 10 2 3" xfId="49191" xr:uid="{00000000-0005-0000-0000-0000648C0000}"/>
    <cellStyle name="Normal 11 3 10 3" xfId="13549" xr:uid="{00000000-0005-0000-0000-0000658C0000}"/>
    <cellStyle name="Normal 11 3 10 3 2" xfId="42607" xr:uid="{00000000-0005-0000-0000-0000668C0000}"/>
    <cellStyle name="Normal 11 3 10 4" xfId="36023" xr:uid="{00000000-0005-0000-0000-0000678C0000}"/>
    <cellStyle name="Normal 11 3 11" xfId="14703" xr:uid="{00000000-0005-0000-0000-0000688C0000}"/>
    <cellStyle name="Normal 11 3 11 2" xfId="22738" xr:uid="{00000000-0005-0000-0000-0000698C0000}"/>
    <cellStyle name="Normal 11 3 11 2 2" xfId="51697" xr:uid="{00000000-0005-0000-0000-00006A8C0000}"/>
    <cellStyle name="Normal 11 3 11 3" xfId="43756" xr:uid="{00000000-0005-0000-0000-00006B8C0000}"/>
    <cellStyle name="Normal 11 3 12" xfId="21365" xr:uid="{00000000-0005-0000-0000-00006C8C0000}"/>
    <cellStyle name="Normal 11 3 12 2" xfId="29317" xr:uid="{00000000-0005-0000-0000-00006D8C0000}"/>
    <cellStyle name="Normal 11 3 12 2 2" xfId="58276" xr:uid="{00000000-0005-0000-0000-00006E8C0000}"/>
    <cellStyle name="Normal 11 3 12 3" xfId="50335" xr:uid="{00000000-0005-0000-0000-00006F8C0000}"/>
    <cellStyle name="Normal 11 3 13" xfId="8107" xr:uid="{00000000-0005-0000-0000-0000708C0000}"/>
    <cellStyle name="Normal 11 3 13 2" xfId="37167" xr:uid="{00000000-0005-0000-0000-0000718C0000}"/>
    <cellStyle name="Normal 11 3 14" xfId="30583" xr:uid="{00000000-0005-0000-0000-0000728C0000}"/>
    <cellStyle name="Normal 11 3 2" xfId="1477" xr:uid="{00000000-0005-0000-0000-0000738C0000}"/>
    <cellStyle name="Normal 11 3 2 10" xfId="21459" xr:uid="{00000000-0005-0000-0000-0000748C0000}"/>
    <cellStyle name="Normal 11 3 2 10 2" xfId="29407" xr:uid="{00000000-0005-0000-0000-0000758C0000}"/>
    <cellStyle name="Normal 11 3 2 10 2 2" xfId="58366" xr:uid="{00000000-0005-0000-0000-0000768C0000}"/>
    <cellStyle name="Normal 11 3 2 10 3" xfId="50425" xr:uid="{00000000-0005-0000-0000-0000778C0000}"/>
    <cellStyle name="Normal 11 3 2 11" xfId="8199" xr:uid="{00000000-0005-0000-0000-0000788C0000}"/>
    <cellStyle name="Normal 11 3 2 11 2" xfId="37257" xr:uid="{00000000-0005-0000-0000-0000798C0000}"/>
    <cellStyle name="Normal 11 3 2 12" xfId="30673" xr:uid="{00000000-0005-0000-0000-00007A8C0000}"/>
    <cellStyle name="Normal 11 3 2 2" xfId="1697" xr:uid="{00000000-0005-0000-0000-00007B8C0000}"/>
    <cellStyle name="Normal 11 3 2 2 10" xfId="30886" xr:uid="{00000000-0005-0000-0000-00007C8C0000}"/>
    <cellStyle name="Normal 11 3 2 2 2" xfId="2322" xr:uid="{00000000-0005-0000-0000-00007D8C0000}"/>
    <cellStyle name="Normal 11 3 2 2 2 2" xfId="3330" xr:uid="{00000000-0005-0000-0000-00007E8C0000}"/>
    <cellStyle name="Normal 11 3 2 2 2 2 2" xfId="6688" xr:uid="{00000000-0005-0000-0000-00007F8C0000}"/>
    <cellStyle name="Normal 11 3 2 2 2 2 2 2" xfId="19970" xr:uid="{00000000-0005-0000-0000-0000808C0000}"/>
    <cellStyle name="Normal 11 3 2 2 2 2 2 2 2" xfId="27924" xr:uid="{00000000-0005-0000-0000-0000818C0000}"/>
    <cellStyle name="Normal 11 3 2 2 2 2 2 2 2 2" xfId="56883" xr:uid="{00000000-0005-0000-0000-0000828C0000}"/>
    <cellStyle name="Normal 11 3 2 2 2 2 2 2 3" xfId="48942" xr:uid="{00000000-0005-0000-0000-0000838C0000}"/>
    <cellStyle name="Normal 11 3 2 2 2 2 2 3" xfId="13300" xr:uid="{00000000-0005-0000-0000-0000848C0000}"/>
    <cellStyle name="Normal 11 3 2 2 2 2 2 3 2" xfId="42358" xr:uid="{00000000-0005-0000-0000-0000858C0000}"/>
    <cellStyle name="Normal 11 3 2 2 2 2 2 4" xfId="35774" xr:uid="{00000000-0005-0000-0000-0000868C0000}"/>
    <cellStyle name="Normal 11 3 2 2 2 2 3" xfId="16818" xr:uid="{00000000-0005-0000-0000-0000878C0000}"/>
    <cellStyle name="Normal 11 3 2 2 2 2 3 2" xfId="24772" xr:uid="{00000000-0005-0000-0000-0000888C0000}"/>
    <cellStyle name="Normal 11 3 2 2 2 2 3 2 2" xfId="53731" xr:uid="{00000000-0005-0000-0000-0000898C0000}"/>
    <cellStyle name="Normal 11 3 2 2 2 2 3 3" xfId="45790" xr:uid="{00000000-0005-0000-0000-00008A8C0000}"/>
    <cellStyle name="Normal 11 3 2 2 2 2 4" xfId="10008" xr:uid="{00000000-0005-0000-0000-00008B8C0000}"/>
    <cellStyle name="Normal 11 3 2 2 2 2 4 2" xfId="39066" xr:uid="{00000000-0005-0000-0000-00008C8C0000}"/>
    <cellStyle name="Normal 11 3 2 2 2 2 5" xfId="32482" xr:uid="{00000000-0005-0000-0000-00008D8C0000}"/>
    <cellStyle name="Normal 11 3 2 2 2 3" xfId="4528" xr:uid="{00000000-0005-0000-0000-00008E8C0000}"/>
    <cellStyle name="Normal 11 3 2 2 2 3 2" xfId="17822" xr:uid="{00000000-0005-0000-0000-00008F8C0000}"/>
    <cellStyle name="Normal 11 3 2 2 2 3 2 2" xfId="25776" xr:uid="{00000000-0005-0000-0000-0000908C0000}"/>
    <cellStyle name="Normal 11 3 2 2 2 3 2 2 2" xfId="54735" xr:uid="{00000000-0005-0000-0000-0000918C0000}"/>
    <cellStyle name="Normal 11 3 2 2 2 3 2 3" xfId="46794" xr:uid="{00000000-0005-0000-0000-0000928C0000}"/>
    <cellStyle name="Normal 11 3 2 2 2 3 3" xfId="11152" xr:uid="{00000000-0005-0000-0000-0000938C0000}"/>
    <cellStyle name="Normal 11 3 2 2 2 3 3 2" xfId="40210" xr:uid="{00000000-0005-0000-0000-0000948C0000}"/>
    <cellStyle name="Normal 11 3 2 2 2 3 4" xfId="33626" xr:uid="{00000000-0005-0000-0000-0000958C0000}"/>
    <cellStyle name="Normal 11 3 2 2 2 4" xfId="5684" xr:uid="{00000000-0005-0000-0000-0000968C0000}"/>
    <cellStyle name="Normal 11 3 2 2 2 4 2" xfId="18966" xr:uid="{00000000-0005-0000-0000-0000978C0000}"/>
    <cellStyle name="Normal 11 3 2 2 2 4 2 2" xfId="26920" xr:uid="{00000000-0005-0000-0000-0000988C0000}"/>
    <cellStyle name="Normal 11 3 2 2 2 4 2 2 2" xfId="55879" xr:uid="{00000000-0005-0000-0000-0000998C0000}"/>
    <cellStyle name="Normal 11 3 2 2 2 4 2 3" xfId="47938" xr:uid="{00000000-0005-0000-0000-00009A8C0000}"/>
    <cellStyle name="Normal 11 3 2 2 2 4 3" xfId="12296" xr:uid="{00000000-0005-0000-0000-00009B8C0000}"/>
    <cellStyle name="Normal 11 3 2 2 2 4 3 2" xfId="41354" xr:uid="{00000000-0005-0000-0000-00009C8C0000}"/>
    <cellStyle name="Normal 11 3 2 2 2 4 4" xfId="34770" xr:uid="{00000000-0005-0000-0000-00009D8C0000}"/>
    <cellStyle name="Normal 11 3 2 2 2 5" xfId="7853" xr:uid="{00000000-0005-0000-0000-00009E8C0000}"/>
    <cellStyle name="Normal 11 3 2 2 2 5 2" xfId="21114" xr:uid="{00000000-0005-0000-0000-00009F8C0000}"/>
    <cellStyle name="Normal 11 3 2 2 2 5 2 2" xfId="29068" xr:uid="{00000000-0005-0000-0000-0000A08C0000}"/>
    <cellStyle name="Normal 11 3 2 2 2 5 2 2 2" xfId="58027" xr:uid="{00000000-0005-0000-0000-0000A18C0000}"/>
    <cellStyle name="Normal 11 3 2 2 2 5 2 3" xfId="50086" xr:uid="{00000000-0005-0000-0000-0000A28C0000}"/>
    <cellStyle name="Normal 11 3 2 2 2 5 3" xfId="14444" xr:uid="{00000000-0005-0000-0000-0000A38C0000}"/>
    <cellStyle name="Normal 11 3 2 2 2 5 3 2" xfId="43502" xr:uid="{00000000-0005-0000-0000-0000A48C0000}"/>
    <cellStyle name="Normal 11 3 2 2 2 5 4" xfId="36918" xr:uid="{00000000-0005-0000-0000-0000A58C0000}"/>
    <cellStyle name="Normal 11 3 2 2 2 6" xfId="15723" xr:uid="{00000000-0005-0000-0000-0000A68C0000}"/>
    <cellStyle name="Normal 11 3 2 2 2 6 2" xfId="23713" xr:uid="{00000000-0005-0000-0000-0000A78C0000}"/>
    <cellStyle name="Normal 11 3 2 2 2 6 2 2" xfId="52672" xr:uid="{00000000-0005-0000-0000-0000A88C0000}"/>
    <cellStyle name="Normal 11 3 2 2 2 6 3" xfId="44731" xr:uid="{00000000-0005-0000-0000-0000A98C0000}"/>
    <cellStyle name="Normal 11 3 2 2 2 7" xfId="22264" xr:uid="{00000000-0005-0000-0000-0000AA8C0000}"/>
    <cellStyle name="Normal 11 3 2 2 2 7 2" xfId="30212" xr:uid="{00000000-0005-0000-0000-0000AB8C0000}"/>
    <cellStyle name="Normal 11 3 2 2 2 7 2 2" xfId="59171" xr:uid="{00000000-0005-0000-0000-0000AC8C0000}"/>
    <cellStyle name="Normal 11 3 2 2 2 7 3" xfId="51230" xr:uid="{00000000-0005-0000-0000-0000AD8C0000}"/>
    <cellStyle name="Normal 11 3 2 2 2 8" xfId="9004" xr:uid="{00000000-0005-0000-0000-0000AE8C0000}"/>
    <cellStyle name="Normal 11 3 2 2 2 8 2" xfId="38062" xr:uid="{00000000-0005-0000-0000-0000AF8C0000}"/>
    <cellStyle name="Normal 11 3 2 2 2 9" xfId="31478" xr:uid="{00000000-0005-0000-0000-0000B08C0000}"/>
    <cellStyle name="Normal 11 3 2 2 3" xfId="2738" xr:uid="{00000000-0005-0000-0000-0000B18C0000}"/>
    <cellStyle name="Normal 11 3 2 2 3 2" xfId="6096" xr:uid="{00000000-0005-0000-0000-0000B28C0000}"/>
    <cellStyle name="Normal 11 3 2 2 3 2 2" xfId="19378" xr:uid="{00000000-0005-0000-0000-0000B38C0000}"/>
    <cellStyle name="Normal 11 3 2 2 3 2 2 2" xfId="27332" xr:uid="{00000000-0005-0000-0000-0000B48C0000}"/>
    <cellStyle name="Normal 11 3 2 2 3 2 2 2 2" xfId="56291" xr:uid="{00000000-0005-0000-0000-0000B58C0000}"/>
    <cellStyle name="Normal 11 3 2 2 3 2 2 3" xfId="48350" xr:uid="{00000000-0005-0000-0000-0000B68C0000}"/>
    <cellStyle name="Normal 11 3 2 2 3 2 3" xfId="12708" xr:uid="{00000000-0005-0000-0000-0000B78C0000}"/>
    <cellStyle name="Normal 11 3 2 2 3 2 3 2" xfId="41766" xr:uid="{00000000-0005-0000-0000-0000B88C0000}"/>
    <cellStyle name="Normal 11 3 2 2 3 2 4" xfId="35182" xr:uid="{00000000-0005-0000-0000-0000B98C0000}"/>
    <cellStyle name="Normal 11 3 2 2 3 3" xfId="16226" xr:uid="{00000000-0005-0000-0000-0000BA8C0000}"/>
    <cellStyle name="Normal 11 3 2 2 3 3 2" xfId="24180" xr:uid="{00000000-0005-0000-0000-0000BB8C0000}"/>
    <cellStyle name="Normal 11 3 2 2 3 3 2 2" xfId="53139" xr:uid="{00000000-0005-0000-0000-0000BC8C0000}"/>
    <cellStyle name="Normal 11 3 2 2 3 3 3" xfId="45198" xr:uid="{00000000-0005-0000-0000-0000BD8C0000}"/>
    <cellStyle name="Normal 11 3 2 2 3 4" xfId="9416" xr:uid="{00000000-0005-0000-0000-0000BE8C0000}"/>
    <cellStyle name="Normal 11 3 2 2 3 4 2" xfId="38474" xr:uid="{00000000-0005-0000-0000-0000BF8C0000}"/>
    <cellStyle name="Normal 11 3 2 2 3 5" xfId="31890" xr:uid="{00000000-0005-0000-0000-0000C08C0000}"/>
    <cellStyle name="Normal 11 3 2 2 4" xfId="3936" xr:uid="{00000000-0005-0000-0000-0000C18C0000}"/>
    <cellStyle name="Normal 11 3 2 2 4 2" xfId="17230" xr:uid="{00000000-0005-0000-0000-0000C28C0000}"/>
    <cellStyle name="Normal 11 3 2 2 4 2 2" xfId="25184" xr:uid="{00000000-0005-0000-0000-0000C38C0000}"/>
    <cellStyle name="Normal 11 3 2 2 4 2 2 2" xfId="54143" xr:uid="{00000000-0005-0000-0000-0000C48C0000}"/>
    <cellStyle name="Normal 11 3 2 2 4 2 3" xfId="46202" xr:uid="{00000000-0005-0000-0000-0000C58C0000}"/>
    <cellStyle name="Normal 11 3 2 2 4 3" xfId="10560" xr:uid="{00000000-0005-0000-0000-0000C68C0000}"/>
    <cellStyle name="Normal 11 3 2 2 4 3 2" xfId="39618" xr:uid="{00000000-0005-0000-0000-0000C78C0000}"/>
    <cellStyle name="Normal 11 3 2 2 4 4" xfId="33034" xr:uid="{00000000-0005-0000-0000-0000C88C0000}"/>
    <cellStyle name="Normal 11 3 2 2 5" xfId="5092" xr:uid="{00000000-0005-0000-0000-0000C98C0000}"/>
    <cellStyle name="Normal 11 3 2 2 5 2" xfId="18374" xr:uid="{00000000-0005-0000-0000-0000CA8C0000}"/>
    <cellStyle name="Normal 11 3 2 2 5 2 2" xfId="26328" xr:uid="{00000000-0005-0000-0000-0000CB8C0000}"/>
    <cellStyle name="Normal 11 3 2 2 5 2 2 2" xfId="55287" xr:uid="{00000000-0005-0000-0000-0000CC8C0000}"/>
    <cellStyle name="Normal 11 3 2 2 5 2 3" xfId="47346" xr:uid="{00000000-0005-0000-0000-0000CD8C0000}"/>
    <cellStyle name="Normal 11 3 2 2 5 3" xfId="11704" xr:uid="{00000000-0005-0000-0000-0000CE8C0000}"/>
    <cellStyle name="Normal 11 3 2 2 5 3 2" xfId="40762" xr:uid="{00000000-0005-0000-0000-0000CF8C0000}"/>
    <cellStyle name="Normal 11 3 2 2 5 4" xfId="34178" xr:uid="{00000000-0005-0000-0000-0000D08C0000}"/>
    <cellStyle name="Normal 11 3 2 2 6" xfId="7261" xr:uid="{00000000-0005-0000-0000-0000D18C0000}"/>
    <cellStyle name="Normal 11 3 2 2 6 2" xfId="20522" xr:uid="{00000000-0005-0000-0000-0000D28C0000}"/>
    <cellStyle name="Normal 11 3 2 2 6 2 2" xfId="28476" xr:uid="{00000000-0005-0000-0000-0000D38C0000}"/>
    <cellStyle name="Normal 11 3 2 2 6 2 2 2" xfId="57435" xr:uid="{00000000-0005-0000-0000-0000D48C0000}"/>
    <cellStyle name="Normal 11 3 2 2 6 2 3" xfId="49494" xr:uid="{00000000-0005-0000-0000-0000D58C0000}"/>
    <cellStyle name="Normal 11 3 2 2 6 3" xfId="13852" xr:uid="{00000000-0005-0000-0000-0000D68C0000}"/>
    <cellStyle name="Normal 11 3 2 2 6 3 2" xfId="42910" xr:uid="{00000000-0005-0000-0000-0000D78C0000}"/>
    <cellStyle name="Normal 11 3 2 2 6 4" xfId="36326" xr:uid="{00000000-0005-0000-0000-0000D88C0000}"/>
    <cellStyle name="Normal 11 3 2 2 7" xfId="15130" xr:uid="{00000000-0005-0000-0000-0000D98C0000}"/>
    <cellStyle name="Normal 11 3 2 2 7 2" xfId="23120" xr:uid="{00000000-0005-0000-0000-0000DA8C0000}"/>
    <cellStyle name="Normal 11 3 2 2 7 2 2" xfId="52079" xr:uid="{00000000-0005-0000-0000-0000DB8C0000}"/>
    <cellStyle name="Normal 11 3 2 2 7 3" xfId="44138" xr:uid="{00000000-0005-0000-0000-0000DC8C0000}"/>
    <cellStyle name="Normal 11 3 2 2 8" xfId="21672" xr:uid="{00000000-0005-0000-0000-0000DD8C0000}"/>
    <cellStyle name="Normal 11 3 2 2 8 2" xfId="29620" xr:uid="{00000000-0005-0000-0000-0000DE8C0000}"/>
    <cellStyle name="Normal 11 3 2 2 8 2 2" xfId="58579" xr:uid="{00000000-0005-0000-0000-0000DF8C0000}"/>
    <cellStyle name="Normal 11 3 2 2 8 3" xfId="50638" xr:uid="{00000000-0005-0000-0000-0000E08C0000}"/>
    <cellStyle name="Normal 11 3 2 2 9" xfId="8412" xr:uid="{00000000-0005-0000-0000-0000E18C0000}"/>
    <cellStyle name="Normal 11 3 2 2 9 2" xfId="37470" xr:uid="{00000000-0005-0000-0000-0000E28C0000}"/>
    <cellStyle name="Normal 11 3 2 3" xfId="2109" xr:uid="{00000000-0005-0000-0000-0000E38C0000}"/>
    <cellStyle name="Normal 11 3 2 3 2" xfId="3117" xr:uid="{00000000-0005-0000-0000-0000E48C0000}"/>
    <cellStyle name="Normal 11 3 2 3 2 2" xfId="6475" xr:uid="{00000000-0005-0000-0000-0000E58C0000}"/>
    <cellStyle name="Normal 11 3 2 3 2 2 2" xfId="19757" xr:uid="{00000000-0005-0000-0000-0000E68C0000}"/>
    <cellStyle name="Normal 11 3 2 3 2 2 2 2" xfId="27711" xr:uid="{00000000-0005-0000-0000-0000E78C0000}"/>
    <cellStyle name="Normal 11 3 2 3 2 2 2 2 2" xfId="56670" xr:uid="{00000000-0005-0000-0000-0000E88C0000}"/>
    <cellStyle name="Normal 11 3 2 3 2 2 2 3" xfId="48729" xr:uid="{00000000-0005-0000-0000-0000E98C0000}"/>
    <cellStyle name="Normal 11 3 2 3 2 2 3" xfId="13087" xr:uid="{00000000-0005-0000-0000-0000EA8C0000}"/>
    <cellStyle name="Normal 11 3 2 3 2 2 3 2" xfId="42145" xr:uid="{00000000-0005-0000-0000-0000EB8C0000}"/>
    <cellStyle name="Normal 11 3 2 3 2 2 4" xfId="35561" xr:uid="{00000000-0005-0000-0000-0000EC8C0000}"/>
    <cellStyle name="Normal 11 3 2 3 2 3" xfId="16605" xr:uid="{00000000-0005-0000-0000-0000ED8C0000}"/>
    <cellStyle name="Normal 11 3 2 3 2 3 2" xfId="24559" xr:uid="{00000000-0005-0000-0000-0000EE8C0000}"/>
    <cellStyle name="Normal 11 3 2 3 2 3 2 2" xfId="53518" xr:uid="{00000000-0005-0000-0000-0000EF8C0000}"/>
    <cellStyle name="Normal 11 3 2 3 2 3 3" xfId="45577" xr:uid="{00000000-0005-0000-0000-0000F08C0000}"/>
    <cellStyle name="Normal 11 3 2 3 2 4" xfId="9795" xr:uid="{00000000-0005-0000-0000-0000F18C0000}"/>
    <cellStyle name="Normal 11 3 2 3 2 4 2" xfId="38853" xr:uid="{00000000-0005-0000-0000-0000F28C0000}"/>
    <cellStyle name="Normal 11 3 2 3 2 5" xfId="32269" xr:uid="{00000000-0005-0000-0000-0000F38C0000}"/>
    <cellStyle name="Normal 11 3 2 3 3" xfId="4315" xr:uid="{00000000-0005-0000-0000-0000F48C0000}"/>
    <cellStyle name="Normal 11 3 2 3 3 2" xfId="17609" xr:uid="{00000000-0005-0000-0000-0000F58C0000}"/>
    <cellStyle name="Normal 11 3 2 3 3 2 2" xfId="25563" xr:uid="{00000000-0005-0000-0000-0000F68C0000}"/>
    <cellStyle name="Normal 11 3 2 3 3 2 2 2" xfId="54522" xr:uid="{00000000-0005-0000-0000-0000F78C0000}"/>
    <cellStyle name="Normal 11 3 2 3 3 2 3" xfId="46581" xr:uid="{00000000-0005-0000-0000-0000F88C0000}"/>
    <cellStyle name="Normal 11 3 2 3 3 3" xfId="10939" xr:uid="{00000000-0005-0000-0000-0000F98C0000}"/>
    <cellStyle name="Normal 11 3 2 3 3 3 2" xfId="39997" xr:uid="{00000000-0005-0000-0000-0000FA8C0000}"/>
    <cellStyle name="Normal 11 3 2 3 3 4" xfId="33413" xr:uid="{00000000-0005-0000-0000-0000FB8C0000}"/>
    <cellStyle name="Normal 11 3 2 3 4" xfId="5471" xr:uid="{00000000-0005-0000-0000-0000FC8C0000}"/>
    <cellStyle name="Normal 11 3 2 3 4 2" xfId="18753" xr:uid="{00000000-0005-0000-0000-0000FD8C0000}"/>
    <cellStyle name="Normal 11 3 2 3 4 2 2" xfId="26707" xr:uid="{00000000-0005-0000-0000-0000FE8C0000}"/>
    <cellStyle name="Normal 11 3 2 3 4 2 2 2" xfId="55666" xr:uid="{00000000-0005-0000-0000-0000FF8C0000}"/>
    <cellStyle name="Normal 11 3 2 3 4 2 3" xfId="47725" xr:uid="{00000000-0005-0000-0000-0000008D0000}"/>
    <cellStyle name="Normal 11 3 2 3 4 3" xfId="12083" xr:uid="{00000000-0005-0000-0000-0000018D0000}"/>
    <cellStyle name="Normal 11 3 2 3 4 3 2" xfId="41141" xr:uid="{00000000-0005-0000-0000-0000028D0000}"/>
    <cellStyle name="Normal 11 3 2 3 4 4" xfId="34557" xr:uid="{00000000-0005-0000-0000-0000038D0000}"/>
    <cellStyle name="Normal 11 3 2 3 5" xfId="7640" xr:uid="{00000000-0005-0000-0000-0000048D0000}"/>
    <cellStyle name="Normal 11 3 2 3 5 2" xfId="20901" xr:uid="{00000000-0005-0000-0000-0000058D0000}"/>
    <cellStyle name="Normal 11 3 2 3 5 2 2" xfId="28855" xr:uid="{00000000-0005-0000-0000-0000068D0000}"/>
    <cellStyle name="Normal 11 3 2 3 5 2 2 2" xfId="57814" xr:uid="{00000000-0005-0000-0000-0000078D0000}"/>
    <cellStyle name="Normal 11 3 2 3 5 2 3" xfId="49873" xr:uid="{00000000-0005-0000-0000-0000088D0000}"/>
    <cellStyle name="Normal 11 3 2 3 5 3" xfId="14231" xr:uid="{00000000-0005-0000-0000-0000098D0000}"/>
    <cellStyle name="Normal 11 3 2 3 5 3 2" xfId="43289" xr:uid="{00000000-0005-0000-0000-00000A8D0000}"/>
    <cellStyle name="Normal 11 3 2 3 5 4" xfId="36705" xr:uid="{00000000-0005-0000-0000-00000B8D0000}"/>
    <cellStyle name="Normal 11 3 2 3 6" xfId="15510" xr:uid="{00000000-0005-0000-0000-00000C8D0000}"/>
    <cellStyle name="Normal 11 3 2 3 6 2" xfId="23500" xr:uid="{00000000-0005-0000-0000-00000D8D0000}"/>
    <cellStyle name="Normal 11 3 2 3 6 2 2" xfId="52459" xr:uid="{00000000-0005-0000-0000-00000E8D0000}"/>
    <cellStyle name="Normal 11 3 2 3 6 3" xfId="44518" xr:uid="{00000000-0005-0000-0000-00000F8D0000}"/>
    <cellStyle name="Normal 11 3 2 3 7" xfId="22051" xr:uid="{00000000-0005-0000-0000-0000108D0000}"/>
    <cellStyle name="Normal 11 3 2 3 7 2" xfId="29999" xr:uid="{00000000-0005-0000-0000-0000118D0000}"/>
    <cellStyle name="Normal 11 3 2 3 7 2 2" xfId="58958" xr:uid="{00000000-0005-0000-0000-0000128D0000}"/>
    <cellStyle name="Normal 11 3 2 3 7 3" xfId="51017" xr:uid="{00000000-0005-0000-0000-0000138D0000}"/>
    <cellStyle name="Normal 11 3 2 3 8" xfId="8791" xr:uid="{00000000-0005-0000-0000-0000148D0000}"/>
    <cellStyle name="Normal 11 3 2 3 8 2" xfId="37849" xr:uid="{00000000-0005-0000-0000-0000158D0000}"/>
    <cellStyle name="Normal 11 3 2 3 9" xfId="31265" xr:uid="{00000000-0005-0000-0000-0000168D0000}"/>
    <cellStyle name="Normal 11 3 2 4" xfId="1927" xr:uid="{00000000-0005-0000-0000-0000178D0000}"/>
    <cellStyle name="Normal 11 3 2 4 2" xfId="2937" xr:uid="{00000000-0005-0000-0000-0000188D0000}"/>
    <cellStyle name="Normal 11 3 2 4 2 2" xfId="6295" xr:uid="{00000000-0005-0000-0000-0000198D0000}"/>
    <cellStyle name="Normal 11 3 2 4 2 2 2" xfId="19577" xr:uid="{00000000-0005-0000-0000-00001A8D0000}"/>
    <cellStyle name="Normal 11 3 2 4 2 2 2 2" xfId="27531" xr:uid="{00000000-0005-0000-0000-00001B8D0000}"/>
    <cellStyle name="Normal 11 3 2 4 2 2 2 2 2" xfId="56490" xr:uid="{00000000-0005-0000-0000-00001C8D0000}"/>
    <cellStyle name="Normal 11 3 2 4 2 2 2 3" xfId="48549" xr:uid="{00000000-0005-0000-0000-00001D8D0000}"/>
    <cellStyle name="Normal 11 3 2 4 2 2 3" xfId="12907" xr:uid="{00000000-0005-0000-0000-00001E8D0000}"/>
    <cellStyle name="Normal 11 3 2 4 2 2 3 2" xfId="41965" xr:uid="{00000000-0005-0000-0000-00001F8D0000}"/>
    <cellStyle name="Normal 11 3 2 4 2 2 4" xfId="35381" xr:uid="{00000000-0005-0000-0000-0000208D0000}"/>
    <cellStyle name="Normal 11 3 2 4 2 3" xfId="16425" xr:uid="{00000000-0005-0000-0000-0000218D0000}"/>
    <cellStyle name="Normal 11 3 2 4 2 3 2" xfId="24379" xr:uid="{00000000-0005-0000-0000-0000228D0000}"/>
    <cellStyle name="Normal 11 3 2 4 2 3 2 2" xfId="53338" xr:uid="{00000000-0005-0000-0000-0000238D0000}"/>
    <cellStyle name="Normal 11 3 2 4 2 3 3" xfId="45397" xr:uid="{00000000-0005-0000-0000-0000248D0000}"/>
    <cellStyle name="Normal 11 3 2 4 2 4" xfId="9615" xr:uid="{00000000-0005-0000-0000-0000258D0000}"/>
    <cellStyle name="Normal 11 3 2 4 2 4 2" xfId="38673" xr:uid="{00000000-0005-0000-0000-0000268D0000}"/>
    <cellStyle name="Normal 11 3 2 4 2 5" xfId="32089" xr:uid="{00000000-0005-0000-0000-0000278D0000}"/>
    <cellStyle name="Normal 11 3 2 4 3" xfId="4135" xr:uid="{00000000-0005-0000-0000-0000288D0000}"/>
    <cellStyle name="Normal 11 3 2 4 3 2" xfId="17429" xr:uid="{00000000-0005-0000-0000-0000298D0000}"/>
    <cellStyle name="Normal 11 3 2 4 3 2 2" xfId="25383" xr:uid="{00000000-0005-0000-0000-00002A8D0000}"/>
    <cellStyle name="Normal 11 3 2 4 3 2 2 2" xfId="54342" xr:uid="{00000000-0005-0000-0000-00002B8D0000}"/>
    <cellStyle name="Normal 11 3 2 4 3 2 3" xfId="46401" xr:uid="{00000000-0005-0000-0000-00002C8D0000}"/>
    <cellStyle name="Normal 11 3 2 4 3 3" xfId="10759" xr:uid="{00000000-0005-0000-0000-00002D8D0000}"/>
    <cellStyle name="Normal 11 3 2 4 3 3 2" xfId="39817" xr:uid="{00000000-0005-0000-0000-00002E8D0000}"/>
    <cellStyle name="Normal 11 3 2 4 3 4" xfId="33233" xr:uid="{00000000-0005-0000-0000-00002F8D0000}"/>
    <cellStyle name="Normal 11 3 2 4 4" xfId="5291" xr:uid="{00000000-0005-0000-0000-0000308D0000}"/>
    <cellStyle name="Normal 11 3 2 4 4 2" xfId="18573" xr:uid="{00000000-0005-0000-0000-0000318D0000}"/>
    <cellStyle name="Normal 11 3 2 4 4 2 2" xfId="26527" xr:uid="{00000000-0005-0000-0000-0000328D0000}"/>
    <cellStyle name="Normal 11 3 2 4 4 2 2 2" xfId="55486" xr:uid="{00000000-0005-0000-0000-0000338D0000}"/>
    <cellStyle name="Normal 11 3 2 4 4 2 3" xfId="47545" xr:uid="{00000000-0005-0000-0000-0000348D0000}"/>
    <cellStyle name="Normal 11 3 2 4 4 3" xfId="11903" xr:uid="{00000000-0005-0000-0000-0000358D0000}"/>
    <cellStyle name="Normal 11 3 2 4 4 3 2" xfId="40961" xr:uid="{00000000-0005-0000-0000-0000368D0000}"/>
    <cellStyle name="Normal 11 3 2 4 4 4" xfId="34377" xr:uid="{00000000-0005-0000-0000-0000378D0000}"/>
    <cellStyle name="Normal 11 3 2 4 5" xfId="7460" xr:uid="{00000000-0005-0000-0000-0000388D0000}"/>
    <cellStyle name="Normal 11 3 2 4 5 2" xfId="20721" xr:uid="{00000000-0005-0000-0000-0000398D0000}"/>
    <cellStyle name="Normal 11 3 2 4 5 2 2" xfId="28675" xr:uid="{00000000-0005-0000-0000-00003A8D0000}"/>
    <cellStyle name="Normal 11 3 2 4 5 2 2 2" xfId="57634" xr:uid="{00000000-0005-0000-0000-00003B8D0000}"/>
    <cellStyle name="Normal 11 3 2 4 5 2 3" xfId="49693" xr:uid="{00000000-0005-0000-0000-00003C8D0000}"/>
    <cellStyle name="Normal 11 3 2 4 5 3" xfId="14051" xr:uid="{00000000-0005-0000-0000-00003D8D0000}"/>
    <cellStyle name="Normal 11 3 2 4 5 3 2" xfId="43109" xr:uid="{00000000-0005-0000-0000-00003E8D0000}"/>
    <cellStyle name="Normal 11 3 2 4 5 4" xfId="36525" xr:uid="{00000000-0005-0000-0000-00003F8D0000}"/>
    <cellStyle name="Normal 11 3 2 4 6" xfId="15330" xr:uid="{00000000-0005-0000-0000-0000408D0000}"/>
    <cellStyle name="Normal 11 3 2 4 6 2" xfId="23320" xr:uid="{00000000-0005-0000-0000-0000418D0000}"/>
    <cellStyle name="Normal 11 3 2 4 6 2 2" xfId="52279" xr:uid="{00000000-0005-0000-0000-0000428D0000}"/>
    <cellStyle name="Normal 11 3 2 4 6 3" xfId="44338" xr:uid="{00000000-0005-0000-0000-0000438D0000}"/>
    <cellStyle name="Normal 11 3 2 4 7" xfId="21871" xr:uid="{00000000-0005-0000-0000-0000448D0000}"/>
    <cellStyle name="Normal 11 3 2 4 7 2" xfId="29819" xr:uid="{00000000-0005-0000-0000-0000458D0000}"/>
    <cellStyle name="Normal 11 3 2 4 7 2 2" xfId="58778" xr:uid="{00000000-0005-0000-0000-0000468D0000}"/>
    <cellStyle name="Normal 11 3 2 4 7 3" xfId="50837" xr:uid="{00000000-0005-0000-0000-0000478D0000}"/>
    <cellStyle name="Normal 11 3 2 4 8" xfId="8611" xr:uid="{00000000-0005-0000-0000-0000488D0000}"/>
    <cellStyle name="Normal 11 3 2 4 8 2" xfId="37669" xr:uid="{00000000-0005-0000-0000-0000498D0000}"/>
    <cellStyle name="Normal 11 3 2 4 9" xfId="31085" xr:uid="{00000000-0005-0000-0000-00004A8D0000}"/>
    <cellStyle name="Normal 11 3 2 5" xfId="2525" xr:uid="{00000000-0005-0000-0000-00004B8D0000}"/>
    <cellStyle name="Normal 11 3 2 5 2" xfId="5883" xr:uid="{00000000-0005-0000-0000-00004C8D0000}"/>
    <cellStyle name="Normal 11 3 2 5 2 2" xfId="19165" xr:uid="{00000000-0005-0000-0000-00004D8D0000}"/>
    <cellStyle name="Normal 11 3 2 5 2 2 2" xfId="27119" xr:uid="{00000000-0005-0000-0000-00004E8D0000}"/>
    <cellStyle name="Normal 11 3 2 5 2 2 2 2" xfId="56078" xr:uid="{00000000-0005-0000-0000-00004F8D0000}"/>
    <cellStyle name="Normal 11 3 2 5 2 2 3" xfId="48137" xr:uid="{00000000-0005-0000-0000-0000508D0000}"/>
    <cellStyle name="Normal 11 3 2 5 2 3" xfId="12495" xr:uid="{00000000-0005-0000-0000-0000518D0000}"/>
    <cellStyle name="Normal 11 3 2 5 2 3 2" xfId="41553" xr:uid="{00000000-0005-0000-0000-0000528D0000}"/>
    <cellStyle name="Normal 11 3 2 5 2 4" xfId="34969" xr:uid="{00000000-0005-0000-0000-0000538D0000}"/>
    <cellStyle name="Normal 11 3 2 5 3" xfId="16018" xr:uid="{00000000-0005-0000-0000-0000548D0000}"/>
    <cellStyle name="Normal 11 3 2 5 3 2" xfId="23972" xr:uid="{00000000-0005-0000-0000-0000558D0000}"/>
    <cellStyle name="Normal 11 3 2 5 3 2 2" xfId="52931" xr:uid="{00000000-0005-0000-0000-0000568D0000}"/>
    <cellStyle name="Normal 11 3 2 5 3 3" xfId="44990" xr:uid="{00000000-0005-0000-0000-0000578D0000}"/>
    <cellStyle name="Normal 11 3 2 5 4" xfId="9203" xr:uid="{00000000-0005-0000-0000-0000588D0000}"/>
    <cellStyle name="Normal 11 3 2 5 4 2" xfId="38261" xr:uid="{00000000-0005-0000-0000-0000598D0000}"/>
    <cellStyle name="Normal 11 3 2 5 5" xfId="31677" xr:uid="{00000000-0005-0000-0000-00005A8D0000}"/>
    <cellStyle name="Normal 11 3 2 6" xfId="3723" xr:uid="{00000000-0005-0000-0000-00005B8D0000}"/>
    <cellStyle name="Normal 11 3 2 6 2" xfId="17017" xr:uid="{00000000-0005-0000-0000-00005C8D0000}"/>
    <cellStyle name="Normal 11 3 2 6 2 2" xfId="24971" xr:uid="{00000000-0005-0000-0000-00005D8D0000}"/>
    <cellStyle name="Normal 11 3 2 6 2 2 2" xfId="53930" xr:uid="{00000000-0005-0000-0000-00005E8D0000}"/>
    <cellStyle name="Normal 11 3 2 6 2 3" xfId="45989" xr:uid="{00000000-0005-0000-0000-00005F8D0000}"/>
    <cellStyle name="Normal 11 3 2 6 3" xfId="10347" xr:uid="{00000000-0005-0000-0000-0000608D0000}"/>
    <cellStyle name="Normal 11 3 2 6 3 2" xfId="39405" xr:uid="{00000000-0005-0000-0000-0000618D0000}"/>
    <cellStyle name="Normal 11 3 2 6 4" xfId="32821" xr:uid="{00000000-0005-0000-0000-0000628D0000}"/>
    <cellStyle name="Normal 11 3 2 7" xfId="4879" xr:uid="{00000000-0005-0000-0000-0000638D0000}"/>
    <cellStyle name="Normal 11 3 2 7 2" xfId="18161" xr:uid="{00000000-0005-0000-0000-0000648D0000}"/>
    <cellStyle name="Normal 11 3 2 7 2 2" xfId="26115" xr:uid="{00000000-0005-0000-0000-0000658D0000}"/>
    <cellStyle name="Normal 11 3 2 7 2 2 2" xfId="55074" xr:uid="{00000000-0005-0000-0000-0000668D0000}"/>
    <cellStyle name="Normal 11 3 2 7 2 3" xfId="47133" xr:uid="{00000000-0005-0000-0000-0000678D0000}"/>
    <cellStyle name="Normal 11 3 2 7 3" xfId="11491" xr:uid="{00000000-0005-0000-0000-0000688D0000}"/>
    <cellStyle name="Normal 11 3 2 7 3 2" xfId="40549" xr:uid="{00000000-0005-0000-0000-0000698D0000}"/>
    <cellStyle name="Normal 11 3 2 7 4" xfId="33965" xr:uid="{00000000-0005-0000-0000-00006A8D0000}"/>
    <cellStyle name="Normal 11 3 2 8" xfId="7048" xr:uid="{00000000-0005-0000-0000-00006B8D0000}"/>
    <cellStyle name="Normal 11 3 2 8 2" xfId="20309" xr:uid="{00000000-0005-0000-0000-00006C8D0000}"/>
    <cellStyle name="Normal 11 3 2 8 2 2" xfId="28263" xr:uid="{00000000-0005-0000-0000-00006D8D0000}"/>
    <cellStyle name="Normal 11 3 2 8 2 2 2" xfId="57222" xr:uid="{00000000-0005-0000-0000-00006E8D0000}"/>
    <cellStyle name="Normal 11 3 2 8 2 3" xfId="49281" xr:uid="{00000000-0005-0000-0000-00006F8D0000}"/>
    <cellStyle name="Normal 11 3 2 8 3" xfId="13639" xr:uid="{00000000-0005-0000-0000-0000708D0000}"/>
    <cellStyle name="Normal 11 3 2 8 3 2" xfId="42697" xr:uid="{00000000-0005-0000-0000-0000718D0000}"/>
    <cellStyle name="Normal 11 3 2 8 4" xfId="36113" xr:uid="{00000000-0005-0000-0000-0000728D0000}"/>
    <cellStyle name="Normal 11 3 2 9" xfId="14917" xr:uid="{00000000-0005-0000-0000-0000738D0000}"/>
    <cellStyle name="Normal 11 3 2 9 2" xfId="22907" xr:uid="{00000000-0005-0000-0000-0000748D0000}"/>
    <cellStyle name="Normal 11 3 2 9 2 2" xfId="51866" xr:uid="{00000000-0005-0000-0000-0000758D0000}"/>
    <cellStyle name="Normal 11 3 2 9 3" xfId="43925" xr:uid="{00000000-0005-0000-0000-0000768D0000}"/>
    <cellStyle name="Normal 11 3 3" xfId="1577" xr:uid="{00000000-0005-0000-0000-0000778D0000}"/>
    <cellStyle name="Normal 11 3 3 10" xfId="30766" xr:uid="{00000000-0005-0000-0000-0000788D0000}"/>
    <cellStyle name="Normal 11 3 3 2" xfId="2202" xr:uid="{00000000-0005-0000-0000-0000798D0000}"/>
    <cellStyle name="Normal 11 3 3 2 2" xfId="3210" xr:uid="{00000000-0005-0000-0000-00007A8D0000}"/>
    <cellStyle name="Normal 11 3 3 2 2 2" xfId="6568" xr:uid="{00000000-0005-0000-0000-00007B8D0000}"/>
    <cellStyle name="Normal 11 3 3 2 2 2 2" xfId="19850" xr:uid="{00000000-0005-0000-0000-00007C8D0000}"/>
    <cellStyle name="Normal 11 3 3 2 2 2 2 2" xfId="27804" xr:uid="{00000000-0005-0000-0000-00007D8D0000}"/>
    <cellStyle name="Normal 11 3 3 2 2 2 2 2 2" xfId="56763" xr:uid="{00000000-0005-0000-0000-00007E8D0000}"/>
    <cellStyle name="Normal 11 3 3 2 2 2 2 3" xfId="48822" xr:uid="{00000000-0005-0000-0000-00007F8D0000}"/>
    <cellStyle name="Normal 11 3 3 2 2 2 3" xfId="13180" xr:uid="{00000000-0005-0000-0000-0000808D0000}"/>
    <cellStyle name="Normal 11 3 3 2 2 2 3 2" xfId="42238" xr:uid="{00000000-0005-0000-0000-0000818D0000}"/>
    <cellStyle name="Normal 11 3 3 2 2 2 4" xfId="35654" xr:uid="{00000000-0005-0000-0000-0000828D0000}"/>
    <cellStyle name="Normal 11 3 3 2 2 3" xfId="16698" xr:uid="{00000000-0005-0000-0000-0000838D0000}"/>
    <cellStyle name="Normal 11 3 3 2 2 3 2" xfId="24652" xr:uid="{00000000-0005-0000-0000-0000848D0000}"/>
    <cellStyle name="Normal 11 3 3 2 2 3 2 2" xfId="53611" xr:uid="{00000000-0005-0000-0000-0000858D0000}"/>
    <cellStyle name="Normal 11 3 3 2 2 3 3" xfId="45670" xr:uid="{00000000-0005-0000-0000-0000868D0000}"/>
    <cellStyle name="Normal 11 3 3 2 2 4" xfId="9888" xr:uid="{00000000-0005-0000-0000-0000878D0000}"/>
    <cellStyle name="Normal 11 3 3 2 2 4 2" xfId="38946" xr:uid="{00000000-0005-0000-0000-0000888D0000}"/>
    <cellStyle name="Normal 11 3 3 2 2 5" xfId="32362" xr:uid="{00000000-0005-0000-0000-0000898D0000}"/>
    <cellStyle name="Normal 11 3 3 2 3" xfId="4408" xr:uid="{00000000-0005-0000-0000-00008A8D0000}"/>
    <cellStyle name="Normal 11 3 3 2 3 2" xfId="17702" xr:uid="{00000000-0005-0000-0000-00008B8D0000}"/>
    <cellStyle name="Normal 11 3 3 2 3 2 2" xfId="25656" xr:uid="{00000000-0005-0000-0000-00008C8D0000}"/>
    <cellStyle name="Normal 11 3 3 2 3 2 2 2" xfId="54615" xr:uid="{00000000-0005-0000-0000-00008D8D0000}"/>
    <cellStyle name="Normal 11 3 3 2 3 2 3" xfId="46674" xr:uid="{00000000-0005-0000-0000-00008E8D0000}"/>
    <cellStyle name="Normal 11 3 3 2 3 3" xfId="11032" xr:uid="{00000000-0005-0000-0000-00008F8D0000}"/>
    <cellStyle name="Normal 11 3 3 2 3 3 2" xfId="40090" xr:uid="{00000000-0005-0000-0000-0000908D0000}"/>
    <cellStyle name="Normal 11 3 3 2 3 4" xfId="33506" xr:uid="{00000000-0005-0000-0000-0000918D0000}"/>
    <cellStyle name="Normal 11 3 3 2 4" xfId="5564" xr:uid="{00000000-0005-0000-0000-0000928D0000}"/>
    <cellStyle name="Normal 11 3 3 2 4 2" xfId="18846" xr:uid="{00000000-0005-0000-0000-0000938D0000}"/>
    <cellStyle name="Normal 11 3 3 2 4 2 2" xfId="26800" xr:uid="{00000000-0005-0000-0000-0000948D0000}"/>
    <cellStyle name="Normal 11 3 3 2 4 2 2 2" xfId="55759" xr:uid="{00000000-0005-0000-0000-0000958D0000}"/>
    <cellStyle name="Normal 11 3 3 2 4 2 3" xfId="47818" xr:uid="{00000000-0005-0000-0000-0000968D0000}"/>
    <cellStyle name="Normal 11 3 3 2 4 3" xfId="12176" xr:uid="{00000000-0005-0000-0000-0000978D0000}"/>
    <cellStyle name="Normal 11 3 3 2 4 3 2" xfId="41234" xr:uid="{00000000-0005-0000-0000-0000988D0000}"/>
    <cellStyle name="Normal 11 3 3 2 4 4" xfId="34650" xr:uid="{00000000-0005-0000-0000-0000998D0000}"/>
    <cellStyle name="Normal 11 3 3 2 5" xfId="7733" xr:uid="{00000000-0005-0000-0000-00009A8D0000}"/>
    <cellStyle name="Normal 11 3 3 2 5 2" xfId="20994" xr:uid="{00000000-0005-0000-0000-00009B8D0000}"/>
    <cellStyle name="Normal 11 3 3 2 5 2 2" xfId="28948" xr:uid="{00000000-0005-0000-0000-00009C8D0000}"/>
    <cellStyle name="Normal 11 3 3 2 5 2 2 2" xfId="57907" xr:uid="{00000000-0005-0000-0000-00009D8D0000}"/>
    <cellStyle name="Normal 11 3 3 2 5 2 3" xfId="49966" xr:uid="{00000000-0005-0000-0000-00009E8D0000}"/>
    <cellStyle name="Normal 11 3 3 2 5 3" xfId="14324" xr:uid="{00000000-0005-0000-0000-00009F8D0000}"/>
    <cellStyle name="Normal 11 3 3 2 5 3 2" xfId="43382" xr:uid="{00000000-0005-0000-0000-0000A08D0000}"/>
    <cellStyle name="Normal 11 3 3 2 5 4" xfId="36798" xr:uid="{00000000-0005-0000-0000-0000A18D0000}"/>
    <cellStyle name="Normal 11 3 3 2 6" xfId="15603" xr:uid="{00000000-0005-0000-0000-0000A28D0000}"/>
    <cellStyle name="Normal 11 3 3 2 6 2" xfId="23593" xr:uid="{00000000-0005-0000-0000-0000A38D0000}"/>
    <cellStyle name="Normal 11 3 3 2 6 2 2" xfId="52552" xr:uid="{00000000-0005-0000-0000-0000A48D0000}"/>
    <cellStyle name="Normal 11 3 3 2 6 3" xfId="44611" xr:uid="{00000000-0005-0000-0000-0000A58D0000}"/>
    <cellStyle name="Normal 11 3 3 2 7" xfId="22144" xr:uid="{00000000-0005-0000-0000-0000A68D0000}"/>
    <cellStyle name="Normal 11 3 3 2 7 2" xfId="30092" xr:uid="{00000000-0005-0000-0000-0000A78D0000}"/>
    <cellStyle name="Normal 11 3 3 2 7 2 2" xfId="59051" xr:uid="{00000000-0005-0000-0000-0000A88D0000}"/>
    <cellStyle name="Normal 11 3 3 2 7 3" xfId="51110" xr:uid="{00000000-0005-0000-0000-0000A98D0000}"/>
    <cellStyle name="Normal 11 3 3 2 8" xfId="8884" xr:uid="{00000000-0005-0000-0000-0000AA8D0000}"/>
    <cellStyle name="Normal 11 3 3 2 8 2" xfId="37942" xr:uid="{00000000-0005-0000-0000-0000AB8D0000}"/>
    <cellStyle name="Normal 11 3 3 2 9" xfId="31358" xr:uid="{00000000-0005-0000-0000-0000AC8D0000}"/>
    <cellStyle name="Normal 11 3 3 3" xfId="2618" xr:uid="{00000000-0005-0000-0000-0000AD8D0000}"/>
    <cellStyle name="Normal 11 3 3 3 2" xfId="5976" xr:uid="{00000000-0005-0000-0000-0000AE8D0000}"/>
    <cellStyle name="Normal 11 3 3 3 2 2" xfId="19258" xr:uid="{00000000-0005-0000-0000-0000AF8D0000}"/>
    <cellStyle name="Normal 11 3 3 3 2 2 2" xfId="27212" xr:uid="{00000000-0005-0000-0000-0000B08D0000}"/>
    <cellStyle name="Normal 11 3 3 3 2 2 2 2" xfId="56171" xr:uid="{00000000-0005-0000-0000-0000B18D0000}"/>
    <cellStyle name="Normal 11 3 3 3 2 2 3" xfId="48230" xr:uid="{00000000-0005-0000-0000-0000B28D0000}"/>
    <cellStyle name="Normal 11 3 3 3 2 3" xfId="12588" xr:uid="{00000000-0005-0000-0000-0000B38D0000}"/>
    <cellStyle name="Normal 11 3 3 3 2 3 2" xfId="41646" xr:uid="{00000000-0005-0000-0000-0000B48D0000}"/>
    <cellStyle name="Normal 11 3 3 3 2 4" xfId="35062" xr:uid="{00000000-0005-0000-0000-0000B58D0000}"/>
    <cellStyle name="Normal 11 3 3 3 3" xfId="16106" xr:uid="{00000000-0005-0000-0000-0000B68D0000}"/>
    <cellStyle name="Normal 11 3 3 3 3 2" xfId="24060" xr:uid="{00000000-0005-0000-0000-0000B78D0000}"/>
    <cellStyle name="Normal 11 3 3 3 3 2 2" xfId="53019" xr:uid="{00000000-0005-0000-0000-0000B88D0000}"/>
    <cellStyle name="Normal 11 3 3 3 3 3" xfId="45078" xr:uid="{00000000-0005-0000-0000-0000B98D0000}"/>
    <cellStyle name="Normal 11 3 3 3 4" xfId="9296" xr:uid="{00000000-0005-0000-0000-0000BA8D0000}"/>
    <cellStyle name="Normal 11 3 3 3 4 2" xfId="38354" xr:uid="{00000000-0005-0000-0000-0000BB8D0000}"/>
    <cellStyle name="Normal 11 3 3 3 5" xfId="31770" xr:uid="{00000000-0005-0000-0000-0000BC8D0000}"/>
    <cellStyle name="Normal 11 3 3 4" xfId="3816" xr:uid="{00000000-0005-0000-0000-0000BD8D0000}"/>
    <cellStyle name="Normal 11 3 3 4 2" xfId="17110" xr:uid="{00000000-0005-0000-0000-0000BE8D0000}"/>
    <cellStyle name="Normal 11 3 3 4 2 2" xfId="25064" xr:uid="{00000000-0005-0000-0000-0000BF8D0000}"/>
    <cellStyle name="Normal 11 3 3 4 2 2 2" xfId="54023" xr:uid="{00000000-0005-0000-0000-0000C08D0000}"/>
    <cellStyle name="Normal 11 3 3 4 2 3" xfId="46082" xr:uid="{00000000-0005-0000-0000-0000C18D0000}"/>
    <cellStyle name="Normal 11 3 3 4 3" xfId="10440" xr:uid="{00000000-0005-0000-0000-0000C28D0000}"/>
    <cellStyle name="Normal 11 3 3 4 3 2" xfId="39498" xr:uid="{00000000-0005-0000-0000-0000C38D0000}"/>
    <cellStyle name="Normal 11 3 3 4 4" xfId="32914" xr:uid="{00000000-0005-0000-0000-0000C48D0000}"/>
    <cellStyle name="Normal 11 3 3 5" xfId="4972" xr:uid="{00000000-0005-0000-0000-0000C58D0000}"/>
    <cellStyle name="Normal 11 3 3 5 2" xfId="18254" xr:uid="{00000000-0005-0000-0000-0000C68D0000}"/>
    <cellStyle name="Normal 11 3 3 5 2 2" xfId="26208" xr:uid="{00000000-0005-0000-0000-0000C78D0000}"/>
    <cellStyle name="Normal 11 3 3 5 2 2 2" xfId="55167" xr:uid="{00000000-0005-0000-0000-0000C88D0000}"/>
    <cellStyle name="Normal 11 3 3 5 2 3" xfId="47226" xr:uid="{00000000-0005-0000-0000-0000C98D0000}"/>
    <cellStyle name="Normal 11 3 3 5 3" xfId="11584" xr:uid="{00000000-0005-0000-0000-0000CA8D0000}"/>
    <cellStyle name="Normal 11 3 3 5 3 2" xfId="40642" xr:uid="{00000000-0005-0000-0000-0000CB8D0000}"/>
    <cellStyle name="Normal 11 3 3 5 4" xfId="34058" xr:uid="{00000000-0005-0000-0000-0000CC8D0000}"/>
    <cellStyle name="Normal 11 3 3 6" xfId="7141" xr:uid="{00000000-0005-0000-0000-0000CD8D0000}"/>
    <cellStyle name="Normal 11 3 3 6 2" xfId="20402" xr:uid="{00000000-0005-0000-0000-0000CE8D0000}"/>
    <cellStyle name="Normal 11 3 3 6 2 2" xfId="28356" xr:uid="{00000000-0005-0000-0000-0000CF8D0000}"/>
    <cellStyle name="Normal 11 3 3 6 2 2 2" xfId="57315" xr:uid="{00000000-0005-0000-0000-0000D08D0000}"/>
    <cellStyle name="Normal 11 3 3 6 2 3" xfId="49374" xr:uid="{00000000-0005-0000-0000-0000D18D0000}"/>
    <cellStyle name="Normal 11 3 3 6 3" xfId="13732" xr:uid="{00000000-0005-0000-0000-0000D28D0000}"/>
    <cellStyle name="Normal 11 3 3 6 3 2" xfId="42790" xr:uid="{00000000-0005-0000-0000-0000D38D0000}"/>
    <cellStyle name="Normal 11 3 3 6 4" xfId="36206" xr:uid="{00000000-0005-0000-0000-0000D48D0000}"/>
    <cellStyle name="Normal 11 3 3 7" xfId="15010" xr:uid="{00000000-0005-0000-0000-0000D58D0000}"/>
    <cellStyle name="Normal 11 3 3 7 2" xfId="23000" xr:uid="{00000000-0005-0000-0000-0000D68D0000}"/>
    <cellStyle name="Normal 11 3 3 7 2 2" xfId="51959" xr:uid="{00000000-0005-0000-0000-0000D78D0000}"/>
    <cellStyle name="Normal 11 3 3 7 3" xfId="44018" xr:uid="{00000000-0005-0000-0000-0000D88D0000}"/>
    <cellStyle name="Normal 11 3 3 8" xfId="21552" xr:uid="{00000000-0005-0000-0000-0000D98D0000}"/>
    <cellStyle name="Normal 11 3 3 8 2" xfId="29500" xr:uid="{00000000-0005-0000-0000-0000DA8D0000}"/>
    <cellStyle name="Normal 11 3 3 8 2 2" xfId="58459" xr:uid="{00000000-0005-0000-0000-0000DB8D0000}"/>
    <cellStyle name="Normal 11 3 3 8 3" xfId="50518" xr:uid="{00000000-0005-0000-0000-0000DC8D0000}"/>
    <cellStyle name="Normal 11 3 3 9" xfId="8292" xr:uid="{00000000-0005-0000-0000-0000DD8D0000}"/>
    <cellStyle name="Normal 11 3 3 9 2" xfId="37350" xr:uid="{00000000-0005-0000-0000-0000DE8D0000}"/>
    <cellStyle name="Normal 11 3 4" xfId="2019" xr:uid="{00000000-0005-0000-0000-0000DF8D0000}"/>
    <cellStyle name="Normal 11 3 4 2" xfId="3027" xr:uid="{00000000-0005-0000-0000-0000E08D0000}"/>
    <cellStyle name="Normal 11 3 4 2 2" xfId="6385" xr:uid="{00000000-0005-0000-0000-0000E18D0000}"/>
    <cellStyle name="Normal 11 3 4 2 2 2" xfId="19667" xr:uid="{00000000-0005-0000-0000-0000E28D0000}"/>
    <cellStyle name="Normal 11 3 4 2 2 2 2" xfId="27621" xr:uid="{00000000-0005-0000-0000-0000E38D0000}"/>
    <cellStyle name="Normal 11 3 4 2 2 2 2 2" xfId="56580" xr:uid="{00000000-0005-0000-0000-0000E48D0000}"/>
    <cellStyle name="Normal 11 3 4 2 2 2 3" xfId="48639" xr:uid="{00000000-0005-0000-0000-0000E58D0000}"/>
    <cellStyle name="Normal 11 3 4 2 2 3" xfId="12997" xr:uid="{00000000-0005-0000-0000-0000E68D0000}"/>
    <cellStyle name="Normal 11 3 4 2 2 3 2" xfId="42055" xr:uid="{00000000-0005-0000-0000-0000E78D0000}"/>
    <cellStyle name="Normal 11 3 4 2 2 4" xfId="35471" xr:uid="{00000000-0005-0000-0000-0000E88D0000}"/>
    <cellStyle name="Normal 11 3 4 2 3" xfId="16515" xr:uid="{00000000-0005-0000-0000-0000E98D0000}"/>
    <cellStyle name="Normal 11 3 4 2 3 2" xfId="24469" xr:uid="{00000000-0005-0000-0000-0000EA8D0000}"/>
    <cellStyle name="Normal 11 3 4 2 3 2 2" xfId="53428" xr:uid="{00000000-0005-0000-0000-0000EB8D0000}"/>
    <cellStyle name="Normal 11 3 4 2 3 3" xfId="45487" xr:uid="{00000000-0005-0000-0000-0000EC8D0000}"/>
    <cellStyle name="Normal 11 3 4 2 4" xfId="9705" xr:uid="{00000000-0005-0000-0000-0000ED8D0000}"/>
    <cellStyle name="Normal 11 3 4 2 4 2" xfId="38763" xr:uid="{00000000-0005-0000-0000-0000EE8D0000}"/>
    <cellStyle name="Normal 11 3 4 2 5" xfId="32179" xr:uid="{00000000-0005-0000-0000-0000EF8D0000}"/>
    <cellStyle name="Normal 11 3 4 3" xfId="4225" xr:uid="{00000000-0005-0000-0000-0000F08D0000}"/>
    <cellStyle name="Normal 11 3 4 3 2" xfId="17519" xr:uid="{00000000-0005-0000-0000-0000F18D0000}"/>
    <cellStyle name="Normal 11 3 4 3 2 2" xfId="25473" xr:uid="{00000000-0005-0000-0000-0000F28D0000}"/>
    <cellStyle name="Normal 11 3 4 3 2 2 2" xfId="54432" xr:uid="{00000000-0005-0000-0000-0000F38D0000}"/>
    <cellStyle name="Normal 11 3 4 3 2 3" xfId="46491" xr:uid="{00000000-0005-0000-0000-0000F48D0000}"/>
    <cellStyle name="Normal 11 3 4 3 3" xfId="10849" xr:uid="{00000000-0005-0000-0000-0000F58D0000}"/>
    <cellStyle name="Normal 11 3 4 3 3 2" xfId="39907" xr:uid="{00000000-0005-0000-0000-0000F68D0000}"/>
    <cellStyle name="Normal 11 3 4 3 4" xfId="33323" xr:uid="{00000000-0005-0000-0000-0000F78D0000}"/>
    <cellStyle name="Normal 11 3 4 4" xfId="5381" xr:uid="{00000000-0005-0000-0000-0000F88D0000}"/>
    <cellStyle name="Normal 11 3 4 4 2" xfId="18663" xr:uid="{00000000-0005-0000-0000-0000F98D0000}"/>
    <cellStyle name="Normal 11 3 4 4 2 2" xfId="26617" xr:uid="{00000000-0005-0000-0000-0000FA8D0000}"/>
    <cellStyle name="Normal 11 3 4 4 2 2 2" xfId="55576" xr:uid="{00000000-0005-0000-0000-0000FB8D0000}"/>
    <cellStyle name="Normal 11 3 4 4 2 3" xfId="47635" xr:uid="{00000000-0005-0000-0000-0000FC8D0000}"/>
    <cellStyle name="Normal 11 3 4 4 3" xfId="11993" xr:uid="{00000000-0005-0000-0000-0000FD8D0000}"/>
    <cellStyle name="Normal 11 3 4 4 3 2" xfId="41051" xr:uid="{00000000-0005-0000-0000-0000FE8D0000}"/>
    <cellStyle name="Normal 11 3 4 4 4" xfId="34467" xr:uid="{00000000-0005-0000-0000-0000FF8D0000}"/>
    <cellStyle name="Normal 11 3 4 5" xfId="7550" xr:uid="{00000000-0005-0000-0000-0000008E0000}"/>
    <cellStyle name="Normal 11 3 4 5 2" xfId="20811" xr:uid="{00000000-0005-0000-0000-0000018E0000}"/>
    <cellStyle name="Normal 11 3 4 5 2 2" xfId="28765" xr:uid="{00000000-0005-0000-0000-0000028E0000}"/>
    <cellStyle name="Normal 11 3 4 5 2 2 2" xfId="57724" xr:uid="{00000000-0005-0000-0000-0000038E0000}"/>
    <cellStyle name="Normal 11 3 4 5 2 3" xfId="49783" xr:uid="{00000000-0005-0000-0000-0000048E0000}"/>
    <cellStyle name="Normal 11 3 4 5 3" xfId="14141" xr:uid="{00000000-0005-0000-0000-0000058E0000}"/>
    <cellStyle name="Normal 11 3 4 5 3 2" xfId="43199" xr:uid="{00000000-0005-0000-0000-0000068E0000}"/>
    <cellStyle name="Normal 11 3 4 5 4" xfId="36615" xr:uid="{00000000-0005-0000-0000-0000078E0000}"/>
    <cellStyle name="Normal 11 3 4 6" xfId="15420" xr:uid="{00000000-0005-0000-0000-0000088E0000}"/>
    <cellStyle name="Normal 11 3 4 6 2" xfId="23410" xr:uid="{00000000-0005-0000-0000-0000098E0000}"/>
    <cellStyle name="Normal 11 3 4 6 2 2" xfId="52369" xr:uid="{00000000-0005-0000-0000-00000A8E0000}"/>
    <cellStyle name="Normal 11 3 4 6 3" xfId="44428" xr:uid="{00000000-0005-0000-0000-00000B8E0000}"/>
    <cellStyle name="Normal 11 3 4 7" xfId="21961" xr:uid="{00000000-0005-0000-0000-00000C8E0000}"/>
    <cellStyle name="Normal 11 3 4 7 2" xfId="29909" xr:uid="{00000000-0005-0000-0000-00000D8E0000}"/>
    <cellStyle name="Normal 11 3 4 7 2 2" xfId="58868" xr:uid="{00000000-0005-0000-0000-00000E8E0000}"/>
    <cellStyle name="Normal 11 3 4 7 3" xfId="50927" xr:uid="{00000000-0005-0000-0000-00000F8E0000}"/>
    <cellStyle name="Normal 11 3 4 8" xfId="8701" xr:uid="{00000000-0005-0000-0000-0000108E0000}"/>
    <cellStyle name="Normal 11 3 4 8 2" xfId="37759" xr:uid="{00000000-0005-0000-0000-0000118E0000}"/>
    <cellStyle name="Normal 11 3 4 9" xfId="31175" xr:uid="{00000000-0005-0000-0000-0000128E0000}"/>
    <cellStyle name="Normal 11 3 5" xfId="1835" xr:uid="{00000000-0005-0000-0000-0000138E0000}"/>
    <cellStyle name="Normal 11 3 5 2" xfId="2847" xr:uid="{00000000-0005-0000-0000-0000148E0000}"/>
    <cellStyle name="Normal 11 3 5 2 2" xfId="6205" xr:uid="{00000000-0005-0000-0000-0000158E0000}"/>
    <cellStyle name="Normal 11 3 5 2 2 2" xfId="19487" xr:uid="{00000000-0005-0000-0000-0000168E0000}"/>
    <cellStyle name="Normal 11 3 5 2 2 2 2" xfId="27441" xr:uid="{00000000-0005-0000-0000-0000178E0000}"/>
    <cellStyle name="Normal 11 3 5 2 2 2 2 2" xfId="56400" xr:uid="{00000000-0005-0000-0000-0000188E0000}"/>
    <cellStyle name="Normal 11 3 5 2 2 2 3" xfId="48459" xr:uid="{00000000-0005-0000-0000-0000198E0000}"/>
    <cellStyle name="Normal 11 3 5 2 2 3" xfId="12817" xr:uid="{00000000-0005-0000-0000-00001A8E0000}"/>
    <cellStyle name="Normal 11 3 5 2 2 3 2" xfId="41875" xr:uid="{00000000-0005-0000-0000-00001B8E0000}"/>
    <cellStyle name="Normal 11 3 5 2 2 4" xfId="35291" xr:uid="{00000000-0005-0000-0000-00001C8E0000}"/>
    <cellStyle name="Normal 11 3 5 2 3" xfId="16335" xr:uid="{00000000-0005-0000-0000-00001D8E0000}"/>
    <cellStyle name="Normal 11 3 5 2 3 2" xfId="24289" xr:uid="{00000000-0005-0000-0000-00001E8E0000}"/>
    <cellStyle name="Normal 11 3 5 2 3 2 2" xfId="53248" xr:uid="{00000000-0005-0000-0000-00001F8E0000}"/>
    <cellStyle name="Normal 11 3 5 2 3 3" xfId="45307" xr:uid="{00000000-0005-0000-0000-0000208E0000}"/>
    <cellStyle name="Normal 11 3 5 2 4" xfId="9525" xr:uid="{00000000-0005-0000-0000-0000218E0000}"/>
    <cellStyle name="Normal 11 3 5 2 4 2" xfId="38583" xr:uid="{00000000-0005-0000-0000-0000228E0000}"/>
    <cellStyle name="Normal 11 3 5 2 5" xfId="31999" xr:uid="{00000000-0005-0000-0000-0000238E0000}"/>
    <cellStyle name="Normal 11 3 5 3" xfId="4045" xr:uid="{00000000-0005-0000-0000-0000248E0000}"/>
    <cellStyle name="Normal 11 3 5 3 2" xfId="17339" xr:uid="{00000000-0005-0000-0000-0000258E0000}"/>
    <cellStyle name="Normal 11 3 5 3 2 2" xfId="25293" xr:uid="{00000000-0005-0000-0000-0000268E0000}"/>
    <cellStyle name="Normal 11 3 5 3 2 2 2" xfId="54252" xr:uid="{00000000-0005-0000-0000-0000278E0000}"/>
    <cellStyle name="Normal 11 3 5 3 2 3" xfId="46311" xr:uid="{00000000-0005-0000-0000-0000288E0000}"/>
    <cellStyle name="Normal 11 3 5 3 3" xfId="10669" xr:uid="{00000000-0005-0000-0000-0000298E0000}"/>
    <cellStyle name="Normal 11 3 5 3 3 2" xfId="39727" xr:uid="{00000000-0005-0000-0000-00002A8E0000}"/>
    <cellStyle name="Normal 11 3 5 3 4" xfId="33143" xr:uid="{00000000-0005-0000-0000-00002B8E0000}"/>
    <cellStyle name="Normal 11 3 5 4" xfId="5201" xr:uid="{00000000-0005-0000-0000-00002C8E0000}"/>
    <cellStyle name="Normal 11 3 5 4 2" xfId="18483" xr:uid="{00000000-0005-0000-0000-00002D8E0000}"/>
    <cellStyle name="Normal 11 3 5 4 2 2" xfId="26437" xr:uid="{00000000-0005-0000-0000-00002E8E0000}"/>
    <cellStyle name="Normal 11 3 5 4 2 2 2" xfId="55396" xr:uid="{00000000-0005-0000-0000-00002F8E0000}"/>
    <cellStyle name="Normal 11 3 5 4 2 3" xfId="47455" xr:uid="{00000000-0005-0000-0000-0000308E0000}"/>
    <cellStyle name="Normal 11 3 5 4 3" xfId="11813" xr:uid="{00000000-0005-0000-0000-0000318E0000}"/>
    <cellStyle name="Normal 11 3 5 4 3 2" xfId="40871" xr:uid="{00000000-0005-0000-0000-0000328E0000}"/>
    <cellStyle name="Normal 11 3 5 4 4" xfId="34287" xr:uid="{00000000-0005-0000-0000-0000338E0000}"/>
    <cellStyle name="Normal 11 3 5 5" xfId="7370" xr:uid="{00000000-0005-0000-0000-0000348E0000}"/>
    <cellStyle name="Normal 11 3 5 5 2" xfId="20631" xr:uid="{00000000-0005-0000-0000-0000358E0000}"/>
    <cellStyle name="Normal 11 3 5 5 2 2" xfId="28585" xr:uid="{00000000-0005-0000-0000-0000368E0000}"/>
    <cellStyle name="Normal 11 3 5 5 2 2 2" xfId="57544" xr:uid="{00000000-0005-0000-0000-0000378E0000}"/>
    <cellStyle name="Normal 11 3 5 5 2 3" xfId="49603" xr:uid="{00000000-0005-0000-0000-0000388E0000}"/>
    <cellStyle name="Normal 11 3 5 5 3" xfId="13961" xr:uid="{00000000-0005-0000-0000-0000398E0000}"/>
    <cellStyle name="Normal 11 3 5 5 3 2" xfId="43019" xr:uid="{00000000-0005-0000-0000-00003A8E0000}"/>
    <cellStyle name="Normal 11 3 5 5 4" xfId="36435" xr:uid="{00000000-0005-0000-0000-00003B8E0000}"/>
    <cellStyle name="Normal 11 3 5 6" xfId="15240" xr:uid="{00000000-0005-0000-0000-00003C8E0000}"/>
    <cellStyle name="Normal 11 3 5 6 2" xfId="23230" xr:uid="{00000000-0005-0000-0000-00003D8E0000}"/>
    <cellStyle name="Normal 11 3 5 6 2 2" xfId="52189" xr:uid="{00000000-0005-0000-0000-00003E8E0000}"/>
    <cellStyle name="Normal 11 3 5 6 3" xfId="44248" xr:uid="{00000000-0005-0000-0000-00003F8E0000}"/>
    <cellStyle name="Normal 11 3 5 7" xfId="21781" xr:uid="{00000000-0005-0000-0000-0000408E0000}"/>
    <cellStyle name="Normal 11 3 5 7 2" xfId="29729" xr:uid="{00000000-0005-0000-0000-0000418E0000}"/>
    <cellStyle name="Normal 11 3 5 7 2 2" xfId="58688" xr:uid="{00000000-0005-0000-0000-0000428E0000}"/>
    <cellStyle name="Normal 11 3 5 7 3" xfId="50747" xr:uid="{00000000-0005-0000-0000-0000438E0000}"/>
    <cellStyle name="Normal 11 3 5 8" xfId="8521" xr:uid="{00000000-0005-0000-0000-0000448E0000}"/>
    <cellStyle name="Normal 11 3 5 8 2" xfId="37579" xr:uid="{00000000-0005-0000-0000-0000458E0000}"/>
    <cellStyle name="Normal 11 3 5 9" xfId="30995" xr:uid="{00000000-0005-0000-0000-0000468E0000}"/>
    <cellStyle name="Normal 11 3 6" xfId="3470" xr:uid="{00000000-0005-0000-0000-0000478E0000}"/>
    <cellStyle name="Normal 11 3 7" xfId="2434" xr:uid="{00000000-0005-0000-0000-0000488E0000}"/>
    <cellStyle name="Normal 11 3 7 2" xfId="5793" xr:uid="{00000000-0005-0000-0000-0000498E0000}"/>
    <cellStyle name="Normal 11 3 7 2 2" xfId="19075" xr:uid="{00000000-0005-0000-0000-00004A8E0000}"/>
    <cellStyle name="Normal 11 3 7 2 2 2" xfId="27029" xr:uid="{00000000-0005-0000-0000-00004B8E0000}"/>
    <cellStyle name="Normal 11 3 7 2 2 2 2" xfId="55988" xr:uid="{00000000-0005-0000-0000-00004C8E0000}"/>
    <cellStyle name="Normal 11 3 7 2 2 3" xfId="48047" xr:uid="{00000000-0005-0000-0000-00004D8E0000}"/>
    <cellStyle name="Normal 11 3 7 2 3" xfId="12405" xr:uid="{00000000-0005-0000-0000-00004E8E0000}"/>
    <cellStyle name="Normal 11 3 7 2 3 2" xfId="41463" xr:uid="{00000000-0005-0000-0000-00004F8E0000}"/>
    <cellStyle name="Normal 11 3 7 2 4" xfId="34879" xr:uid="{00000000-0005-0000-0000-0000508E0000}"/>
    <cellStyle name="Normal 11 3 7 3" xfId="15877" xr:uid="{00000000-0005-0000-0000-0000518E0000}"/>
    <cellStyle name="Normal 11 3 7 3 2" xfId="23866" xr:uid="{00000000-0005-0000-0000-0000528E0000}"/>
    <cellStyle name="Normal 11 3 7 3 2 2" xfId="52825" xr:uid="{00000000-0005-0000-0000-0000538E0000}"/>
    <cellStyle name="Normal 11 3 7 3 3" xfId="44884" xr:uid="{00000000-0005-0000-0000-0000548E0000}"/>
    <cellStyle name="Normal 11 3 7 4" xfId="9113" xr:uid="{00000000-0005-0000-0000-0000558E0000}"/>
    <cellStyle name="Normal 11 3 7 4 2" xfId="38171" xr:uid="{00000000-0005-0000-0000-0000568E0000}"/>
    <cellStyle name="Normal 11 3 7 5" xfId="31587" xr:uid="{00000000-0005-0000-0000-0000578E0000}"/>
    <cellStyle name="Normal 11 3 8" xfId="3633" xr:uid="{00000000-0005-0000-0000-0000588E0000}"/>
    <cellStyle name="Normal 11 3 8 2" xfId="16927" xr:uid="{00000000-0005-0000-0000-0000598E0000}"/>
    <cellStyle name="Normal 11 3 8 2 2" xfId="24881" xr:uid="{00000000-0005-0000-0000-00005A8E0000}"/>
    <cellStyle name="Normal 11 3 8 2 2 2" xfId="53840" xr:uid="{00000000-0005-0000-0000-00005B8E0000}"/>
    <cellStyle name="Normal 11 3 8 2 3" xfId="45899" xr:uid="{00000000-0005-0000-0000-00005C8E0000}"/>
    <cellStyle name="Normal 11 3 8 3" xfId="10257" xr:uid="{00000000-0005-0000-0000-00005D8E0000}"/>
    <cellStyle name="Normal 11 3 8 3 2" xfId="39315" xr:uid="{00000000-0005-0000-0000-00005E8E0000}"/>
    <cellStyle name="Normal 11 3 8 4" xfId="32731" xr:uid="{00000000-0005-0000-0000-00005F8E0000}"/>
    <cellStyle name="Normal 11 3 9" xfId="4787" xr:uid="{00000000-0005-0000-0000-0000608E0000}"/>
    <cellStyle name="Normal 11 3 9 2" xfId="18071" xr:uid="{00000000-0005-0000-0000-0000618E0000}"/>
    <cellStyle name="Normal 11 3 9 2 2" xfId="26025" xr:uid="{00000000-0005-0000-0000-0000628E0000}"/>
    <cellStyle name="Normal 11 3 9 2 2 2" xfId="54984" xr:uid="{00000000-0005-0000-0000-0000638E0000}"/>
    <cellStyle name="Normal 11 3 9 2 3" xfId="47043" xr:uid="{00000000-0005-0000-0000-0000648E0000}"/>
    <cellStyle name="Normal 11 3 9 3" xfId="11401" xr:uid="{00000000-0005-0000-0000-0000658E0000}"/>
    <cellStyle name="Normal 11 3 9 3 2" xfId="40459" xr:uid="{00000000-0005-0000-0000-0000668E0000}"/>
    <cellStyle name="Normal 11 3 9 4" xfId="33875" xr:uid="{00000000-0005-0000-0000-0000678E0000}"/>
    <cellStyle name="Normal 11 4" xfId="1444" xr:uid="{00000000-0005-0000-0000-0000688E0000}"/>
    <cellStyle name="Normal 11 4 10" xfId="21426" xr:uid="{00000000-0005-0000-0000-0000698E0000}"/>
    <cellStyle name="Normal 11 4 10 2" xfId="29374" xr:uid="{00000000-0005-0000-0000-00006A8E0000}"/>
    <cellStyle name="Normal 11 4 10 2 2" xfId="58333" xr:uid="{00000000-0005-0000-0000-00006B8E0000}"/>
    <cellStyle name="Normal 11 4 10 3" xfId="50392" xr:uid="{00000000-0005-0000-0000-00006C8E0000}"/>
    <cellStyle name="Normal 11 4 11" xfId="8166" xr:uid="{00000000-0005-0000-0000-00006D8E0000}"/>
    <cellStyle name="Normal 11 4 11 2" xfId="37224" xr:uid="{00000000-0005-0000-0000-00006E8E0000}"/>
    <cellStyle name="Normal 11 4 12" xfId="30640" xr:uid="{00000000-0005-0000-0000-00006F8E0000}"/>
    <cellStyle name="Normal 11 4 2" xfId="1664" xr:uid="{00000000-0005-0000-0000-0000708E0000}"/>
    <cellStyle name="Normal 11 4 2 10" xfId="30853" xr:uid="{00000000-0005-0000-0000-0000718E0000}"/>
    <cellStyle name="Normal 11 4 2 2" xfId="2289" xr:uid="{00000000-0005-0000-0000-0000728E0000}"/>
    <cellStyle name="Normal 11 4 2 2 2" xfId="3297" xr:uid="{00000000-0005-0000-0000-0000738E0000}"/>
    <cellStyle name="Normal 11 4 2 2 2 2" xfId="6655" xr:uid="{00000000-0005-0000-0000-0000748E0000}"/>
    <cellStyle name="Normal 11 4 2 2 2 2 2" xfId="19937" xr:uid="{00000000-0005-0000-0000-0000758E0000}"/>
    <cellStyle name="Normal 11 4 2 2 2 2 2 2" xfId="27891" xr:uid="{00000000-0005-0000-0000-0000768E0000}"/>
    <cellStyle name="Normal 11 4 2 2 2 2 2 2 2" xfId="56850" xr:uid="{00000000-0005-0000-0000-0000778E0000}"/>
    <cellStyle name="Normal 11 4 2 2 2 2 2 3" xfId="48909" xr:uid="{00000000-0005-0000-0000-0000788E0000}"/>
    <cellStyle name="Normal 11 4 2 2 2 2 3" xfId="13267" xr:uid="{00000000-0005-0000-0000-0000798E0000}"/>
    <cellStyle name="Normal 11 4 2 2 2 2 3 2" xfId="42325" xr:uid="{00000000-0005-0000-0000-00007A8E0000}"/>
    <cellStyle name="Normal 11 4 2 2 2 2 4" xfId="35741" xr:uid="{00000000-0005-0000-0000-00007B8E0000}"/>
    <cellStyle name="Normal 11 4 2 2 2 3" xfId="16785" xr:uid="{00000000-0005-0000-0000-00007C8E0000}"/>
    <cellStyle name="Normal 11 4 2 2 2 3 2" xfId="24739" xr:uid="{00000000-0005-0000-0000-00007D8E0000}"/>
    <cellStyle name="Normal 11 4 2 2 2 3 2 2" xfId="53698" xr:uid="{00000000-0005-0000-0000-00007E8E0000}"/>
    <cellStyle name="Normal 11 4 2 2 2 3 3" xfId="45757" xr:uid="{00000000-0005-0000-0000-00007F8E0000}"/>
    <cellStyle name="Normal 11 4 2 2 2 4" xfId="9975" xr:uid="{00000000-0005-0000-0000-0000808E0000}"/>
    <cellStyle name="Normal 11 4 2 2 2 4 2" xfId="39033" xr:uid="{00000000-0005-0000-0000-0000818E0000}"/>
    <cellStyle name="Normal 11 4 2 2 2 5" xfId="32449" xr:uid="{00000000-0005-0000-0000-0000828E0000}"/>
    <cellStyle name="Normal 11 4 2 2 3" xfId="4495" xr:uid="{00000000-0005-0000-0000-0000838E0000}"/>
    <cellStyle name="Normal 11 4 2 2 3 2" xfId="17789" xr:uid="{00000000-0005-0000-0000-0000848E0000}"/>
    <cellStyle name="Normal 11 4 2 2 3 2 2" xfId="25743" xr:uid="{00000000-0005-0000-0000-0000858E0000}"/>
    <cellStyle name="Normal 11 4 2 2 3 2 2 2" xfId="54702" xr:uid="{00000000-0005-0000-0000-0000868E0000}"/>
    <cellStyle name="Normal 11 4 2 2 3 2 3" xfId="46761" xr:uid="{00000000-0005-0000-0000-0000878E0000}"/>
    <cellStyle name="Normal 11 4 2 2 3 3" xfId="11119" xr:uid="{00000000-0005-0000-0000-0000888E0000}"/>
    <cellStyle name="Normal 11 4 2 2 3 3 2" xfId="40177" xr:uid="{00000000-0005-0000-0000-0000898E0000}"/>
    <cellStyle name="Normal 11 4 2 2 3 4" xfId="33593" xr:uid="{00000000-0005-0000-0000-00008A8E0000}"/>
    <cellStyle name="Normal 11 4 2 2 4" xfId="5651" xr:uid="{00000000-0005-0000-0000-00008B8E0000}"/>
    <cellStyle name="Normal 11 4 2 2 4 2" xfId="18933" xr:uid="{00000000-0005-0000-0000-00008C8E0000}"/>
    <cellStyle name="Normal 11 4 2 2 4 2 2" xfId="26887" xr:uid="{00000000-0005-0000-0000-00008D8E0000}"/>
    <cellStyle name="Normal 11 4 2 2 4 2 2 2" xfId="55846" xr:uid="{00000000-0005-0000-0000-00008E8E0000}"/>
    <cellStyle name="Normal 11 4 2 2 4 2 3" xfId="47905" xr:uid="{00000000-0005-0000-0000-00008F8E0000}"/>
    <cellStyle name="Normal 11 4 2 2 4 3" xfId="12263" xr:uid="{00000000-0005-0000-0000-0000908E0000}"/>
    <cellStyle name="Normal 11 4 2 2 4 3 2" xfId="41321" xr:uid="{00000000-0005-0000-0000-0000918E0000}"/>
    <cellStyle name="Normal 11 4 2 2 4 4" xfId="34737" xr:uid="{00000000-0005-0000-0000-0000928E0000}"/>
    <cellStyle name="Normal 11 4 2 2 5" xfId="7820" xr:uid="{00000000-0005-0000-0000-0000938E0000}"/>
    <cellStyle name="Normal 11 4 2 2 5 2" xfId="21081" xr:uid="{00000000-0005-0000-0000-0000948E0000}"/>
    <cellStyle name="Normal 11 4 2 2 5 2 2" xfId="29035" xr:uid="{00000000-0005-0000-0000-0000958E0000}"/>
    <cellStyle name="Normal 11 4 2 2 5 2 2 2" xfId="57994" xr:uid="{00000000-0005-0000-0000-0000968E0000}"/>
    <cellStyle name="Normal 11 4 2 2 5 2 3" xfId="50053" xr:uid="{00000000-0005-0000-0000-0000978E0000}"/>
    <cellStyle name="Normal 11 4 2 2 5 3" xfId="14411" xr:uid="{00000000-0005-0000-0000-0000988E0000}"/>
    <cellStyle name="Normal 11 4 2 2 5 3 2" xfId="43469" xr:uid="{00000000-0005-0000-0000-0000998E0000}"/>
    <cellStyle name="Normal 11 4 2 2 5 4" xfId="36885" xr:uid="{00000000-0005-0000-0000-00009A8E0000}"/>
    <cellStyle name="Normal 11 4 2 2 6" xfId="15690" xr:uid="{00000000-0005-0000-0000-00009B8E0000}"/>
    <cellStyle name="Normal 11 4 2 2 6 2" xfId="23680" xr:uid="{00000000-0005-0000-0000-00009C8E0000}"/>
    <cellStyle name="Normal 11 4 2 2 6 2 2" xfId="52639" xr:uid="{00000000-0005-0000-0000-00009D8E0000}"/>
    <cellStyle name="Normal 11 4 2 2 6 3" xfId="44698" xr:uid="{00000000-0005-0000-0000-00009E8E0000}"/>
    <cellStyle name="Normal 11 4 2 2 7" xfId="22231" xr:uid="{00000000-0005-0000-0000-00009F8E0000}"/>
    <cellStyle name="Normal 11 4 2 2 7 2" xfId="30179" xr:uid="{00000000-0005-0000-0000-0000A08E0000}"/>
    <cellStyle name="Normal 11 4 2 2 7 2 2" xfId="59138" xr:uid="{00000000-0005-0000-0000-0000A18E0000}"/>
    <cellStyle name="Normal 11 4 2 2 7 3" xfId="51197" xr:uid="{00000000-0005-0000-0000-0000A28E0000}"/>
    <cellStyle name="Normal 11 4 2 2 8" xfId="8971" xr:uid="{00000000-0005-0000-0000-0000A38E0000}"/>
    <cellStyle name="Normal 11 4 2 2 8 2" xfId="38029" xr:uid="{00000000-0005-0000-0000-0000A48E0000}"/>
    <cellStyle name="Normal 11 4 2 2 9" xfId="31445" xr:uid="{00000000-0005-0000-0000-0000A58E0000}"/>
    <cellStyle name="Normal 11 4 2 3" xfId="2705" xr:uid="{00000000-0005-0000-0000-0000A68E0000}"/>
    <cellStyle name="Normal 11 4 2 3 2" xfId="6063" xr:uid="{00000000-0005-0000-0000-0000A78E0000}"/>
    <cellStyle name="Normal 11 4 2 3 2 2" xfId="19345" xr:uid="{00000000-0005-0000-0000-0000A88E0000}"/>
    <cellStyle name="Normal 11 4 2 3 2 2 2" xfId="27299" xr:uid="{00000000-0005-0000-0000-0000A98E0000}"/>
    <cellStyle name="Normal 11 4 2 3 2 2 2 2" xfId="56258" xr:uid="{00000000-0005-0000-0000-0000AA8E0000}"/>
    <cellStyle name="Normal 11 4 2 3 2 2 3" xfId="48317" xr:uid="{00000000-0005-0000-0000-0000AB8E0000}"/>
    <cellStyle name="Normal 11 4 2 3 2 3" xfId="12675" xr:uid="{00000000-0005-0000-0000-0000AC8E0000}"/>
    <cellStyle name="Normal 11 4 2 3 2 3 2" xfId="41733" xr:uid="{00000000-0005-0000-0000-0000AD8E0000}"/>
    <cellStyle name="Normal 11 4 2 3 2 4" xfId="35149" xr:uid="{00000000-0005-0000-0000-0000AE8E0000}"/>
    <cellStyle name="Normal 11 4 2 3 3" xfId="16193" xr:uid="{00000000-0005-0000-0000-0000AF8E0000}"/>
    <cellStyle name="Normal 11 4 2 3 3 2" xfId="24147" xr:uid="{00000000-0005-0000-0000-0000B08E0000}"/>
    <cellStyle name="Normal 11 4 2 3 3 2 2" xfId="53106" xr:uid="{00000000-0005-0000-0000-0000B18E0000}"/>
    <cellStyle name="Normal 11 4 2 3 3 3" xfId="45165" xr:uid="{00000000-0005-0000-0000-0000B28E0000}"/>
    <cellStyle name="Normal 11 4 2 3 4" xfId="9383" xr:uid="{00000000-0005-0000-0000-0000B38E0000}"/>
    <cellStyle name="Normal 11 4 2 3 4 2" xfId="38441" xr:uid="{00000000-0005-0000-0000-0000B48E0000}"/>
    <cellStyle name="Normal 11 4 2 3 5" xfId="31857" xr:uid="{00000000-0005-0000-0000-0000B58E0000}"/>
    <cellStyle name="Normal 11 4 2 4" xfId="3903" xr:uid="{00000000-0005-0000-0000-0000B68E0000}"/>
    <cellStyle name="Normal 11 4 2 4 2" xfId="17197" xr:uid="{00000000-0005-0000-0000-0000B78E0000}"/>
    <cellStyle name="Normal 11 4 2 4 2 2" xfId="25151" xr:uid="{00000000-0005-0000-0000-0000B88E0000}"/>
    <cellStyle name="Normal 11 4 2 4 2 2 2" xfId="54110" xr:uid="{00000000-0005-0000-0000-0000B98E0000}"/>
    <cellStyle name="Normal 11 4 2 4 2 3" xfId="46169" xr:uid="{00000000-0005-0000-0000-0000BA8E0000}"/>
    <cellStyle name="Normal 11 4 2 4 3" xfId="10527" xr:uid="{00000000-0005-0000-0000-0000BB8E0000}"/>
    <cellStyle name="Normal 11 4 2 4 3 2" xfId="39585" xr:uid="{00000000-0005-0000-0000-0000BC8E0000}"/>
    <cellStyle name="Normal 11 4 2 4 4" xfId="33001" xr:uid="{00000000-0005-0000-0000-0000BD8E0000}"/>
    <cellStyle name="Normal 11 4 2 5" xfId="5059" xr:uid="{00000000-0005-0000-0000-0000BE8E0000}"/>
    <cellStyle name="Normal 11 4 2 5 2" xfId="18341" xr:uid="{00000000-0005-0000-0000-0000BF8E0000}"/>
    <cellStyle name="Normal 11 4 2 5 2 2" xfId="26295" xr:uid="{00000000-0005-0000-0000-0000C08E0000}"/>
    <cellStyle name="Normal 11 4 2 5 2 2 2" xfId="55254" xr:uid="{00000000-0005-0000-0000-0000C18E0000}"/>
    <cellStyle name="Normal 11 4 2 5 2 3" xfId="47313" xr:uid="{00000000-0005-0000-0000-0000C28E0000}"/>
    <cellStyle name="Normal 11 4 2 5 3" xfId="11671" xr:uid="{00000000-0005-0000-0000-0000C38E0000}"/>
    <cellStyle name="Normal 11 4 2 5 3 2" xfId="40729" xr:uid="{00000000-0005-0000-0000-0000C48E0000}"/>
    <cellStyle name="Normal 11 4 2 5 4" xfId="34145" xr:uid="{00000000-0005-0000-0000-0000C58E0000}"/>
    <cellStyle name="Normal 11 4 2 6" xfId="7228" xr:uid="{00000000-0005-0000-0000-0000C68E0000}"/>
    <cellStyle name="Normal 11 4 2 6 2" xfId="20489" xr:uid="{00000000-0005-0000-0000-0000C78E0000}"/>
    <cellStyle name="Normal 11 4 2 6 2 2" xfId="28443" xr:uid="{00000000-0005-0000-0000-0000C88E0000}"/>
    <cellStyle name="Normal 11 4 2 6 2 2 2" xfId="57402" xr:uid="{00000000-0005-0000-0000-0000C98E0000}"/>
    <cellStyle name="Normal 11 4 2 6 2 3" xfId="49461" xr:uid="{00000000-0005-0000-0000-0000CA8E0000}"/>
    <cellStyle name="Normal 11 4 2 6 3" xfId="13819" xr:uid="{00000000-0005-0000-0000-0000CB8E0000}"/>
    <cellStyle name="Normal 11 4 2 6 3 2" xfId="42877" xr:uid="{00000000-0005-0000-0000-0000CC8E0000}"/>
    <cellStyle name="Normal 11 4 2 6 4" xfId="36293" xr:uid="{00000000-0005-0000-0000-0000CD8E0000}"/>
    <cellStyle name="Normal 11 4 2 7" xfId="15097" xr:uid="{00000000-0005-0000-0000-0000CE8E0000}"/>
    <cellStyle name="Normal 11 4 2 7 2" xfId="23087" xr:uid="{00000000-0005-0000-0000-0000CF8E0000}"/>
    <cellStyle name="Normal 11 4 2 7 2 2" xfId="52046" xr:uid="{00000000-0005-0000-0000-0000D08E0000}"/>
    <cellStyle name="Normal 11 4 2 7 3" xfId="44105" xr:uid="{00000000-0005-0000-0000-0000D18E0000}"/>
    <cellStyle name="Normal 11 4 2 8" xfId="21639" xr:uid="{00000000-0005-0000-0000-0000D28E0000}"/>
    <cellStyle name="Normal 11 4 2 8 2" xfId="29587" xr:uid="{00000000-0005-0000-0000-0000D38E0000}"/>
    <cellStyle name="Normal 11 4 2 8 2 2" xfId="58546" xr:uid="{00000000-0005-0000-0000-0000D48E0000}"/>
    <cellStyle name="Normal 11 4 2 8 3" xfId="50605" xr:uid="{00000000-0005-0000-0000-0000D58E0000}"/>
    <cellStyle name="Normal 11 4 2 9" xfId="8379" xr:uid="{00000000-0005-0000-0000-0000D68E0000}"/>
    <cellStyle name="Normal 11 4 2 9 2" xfId="37437" xr:uid="{00000000-0005-0000-0000-0000D78E0000}"/>
    <cellStyle name="Normal 11 4 3" xfId="2076" xr:uid="{00000000-0005-0000-0000-0000D88E0000}"/>
    <cellStyle name="Normal 11 4 3 2" xfId="3084" xr:uid="{00000000-0005-0000-0000-0000D98E0000}"/>
    <cellStyle name="Normal 11 4 3 2 2" xfId="6442" xr:uid="{00000000-0005-0000-0000-0000DA8E0000}"/>
    <cellStyle name="Normal 11 4 3 2 2 2" xfId="19724" xr:uid="{00000000-0005-0000-0000-0000DB8E0000}"/>
    <cellStyle name="Normal 11 4 3 2 2 2 2" xfId="27678" xr:uid="{00000000-0005-0000-0000-0000DC8E0000}"/>
    <cellStyle name="Normal 11 4 3 2 2 2 2 2" xfId="56637" xr:uid="{00000000-0005-0000-0000-0000DD8E0000}"/>
    <cellStyle name="Normal 11 4 3 2 2 2 3" xfId="48696" xr:uid="{00000000-0005-0000-0000-0000DE8E0000}"/>
    <cellStyle name="Normal 11 4 3 2 2 3" xfId="13054" xr:uid="{00000000-0005-0000-0000-0000DF8E0000}"/>
    <cellStyle name="Normal 11 4 3 2 2 3 2" xfId="42112" xr:uid="{00000000-0005-0000-0000-0000E08E0000}"/>
    <cellStyle name="Normal 11 4 3 2 2 4" xfId="35528" xr:uid="{00000000-0005-0000-0000-0000E18E0000}"/>
    <cellStyle name="Normal 11 4 3 2 3" xfId="16572" xr:uid="{00000000-0005-0000-0000-0000E28E0000}"/>
    <cellStyle name="Normal 11 4 3 2 3 2" xfId="24526" xr:uid="{00000000-0005-0000-0000-0000E38E0000}"/>
    <cellStyle name="Normal 11 4 3 2 3 2 2" xfId="53485" xr:uid="{00000000-0005-0000-0000-0000E48E0000}"/>
    <cellStyle name="Normal 11 4 3 2 3 3" xfId="45544" xr:uid="{00000000-0005-0000-0000-0000E58E0000}"/>
    <cellStyle name="Normal 11 4 3 2 4" xfId="9762" xr:uid="{00000000-0005-0000-0000-0000E68E0000}"/>
    <cellStyle name="Normal 11 4 3 2 4 2" xfId="38820" xr:uid="{00000000-0005-0000-0000-0000E78E0000}"/>
    <cellStyle name="Normal 11 4 3 2 5" xfId="32236" xr:uid="{00000000-0005-0000-0000-0000E88E0000}"/>
    <cellStyle name="Normal 11 4 3 3" xfId="4282" xr:uid="{00000000-0005-0000-0000-0000E98E0000}"/>
    <cellStyle name="Normal 11 4 3 3 2" xfId="17576" xr:uid="{00000000-0005-0000-0000-0000EA8E0000}"/>
    <cellStyle name="Normal 11 4 3 3 2 2" xfId="25530" xr:uid="{00000000-0005-0000-0000-0000EB8E0000}"/>
    <cellStyle name="Normal 11 4 3 3 2 2 2" xfId="54489" xr:uid="{00000000-0005-0000-0000-0000EC8E0000}"/>
    <cellStyle name="Normal 11 4 3 3 2 3" xfId="46548" xr:uid="{00000000-0005-0000-0000-0000ED8E0000}"/>
    <cellStyle name="Normal 11 4 3 3 3" xfId="10906" xr:uid="{00000000-0005-0000-0000-0000EE8E0000}"/>
    <cellStyle name="Normal 11 4 3 3 3 2" xfId="39964" xr:uid="{00000000-0005-0000-0000-0000EF8E0000}"/>
    <cellStyle name="Normal 11 4 3 3 4" xfId="33380" xr:uid="{00000000-0005-0000-0000-0000F08E0000}"/>
    <cellStyle name="Normal 11 4 3 4" xfId="5438" xr:uid="{00000000-0005-0000-0000-0000F18E0000}"/>
    <cellStyle name="Normal 11 4 3 4 2" xfId="18720" xr:uid="{00000000-0005-0000-0000-0000F28E0000}"/>
    <cellStyle name="Normal 11 4 3 4 2 2" xfId="26674" xr:uid="{00000000-0005-0000-0000-0000F38E0000}"/>
    <cellStyle name="Normal 11 4 3 4 2 2 2" xfId="55633" xr:uid="{00000000-0005-0000-0000-0000F48E0000}"/>
    <cellStyle name="Normal 11 4 3 4 2 3" xfId="47692" xr:uid="{00000000-0005-0000-0000-0000F58E0000}"/>
    <cellStyle name="Normal 11 4 3 4 3" xfId="12050" xr:uid="{00000000-0005-0000-0000-0000F68E0000}"/>
    <cellStyle name="Normal 11 4 3 4 3 2" xfId="41108" xr:uid="{00000000-0005-0000-0000-0000F78E0000}"/>
    <cellStyle name="Normal 11 4 3 4 4" xfId="34524" xr:uid="{00000000-0005-0000-0000-0000F88E0000}"/>
    <cellStyle name="Normal 11 4 3 5" xfId="7607" xr:uid="{00000000-0005-0000-0000-0000F98E0000}"/>
    <cellStyle name="Normal 11 4 3 5 2" xfId="20868" xr:uid="{00000000-0005-0000-0000-0000FA8E0000}"/>
    <cellStyle name="Normal 11 4 3 5 2 2" xfId="28822" xr:uid="{00000000-0005-0000-0000-0000FB8E0000}"/>
    <cellStyle name="Normal 11 4 3 5 2 2 2" xfId="57781" xr:uid="{00000000-0005-0000-0000-0000FC8E0000}"/>
    <cellStyle name="Normal 11 4 3 5 2 3" xfId="49840" xr:uid="{00000000-0005-0000-0000-0000FD8E0000}"/>
    <cellStyle name="Normal 11 4 3 5 3" xfId="14198" xr:uid="{00000000-0005-0000-0000-0000FE8E0000}"/>
    <cellStyle name="Normal 11 4 3 5 3 2" xfId="43256" xr:uid="{00000000-0005-0000-0000-0000FF8E0000}"/>
    <cellStyle name="Normal 11 4 3 5 4" xfId="36672" xr:uid="{00000000-0005-0000-0000-0000008F0000}"/>
    <cellStyle name="Normal 11 4 3 6" xfId="15477" xr:uid="{00000000-0005-0000-0000-0000018F0000}"/>
    <cellStyle name="Normal 11 4 3 6 2" xfId="23467" xr:uid="{00000000-0005-0000-0000-0000028F0000}"/>
    <cellStyle name="Normal 11 4 3 6 2 2" xfId="52426" xr:uid="{00000000-0005-0000-0000-0000038F0000}"/>
    <cellStyle name="Normal 11 4 3 6 3" xfId="44485" xr:uid="{00000000-0005-0000-0000-0000048F0000}"/>
    <cellStyle name="Normal 11 4 3 7" xfId="22018" xr:uid="{00000000-0005-0000-0000-0000058F0000}"/>
    <cellStyle name="Normal 11 4 3 7 2" xfId="29966" xr:uid="{00000000-0005-0000-0000-0000068F0000}"/>
    <cellStyle name="Normal 11 4 3 7 2 2" xfId="58925" xr:uid="{00000000-0005-0000-0000-0000078F0000}"/>
    <cellStyle name="Normal 11 4 3 7 3" xfId="50984" xr:uid="{00000000-0005-0000-0000-0000088F0000}"/>
    <cellStyle name="Normal 11 4 3 8" xfId="8758" xr:uid="{00000000-0005-0000-0000-0000098F0000}"/>
    <cellStyle name="Normal 11 4 3 8 2" xfId="37816" xr:uid="{00000000-0005-0000-0000-00000A8F0000}"/>
    <cellStyle name="Normal 11 4 3 9" xfId="31232" xr:uid="{00000000-0005-0000-0000-00000B8F0000}"/>
    <cellStyle name="Normal 11 4 4" xfId="1894" xr:uid="{00000000-0005-0000-0000-00000C8F0000}"/>
    <cellStyle name="Normal 11 4 4 2" xfId="2904" xr:uid="{00000000-0005-0000-0000-00000D8F0000}"/>
    <cellStyle name="Normal 11 4 4 2 2" xfId="6262" xr:uid="{00000000-0005-0000-0000-00000E8F0000}"/>
    <cellStyle name="Normal 11 4 4 2 2 2" xfId="19544" xr:uid="{00000000-0005-0000-0000-00000F8F0000}"/>
    <cellStyle name="Normal 11 4 4 2 2 2 2" xfId="27498" xr:uid="{00000000-0005-0000-0000-0000108F0000}"/>
    <cellStyle name="Normal 11 4 4 2 2 2 2 2" xfId="56457" xr:uid="{00000000-0005-0000-0000-0000118F0000}"/>
    <cellStyle name="Normal 11 4 4 2 2 2 3" xfId="48516" xr:uid="{00000000-0005-0000-0000-0000128F0000}"/>
    <cellStyle name="Normal 11 4 4 2 2 3" xfId="12874" xr:uid="{00000000-0005-0000-0000-0000138F0000}"/>
    <cellStyle name="Normal 11 4 4 2 2 3 2" xfId="41932" xr:uid="{00000000-0005-0000-0000-0000148F0000}"/>
    <cellStyle name="Normal 11 4 4 2 2 4" xfId="35348" xr:uid="{00000000-0005-0000-0000-0000158F0000}"/>
    <cellStyle name="Normal 11 4 4 2 3" xfId="16392" xr:uid="{00000000-0005-0000-0000-0000168F0000}"/>
    <cellStyle name="Normal 11 4 4 2 3 2" xfId="24346" xr:uid="{00000000-0005-0000-0000-0000178F0000}"/>
    <cellStyle name="Normal 11 4 4 2 3 2 2" xfId="53305" xr:uid="{00000000-0005-0000-0000-0000188F0000}"/>
    <cellStyle name="Normal 11 4 4 2 3 3" xfId="45364" xr:uid="{00000000-0005-0000-0000-0000198F0000}"/>
    <cellStyle name="Normal 11 4 4 2 4" xfId="9582" xr:uid="{00000000-0005-0000-0000-00001A8F0000}"/>
    <cellStyle name="Normal 11 4 4 2 4 2" xfId="38640" xr:uid="{00000000-0005-0000-0000-00001B8F0000}"/>
    <cellStyle name="Normal 11 4 4 2 5" xfId="32056" xr:uid="{00000000-0005-0000-0000-00001C8F0000}"/>
    <cellStyle name="Normal 11 4 4 3" xfId="4102" xr:uid="{00000000-0005-0000-0000-00001D8F0000}"/>
    <cellStyle name="Normal 11 4 4 3 2" xfId="17396" xr:uid="{00000000-0005-0000-0000-00001E8F0000}"/>
    <cellStyle name="Normal 11 4 4 3 2 2" xfId="25350" xr:uid="{00000000-0005-0000-0000-00001F8F0000}"/>
    <cellStyle name="Normal 11 4 4 3 2 2 2" xfId="54309" xr:uid="{00000000-0005-0000-0000-0000208F0000}"/>
    <cellStyle name="Normal 11 4 4 3 2 3" xfId="46368" xr:uid="{00000000-0005-0000-0000-0000218F0000}"/>
    <cellStyle name="Normal 11 4 4 3 3" xfId="10726" xr:uid="{00000000-0005-0000-0000-0000228F0000}"/>
    <cellStyle name="Normal 11 4 4 3 3 2" xfId="39784" xr:uid="{00000000-0005-0000-0000-0000238F0000}"/>
    <cellStyle name="Normal 11 4 4 3 4" xfId="33200" xr:uid="{00000000-0005-0000-0000-0000248F0000}"/>
    <cellStyle name="Normal 11 4 4 4" xfId="5258" xr:uid="{00000000-0005-0000-0000-0000258F0000}"/>
    <cellStyle name="Normal 11 4 4 4 2" xfId="18540" xr:uid="{00000000-0005-0000-0000-0000268F0000}"/>
    <cellStyle name="Normal 11 4 4 4 2 2" xfId="26494" xr:uid="{00000000-0005-0000-0000-0000278F0000}"/>
    <cellStyle name="Normal 11 4 4 4 2 2 2" xfId="55453" xr:uid="{00000000-0005-0000-0000-0000288F0000}"/>
    <cellStyle name="Normal 11 4 4 4 2 3" xfId="47512" xr:uid="{00000000-0005-0000-0000-0000298F0000}"/>
    <cellStyle name="Normal 11 4 4 4 3" xfId="11870" xr:uid="{00000000-0005-0000-0000-00002A8F0000}"/>
    <cellStyle name="Normal 11 4 4 4 3 2" xfId="40928" xr:uid="{00000000-0005-0000-0000-00002B8F0000}"/>
    <cellStyle name="Normal 11 4 4 4 4" xfId="34344" xr:uid="{00000000-0005-0000-0000-00002C8F0000}"/>
    <cellStyle name="Normal 11 4 4 5" xfId="7427" xr:uid="{00000000-0005-0000-0000-00002D8F0000}"/>
    <cellStyle name="Normal 11 4 4 5 2" xfId="20688" xr:uid="{00000000-0005-0000-0000-00002E8F0000}"/>
    <cellStyle name="Normal 11 4 4 5 2 2" xfId="28642" xr:uid="{00000000-0005-0000-0000-00002F8F0000}"/>
    <cellStyle name="Normal 11 4 4 5 2 2 2" xfId="57601" xr:uid="{00000000-0005-0000-0000-0000308F0000}"/>
    <cellStyle name="Normal 11 4 4 5 2 3" xfId="49660" xr:uid="{00000000-0005-0000-0000-0000318F0000}"/>
    <cellStyle name="Normal 11 4 4 5 3" xfId="14018" xr:uid="{00000000-0005-0000-0000-0000328F0000}"/>
    <cellStyle name="Normal 11 4 4 5 3 2" xfId="43076" xr:uid="{00000000-0005-0000-0000-0000338F0000}"/>
    <cellStyle name="Normal 11 4 4 5 4" xfId="36492" xr:uid="{00000000-0005-0000-0000-0000348F0000}"/>
    <cellStyle name="Normal 11 4 4 6" xfId="15297" xr:uid="{00000000-0005-0000-0000-0000358F0000}"/>
    <cellStyle name="Normal 11 4 4 6 2" xfId="23287" xr:uid="{00000000-0005-0000-0000-0000368F0000}"/>
    <cellStyle name="Normal 11 4 4 6 2 2" xfId="52246" xr:uid="{00000000-0005-0000-0000-0000378F0000}"/>
    <cellStyle name="Normal 11 4 4 6 3" xfId="44305" xr:uid="{00000000-0005-0000-0000-0000388F0000}"/>
    <cellStyle name="Normal 11 4 4 7" xfId="21838" xr:uid="{00000000-0005-0000-0000-0000398F0000}"/>
    <cellStyle name="Normal 11 4 4 7 2" xfId="29786" xr:uid="{00000000-0005-0000-0000-00003A8F0000}"/>
    <cellStyle name="Normal 11 4 4 7 2 2" xfId="58745" xr:uid="{00000000-0005-0000-0000-00003B8F0000}"/>
    <cellStyle name="Normal 11 4 4 7 3" xfId="50804" xr:uid="{00000000-0005-0000-0000-00003C8F0000}"/>
    <cellStyle name="Normal 11 4 4 8" xfId="8578" xr:uid="{00000000-0005-0000-0000-00003D8F0000}"/>
    <cellStyle name="Normal 11 4 4 8 2" xfId="37636" xr:uid="{00000000-0005-0000-0000-00003E8F0000}"/>
    <cellStyle name="Normal 11 4 4 9" xfId="31052" xr:uid="{00000000-0005-0000-0000-00003F8F0000}"/>
    <cellStyle name="Normal 11 4 5" xfId="2492" xr:uid="{00000000-0005-0000-0000-0000408F0000}"/>
    <cellStyle name="Normal 11 4 5 2" xfId="5850" xr:uid="{00000000-0005-0000-0000-0000418F0000}"/>
    <cellStyle name="Normal 11 4 5 2 2" xfId="19132" xr:uid="{00000000-0005-0000-0000-0000428F0000}"/>
    <cellStyle name="Normal 11 4 5 2 2 2" xfId="27086" xr:uid="{00000000-0005-0000-0000-0000438F0000}"/>
    <cellStyle name="Normal 11 4 5 2 2 2 2" xfId="56045" xr:uid="{00000000-0005-0000-0000-0000448F0000}"/>
    <cellStyle name="Normal 11 4 5 2 2 3" xfId="48104" xr:uid="{00000000-0005-0000-0000-0000458F0000}"/>
    <cellStyle name="Normal 11 4 5 2 3" xfId="12462" xr:uid="{00000000-0005-0000-0000-0000468F0000}"/>
    <cellStyle name="Normal 11 4 5 2 3 2" xfId="41520" xr:uid="{00000000-0005-0000-0000-0000478F0000}"/>
    <cellStyle name="Normal 11 4 5 2 4" xfId="34936" xr:uid="{00000000-0005-0000-0000-0000488F0000}"/>
    <cellStyle name="Normal 11 4 5 3" xfId="14708" xr:uid="{00000000-0005-0000-0000-0000498F0000}"/>
    <cellStyle name="Normal 11 4 5 3 2" xfId="22743" xr:uid="{00000000-0005-0000-0000-00004A8F0000}"/>
    <cellStyle name="Normal 11 4 5 3 2 2" xfId="51702" xr:uid="{00000000-0005-0000-0000-00004B8F0000}"/>
    <cellStyle name="Normal 11 4 5 3 3" xfId="43761" xr:uid="{00000000-0005-0000-0000-00004C8F0000}"/>
    <cellStyle name="Normal 11 4 5 4" xfId="9170" xr:uid="{00000000-0005-0000-0000-00004D8F0000}"/>
    <cellStyle name="Normal 11 4 5 4 2" xfId="38228" xr:uid="{00000000-0005-0000-0000-00004E8F0000}"/>
    <cellStyle name="Normal 11 4 5 5" xfId="31644" xr:uid="{00000000-0005-0000-0000-00004F8F0000}"/>
    <cellStyle name="Normal 11 4 6" xfId="3690" xr:uid="{00000000-0005-0000-0000-0000508F0000}"/>
    <cellStyle name="Normal 11 4 6 2" xfId="16984" xr:uid="{00000000-0005-0000-0000-0000518F0000}"/>
    <cellStyle name="Normal 11 4 6 2 2" xfId="24938" xr:uid="{00000000-0005-0000-0000-0000528F0000}"/>
    <cellStyle name="Normal 11 4 6 2 2 2" xfId="53897" xr:uid="{00000000-0005-0000-0000-0000538F0000}"/>
    <cellStyle name="Normal 11 4 6 2 3" xfId="45956" xr:uid="{00000000-0005-0000-0000-0000548F0000}"/>
    <cellStyle name="Normal 11 4 6 3" xfId="10314" xr:uid="{00000000-0005-0000-0000-0000558F0000}"/>
    <cellStyle name="Normal 11 4 6 3 2" xfId="39372" xr:uid="{00000000-0005-0000-0000-0000568F0000}"/>
    <cellStyle name="Normal 11 4 6 4" xfId="32788" xr:uid="{00000000-0005-0000-0000-0000578F0000}"/>
    <cellStyle name="Normal 11 4 7" xfId="4846" xr:uid="{00000000-0005-0000-0000-0000588F0000}"/>
    <cellStyle name="Normal 11 4 7 2" xfId="18128" xr:uid="{00000000-0005-0000-0000-0000598F0000}"/>
    <cellStyle name="Normal 11 4 7 2 2" xfId="26082" xr:uid="{00000000-0005-0000-0000-00005A8F0000}"/>
    <cellStyle name="Normal 11 4 7 2 2 2" xfId="55041" xr:uid="{00000000-0005-0000-0000-00005B8F0000}"/>
    <cellStyle name="Normal 11 4 7 2 3" xfId="47100" xr:uid="{00000000-0005-0000-0000-00005C8F0000}"/>
    <cellStyle name="Normal 11 4 7 3" xfId="11458" xr:uid="{00000000-0005-0000-0000-00005D8F0000}"/>
    <cellStyle name="Normal 11 4 7 3 2" xfId="40516" xr:uid="{00000000-0005-0000-0000-00005E8F0000}"/>
    <cellStyle name="Normal 11 4 7 4" xfId="33932" xr:uid="{00000000-0005-0000-0000-00005F8F0000}"/>
    <cellStyle name="Normal 11 4 8" xfId="7015" xr:uid="{00000000-0005-0000-0000-0000608F0000}"/>
    <cellStyle name="Normal 11 4 8 2" xfId="20276" xr:uid="{00000000-0005-0000-0000-0000618F0000}"/>
    <cellStyle name="Normal 11 4 8 2 2" xfId="28230" xr:uid="{00000000-0005-0000-0000-0000628F0000}"/>
    <cellStyle name="Normal 11 4 8 2 2 2" xfId="57189" xr:uid="{00000000-0005-0000-0000-0000638F0000}"/>
    <cellStyle name="Normal 11 4 8 2 3" xfId="49248" xr:uid="{00000000-0005-0000-0000-0000648F0000}"/>
    <cellStyle name="Normal 11 4 8 3" xfId="13606" xr:uid="{00000000-0005-0000-0000-0000658F0000}"/>
    <cellStyle name="Normal 11 4 8 3 2" xfId="42664" xr:uid="{00000000-0005-0000-0000-0000668F0000}"/>
    <cellStyle name="Normal 11 4 8 4" xfId="36080" xr:uid="{00000000-0005-0000-0000-0000678F0000}"/>
    <cellStyle name="Normal 11 4 9" xfId="14884" xr:uid="{00000000-0005-0000-0000-0000688F0000}"/>
    <cellStyle name="Normal 11 4 9 2" xfId="22874" xr:uid="{00000000-0005-0000-0000-0000698F0000}"/>
    <cellStyle name="Normal 11 4 9 2 2" xfId="51833" xr:uid="{00000000-0005-0000-0000-00006A8F0000}"/>
    <cellStyle name="Normal 11 4 9 3" xfId="43892" xr:uid="{00000000-0005-0000-0000-00006B8F0000}"/>
    <cellStyle name="Normal 11 5" xfId="1544" xr:uid="{00000000-0005-0000-0000-00006C8F0000}"/>
    <cellStyle name="Normal 11 5 10" xfId="30733" xr:uid="{00000000-0005-0000-0000-00006D8F0000}"/>
    <cellStyle name="Normal 11 5 2" xfId="2169" xr:uid="{00000000-0005-0000-0000-00006E8F0000}"/>
    <cellStyle name="Normal 11 5 2 2" xfId="3177" xr:uid="{00000000-0005-0000-0000-00006F8F0000}"/>
    <cellStyle name="Normal 11 5 2 2 2" xfId="6535" xr:uid="{00000000-0005-0000-0000-0000708F0000}"/>
    <cellStyle name="Normal 11 5 2 2 2 2" xfId="19817" xr:uid="{00000000-0005-0000-0000-0000718F0000}"/>
    <cellStyle name="Normal 11 5 2 2 2 2 2" xfId="27771" xr:uid="{00000000-0005-0000-0000-0000728F0000}"/>
    <cellStyle name="Normal 11 5 2 2 2 2 2 2" xfId="56730" xr:uid="{00000000-0005-0000-0000-0000738F0000}"/>
    <cellStyle name="Normal 11 5 2 2 2 2 3" xfId="48789" xr:uid="{00000000-0005-0000-0000-0000748F0000}"/>
    <cellStyle name="Normal 11 5 2 2 2 3" xfId="13147" xr:uid="{00000000-0005-0000-0000-0000758F0000}"/>
    <cellStyle name="Normal 11 5 2 2 2 3 2" xfId="42205" xr:uid="{00000000-0005-0000-0000-0000768F0000}"/>
    <cellStyle name="Normal 11 5 2 2 2 4" xfId="35621" xr:uid="{00000000-0005-0000-0000-0000778F0000}"/>
    <cellStyle name="Normal 11 5 2 2 3" xfId="16665" xr:uid="{00000000-0005-0000-0000-0000788F0000}"/>
    <cellStyle name="Normal 11 5 2 2 3 2" xfId="24619" xr:uid="{00000000-0005-0000-0000-0000798F0000}"/>
    <cellStyle name="Normal 11 5 2 2 3 2 2" xfId="53578" xr:uid="{00000000-0005-0000-0000-00007A8F0000}"/>
    <cellStyle name="Normal 11 5 2 2 3 3" xfId="45637" xr:uid="{00000000-0005-0000-0000-00007B8F0000}"/>
    <cellStyle name="Normal 11 5 2 2 4" xfId="9855" xr:uid="{00000000-0005-0000-0000-00007C8F0000}"/>
    <cellStyle name="Normal 11 5 2 2 4 2" xfId="38913" xr:uid="{00000000-0005-0000-0000-00007D8F0000}"/>
    <cellStyle name="Normal 11 5 2 2 5" xfId="32329" xr:uid="{00000000-0005-0000-0000-00007E8F0000}"/>
    <cellStyle name="Normal 11 5 2 3" xfId="4375" xr:uid="{00000000-0005-0000-0000-00007F8F0000}"/>
    <cellStyle name="Normal 11 5 2 3 2" xfId="17669" xr:uid="{00000000-0005-0000-0000-0000808F0000}"/>
    <cellStyle name="Normal 11 5 2 3 2 2" xfId="25623" xr:uid="{00000000-0005-0000-0000-0000818F0000}"/>
    <cellStyle name="Normal 11 5 2 3 2 2 2" xfId="54582" xr:uid="{00000000-0005-0000-0000-0000828F0000}"/>
    <cellStyle name="Normal 11 5 2 3 2 3" xfId="46641" xr:uid="{00000000-0005-0000-0000-0000838F0000}"/>
    <cellStyle name="Normal 11 5 2 3 3" xfId="10999" xr:uid="{00000000-0005-0000-0000-0000848F0000}"/>
    <cellStyle name="Normal 11 5 2 3 3 2" xfId="40057" xr:uid="{00000000-0005-0000-0000-0000858F0000}"/>
    <cellStyle name="Normal 11 5 2 3 4" xfId="33473" xr:uid="{00000000-0005-0000-0000-0000868F0000}"/>
    <cellStyle name="Normal 11 5 2 4" xfId="5531" xr:uid="{00000000-0005-0000-0000-0000878F0000}"/>
    <cellStyle name="Normal 11 5 2 4 2" xfId="18813" xr:uid="{00000000-0005-0000-0000-0000888F0000}"/>
    <cellStyle name="Normal 11 5 2 4 2 2" xfId="26767" xr:uid="{00000000-0005-0000-0000-0000898F0000}"/>
    <cellStyle name="Normal 11 5 2 4 2 2 2" xfId="55726" xr:uid="{00000000-0005-0000-0000-00008A8F0000}"/>
    <cellStyle name="Normal 11 5 2 4 2 3" xfId="47785" xr:uid="{00000000-0005-0000-0000-00008B8F0000}"/>
    <cellStyle name="Normal 11 5 2 4 3" xfId="12143" xr:uid="{00000000-0005-0000-0000-00008C8F0000}"/>
    <cellStyle name="Normal 11 5 2 4 3 2" xfId="41201" xr:uid="{00000000-0005-0000-0000-00008D8F0000}"/>
    <cellStyle name="Normal 11 5 2 4 4" xfId="34617" xr:uid="{00000000-0005-0000-0000-00008E8F0000}"/>
    <cellStyle name="Normal 11 5 2 5" xfId="7700" xr:uid="{00000000-0005-0000-0000-00008F8F0000}"/>
    <cellStyle name="Normal 11 5 2 5 2" xfId="20961" xr:uid="{00000000-0005-0000-0000-0000908F0000}"/>
    <cellStyle name="Normal 11 5 2 5 2 2" xfId="28915" xr:uid="{00000000-0005-0000-0000-0000918F0000}"/>
    <cellStyle name="Normal 11 5 2 5 2 2 2" xfId="57874" xr:uid="{00000000-0005-0000-0000-0000928F0000}"/>
    <cellStyle name="Normal 11 5 2 5 2 3" xfId="49933" xr:uid="{00000000-0005-0000-0000-0000938F0000}"/>
    <cellStyle name="Normal 11 5 2 5 3" xfId="14291" xr:uid="{00000000-0005-0000-0000-0000948F0000}"/>
    <cellStyle name="Normal 11 5 2 5 3 2" xfId="43349" xr:uid="{00000000-0005-0000-0000-0000958F0000}"/>
    <cellStyle name="Normal 11 5 2 5 4" xfId="36765" xr:uid="{00000000-0005-0000-0000-0000968F0000}"/>
    <cellStyle name="Normal 11 5 2 6" xfId="15570" xr:uid="{00000000-0005-0000-0000-0000978F0000}"/>
    <cellStyle name="Normal 11 5 2 6 2" xfId="23560" xr:uid="{00000000-0005-0000-0000-0000988F0000}"/>
    <cellStyle name="Normal 11 5 2 6 2 2" xfId="52519" xr:uid="{00000000-0005-0000-0000-0000998F0000}"/>
    <cellStyle name="Normal 11 5 2 6 3" xfId="44578" xr:uid="{00000000-0005-0000-0000-00009A8F0000}"/>
    <cellStyle name="Normal 11 5 2 7" xfId="22111" xr:uid="{00000000-0005-0000-0000-00009B8F0000}"/>
    <cellStyle name="Normal 11 5 2 7 2" xfId="30059" xr:uid="{00000000-0005-0000-0000-00009C8F0000}"/>
    <cellStyle name="Normal 11 5 2 7 2 2" xfId="59018" xr:uid="{00000000-0005-0000-0000-00009D8F0000}"/>
    <cellStyle name="Normal 11 5 2 7 3" xfId="51077" xr:uid="{00000000-0005-0000-0000-00009E8F0000}"/>
    <cellStyle name="Normal 11 5 2 8" xfId="8851" xr:uid="{00000000-0005-0000-0000-00009F8F0000}"/>
    <cellStyle name="Normal 11 5 2 8 2" xfId="37909" xr:uid="{00000000-0005-0000-0000-0000A08F0000}"/>
    <cellStyle name="Normal 11 5 2 9" xfId="31325" xr:uid="{00000000-0005-0000-0000-0000A18F0000}"/>
    <cellStyle name="Normal 11 5 3" xfId="2585" xr:uid="{00000000-0005-0000-0000-0000A28F0000}"/>
    <cellStyle name="Normal 11 5 3 2" xfId="5943" xr:uid="{00000000-0005-0000-0000-0000A38F0000}"/>
    <cellStyle name="Normal 11 5 3 2 2" xfId="19225" xr:uid="{00000000-0005-0000-0000-0000A48F0000}"/>
    <cellStyle name="Normal 11 5 3 2 2 2" xfId="27179" xr:uid="{00000000-0005-0000-0000-0000A58F0000}"/>
    <cellStyle name="Normal 11 5 3 2 2 2 2" xfId="56138" xr:uid="{00000000-0005-0000-0000-0000A68F0000}"/>
    <cellStyle name="Normal 11 5 3 2 2 3" xfId="48197" xr:uid="{00000000-0005-0000-0000-0000A78F0000}"/>
    <cellStyle name="Normal 11 5 3 2 3" xfId="12555" xr:uid="{00000000-0005-0000-0000-0000A88F0000}"/>
    <cellStyle name="Normal 11 5 3 2 3 2" xfId="41613" xr:uid="{00000000-0005-0000-0000-0000A98F0000}"/>
    <cellStyle name="Normal 11 5 3 2 4" xfId="35029" xr:uid="{00000000-0005-0000-0000-0000AA8F0000}"/>
    <cellStyle name="Normal 11 5 3 3" xfId="16073" xr:uid="{00000000-0005-0000-0000-0000AB8F0000}"/>
    <cellStyle name="Normal 11 5 3 3 2" xfId="24027" xr:uid="{00000000-0005-0000-0000-0000AC8F0000}"/>
    <cellStyle name="Normal 11 5 3 3 2 2" xfId="52986" xr:uid="{00000000-0005-0000-0000-0000AD8F0000}"/>
    <cellStyle name="Normal 11 5 3 3 3" xfId="45045" xr:uid="{00000000-0005-0000-0000-0000AE8F0000}"/>
    <cellStyle name="Normal 11 5 3 4" xfId="9263" xr:uid="{00000000-0005-0000-0000-0000AF8F0000}"/>
    <cellStyle name="Normal 11 5 3 4 2" xfId="38321" xr:uid="{00000000-0005-0000-0000-0000B08F0000}"/>
    <cellStyle name="Normal 11 5 3 5" xfId="31737" xr:uid="{00000000-0005-0000-0000-0000B18F0000}"/>
    <cellStyle name="Normal 11 5 4" xfId="3783" xr:uid="{00000000-0005-0000-0000-0000B28F0000}"/>
    <cellStyle name="Normal 11 5 4 2" xfId="17077" xr:uid="{00000000-0005-0000-0000-0000B38F0000}"/>
    <cellStyle name="Normal 11 5 4 2 2" xfId="25031" xr:uid="{00000000-0005-0000-0000-0000B48F0000}"/>
    <cellStyle name="Normal 11 5 4 2 2 2" xfId="53990" xr:uid="{00000000-0005-0000-0000-0000B58F0000}"/>
    <cellStyle name="Normal 11 5 4 2 3" xfId="46049" xr:uid="{00000000-0005-0000-0000-0000B68F0000}"/>
    <cellStyle name="Normal 11 5 4 3" xfId="10407" xr:uid="{00000000-0005-0000-0000-0000B78F0000}"/>
    <cellStyle name="Normal 11 5 4 3 2" xfId="39465" xr:uid="{00000000-0005-0000-0000-0000B88F0000}"/>
    <cellStyle name="Normal 11 5 4 4" xfId="32881" xr:uid="{00000000-0005-0000-0000-0000B98F0000}"/>
    <cellStyle name="Normal 11 5 5" xfId="4939" xr:uid="{00000000-0005-0000-0000-0000BA8F0000}"/>
    <cellStyle name="Normal 11 5 5 2" xfId="18221" xr:uid="{00000000-0005-0000-0000-0000BB8F0000}"/>
    <cellStyle name="Normal 11 5 5 2 2" xfId="26175" xr:uid="{00000000-0005-0000-0000-0000BC8F0000}"/>
    <cellStyle name="Normal 11 5 5 2 2 2" xfId="55134" xr:uid="{00000000-0005-0000-0000-0000BD8F0000}"/>
    <cellStyle name="Normal 11 5 5 2 3" xfId="47193" xr:uid="{00000000-0005-0000-0000-0000BE8F0000}"/>
    <cellStyle name="Normal 11 5 5 3" xfId="11551" xr:uid="{00000000-0005-0000-0000-0000BF8F0000}"/>
    <cellStyle name="Normal 11 5 5 3 2" xfId="40609" xr:uid="{00000000-0005-0000-0000-0000C08F0000}"/>
    <cellStyle name="Normal 11 5 5 4" xfId="34025" xr:uid="{00000000-0005-0000-0000-0000C18F0000}"/>
    <cellStyle name="Normal 11 5 6" xfId="7108" xr:uid="{00000000-0005-0000-0000-0000C28F0000}"/>
    <cellStyle name="Normal 11 5 6 2" xfId="20369" xr:uid="{00000000-0005-0000-0000-0000C38F0000}"/>
    <cellStyle name="Normal 11 5 6 2 2" xfId="28323" xr:uid="{00000000-0005-0000-0000-0000C48F0000}"/>
    <cellStyle name="Normal 11 5 6 2 2 2" xfId="57282" xr:uid="{00000000-0005-0000-0000-0000C58F0000}"/>
    <cellStyle name="Normal 11 5 6 2 3" xfId="49341" xr:uid="{00000000-0005-0000-0000-0000C68F0000}"/>
    <cellStyle name="Normal 11 5 6 3" xfId="13699" xr:uid="{00000000-0005-0000-0000-0000C78F0000}"/>
    <cellStyle name="Normal 11 5 6 3 2" xfId="42757" xr:uid="{00000000-0005-0000-0000-0000C88F0000}"/>
    <cellStyle name="Normal 11 5 6 4" xfId="36173" xr:uid="{00000000-0005-0000-0000-0000C98F0000}"/>
    <cellStyle name="Normal 11 5 7" xfId="14977" xr:uid="{00000000-0005-0000-0000-0000CA8F0000}"/>
    <cellStyle name="Normal 11 5 7 2" xfId="22967" xr:uid="{00000000-0005-0000-0000-0000CB8F0000}"/>
    <cellStyle name="Normal 11 5 7 2 2" xfId="51926" xr:uid="{00000000-0005-0000-0000-0000CC8F0000}"/>
    <cellStyle name="Normal 11 5 7 3" xfId="43985" xr:uid="{00000000-0005-0000-0000-0000CD8F0000}"/>
    <cellStyle name="Normal 11 5 8" xfId="21519" xr:uid="{00000000-0005-0000-0000-0000CE8F0000}"/>
    <cellStyle name="Normal 11 5 8 2" xfId="29467" xr:uid="{00000000-0005-0000-0000-0000CF8F0000}"/>
    <cellStyle name="Normal 11 5 8 2 2" xfId="58426" xr:uid="{00000000-0005-0000-0000-0000D08F0000}"/>
    <cellStyle name="Normal 11 5 8 3" xfId="50485" xr:uid="{00000000-0005-0000-0000-0000D18F0000}"/>
    <cellStyle name="Normal 11 5 9" xfId="8259" xr:uid="{00000000-0005-0000-0000-0000D28F0000}"/>
    <cellStyle name="Normal 11 5 9 2" xfId="37317" xr:uid="{00000000-0005-0000-0000-0000D38F0000}"/>
    <cellStyle name="Normal 11 6" xfId="1986" xr:uid="{00000000-0005-0000-0000-0000D48F0000}"/>
    <cellStyle name="Normal 11 6 2" xfId="2994" xr:uid="{00000000-0005-0000-0000-0000D58F0000}"/>
    <cellStyle name="Normal 11 6 2 2" xfId="6352" xr:uid="{00000000-0005-0000-0000-0000D68F0000}"/>
    <cellStyle name="Normal 11 6 2 2 2" xfId="19634" xr:uid="{00000000-0005-0000-0000-0000D78F0000}"/>
    <cellStyle name="Normal 11 6 2 2 2 2" xfId="27588" xr:uid="{00000000-0005-0000-0000-0000D88F0000}"/>
    <cellStyle name="Normal 11 6 2 2 2 2 2" xfId="56547" xr:uid="{00000000-0005-0000-0000-0000D98F0000}"/>
    <cellStyle name="Normal 11 6 2 2 2 3" xfId="48606" xr:uid="{00000000-0005-0000-0000-0000DA8F0000}"/>
    <cellStyle name="Normal 11 6 2 2 3" xfId="12964" xr:uid="{00000000-0005-0000-0000-0000DB8F0000}"/>
    <cellStyle name="Normal 11 6 2 2 3 2" xfId="42022" xr:uid="{00000000-0005-0000-0000-0000DC8F0000}"/>
    <cellStyle name="Normal 11 6 2 2 4" xfId="35438" xr:uid="{00000000-0005-0000-0000-0000DD8F0000}"/>
    <cellStyle name="Normal 11 6 2 3" xfId="16482" xr:uid="{00000000-0005-0000-0000-0000DE8F0000}"/>
    <cellStyle name="Normal 11 6 2 3 2" xfId="24436" xr:uid="{00000000-0005-0000-0000-0000DF8F0000}"/>
    <cellStyle name="Normal 11 6 2 3 2 2" xfId="53395" xr:uid="{00000000-0005-0000-0000-0000E08F0000}"/>
    <cellStyle name="Normal 11 6 2 3 3" xfId="45454" xr:uid="{00000000-0005-0000-0000-0000E18F0000}"/>
    <cellStyle name="Normal 11 6 2 4" xfId="9672" xr:uid="{00000000-0005-0000-0000-0000E28F0000}"/>
    <cellStyle name="Normal 11 6 2 4 2" xfId="38730" xr:uid="{00000000-0005-0000-0000-0000E38F0000}"/>
    <cellStyle name="Normal 11 6 2 5" xfId="32146" xr:uid="{00000000-0005-0000-0000-0000E48F0000}"/>
    <cellStyle name="Normal 11 6 3" xfId="4192" xr:uid="{00000000-0005-0000-0000-0000E58F0000}"/>
    <cellStyle name="Normal 11 6 3 2" xfId="17486" xr:uid="{00000000-0005-0000-0000-0000E68F0000}"/>
    <cellStyle name="Normal 11 6 3 2 2" xfId="25440" xr:uid="{00000000-0005-0000-0000-0000E78F0000}"/>
    <cellStyle name="Normal 11 6 3 2 2 2" xfId="54399" xr:uid="{00000000-0005-0000-0000-0000E88F0000}"/>
    <cellStyle name="Normal 11 6 3 2 3" xfId="46458" xr:uid="{00000000-0005-0000-0000-0000E98F0000}"/>
    <cellStyle name="Normal 11 6 3 3" xfId="10816" xr:uid="{00000000-0005-0000-0000-0000EA8F0000}"/>
    <cellStyle name="Normal 11 6 3 3 2" xfId="39874" xr:uid="{00000000-0005-0000-0000-0000EB8F0000}"/>
    <cellStyle name="Normal 11 6 3 4" xfId="33290" xr:uid="{00000000-0005-0000-0000-0000EC8F0000}"/>
    <cellStyle name="Normal 11 6 4" xfId="5348" xr:uid="{00000000-0005-0000-0000-0000ED8F0000}"/>
    <cellStyle name="Normal 11 6 4 2" xfId="18630" xr:uid="{00000000-0005-0000-0000-0000EE8F0000}"/>
    <cellStyle name="Normal 11 6 4 2 2" xfId="26584" xr:uid="{00000000-0005-0000-0000-0000EF8F0000}"/>
    <cellStyle name="Normal 11 6 4 2 2 2" xfId="55543" xr:uid="{00000000-0005-0000-0000-0000F08F0000}"/>
    <cellStyle name="Normal 11 6 4 2 3" xfId="47602" xr:uid="{00000000-0005-0000-0000-0000F18F0000}"/>
    <cellStyle name="Normal 11 6 4 3" xfId="11960" xr:uid="{00000000-0005-0000-0000-0000F28F0000}"/>
    <cellStyle name="Normal 11 6 4 3 2" xfId="41018" xr:uid="{00000000-0005-0000-0000-0000F38F0000}"/>
    <cellStyle name="Normal 11 6 4 4" xfId="34434" xr:uid="{00000000-0005-0000-0000-0000F48F0000}"/>
    <cellStyle name="Normal 11 6 5" xfId="7517" xr:uid="{00000000-0005-0000-0000-0000F58F0000}"/>
    <cellStyle name="Normal 11 6 5 2" xfId="20778" xr:uid="{00000000-0005-0000-0000-0000F68F0000}"/>
    <cellStyle name="Normal 11 6 5 2 2" xfId="28732" xr:uid="{00000000-0005-0000-0000-0000F78F0000}"/>
    <cellStyle name="Normal 11 6 5 2 2 2" xfId="57691" xr:uid="{00000000-0005-0000-0000-0000F88F0000}"/>
    <cellStyle name="Normal 11 6 5 2 3" xfId="49750" xr:uid="{00000000-0005-0000-0000-0000F98F0000}"/>
    <cellStyle name="Normal 11 6 5 3" xfId="14108" xr:uid="{00000000-0005-0000-0000-0000FA8F0000}"/>
    <cellStyle name="Normal 11 6 5 3 2" xfId="43166" xr:uid="{00000000-0005-0000-0000-0000FB8F0000}"/>
    <cellStyle name="Normal 11 6 5 4" xfId="36582" xr:uid="{00000000-0005-0000-0000-0000FC8F0000}"/>
    <cellStyle name="Normal 11 6 6" xfId="15387" xr:uid="{00000000-0005-0000-0000-0000FD8F0000}"/>
    <cellStyle name="Normal 11 6 6 2" xfId="23377" xr:uid="{00000000-0005-0000-0000-0000FE8F0000}"/>
    <cellStyle name="Normal 11 6 6 2 2" xfId="52336" xr:uid="{00000000-0005-0000-0000-0000FF8F0000}"/>
    <cellStyle name="Normal 11 6 6 3" xfId="44395" xr:uid="{00000000-0005-0000-0000-000000900000}"/>
    <cellStyle name="Normal 11 6 7" xfId="21928" xr:uid="{00000000-0005-0000-0000-000001900000}"/>
    <cellStyle name="Normal 11 6 7 2" xfId="29876" xr:uid="{00000000-0005-0000-0000-000002900000}"/>
    <cellStyle name="Normal 11 6 7 2 2" xfId="58835" xr:uid="{00000000-0005-0000-0000-000003900000}"/>
    <cellStyle name="Normal 11 6 7 3" xfId="50894" xr:uid="{00000000-0005-0000-0000-000004900000}"/>
    <cellStyle name="Normal 11 6 8" xfId="8668" xr:uid="{00000000-0005-0000-0000-000005900000}"/>
    <cellStyle name="Normal 11 6 8 2" xfId="37726" xr:uid="{00000000-0005-0000-0000-000006900000}"/>
    <cellStyle name="Normal 11 6 9" xfId="31142" xr:uid="{00000000-0005-0000-0000-000007900000}"/>
    <cellStyle name="Normal 11 7" xfId="1802" xr:uid="{00000000-0005-0000-0000-000008900000}"/>
    <cellStyle name="Normal 11 7 2" xfId="2814" xr:uid="{00000000-0005-0000-0000-000009900000}"/>
    <cellStyle name="Normal 11 7 2 2" xfId="6172" xr:uid="{00000000-0005-0000-0000-00000A900000}"/>
    <cellStyle name="Normal 11 7 2 2 2" xfId="19454" xr:uid="{00000000-0005-0000-0000-00000B900000}"/>
    <cellStyle name="Normal 11 7 2 2 2 2" xfId="27408" xr:uid="{00000000-0005-0000-0000-00000C900000}"/>
    <cellStyle name="Normal 11 7 2 2 2 2 2" xfId="56367" xr:uid="{00000000-0005-0000-0000-00000D900000}"/>
    <cellStyle name="Normal 11 7 2 2 2 3" xfId="48426" xr:uid="{00000000-0005-0000-0000-00000E900000}"/>
    <cellStyle name="Normal 11 7 2 2 3" xfId="12784" xr:uid="{00000000-0005-0000-0000-00000F900000}"/>
    <cellStyle name="Normal 11 7 2 2 3 2" xfId="41842" xr:uid="{00000000-0005-0000-0000-000010900000}"/>
    <cellStyle name="Normal 11 7 2 2 4" xfId="35258" xr:uid="{00000000-0005-0000-0000-000011900000}"/>
    <cellStyle name="Normal 11 7 2 3" xfId="16302" xr:uid="{00000000-0005-0000-0000-000012900000}"/>
    <cellStyle name="Normal 11 7 2 3 2" xfId="24256" xr:uid="{00000000-0005-0000-0000-000013900000}"/>
    <cellStyle name="Normal 11 7 2 3 2 2" xfId="53215" xr:uid="{00000000-0005-0000-0000-000014900000}"/>
    <cellStyle name="Normal 11 7 2 3 3" xfId="45274" xr:uid="{00000000-0005-0000-0000-000015900000}"/>
    <cellStyle name="Normal 11 7 2 4" xfId="9492" xr:uid="{00000000-0005-0000-0000-000016900000}"/>
    <cellStyle name="Normal 11 7 2 4 2" xfId="38550" xr:uid="{00000000-0005-0000-0000-000017900000}"/>
    <cellStyle name="Normal 11 7 2 5" xfId="31966" xr:uid="{00000000-0005-0000-0000-000018900000}"/>
    <cellStyle name="Normal 11 7 3" xfId="4012" xr:uid="{00000000-0005-0000-0000-000019900000}"/>
    <cellStyle name="Normal 11 7 3 2" xfId="17306" xr:uid="{00000000-0005-0000-0000-00001A900000}"/>
    <cellStyle name="Normal 11 7 3 2 2" xfId="25260" xr:uid="{00000000-0005-0000-0000-00001B900000}"/>
    <cellStyle name="Normal 11 7 3 2 2 2" xfId="54219" xr:uid="{00000000-0005-0000-0000-00001C900000}"/>
    <cellStyle name="Normal 11 7 3 2 3" xfId="46278" xr:uid="{00000000-0005-0000-0000-00001D900000}"/>
    <cellStyle name="Normal 11 7 3 3" xfId="10636" xr:uid="{00000000-0005-0000-0000-00001E900000}"/>
    <cellStyle name="Normal 11 7 3 3 2" xfId="39694" xr:uid="{00000000-0005-0000-0000-00001F900000}"/>
    <cellStyle name="Normal 11 7 3 4" xfId="33110" xr:uid="{00000000-0005-0000-0000-000020900000}"/>
    <cellStyle name="Normal 11 7 4" xfId="5168" xr:uid="{00000000-0005-0000-0000-000021900000}"/>
    <cellStyle name="Normal 11 7 4 2" xfId="18450" xr:uid="{00000000-0005-0000-0000-000022900000}"/>
    <cellStyle name="Normal 11 7 4 2 2" xfId="26404" xr:uid="{00000000-0005-0000-0000-000023900000}"/>
    <cellStyle name="Normal 11 7 4 2 2 2" xfId="55363" xr:uid="{00000000-0005-0000-0000-000024900000}"/>
    <cellStyle name="Normal 11 7 4 2 3" xfId="47422" xr:uid="{00000000-0005-0000-0000-000025900000}"/>
    <cellStyle name="Normal 11 7 4 3" xfId="11780" xr:uid="{00000000-0005-0000-0000-000026900000}"/>
    <cellStyle name="Normal 11 7 4 3 2" xfId="40838" xr:uid="{00000000-0005-0000-0000-000027900000}"/>
    <cellStyle name="Normal 11 7 4 4" xfId="34254" xr:uid="{00000000-0005-0000-0000-000028900000}"/>
    <cellStyle name="Normal 11 7 5" xfId="7337" xr:uid="{00000000-0005-0000-0000-000029900000}"/>
    <cellStyle name="Normal 11 7 5 2" xfId="20598" xr:uid="{00000000-0005-0000-0000-00002A900000}"/>
    <cellStyle name="Normal 11 7 5 2 2" xfId="28552" xr:uid="{00000000-0005-0000-0000-00002B900000}"/>
    <cellStyle name="Normal 11 7 5 2 2 2" xfId="57511" xr:uid="{00000000-0005-0000-0000-00002C900000}"/>
    <cellStyle name="Normal 11 7 5 2 3" xfId="49570" xr:uid="{00000000-0005-0000-0000-00002D900000}"/>
    <cellStyle name="Normal 11 7 5 3" xfId="13928" xr:uid="{00000000-0005-0000-0000-00002E900000}"/>
    <cellStyle name="Normal 11 7 5 3 2" xfId="42986" xr:uid="{00000000-0005-0000-0000-00002F900000}"/>
    <cellStyle name="Normal 11 7 5 4" xfId="36402" xr:uid="{00000000-0005-0000-0000-000030900000}"/>
    <cellStyle name="Normal 11 7 6" xfId="15207" xr:uid="{00000000-0005-0000-0000-000031900000}"/>
    <cellStyle name="Normal 11 7 6 2" xfId="23197" xr:uid="{00000000-0005-0000-0000-000032900000}"/>
    <cellStyle name="Normal 11 7 6 2 2" xfId="52156" xr:uid="{00000000-0005-0000-0000-000033900000}"/>
    <cellStyle name="Normal 11 7 6 3" xfId="44215" xr:uid="{00000000-0005-0000-0000-000034900000}"/>
    <cellStyle name="Normal 11 7 7" xfId="21748" xr:uid="{00000000-0005-0000-0000-000035900000}"/>
    <cellStyle name="Normal 11 7 7 2" xfId="29696" xr:uid="{00000000-0005-0000-0000-000036900000}"/>
    <cellStyle name="Normal 11 7 7 2 2" xfId="58655" xr:uid="{00000000-0005-0000-0000-000037900000}"/>
    <cellStyle name="Normal 11 7 7 3" xfId="50714" xr:uid="{00000000-0005-0000-0000-000038900000}"/>
    <cellStyle name="Normal 11 7 8" xfId="8488" xr:uid="{00000000-0005-0000-0000-000039900000}"/>
    <cellStyle name="Normal 11 7 8 2" xfId="37546" xr:uid="{00000000-0005-0000-0000-00003A900000}"/>
    <cellStyle name="Normal 11 7 9" xfId="30962" xr:uid="{00000000-0005-0000-0000-00003B900000}"/>
    <cellStyle name="Normal 11 8" xfId="3468" xr:uid="{00000000-0005-0000-0000-00003C900000}"/>
    <cellStyle name="Normal 11 9" xfId="2401" xr:uid="{00000000-0005-0000-0000-00003D900000}"/>
    <cellStyle name="Normal 11 9 2" xfId="5760" xr:uid="{00000000-0005-0000-0000-00003E900000}"/>
    <cellStyle name="Normal 11 9 2 2" xfId="19042" xr:uid="{00000000-0005-0000-0000-00003F900000}"/>
    <cellStyle name="Normal 11 9 2 2 2" xfId="26996" xr:uid="{00000000-0005-0000-0000-000040900000}"/>
    <cellStyle name="Normal 11 9 2 2 2 2" xfId="55955" xr:uid="{00000000-0005-0000-0000-000041900000}"/>
    <cellStyle name="Normal 11 9 2 2 3" xfId="48014" xr:uid="{00000000-0005-0000-0000-000042900000}"/>
    <cellStyle name="Normal 11 9 2 3" xfId="12372" xr:uid="{00000000-0005-0000-0000-000043900000}"/>
    <cellStyle name="Normal 11 9 2 3 2" xfId="41430" xr:uid="{00000000-0005-0000-0000-000044900000}"/>
    <cellStyle name="Normal 11 9 2 4" xfId="34846" xr:uid="{00000000-0005-0000-0000-000045900000}"/>
    <cellStyle name="Normal 11 9 3" xfId="15980" xr:uid="{00000000-0005-0000-0000-000046900000}"/>
    <cellStyle name="Normal 11 9 3 2" xfId="23946" xr:uid="{00000000-0005-0000-0000-000047900000}"/>
    <cellStyle name="Normal 11 9 3 2 2" xfId="52905" xr:uid="{00000000-0005-0000-0000-000048900000}"/>
    <cellStyle name="Normal 11 9 3 3" xfId="44964" xr:uid="{00000000-0005-0000-0000-000049900000}"/>
    <cellStyle name="Normal 11 9 4" xfId="9080" xr:uid="{00000000-0005-0000-0000-00004A900000}"/>
    <cellStyle name="Normal 11 9 4 2" xfId="38138" xr:uid="{00000000-0005-0000-0000-00004B900000}"/>
    <cellStyle name="Normal 11 9 5" xfId="31554" xr:uid="{00000000-0005-0000-0000-00004C900000}"/>
    <cellStyle name="Normal 110" xfId="1771" xr:uid="{00000000-0005-0000-0000-00004D900000}"/>
    <cellStyle name="Normal 111" xfId="1096" xr:uid="{00000000-0005-0000-0000-00004E900000}"/>
    <cellStyle name="Normal 112" xfId="1956" xr:uid="{00000000-0005-0000-0000-00004F900000}"/>
    <cellStyle name="Normal 113" xfId="1772" xr:uid="{00000000-0005-0000-0000-000050900000}"/>
    <cellStyle name="Normal 114" xfId="1840" xr:uid="{00000000-0005-0000-0000-000051900000}"/>
    <cellStyle name="Normal 115" xfId="3378" xr:uid="{00000000-0005-0000-0000-000052900000}"/>
    <cellStyle name="Normal 115 2" xfId="4576" xr:uid="{00000000-0005-0000-0000-000053900000}"/>
    <cellStyle name="Normal 115 2 2" xfId="17870" xr:uid="{00000000-0005-0000-0000-000054900000}"/>
    <cellStyle name="Normal 115 2 2 2" xfId="25824" xr:uid="{00000000-0005-0000-0000-000055900000}"/>
    <cellStyle name="Normal 115 2 2 2 2" xfId="54783" xr:uid="{00000000-0005-0000-0000-000056900000}"/>
    <cellStyle name="Normal 115 2 2 3" xfId="46842" xr:uid="{00000000-0005-0000-0000-000057900000}"/>
    <cellStyle name="Normal 115 2 3" xfId="11200" xr:uid="{00000000-0005-0000-0000-000058900000}"/>
    <cellStyle name="Normal 115 2 3 2" xfId="40258" xr:uid="{00000000-0005-0000-0000-000059900000}"/>
    <cellStyle name="Normal 115 2 4" xfId="33674" xr:uid="{00000000-0005-0000-0000-00005A900000}"/>
    <cellStyle name="Normal 115 3" xfId="6736" xr:uid="{00000000-0005-0000-0000-00005B900000}"/>
    <cellStyle name="Normal 115 3 2" xfId="20018" xr:uid="{00000000-0005-0000-0000-00005C900000}"/>
    <cellStyle name="Normal 115 3 2 2" xfId="27972" xr:uid="{00000000-0005-0000-0000-00005D900000}"/>
    <cellStyle name="Normal 115 3 2 2 2" xfId="56931" xr:uid="{00000000-0005-0000-0000-00005E900000}"/>
    <cellStyle name="Normal 115 3 2 3" xfId="48990" xr:uid="{00000000-0005-0000-0000-00005F900000}"/>
    <cellStyle name="Normal 115 3 3" xfId="13348" xr:uid="{00000000-0005-0000-0000-000060900000}"/>
    <cellStyle name="Normal 115 3 3 2" xfId="42406" xr:uid="{00000000-0005-0000-0000-000061900000}"/>
    <cellStyle name="Normal 115 3 4" xfId="35822" xr:uid="{00000000-0005-0000-0000-000062900000}"/>
    <cellStyle name="Normal 115 4" xfId="7901" xr:uid="{00000000-0005-0000-0000-000063900000}"/>
    <cellStyle name="Normal 115 4 2" xfId="21162" xr:uid="{00000000-0005-0000-0000-000064900000}"/>
    <cellStyle name="Normal 115 4 2 2" xfId="29116" xr:uid="{00000000-0005-0000-0000-000065900000}"/>
    <cellStyle name="Normal 115 4 2 2 2" xfId="58075" xr:uid="{00000000-0005-0000-0000-000066900000}"/>
    <cellStyle name="Normal 115 4 2 3" xfId="50134" xr:uid="{00000000-0005-0000-0000-000067900000}"/>
    <cellStyle name="Normal 115 4 3" xfId="14492" xr:uid="{00000000-0005-0000-0000-000068900000}"/>
    <cellStyle name="Normal 115 4 3 2" xfId="43550" xr:uid="{00000000-0005-0000-0000-000069900000}"/>
    <cellStyle name="Normal 115 4 4" xfId="36966" xr:uid="{00000000-0005-0000-0000-00006A900000}"/>
    <cellStyle name="Normal 115 5" xfId="15771" xr:uid="{00000000-0005-0000-0000-00006B900000}"/>
    <cellStyle name="Normal 115 5 2" xfId="23761" xr:uid="{00000000-0005-0000-0000-00006C900000}"/>
    <cellStyle name="Normal 115 5 2 2" xfId="52720" xr:uid="{00000000-0005-0000-0000-00006D900000}"/>
    <cellStyle name="Normal 115 5 3" xfId="44779" xr:uid="{00000000-0005-0000-0000-00006E900000}"/>
    <cellStyle name="Normal 115 6" xfId="22312" xr:uid="{00000000-0005-0000-0000-00006F900000}"/>
    <cellStyle name="Normal 115 6 2" xfId="30260" xr:uid="{00000000-0005-0000-0000-000070900000}"/>
    <cellStyle name="Normal 115 6 2 2" xfId="59219" xr:uid="{00000000-0005-0000-0000-000071900000}"/>
    <cellStyle name="Normal 115 6 3" xfId="51278" xr:uid="{00000000-0005-0000-0000-000072900000}"/>
    <cellStyle name="Normal 115 7" xfId="10056" xr:uid="{00000000-0005-0000-0000-000073900000}"/>
    <cellStyle name="Normal 115 7 2" xfId="39114" xr:uid="{00000000-0005-0000-0000-000074900000}"/>
    <cellStyle name="Normal 115 8" xfId="32530" xr:uid="{00000000-0005-0000-0000-000075900000}"/>
    <cellStyle name="Normal 116" xfId="3532" xr:uid="{00000000-0005-0000-0000-000076900000}"/>
    <cellStyle name="Normal 116 2" xfId="4679" xr:uid="{00000000-0005-0000-0000-000077900000}"/>
    <cellStyle name="Normal 116 2 2" xfId="17973" xr:uid="{00000000-0005-0000-0000-000078900000}"/>
    <cellStyle name="Normal 116 2 2 2" xfId="25927" xr:uid="{00000000-0005-0000-0000-000079900000}"/>
    <cellStyle name="Normal 116 2 2 2 2" xfId="54886" xr:uid="{00000000-0005-0000-0000-00007A900000}"/>
    <cellStyle name="Normal 116 2 2 3" xfId="46945" xr:uid="{00000000-0005-0000-0000-00007B900000}"/>
    <cellStyle name="Normal 116 2 3" xfId="11303" xr:uid="{00000000-0005-0000-0000-00007C900000}"/>
    <cellStyle name="Normal 116 2 3 2" xfId="40361" xr:uid="{00000000-0005-0000-0000-00007D900000}"/>
    <cellStyle name="Normal 116 2 4" xfId="33777" xr:uid="{00000000-0005-0000-0000-00007E900000}"/>
    <cellStyle name="Normal 116 3" xfId="6839" xr:uid="{00000000-0005-0000-0000-00007F900000}"/>
    <cellStyle name="Normal 116 3 2" xfId="20121" xr:uid="{00000000-0005-0000-0000-000080900000}"/>
    <cellStyle name="Normal 116 3 2 2" xfId="28075" xr:uid="{00000000-0005-0000-0000-000081900000}"/>
    <cellStyle name="Normal 116 3 2 2 2" xfId="57034" xr:uid="{00000000-0005-0000-0000-000082900000}"/>
    <cellStyle name="Normal 116 3 2 3" xfId="49093" xr:uid="{00000000-0005-0000-0000-000083900000}"/>
    <cellStyle name="Normal 116 3 3" xfId="13451" xr:uid="{00000000-0005-0000-0000-000084900000}"/>
    <cellStyle name="Normal 116 3 3 2" xfId="42509" xr:uid="{00000000-0005-0000-0000-000085900000}"/>
    <cellStyle name="Normal 116 3 4" xfId="35925" xr:uid="{00000000-0005-0000-0000-000086900000}"/>
    <cellStyle name="Normal 116 4" xfId="8004" xr:uid="{00000000-0005-0000-0000-000087900000}"/>
    <cellStyle name="Normal 116 4 2" xfId="21265" xr:uid="{00000000-0005-0000-0000-000088900000}"/>
    <cellStyle name="Normal 116 4 2 2" xfId="29219" xr:uid="{00000000-0005-0000-0000-000089900000}"/>
    <cellStyle name="Normal 116 4 2 2 2" xfId="58178" xr:uid="{00000000-0005-0000-0000-00008A900000}"/>
    <cellStyle name="Normal 116 4 2 3" xfId="50237" xr:uid="{00000000-0005-0000-0000-00008B900000}"/>
    <cellStyle name="Normal 116 4 3" xfId="14595" xr:uid="{00000000-0005-0000-0000-00008C900000}"/>
    <cellStyle name="Normal 116 4 3 2" xfId="43653" xr:uid="{00000000-0005-0000-0000-00008D900000}"/>
    <cellStyle name="Normal 116 4 4" xfId="37069" xr:uid="{00000000-0005-0000-0000-00008E900000}"/>
    <cellStyle name="Normal 116 5" xfId="15878" xr:uid="{00000000-0005-0000-0000-00008F900000}"/>
    <cellStyle name="Normal 116 5 2" xfId="23867" xr:uid="{00000000-0005-0000-0000-000090900000}"/>
    <cellStyle name="Normal 116 5 2 2" xfId="52826" xr:uid="{00000000-0005-0000-0000-000091900000}"/>
    <cellStyle name="Normal 116 5 3" xfId="44885" xr:uid="{00000000-0005-0000-0000-000092900000}"/>
    <cellStyle name="Normal 116 6" xfId="22415" xr:uid="{00000000-0005-0000-0000-000093900000}"/>
    <cellStyle name="Normal 116 6 2" xfId="30363" xr:uid="{00000000-0005-0000-0000-000094900000}"/>
    <cellStyle name="Normal 116 6 2 2" xfId="59322" xr:uid="{00000000-0005-0000-0000-000095900000}"/>
    <cellStyle name="Normal 116 6 3" xfId="51381" xr:uid="{00000000-0005-0000-0000-000096900000}"/>
    <cellStyle name="Normal 116 7" xfId="10159" xr:uid="{00000000-0005-0000-0000-000097900000}"/>
    <cellStyle name="Normal 116 7 2" xfId="39217" xr:uid="{00000000-0005-0000-0000-000098900000}"/>
    <cellStyle name="Normal 116 8" xfId="32633" xr:uid="{00000000-0005-0000-0000-000099900000}"/>
    <cellStyle name="Normal 117" xfId="3545" xr:uid="{00000000-0005-0000-0000-00009A900000}"/>
    <cellStyle name="Normal 117 2" xfId="4692" xr:uid="{00000000-0005-0000-0000-00009B900000}"/>
    <cellStyle name="Normal 117 2 2" xfId="17986" xr:uid="{00000000-0005-0000-0000-00009C900000}"/>
    <cellStyle name="Normal 117 2 2 2" xfId="25940" xr:uid="{00000000-0005-0000-0000-00009D900000}"/>
    <cellStyle name="Normal 117 2 2 2 2" xfId="54899" xr:uid="{00000000-0005-0000-0000-00009E900000}"/>
    <cellStyle name="Normal 117 2 2 3" xfId="46958" xr:uid="{00000000-0005-0000-0000-00009F900000}"/>
    <cellStyle name="Normal 117 2 3" xfId="11316" xr:uid="{00000000-0005-0000-0000-0000A0900000}"/>
    <cellStyle name="Normal 117 2 3 2" xfId="40374" xr:uid="{00000000-0005-0000-0000-0000A1900000}"/>
    <cellStyle name="Normal 117 2 4" xfId="33790" xr:uid="{00000000-0005-0000-0000-0000A2900000}"/>
    <cellStyle name="Normal 117 3" xfId="6852" xr:uid="{00000000-0005-0000-0000-0000A3900000}"/>
    <cellStyle name="Normal 117 3 2" xfId="20134" xr:uid="{00000000-0005-0000-0000-0000A4900000}"/>
    <cellStyle name="Normal 117 3 2 2" xfId="28088" xr:uid="{00000000-0005-0000-0000-0000A5900000}"/>
    <cellStyle name="Normal 117 3 2 2 2" xfId="57047" xr:uid="{00000000-0005-0000-0000-0000A6900000}"/>
    <cellStyle name="Normal 117 3 2 3" xfId="49106" xr:uid="{00000000-0005-0000-0000-0000A7900000}"/>
    <cellStyle name="Normal 117 3 3" xfId="13464" xr:uid="{00000000-0005-0000-0000-0000A8900000}"/>
    <cellStyle name="Normal 117 3 3 2" xfId="42522" xr:uid="{00000000-0005-0000-0000-0000A9900000}"/>
    <cellStyle name="Normal 117 3 4" xfId="35938" xr:uid="{00000000-0005-0000-0000-0000AA900000}"/>
    <cellStyle name="Normal 117 4" xfId="8017" xr:uid="{00000000-0005-0000-0000-0000AB900000}"/>
    <cellStyle name="Normal 117 4 2" xfId="21278" xr:uid="{00000000-0005-0000-0000-0000AC900000}"/>
    <cellStyle name="Normal 117 4 2 2" xfId="29232" xr:uid="{00000000-0005-0000-0000-0000AD900000}"/>
    <cellStyle name="Normal 117 4 2 2 2" xfId="58191" xr:uid="{00000000-0005-0000-0000-0000AE900000}"/>
    <cellStyle name="Normal 117 4 2 3" xfId="50250" xr:uid="{00000000-0005-0000-0000-0000AF900000}"/>
    <cellStyle name="Normal 117 4 3" xfId="14608" xr:uid="{00000000-0005-0000-0000-0000B0900000}"/>
    <cellStyle name="Normal 117 4 3 2" xfId="43666" xr:uid="{00000000-0005-0000-0000-0000B1900000}"/>
    <cellStyle name="Normal 117 4 4" xfId="37082" xr:uid="{00000000-0005-0000-0000-0000B2900000}"/>
    <cellStyle name="Normal 117 5" xfId="15891" xr:uid="{00000000-0005-0000-0000-0000B3900000}"/>
    <cellStyle name="Normal 117 5 2" xfId="23880" xr:uid="{00000000-0005-0000-0000-0000B4900000}"/>
    <cellStyle name="Normal 117 5 2 2" xfId="52839" xr:uid="{00000000-0005-0000-0000-0000B5900000}"/>
    <cellStyle name="Normal 117 5 3" xfId="44898" xr:uid="{00000000-0005-0000-0000-0000B6900000}"/>
    <cellStyle name="Normal 117 6" xfId="22428" xr:uid="{00000000-0005-0000-0000-0000B7900000}"/>
    <cellStyle name="Normal 117 6 2" xfId="30376" xr:uid="{00000000-0005-0000-0000-0000B8900000}"/>
    <cellStyle name="Normal 117 6 2 2" xfId="59335" xr:uid="{00000000-0005-0000-0000-0000B9900000}"/>
    <cellStyle name="Normal 117 6 3" xfId="51394" xr:uid="{00000000-0005-0000-0000-0000BA900000}"/>
    <cellStyle name="Normal 117 7" xfId="10172" xr:uid="{00000000-0005-0000-0000-0000BB900000}"/>
    <cellStyle name="Normal 117 7 2" xfId="39230" xr:uid="{00000000-0005-0000-0000-0000BC900000}"/>
    <cellStyle name="Normal 117 8" xfId="32646" xr:uid="{00000000-0005-0000-0000-0000BD900000}"/>
    <cellStyle name="Normal 118" xfId="3535" xr:uid="{00000000-0005-0000-0000-0000BE900000}"/>
    <cellStyle name="Normal 118 2" xfId="4682" xr:uid="{00000000-0005-0000-0000-0000BF900000}"/>
    <cellStyle name="Normal 118 2 2" xfId="17976" xr:uid="{00000000-0005-0000-0000-0000C0900000}"/>
    <cellStyle name="Normal 118 2 2 2" xfId="25930" xr:uid="{00000000-0005-0000-0000-0000C1900000}"/>
    <cellStyle name="Normal 118 2 2 2 2" xfId="54889" xr:uid="{00000000-0005-0000-0000-0000C2900000}"/>
    <cellStyle name="Normal 118 2 2 3" xfId="46948" xr:uid="{00000000-0005-0000-0000-0000C3900000}"/>
    <cellStyle name="Normal 118 2 3" xfId="11306" xr:uid="{00000000-0005-0000-0000-0000C4900000}"/>
    <cellStyle name="Normal 118 2 3 2" xfId="40364" xr:uid="{00000000-0005-0000-0000-0000C5900000}"/>
    <cellStyle name="Normal 118 2 4" xfId="33780" xr:uid="{00000000-0005-0000-0000-0000C6900000}"/>
    <cellStyle name="Normal 118 3" xfId="6842" xr:uid="{00000000-0005-0000-0000-0000C7900000}"/>
    <cellStyle name="Normal 118 3 2" xfId="20124" xr:uid="{00000000-0005-0000-0000-0000C8900000}"/>
    <cellStyle name="Normal 118 3 2 2" xfId="28078" xr:uid="{00000000-0005-0000-0000-0000C9900000}"/>
    <cellStyle name="Normal 118 3 2 2 2" xfId="57037" xr:uid="{00000000-0005-0000-0000-0000CA900000}"/>
    <cellStyle name="Normal 118 3 2 3" xfId="49096" xr:uid="{00000000-0005-0000-0000-0000CB900000}"/>
    <cellStyle name="Normal 118 3 3" xfId="13454" xr:uid="{00000000-0005-0000-0000-0000CC900000}"/>
    <cellStyle name="Normal 118 3 3 2" xfId="42512" xr:uid="{00000000-0005-0000-0000-0000CD900000}"/>
    <cellStyle name="Normal 118 3 4" xfId="35928" xr:uid="{00000000-0005-0000-0000-0000CE900000}"/>
    <cellStyle name="Normal 118 4" xfId="8007" xr:uid="{00000000-0005-0000-0000-0000CF900000}"/>
    <cellStyle name="Normal 118 4 2" xfId="21268" xr:uid="{00000000-0005-0000-0000-0000D0900000}"/>
    <cellStyle name="Normal 118 4 2 2" xfId="29222" xr:uid="{00000000-0005-0000-0000-0000D1900000}"/>
    <cellStyle name="Normal 118 4 2 2 2" xfId="58181" xr:uid="{00000000-0005-0000-0000-0000D2900000}"/>
    <cellStyle name="Normal 118 4 2 3" xfId="50240" xr:uid="{00000000-0005-0000-0000-0000D3900000}"/>
    <cellStyle name="Normal 118 4 3" xfId="14598" xr:uid="{00000000-0005-0000-0000-0000D4900000}"/>
    <cellStyle name="Normal 118 4 3 2" xfId="43656" xr:uid="{00000000-0005-0000-0000-0000D5900000}"/>
    <cellStyle name="Normal 118 4 4" xfId="37072" xr:uid="{00000000-0005-0000-0000-0000D6900000}"/>
    <cellStyle name="Normal 118 5" xfId="15881" xr:uid="{00000000-0005-0000-0000-0000D7900000}"/>
    <cellStyle name="Normal 118 5 2" xfId="23870" xr:uid="{00000000-0005-0000-0000-0000D8900000}"/>
    <cellStyle name="Normal 118 5 2 2" xfId="52829" xr:uid="{00000000-0005-0000-0000-0000D9900000}"/>
    <cellStyle name="Normal 118 5 3" xfId="44888" xr:uid="{00000000-0005-0000-0000-0000DA900000}"/>
    <cellStyle name="Normal 118 6" xfId="22418" xr:uid="{00000000-0005-0000-0000-0000DB900000}"/>
    <cellStyle name="Normal 118 6 2" xfId="30366" xr:uid="{00000000-0005-0000-0000-0000DC900000}"/>
    <cellStyle name="Normal 118 6 2 2" xfId="59325" xr:uid="{00000000-0005-0000-0000-0000DD900000}"/>
    <cellStyle name="Normal 118 6 3" xfId="51384" xr:uid="{00000000-0005-0000-0000-0000DE900000}"/>
    <cellStyle name="Normal 118 7" xfId="10162" xr:uid="{00000000-0005-0000-0000-0000DF900000}"/>
    <cellStyle name="Normal 118 7 2" xfId="39220" xr:uid="{00000000-0005-0000-0000-0000E0900000}"/>
    <cellStyle name="Normal 118 8" xfId="32636" xr:uid="{00000000-0005-0000-0000-0000E1900000}"/>
    <cellStyle name="Normal 119" xfId="3548" xr:uid="{00000000-0005-0000-0000-0000E2900000}"/>
    <cellStyle name="Normal 119 2" xfId="4695" xr:uid="{00000000-0005-0000-0000-0000E3900000}"/>
    <cellStyle name="Normal 119 2 2" xfId="17989" xr:uid="{00000000-0005-0000-0000-0000E4900000}"/>
    <cellStyle name="Normal 119 2 2 2" xfId="25943" xr:uid="{00000000-0005-0000-0000-0000E5900000}"/>
    <cellStyle name="Normal 119 2 2 2 2" xfId="54902" xr:uid="{00000000-0005-0000-0000-0000E6900000}"/>
    <cellStyle name="Normal 119 2 2 3" xfId="46961" xr:uid="{00000000-0005-0000-0000-0000E7900000}"/>
    <cellStyle name="Normal 119 2 3" xfId="11319" xr:uid="{00000000-0005-0000-0000-0000E8900000}"/>
    <cellStyle name="Normal 119 2 3 2" xfId="40377" xr:uid="{00000000-0005-0000-0000-0000E9900000}"/>
    <cellStyle name="Normal 119 2 4" xfId="33793" xr:uid="{00000000-0005-0000-0000-0000EA900000}"/>
    <cellStyle name="Normal 119 3" xfId="6855" xr:uid="{00000000-0005-0000-0000-0000EB900000}"/>
    <cellStyle name="Normal 119 3 2" xfId="20137" xr:uid="{00000000-0005-0000-0000-0000EC900000}"/>
    <cellStyle name="Normal 119 3 2 2" xfId="28091" xr:uid="{00000000-0005-0000-0000-0000ED900000}"/>
    <cellStyle name="Normal 119 3 2 2 2" xfId="57050" xr:uid="{00000000-0005-0000-0000-0000EE900000}"/>
    <cellStyle name="Normal 119 3 2 3" xfId="49109" xr:uid="{00000000-0005-0000-0000-0000EF900000}"/>
    <cellStyle name="Normal 119 3 3" xfId="13467" xr:uid="{00000000-0005-0000-0000-0000F0900000}"/>
    <cellStyle name="Normal 119 3 3 2" xfId="42525" xr:uid="{00000000-0005-0000-0000-0000F1900000}"/>
    <cellStyle name="Normal 119 3 4" xfId="35941" xr:uid="{00000000-0005-0000-0000-0000F2900000}"/>
    <cellStyle name="Normal 119 4" xfId="8020" xr:uid="{00000000-0005-0000-0000-0000F3900000}"/>
    <cellStyle name="Normal 119 4 2" xfId="21281" xr:uid="{00000000-0005-0000-0000-0000F4900000}"/>
    <cellStyle name="Normal 119 4 2 2" xfId="29235" xr:uid="{00000000-0005-0000-0000-0000F5900000}"/>
    <cellStyle name="Normal 119 4 2 2 2" xfId="58194" xr:uid="{00000000-0005-0000-0000-0000F6900000}"/>
    <cellStyle name="Normal 119 4 2 3" xfId="50253" xr:uid="{00000000-0005-0000-0000-0000F7900000}"/>
    <cellStyle name="Normal 119 4 3" xfId="14611" xr:uid="{00000000-0005-0000-0000-0000F8900000}"/>
    <cellStyle name="Normal 119 4 3 2" xfId="43669" xr:uid="{00000000-0005-0000-0000-0000F9900000}"/>
    <cellStyle name="Normal 119 4 4" xfId="37085" xr:uid="{00000000-0005-0000-0000-0000FA900000}"/>
    <cellStyle name="Normal 119 5" xfId="15894" xr:uid="{00000000-0005-0000-0000-0000FB900000}"/>
    <cellStyle name="Normal 119 5 2" xfId="23883" xr:uid="{00000000-0005-0000-0000-0000FC900000}"/>
    <cellStyle name="Normal 119 5 2 2" xfId="52842" xr:uid="{00000000-0005-0000-0000-0000FD900000}"/>
    <cellStyle name="Normal 119 5 3" xfId="44901" xr:uid="{00000000-0005-0000-0000-0000FE900000}"/>
    <cellStyle name="Normal 119 6" xfId="22431" xr:uid="{00000000-0005-0000-0000-0000FF900000}"/>
    <cellStyle name="Normal 119 6 2" xfId="30379" xr:uid="{00000000-0005-0000-0000-000000910000}"/>
    <cellStyle name="Normal 119 6 2 2" xfId="59338" xr:uid="{00000000-0005-0000-0000-000001910000}"/>
    <cellStyle name="Normal 119 6 3" xfId="51397" xr:uid="{00000000-0005-0000-0000-000002910000}"/>
    <cellStyle name="Normal 119 7" xfId="10175" xr:uid="{00000000-0005-0000-0000-000003910000}"/>
    <cellStyle name="Normal 119 7 2" xfId="39233" xr:uid="{00000000-0005-0000-0000-000004910000}"/>
    <cellStyle name="Normal 119 8" xfId="32649" xr:uid="{00000000-0005-0000-0000-000005910000}"/>
    <cellStyle name="Normal 12" xfId="82" xr:uid="{00000000-0005-0000-0000-000006910000}"/>
    <cellStyle name="Normal 12 10" xfId="3471" xr:uid="{00000000-0005-0000-0000-000007910000}"/>
    <cellStyle name="Normal 12 11" xfId="2403" xr:uid="{00000000-0005-0000-0000-000008910000}"/>
    <cellStyle name="Normal 12 11 2" xfId="5762" xr:uid="{00000000-0005-0000-0000-000009910000}"/>
    <cellStyle name="Normal 12 11 2 2" xfId="19044" xr:uid="{00000000-0005-0000-0000-00000A910000}"/>
    <cellStyle name="Normal 12 11 2 2 2" xfId="26998" xr:uid="{00000000-0005-0000-0000-00000B910000}"/>
    <cellStyle name="Normal 12 11 2 2 2 2" xfId="55957" xr:uid="{00000000-0005-0000-0000-00000C910000}"/>
    <cellStyle name="Normal 12 11 2 2 3" xfId="48016" xr:uid="{00000000-0005-0000-0000-00000D910000}"/>
    <cellStyle name="Normal 12 11 2 3" xfId="12374" xr:uid="{00000000-0005-0000-0000-00000E910000}"/>
    <cellStyle name="Normal 12 11 2 3 2" xfId="41432" xr:uid="{00000000-0005-0000-0000-00000F910000}"/>
    <cellStyle name="Normal 12 11 2 4" xfId="34848" xr:uid="{00000000-0005-0000-0000-000010910000}"/>
    <cellStyle name="Normal 12 11 3" xfId="15946" xr:uid="{00000000-0005-0000-0000-000011910000}"/>
    <cellStyle name="Normal 12 11 3 2" xfId="23925" xr:uid="{00000000-0005-0000-0000-000012910000}"/>
    <cellStyle name="Normal 12 11 3 2 2" xfId="52884" xr:uid="{00000000-0005-0000-0000-000013910000}"/>
    <cellStyle name="Normal 12 11 3 3" xfId="44943" xr:uid="{00000000-0005-0000-0000-000014910000}"/>
    <cellStyle name="Normal 12 11 4" xfId="9082" xr:uid="{00000000-0005-0000-0000-000015910000}"/>
    <cellStyle name="Normal 12 11 4 2" xfId="38140" xr:uid="{00000000-0005-0000-0000-000016910000}"/>
    <cellStyle name="Normal 12 11 5" xfId="31556" xr:uid="{00000000-0005-0000-0000-000017910000}"/>
    <cellStyle name="Normal 12 12" xfId="3602" xr:uid="{00000000-0005-0000-0000-000018910000}"/>
    <cellStyle name="Normal 12 12 2" xfId="16896" xr:uid="{00000000-0005-0000-0000-000019910000}"/>
    <cellStyle name="Normal 12 12 2 2" xfId="24850" xr:uid="{00000000-0005-0000-0000-00001A910000}"/>
    <cellStyle name="Normal 12 12 2 2 2" xfId="53809" xr:uid="{00000000-0005-0000-0000-00001B910000}"/>
    <cellStyle name="Normal 12 12 2 3" xfId="45868" xr:uid="{00000000-0005-0000-0000-00001C910000}"/>
    <cellStyle name="Normal 12 12 3" xfId="10226" xr:uid="{00000000-0005-0000-0000-00001D910000}"/>
    <cellStyle name="Normal 12 12 3 2" xfId="39284" xr:uid="{00000000-0005-0000-0000-00001E910000}"/>
    <cellStyle name="Normal 12 12 4" xfId="32700" xr:uid="{00000000-0005-0000-0000-00001F910000}"/>
    <cellStyle name="Normal 12 13" xfId="4756" xr:uid="{00000000-0005-0000-0000-000020910000}"/>
    <cellStyle name="Normal 12 13 2" xfId="18040" xr:uid="{00000000-0005-0000-0000-000021910000}"/>
    <cellStyle name="Normal 12 13 2 2" xfId="25994" xr:uid="{00000000-0005-0000-0000-000022910000}"/>
    <cellStyle name="Normal 12 13 2 2 2" xfId="54953" xr:uid="{00000000-0005-0000-0000-000023910000}"/>
    <cellStyle name="Normal 12 13 2 3" xfId="47012" xr:uid="{00000000-0005-0000-0000-000024910000}"/>
    <cellStyle name="Normal 12 13 3" xfId="11370" xr:uid="{00000000-0005-0000-0000-000025910000}"/>
    <cellStyle name="Normal 12 13 3 2" xfId="40428" xr:uid="{00000000-0005-0000-0000-000026910000}"/>
    <cellStyle name="Normal 12 13 4" xfId="33844" xr:uid="{00000000-0005-0000-0000-000027910000}"/>
    <cellStyle name="Normal 12 14" xfId="6917" xr:uid="{00000000-0005-0000-0000-000028910000}"/>
    <cellStyle name="Normal 12 14 2" xfId="20188" xr:uid="{00000000-0005-0000-0000-000029910000}"/>
    <cellStyle name="Normal 12 14 2 2" xfId="28142" xr:uid="{00000000-0005-0000-0000-00002A910000}"/>
    <cellStyle name="Normal 12 14 2 2 2" xfId="57101" xr:uid="{00000000-0005-0000-0000-00002B910000}"/>
    <cellStyle name="Normal 12 14 2 3" xfId="49160" xr:uid="{00000000-0005-0000-0000-00002C910000}"/>
    <cellStyle name="Normal 12 14 3" xfId="13518" xr:uid="{00000000-0005-0000-0000-00002D910000}"/>
    <cellStyle name="Normal 12 14 3 2" xfId="42576" xr:uid="{00000000-0005-0000-0000-00002E910000}"/>
    <cellStyle name="Normal 12 14 4" xfId="35992" xr:uid="{00000000-0005-0000-0000-00002F910000}"/>
    <cellStyle name="Normal 12 15" xfId="14670" xr:uid="{00000000-0005-0000-0000-000030910000}"/>
    <cellStyle name="Normal 12 15 2" xfId="22705" xr:uid="{00000000-0005-0000-0000-000031910000}"/>
    <cellStyle name="Normal 12 15 2 2" xfId="51664" xr:uid="{00000000-0005-0000-0000-000032910000}"/>
    <cellStyle name="Normal 12 15 3" xfId="43723" xr:uid="{00000000-0005-0000-0000-000033910000}"/>
    <cellStyle name="Normal 12 16" xfId="21334" xr:uid="{00000000-0005-0000-0000-000034910000}"/>
    <cellStyle name="Normal 12 16 2" xfId="29286" xr:uid="{00000000-0005-0000-0000-000035910000}"/>
    <cellStyle name="Normal 12 16 2 2" xfId="58245" xr:uid="{00000000-0005-0000-0000-000036910000}"/>
    <cellStyle name="Normal 12 16 3" xfId="50304" xr:uid="{00000000-0005-0000-0000-000037910000}"/>
    <cellStyle name="Normal 12 17" xfId="8076" xr:uid="{00000000-0005-0000-0000-000038910000}"/>
    <cellStyle name="Normal 12 17 2" xfId="37136" xr:uid="{00000000-0005-0000-0000-000039910000}"/>
    <cellStyle name="Normal 12 18" xfId="30552" xr:uid="{00000000-0005-0000-0000-00003A910000}"/>
    <cellStyle name="Normal 12 2" xfId="1098" xr:uid="{00000000-0005-0000-0000-00003B910000}"/>
    <cellStyle name="Normal 12 3" xfId="1097" xr:uid="{00000000-0005-0000-0000-00003C910000}"/>
    <cellStyle name="Normal 12 4" xfId="1360" xr:uid="{00000000-0005-0000-0000-00003D910000}"/>
    <cellStyle name="Normal 12 4 10" xfId="14828" xr:uid="{00000000-0005-0000-0000-00003E910000}"/>
    <cellStyle name="Normal 12 4 10 2" xfId="22820" xr:uid="{00000000-0005-0000-0000-00003F910000}"/>
    <cellStyle name="Normal 12 4 10 2 2" xfId="51779" xr:uid="{00000000-0005-0000-0000-000040910000}"/>
    <cellStyle name="Normal 12 4 10 3" xfId="43838" xr:uid="{00000000-0005-0000-0000-000041910000}"/>
    <cellStyle name="Normal 12 4 11" xfId="21373" xr:uid="{00000000-0005-0000-0000-000042910000}"/>
    <cellStyle name="Normal 12 4 11 2" xfId="29321" xr:uid="{00000000-0005-0000-0000-000043910000}"/>
    <cellStyle name="Normal 12 4 11 2 2" xfId="58280" xr:uid="{00000000-0005-0000-0000-000044910000}"/>
    <cellStyle name="Normal 12 4 11 3" xfId="50339" xr:uid="{00000000-0005-0000-0000-000045910000}"/>
    <cellStyle name="Normal 12 4 12" xfId="8113" xr:uid="{00000000-0005-0000-0000-000046910000}"/>
    <cellStyle name="Normal 12 4 12 2" xfId="37171" xr:uid="{00000000-0005-0000-0000-000047910000}"/>
    <cellStyle name="Normal 12 4 13" xfId="30587" xr:uid="{00000000-0005-0000-0000-000048910000}"/>
    <cellStyle name="Normal 12 4 2" xfId="1481" xr:uid="{00000000-0005-0000-0000-000049910000}"/>
    <cellStyle name="Normal 12 4 2 10" xfId="21463" xr:uid="{00000000-0005-0000-0000-00004A910000}"/>
    <cellStyle name="Normal 12 4 2 10 2" xfId="29411" xr:uid="{00000000-0005-0000-0000-00004B910000}"/>
    <cellStyle name="Normal 12 4 2 10 2 2" xfId="58370" xr:uid="{00000000-0005-0000-0000-00004C910000}"/>
    <cellStyle name="Normal 12 4 2 10 3" xfId="50429" xr:uid="{00000000-0005-0000-0000-00004D910000}"/>
    <cellStyle name="Normal 12 4 2 11" xfId="8203" xr:uid="{00000000-0005-0000-0000-00004E910000}"/>
    <cellStyle name="Normal 12 4 2 11 2" xfId="37261" xr:uid="{00000000-0005-0000-0000-00004F910000}"/>
    <cellStyle name="Normal 12 4 2 12" xfId="30677" xr:uid="{00000000-0005-0000-0000-000050910000}"/>
    <cellStyle name="Normal 12 4 2 2" xfId="1701" xr:uid="{00000000-0005-0000-0000-000051910000}"/>
    <cellStyle name="Normal 12 4 2 2 10" xfId="30890" xr:uid="{00000000-0005-0000-0000-000052910000}"/>
    <cellStyle name="Normal 12 4 2 2 2" xfId="2326" xr:uid="{00000000-0005-0000-0000-000053910000}"/>
    <cellStyle name="Normal 12 4 2 2 2 2" xfId="3334" xr:uid="{00000000-0005-0000-0000-000054910000}"/>
    <cellStyle name="Normal 12 4 2 2 2 2 2" xfId="6692" xr:uid="{00000000-0005-0000-0000-000055910000}"/>
    <cellStyle name="Normal 12 4 2 2 2 2 2 2" xfId="19974" xr:uid="{00000000-0005-0000-0000-000056910000}"/>
    <cellStyle name="Normal 12 4 2 2 2 2 2 2 2" xfId="27928" xr:uid="{00000000-0005-0000-0000-000057910000}"/>
    <cellStyle name="Normal 12 4 2 2 2 2 2 2 2 2" xfId="56887" xr:uid="{00000000-0005-0000-0000-000058910000}"/>
    <cellStyle name="Normal 12 4 2 2 2 2 2 2 3" xfId="48946" xr:uid="{00000000-0005-0000-0000-000059910000}"/>
    <cellStyle name="Normal 12 4 2 2 2 2 2 3" xfId="13304" xr:uid="{00000000-0005-0000-0000-00005A910000}"/>
    <cellStyle name="Normal 12 4 2 2 2 2 2 3 2" xfId="42362" xr:uid="{00000000-0005-0000-0000-00005B910000}"/>
    <cellStyle name="Normal 12 4 2 2 2 2 2 4" xfId="35778" xr:uid="{00000000-0005-0000-0000-00005C910000}"/>
    <cellStyle name="Normal 12 4 2 2 2 2 3" xfId="16822" xr:uid="{00000000-0005-0000-0000-00005D910000}"/>
    <cellStyle name="Normal 12 4 2 2 2 2 3 2" xfId="24776" xr:uid="{00000000-0005-0000-0000-00005E910000}"/>
    <cellStyle name="Normal 12 4 2 2 2 2 3 2 2" xfId="53735" xr:uid="{00000000-0005-0000-0000-00005F910000}"/>
    <cellStyle name="Normal 12 4 2 2 2 2 3 3" xfId="45794" xr:uid="{00000000-0005-0000-0000-000060910000}"/>
    <cellStyle name="Normal 12 4 2 2 2 2 4" xfId="10012" xr:uid="{00000000-0005-0000-0000-000061910000}"/>
    <cellStyle name="Normal 12 4 2 2 2 2 4 2" xfId="39070" xr:uid="{00000000-0005-0000-0000-000062910000}"/>
    <cellStyle name="Normal 12 4 2 2 2 2 5" xfId="32486" xr:uid="{00000000-0005-0000-0000-000063910000}"/>
    <cellStyle name="Normal 12 4 2 2 2 3" xfId="4532" xr:uid="{00000000-0005-0000-0000-000064910000}"/>
    <cellStyle name="Normal 12 4 2 2 2 3 2" xfId="17826" xr:uid="{00000000-0005-0000-0000-000065910000}"/>
    <cellStyle name="Normal 12 4 2 2 2 3 2 2" xfId="25780" xr:uid="{00000000-0005-0000-0000-000066910000}"/>
    <cellStyle name="Normal 12 4 2 2 2 3 2 2 2" xfId="54739" xr:uid="{00000000-0005-0000-0000-000067910000}"/>
    <cellStyle name="Normal 12 4 2 2 2 3 2 3" xfId="46798" xr:uid="{00000000-0005-0000-0000-000068910000}"/>
    <cellStyle name="Normal 12 4 2 2 2 3 3" xfId="11156" xr:uid="{00000000-0005-0000-0000-000069910000}"/>
    <cellStyle name="Normal 12 4 2 2 2 3 3 2" xfId="40214" xr:uid="{00000000-0005-0000-0000-00006A910000}"/>
    <cellStyle name="Normal 12 4 2 2 2 3 4" xfId="33630" xr:uid="{00000000-0005-0000-0000-00006B910000}"/>
    <cellStyle name="Normal 12 4 2 2 2 4" xfId="5688" xr:uid="{00000000-0005-0000-0000-00006C910000}"/>
    <cellStyle name="Normal 12 4 2 2 2 4 2" xfId="18970" xr:uid="{00000000-0005-0000-0000-00006D910000}"/>
    <cellStyle name="Normal 12 4 2 2 2 4 2 2" xfId="26924" xr:uid="{00000000-0005-0000-0000-00006E910000}"/>
    <cellStyle name="Normal 12 4 2 2 2 4 2 2 2" xfId="55883" xr:uid="{00000000-0005-0000-0000-00006F910000}"/>
    <cellStyle name="Normal 12 4 2 2 2 4 2 3" xfId="47942" xr:uid="{00000000-0005-0000-0000-000070910000}"/>
    <cellStyle name="Normal 12 4 2 2 2 4 3" xfId="12300" xr:uid="{00000000-0005-0000-0000-000071910000}"/>
    <cellStyle name="Normal 12 4 2 2 2 4 3 2" xfId="41358" xr:uid="{00000000-0005-0000-0000-000072910000}"/>
    <cellStyle name="Normal 12 4 2 2 2 4 4" xfId="34774" xr:uid="{00000000-0005-0000-0000-000073910000}"/>
    <cellStyle name="Normal 12 4 2 2 2 5" xfId="7857" xr:uid="{00000000-0005-0000-0000-000074910000}"/>
    <cellStyle name="Normal 12 4 2 2 2 5 2" xfId="21118" xr:uid="{00000000-0005-0000-0000-000075910000}"/>
    <cellStyle name="Normal 12 4 2 2 2 5 2 2" xfId="29072" xr:uid="{00000000-0005-0000-0000-000076910000}"/>
    <cellStyle name="Normal 12 4 2 2 2 5 2 2 2" xfId="58031" xr:uid="{00000000-0005-0000-0000-000077910000}"/>
    <cellStyle name="Normal 12 4 2 2 2 5 2 3" xfId="50090" xr:uid="{00000000-0005-0000-0000-000078910000}"/>
    <cellStyle name="Normal 12 4 2 2 2 5 3" xfId="14448" xr:uid="{00000000-0005-0000-0000-000079910000}"/>
    <cellStyle name="Normal 12 4 2 2 2 5 3 2" xfId="43506" xr:uid="{00000000-0005-0000-0000-00007A910000}"/>
    <cellStyle name="Normal 12 4 2 2 2 5 4" xfId="36922" xr:uid="{00000000-0005-0000-0000-00007B910000}"/>
    <cellStyle name="Normal 12 4 2 2 2 6" xfId="15727" xr:uid="{00000000-0005-0000-0000-00007C910000}"/>
    <cellStyle name="Normal 12 4 2 2 2 6 2" xfId="23717" xr:uid="{00000000-0005-0000-0000-00007D910000}"/>
    <cellStyle name="Normal 12 4 2 2 2 6 2 2" xfId="52676" xr:uid="{00000000-0005-0000-0000-00007E910000}"/>
    <cellStyle name="Normal 12 4 2 2 2 6 3" xfId="44735" xr:uid="{00000000-0005-0000-0000-00007F910000}"/>
    <cellStyle name="Normal 12 4 2 2 2 7" xfId="22268" xr:uid="{00000000-0005-0000-0000-000080910000}"/>
    <cellStyle name="Normal 12 4 2 2 2 7 2" xfId="30216" xr:uid="{00000000-0005-0000-0000-000081910000}"/>
    <cellStyle name="Normal 12 4 2 2 2 7 2 2" xfId="59175" xr:uid="{00000000-0005-0000-0000-000082910000}"/>
    <cellStyle name="Normal 12 4 2 2 2 7 3" xfId="51234" xr:uid="{00000000-0005-0000-0000-000083910000}"/>
    <cellStyle name="Normal 12 4 2 2 2 8" xfId="9008" xr:uid="{00000000-0005-0000-0000-000084910000}"/>
    <cellStyle name="Normal 12 4 2 2 2 8 2" xfId="38066" xr:uid="{00000000-0005-0000-0000-000085910000}"/>
    <cellStyle name="Normal 12 4 2 2 2 9" xfId="31482" xr:uid="{00000000-0005-0000-0000-000086910000}"/>
    <cellStyle name="Normal 12 4 2 2 3" xfId="2742" xr:uid="{00000000-0005-0000-0000-000087910000}"/>
    <cellStyle name="Normal 12 4 2 2 3 2" xfId="6100" xr:uid="{00000000-0005-0000-0000-000088910000}"/>
    <cellStyle name="Normal 12 4 2 2 3 2 2" xfId="19382" xr:uid="{00000000-0005-0000-0000-000089910000}"/>
    <cellStyle name="Normal 12 4 2 2 3 2 2 2" xfId="27336" xr:uid="{00000000-0005-0000-0000-00008A910000}"/>
    <cellStyle name="Normal 12 4 2 2 3 2 2 2 2" xfId="56295" xr:uid="{00000000-0005-0000-0000-00008B910000}"/>
    <cellStyle name="Normal 12 4 2 2 3 2 2 3" xfId="48354" xr:uid="{00000000-0005-0000-0000-00008C910000}"/>
    <cellStyle name="Normal 12 4 2 2 3 2 3" xfId="12712" xr:uid="{00000000-0005-0000-0000-00008D910000}"/>
    <cellStyle name="Normal 12 4 2 2 3 2 3 2" xfId="41770" xr:uid="{00000000-0005-0000-0000-00008E910000}"/>
    <cellStyle name="Normal 12 4 2 2 3 2 4" xfId="35186" xr:uid="{00000000-0005-0000-0000-00008F910000}"/>
    <cellStyle name="Normal 12 4 2 2 3 3" xfId="16230" xr:uid="{00000000-0005-0000-0000-000090910000}"/>
    <cellStyle name="Normal 12 4 2 2 3 3 2" xfId="24184" xr:uid="{00000000-0005-0000-0000-000091910000}"/>
    <cellStyle name="Normal 12 4 2 2 3 3 2 2" xfId="53143" xr:uid="{00000000-0005-0000-0000-000092910000}"/>
    <cellStyle name="Normal 12 4 2 2 3 3 3" xfId="45202" xr:uid="{00000000-0005-0000-0000-000093910000}"/>
    <cellStyle name="Normal 12 4 2 2 3 4" xfId="9420" xr:uid="{00000000-0005-0000-0000-000094910000}"/>
    <cellStyle name="Normal 12 4 2 2 3 4 2" xfId="38478" xr:uid="{00000000-0005-0000-0000-000095910000}"/>
    <cellStyle name="Normal 12 4 2 2 3 5" xfId="31894" xr:uid="{00000000-0005-0000-0000-000096910000}"/>
    <cellStyle name="Normal 12 4 2 2 4" xfId="3940" xr:uid="{00000000-0005-0000-0000-000097910000}"/>
    <cellStyle name="Normal 12 4 2 2 4 2" xfId="17234" xr:uid="{00000000-0005-0000-0000-000098910000}"/>
    <cellStyle name="Normal 12 4 2 2 4 2 2" xfId="25188" xr:uid="{00000000-0005-0000-0000-000099910000}"/>
    <cellStyle name="Normal 12 4 2 2 4 2 2 2" xfId="54147" xr:uid="{00000000-0005-0000-0000-00009A910000}"/>
    <cellStyle name="Normal 12 4 2 2 4 2 3" xfId="46206" xr:uid="{00000000-0005-0000-0000-00009B910000}"/>
    <cellStyle name="Normal 12 4 2 2 4 3" xfId="10564" xr:uid="{00000000-0005-0000-0000-00009C910000}"/>
    <cellStyle name="Normal 12 4 2 2 4 3 2" xfId="39622" xr:uid="{00000000-0005-0000-0000-00009D910000}"/>
    <cellStyle name="Normal 12 4 2 2 4 4" xfId="33038" xr:uid="{00000000-0005-0000-0000-00009E910000}"/>
    <cellStyle name="Normal 12 4 2 2 5" xfId="5096" xr:uid="{00000000-0005-0000-0000-00009F910000}"/>
    <cellStyle name="Normal 12 4 2 2 5 2" xfId="18378" xr:uid="{00000000-0005-0000-0000-0000A0910000}"/>
    <cellStyle name="Normal 12 4 2 2 5 2 2" xfId="26332" xr:uid="{00000000-0005-0000-0000-0000A1910000}"/>
    <cellStyle name="Normal 12 4 2 2 5 2 2 2" xfId="55291" xr:uid="{00000000-0005-0000-0000-0000A2910000}"/>
    <cellStyle name="Normal 12 4 2 2 5 2 3" xfId="47350" xr:uid="{00000000-0005-0000-0000-0000A3910000}"/>
    <cellStyle name="Normal 12 4 2 2 5 3" xfId="11708" xr:uid="{00000000-0005-0000-0000-0000A4910000}"/>
    <cellStyle name="Normal 12 4 2 2 5 3 2" xfId="40766" xr:uid="{00000000-0005-0000-0000-0000A5910000}"/>
    <cellStyle name="Normal 12 4 2 2 5 4" xfId="34182" xr:uid="{00000000-0005-0000-0000-0000A6910000}"/>
    <cellStyle name="Normal 12 4 2 2 6" xfId="7265" xr:uid="{00000000-0005-0000-0000-0000A7910000}"/>
    <cellStyle name="Normal 12 4 2 2 6 2" xfId="20526" xr:uid="{00000000-0005-0000-0000-0000A8910000}"/>
    <cellStyle name="Normal 12 4 2 2 6 2 2" xfId="28480" xr:uid="{00000000-0005-0000-0000-0000A9910000}"/>
    <cellStyle name="Normal 12 4 2 2 6 2 2 2" xfId="57439" xr:uid="{00000000-0005-0000-0000-0000AA910000}"/>
    <cellStyle name="Normal 12 4 2 2 6 2 3" xfId="49498" xr:uid="{00000000-0005-0000-0000-0000AB910000}"/>
    <cellStyle name="Normal 12 4 2 2 6 3" xfId="13856" xr:uid="{00000000-0005-0000-0000-0000AC910000}"/>
    <cellStyle name="Normal 12 4 2 2 6 3 2" xfId="42914" xr:uid="{00000000-0005-0000-0000-0000AD910000}"/>
    <cellStyle name="Normal 12 4 2 2 6 4" xfId="36330" xr:uid="{00000000-0005-0000-0000-0000AE910000}"/>
    <cellStyle name="Normal 12 4 2 2 7" xfId="15134" xr:uid="{00000000-0005-0000-0000-0000AF910000}"/>
    <cellStyle name="Normal 12 4 2 2 7 2" xfId="23124" xr:uid="{00000000-0005-0000-0000-0000B0910000}"/>
    <cellStyle name="Normal 12 4 2 2 7 2 2" xfId="52083" xr:uid="{00000000-0005-0000-0000-0000B1910000}"/>
    <cellStyle name="Normal 12 4 2 2 7 3" xfId="44142" xr:uid="{00000000-0005-0000-0000-0000B2910000}"/>
    <cellStyle name="Normal 12 4 2 2 8" xfId="21676" xr:uid="{00000000-0005-0000-0000-0000B3910000}"/>
    <cellStyle name="Normal 12 4 2 2 8 2" xfId="29624" xr:uid="{00000000-0005-0000-0000-0000B4910000}"/>
    <cellStyle name="Normal 12 4 2 2 8 2 2" xfId="58583" xr:uid="{00000000-0005-0000-0000-0000B5910000}"/>
    <cellStyle name="Normal 12 4 2 2 8 3" xfId="50642" xr:uid="{00000000-0005-0000-0000-0000B6910000}"/>
    <cellStyle name="Normal 12 4 2 2 9" xfId="8416" xr:uid="{00000000-0005-0000-0000-0000B7910000}"/>
    <cellStyle name="Normal 12 4 2 2 9 2" xfId="37474" xr:uid="{00000000-0005-0000-0000-0000B8910000}"/>
    <cellStyle name="Normal 12 4 2 3" xfId="2113" xr:uid="{00000000-0005-0000-0000-0000B9910000}"/>
    <cellStyle name="Normal 12 4 2 3 2" xfId="3121" xr:uid="{00000000-0005-0000-0000-0000BA910000}"/>
    <cellStyle name="Normal 12 4 2 3 2 2" xfId="6479" xr:uid="{00000000-0005-0000-0000-0000BB910000}"/>
    <cellStyle name="Normal 12 4 2 3 2 2 2" xfId="19761" xr:uid="{00000000-0005-0000-0000-0000BC910000}"/>
    <cellStyle name="Normal 12 4 2 3 2 2 2 2" xfId="27715" xr:uid="{00000000-0005-0000-0000-0000BD910000}"/>
    <cellStyle name="Normal 12 4 2 3 2 2 2 2 2" xfId="56674" xr:uid="{00000000-0005-0000-0000-0000BE910000}"/>
    <cellStyle name="Normal 12 4 2 3 2 2 2 3" xfId="48733" xr:uid="{00000000-0005-0000-0000-0000BF910000}"/>
    <cellStyle name="Normal 12 4 2 3 2 2 3" xfId="13091" xr:uid="{00000000-0005-0000-0000-0000C0910000}"/>
    <cellStyle name="Normal 12 4 2 3 2 2 3 2" xfId="42149" xr:uid="{00000000-0005-0000-0000-0000C1910000}"/>
    <cellStyle name="Normal 12 4 2 3 2 2 4" xfId="35565" xr:uid="{00000000-0005-0000-0000-0000C2910000}"/>
    <cellStyle name="Normal 12 4 2 3 2 3" xfId="16609" xr:uid="{00000000-0005-0000-0000-0000C3910000}"/>
    <cellStyle name="Normal 12 4 2 3 2 3 2" xfId="24563" xr:uid="{00000000-0005-0000-0000-0000C4910000}"/>
    <cellStyle name="Normal 12 4 2 3 2 3 2 2" xfId="53522" xr:uid="{00000000-0005-0000-0000-0000C5910000}"/>
    <cellStyle name="Normal 12 4 2 3 2 3 3" xfId="45581" xr:uid="{00000000-0005-0000-0000-0000C6910000}"/>
    <cellStyle name="Normal 12 4 2 3 2 4" xfId="9799" xr:uid="{00000000-0005-0000-0000-0000C7910000}"/>
    <cellStyle name="Normal 12 4 2 3 2 4 2" xfId="38857" xr:uid="{00000000-0005-0000-0000-0000C8910000}"/>
    <cellStyle name="Normal 12 4 2 3 2 5" xfId="32273" xr:uid="{00000000-0005-0000-0000-0000C9910000}"/>
    <cellStyle name="Normal 12 4 2 3 3" xfId="4319" xr:uid="{00000000-0005-0000-0000-0000CA910000}"/>
    <cellStyle name="Normal 12 4 2 3 3 2" xfId="17613" xr:uid="{00000000-0005-0000-0000-0000CB910000}"/>
    <cellStyle name="Normal 12 4 2 3 3 2 2" xfId="25567" xr:uid="{00000000-0005-0000-0000-0000CC910000}"/>
    <cellStyle name="Normal 12 4 2 3 3 2 2 2" xfId="54526" xr:uid="{00000000-0005-0000-0000-0000CD910000}"/>
    <cellStyle name="Normal 12 4 2 3 3 2 3" xfId="46585" xr:uid="{00000000-0005-0000-0000-0000CE910000}"/>
    <cellStyle name="Normal 12 4 2 3 3 3" xfId="10943" xr:uid="{00000000-0005-0000-0000-0000CF910000}"/>
    <cellStyle name="Normal 12 4 2 3 3 3 2" xfId="40001" xr:uid="{00000000-0005-0000-0000-0000D0910000}"/>
    <cellStyle name="Normal 12 4 2 3 3 4" xfId="33417" xr:uid="{00000000-0005-0000-0000-0000D1910000}"/>
    <cellStyle name="Normal 12 4 2 3 4" xfId="5475" xr:uid="{00000000-0005-0000-0000-0000D2910000}"/>
    <cellStyle name="Normal 12 4 2 3 4 2" xfId="18757" xr:uid="{00000000-0005-0000-0000-0000D3910000}"/>
    <cellStyle name="Normal 12 4 2 3 4 2 2" xfId="26711" xr:uid="{00000000-0005-0000-0000-0000D4910000}"/>
    <cellStyle name="Normal 12 4 2 3 4 2 2 2" xfId="55670" xr:uid="{00000000-0005-0000-0000-0000D5910000}"/>
    <cellStyle name="Normal 12 4 2 3 4 2 3" xfId="47729" xr:uid="{00000000-0005-0000-0000-0000D6910000}"/>
    <cellStyle name="Normal 12 4 2 3 4 3" xfId="12087" xr:uid="{00000000-0005-0000-0000-0000D7910000}"/>
    <cellStyle name="Normal 12 4 2 3 4 3 2" xfId="41145" xr:uid="{00000000-0005-0000-0000-0000D8910000}"/>
    <cellStyle name="Normal 12 4 2 3 4 4" xfId="34561" xr:uid="{00000000-0005-0000-0000-0000D9910000}"/>
    <cellStyle name="Normal 12 4 2 3 5" xfId="7644" xr:uid="{00000000-0005-0000-0000-0000DA910000}"/>
    <cellStyle name="Normal 12 4 2 3 5 2" xfId="20905" xr:uid="{00000000-0005-0000-0000-0000DB910000}"/>
    <cellStyle name="Normal 12 4 2 3 5 2 2" xfId="28859" xr:uid="{00000000-0005-0000-0000-0000DC910000}"/>
    <cellStyle name="Normal 12 4 2 3 5 2 2 2" xfId="57818" xr:uid="{00000000-0005-0000-0000-0000DD910000}"/>
    <cellStyle name="Normal 12 4 2 3 5 2 3" xfId="49877" xr:uid="{00000000-0005-0000-0000-0000DE910000}"/>
    <cellStyle name="Normal 12 4 2 3 5 3" xfId="14235" xr:uid="{00000000-0005-0000-0000-0000DF910000}"/>
    <cellStyle name="Normal 12 4 2 3 5 3 2" xfId="43293" xr:uid="{00000000-0005-0000-0000-0000E0910000}"/>
    <cellStyle name="Normal 12 4 2 3 5 4" xfId="36709" xr:uid="{00000000-0005-0000-0000-0000E1910000}"/>
    <cellStyle name="Normal 12 4 2 3 6" xfId="15514" xr:uid="{00000000-0005-0000-0000-0000E2910000}"/>
    <cellStyle name="Normal 12 4 2 3 6 2" xfId="23504" xr:uid="{00000000-0005-0000-0000-0000E3910000}"/>
    <cellStyle name="Normal 12 4 2 3 6 2 2" xfId="52463" xr:uid="{00000000-0005-0000-0000-0000E4910000}"/>
    <cellStyle name="Normal 12 4 2 3 6 3" xfId="44522" xr:uid="{00000000-0005-0000-0000-0000E5910000}"/>
    <cellStyle name="Normal 12 4 2 3 7" xfId="22055" xr:uid="{00000000-0005-0000-0000-0000E6910000}"/>
    <cellStyle name="Normal 12 4 2 3 7 2" xfId="30003" xr:uid="{00000000-0005-0000-0000-0000E7910000}"/>
    <cellStyle name="Normal 12 4 2 3 7 2 2" xfId="58962" xr:uid="{00000000-0005-0000-0000-0000E8910000}"/>
    <cellStyle name="Normal 12 4 2 3 7 3" xfId="51021" xr:uid="{00000000-0005-0000-0000-0000E9910000}"/>
    <cellStyle name="Normal 12 4 2 3 8" xfId="8795" xr:uid="{00000000-0005-0000-0000-0000EA910000}"/>
    <cellStyle name="Normal 12 4 2 3 8 2" xfId="37853" xr:uid="{00000000-0005-0000-0000-0000EB910000}"/>
    <cellStyle name="Normal 12 4 2 3 9" xfId="31269" xr:uid="{00000000-0005-0000-0000-0000EC910000}"/>
    <cellStyle name="Normal 12 4 2 4" xfId="1931" xr:uid="{00000000-0005-0000-0000-0000ED910000}"/>
    <cellStyle name="Normal 12 4 2 4 2" xfId="2941" xr:uid="{00000000-0005-0000-0000-0000EE910000}"/>
    <cellStyle name="Normal 12 4 2 4 2 2" xfId="6299" xr:uid="{00000000-0005-0000-0000-0000EF910000}"/>
    <cellStyle name="Normal 12 4 2 4 2 2 2" xfId="19581" xr:uid="{00000000-0005-0000-0000-0000F0910000}"/>
    <cellStyle name="Normal 12 4 2 4 2 2 2 2" xfId="27535" xr:uid="{00000000-0005-0000-0000-0000F1910000}"/>
    <cellStyle name="Normal 12 4 2 4 2 2 2 2 2" xfId="56494" xr:uid="{00000000-0005-0000-0000-0000F2910000}"/>
    <cellStyle name="Normal 12 4 2 4 2 2 2 3" xfId="48553" xr:uid="{00000000-0005-0000-0000-0000F3910000}"/>
    <cellStyle name="Normal 12 4 2 4 2 2 3" xfId="12911" xr:uid="{00000000-0005-0000-0000-0000F4910000}"/>
    <cellStyle name="Normal 12 4 2 4 2 2 3 2" xfId="41969" xr:uid="{00000000-0005-0000-0000-0000F5910000}"/>
    <cellStyle name="Normal 12 4 2 4 2 2 4" xfId="35385" xr:uid="{00000000-0005-0000-0000-0000F6910000}"/>
    <cellStyle name="Normal 12 4 2 4 2 3" xfId="16429" xr:uid="{00000000-0005-0000-0000-0000F7910000}"/>
    <cellStyle name="Normal 12 4 2 4 2 3 2" xfId="24383" xr:uid="{00000000-0005-0000-0000-0000F8910000}"/>
    <cellStyle name="Normal 12 4 2 4 2 3 2 2" xfId="53342" xr:uid="{00000000-0005-0000-0000-0000F9910000}"/>
    <cellStyle name="Normal 12 4 2 4 2 3 3" xfId="45401" xr:uid="{00000000-0005-0000-0000-0000FA910000}"/>
    <cellStyle name="Normal 12 4 2 4 2 4" xfId="9619" xr:uid="{00000000-0005-0000-0000-0000FB910000}"/>
    <cellStyle name="Normal 12 4 2 4 2 4 2" xfId="38677" xr:uid="{00000000-0005-0000-0000-0000FC910000}"/>
    <cellStyle name="Normal 12 4 2 4 2 5" xfId="32093" xr:uid="{00000000-0005-0000-0000-0000FD910000}"/>
    <cellStyle name="Normal 12 4 2 4 3" xfId="4139" xr:uid="{00000000-0005-0000-0000-0000FE910000}"/>
    <cellStyle name="Normal 12 4 2 4 3 2" xfId="17433" xr:uid="{00000000-0005-0000-0000-0000FF910000}"/>
    <cellStyle name="Normal 12 4 2 4 3 2 2" xfId="25387" xr:uid="{00000000-0005-0000-0000-000000920000}"/>
    <cellStyle name="Normal 12 4 2 4 3 2 2 2" xfId="54346" xr:uid="{00000000-0005-0000-0000-000001920000}"/>
    <cellStyle name="Normal 12 4 2 4 3 2 3" xfId="46405" xr:uid="{00000000-0005-0000-0000-000002920000}"/>
    <cellStyle name="Normal 12 4 2 4 3 3" xfId="10763" xr:uid="{00000000-0005-0000-0000-000003920000}"/>
    <cellStyle name="Normal 12 4 2 4 3 3 2" xfId="39821" xr:uid="{00000000-0005-0000-0000-000004920000}"/>
    <cellStyle name="Normal 12 4 2 4 3 4" xfId="33237" xr:uid="{00000000-0005-0000-0000-000005920000}"/>
    <cellStyle name="Normal 12 4 2 4 4" xfId="5295" xr:uid="{00000000-0005-0000-0000-000006920000}"/>
    <cellStyle name="Normal 12 4 2 4 4 2" xfId="18577" xr:uid="{00000000-0005-0000-0000-000007920000}"/>
    <cellStyle name="Normal 12 4 2 4 4 2 2" xfId="26531" xr:uid="{00000000-0005-0000-0000-000008920000}"/>
    <cellStyle name="Normal 12 4 2 4 4 2 2 2" xfId="55490" xr:uid="{00000000-0005-0000-0000-000009920000}"/>
    <cellStyle name="Normal 12 4 2 4 4 2 3" xfId="47549" xr:uid="{00000000-0005-0000-0000-00000A920000}"/>
    <cellStyle name="Normal 12 4 2 4 4 3" xfId="11907" xr:uid="{00000000-0005-0000-0000-00000B920000}"/>
    <cellStyle name="Normal 12 4 2 4 4 3 2" xfId="40965" xr:uid="{00000000-0005-0000-0000-00000C920000}"/>
    <cellStyle name="Normal 12 4 2 4 4 4" xfId="34381" xr:uid="{00000000-0005-0000-0000-00000D920000}"/>
    <cellStyle name="Normal 12 4 2 4 5" xfId="7464" xr:uid="{00000000-0005-0000-0000-00000E920000}"/>
    <cellStyle name="Normal 12 4 2 4 5 2" xfId="20725" xr:uid="{00000000-0005-0000-0000-00000F920000}"/>
    <cellStyle name="Normal 12 4 2 4 5 2 2" xfId="28679" xr:uid="{00000000-0005-0000-0000-000010920000}"/>
    <cellStyle name="Normal 12 4 2 4 5 2 2 2" xfId="57638" xr:uid="{00000000-0005-0000-0000-000011920000}"/>
    <cellStyle name="Normal 12 4 2 4 5 2 3" xfId="49697" xr:uid="{00000000-0005-0000-0000-000012920000}"/>
    <cellStyle name="Normal 12 4 2 4 5 3" xfId="14055" xr:uid="{00000000-0005-0000-0000-000013920000}"/>
    <cellStyle name="Normal 12 4 2 4 5 3 2" xfId="43113" xr:uid="{00000000-0005-0000-0000-000014920000}"/>
    <cellStyle name="Normal 12 4 2 4 5 4" xfId="36529" xr:uid="{00000000-0005-0000-0000-000015920000}"/>
    <cellStyle name="Normal 12 4 2 4 6" xfId="15334" xr:uid="{00000000-0005-0000-0000-000016920000}"/>
    <cellStyle name="Normal 12 4 2 4 6 2" xfId="23324" xr:uid="{00000000-0005-0000-0000-000017920000}"/>
    <cellStyle name="Normal 12 4 2 4 6 2 2" xfId="52283" xr:uid="{00000000-0005-0000-0000-000018920000}"/>
    <cellStyle name="Normal 12 4 2 4 6 3" xfId="44342" xr:uid="{00000000-0005-0000-0000-000019920000}"/>
    <cellStyle name="Normal 12 4 2 4 7" xfId="21875" xr:uid="{00000000-0005-0000-0000-00001A920000}"/>
    <cellStyle name="Normal 12 4 2 4 7 2" xfId="29823" xr:uid="{00000000-0005-0000-0000-00001B920000}"/>
    <cellStyle name="Normal 12 4 2 4 7 2 2" xfId="58782" xr:uid="{00000000-0005-0000-0000-00001C920000}"/>
    <cellStyle name="Normal 12 4 2 4 7 3" xfId="50841" xr:uid="{00000000-0005-0000-0000-00001D920000}"/>
    <cellStyle name="Normal 12 4 2 4 8" xfId="8615" xr:uid="{00000000-0005-0000-0000-00001E920000}"/>
    <cellStyle name="Normal 12 4 2 4 8 2" xfId="37673" xr:uid="{00000000-0005-0000-0000-00001F920000}"/>
    <cellStyle name="Normal 12 4 2 4 9" xfId="31089" xr:uid="{00000000-0005-0000-0000-000020920000}"/>
    <cellStyle name="Normal 12 4 2 5" xfId="2529" xr:uid="{00000000-0005-0000-0000-000021920000}"/>
    <cellStyle name="Normal 12 4 2 5 2" xfId="5887" xr:uid="{00000000-0005-0000-0000-000022920000}"/>
    <cellStyle name="Normal 12 4 2 5 2 2" xfId="19169" xr:uid="{00000000-0005-0000-0000-000023920000}"/>
    <cellStyle name="Normal 12 4 2 5 2 2 2" xfId="27123" xr:uid="{00000000-0005-0000-0000-000024920000}"/>
    <cellStyle name="Normal 12 4 2 5 2 2 2 2" xfId="56082" xr:uid="{00000000-0005-0000-0000-000025920000}"/>
    <cellStyle name="Normal 12 4 2 5 2 2 3" xfId="48141" xr:uid="{00000000-0005-0000-0000-000026920000}"/>
    <cellStyle name="Normal 12 4 2 5 2 3" xfId="12499" xr:uid="{00000000-0005-0000-0000-000027920000}"/>
    <cellStyle name="Normal 12 4 2 5 2 3 2" xfId="41557" xr:uid="{00000000-0005-0000-0000-000028920000}"/>
    <cellStyle name="Normal 12 4 2 5 2 4" xfId="34973" xr:uid="{00000000-0005-0000-0000-000029920000}"/>
    <cellStyle name="Normal 12 4 2 5 3" xfId="14707" xr:uid="{00000000-0005-0000-0000-00002A920000}"/>
    <cellStyle name="Normal 12 4 2 5 3 2" xfId="22742" xr:uid="{00000000-0005-0000-0000-00002B920000}"/>
    <cellStyle name="Normal 12 4 2 5 3 2 2" xfId="51701" xr:uid="{00000000-0005-0000-0000-00002C920000}"/>
    <cellStyle name="Normal 12 4 2 5 3 3" xfId="43760" xr:uid="{00000000-0005-0000-0000-00002D920000}"/>
    <cellStyle name="Normal 12 4 2 5 4" xfId="9207" xr:uid="{00000000-0005-0000-0000-00002E920000}"/>
    <cellStyle name="Normal 12 4 2 5 4 2" xfId="38265" xr:uid="{00000000-0005-0000-0000-00002F920000}"/>
    <cellStyle name="Normal 12 4 2 5 5" xfId="31681" xr:uid="{00000000-0005-0000-0000-000030920000}"/>
    <cellStyle name="Normal 12 4 2 6" xfId="3727" xr:uid="{00000000-0005-0000-0000-000031920000}"/>
    <cellStyle name="Normal 12 4 2 6 2" xfId="17021" xr:uid="{00000000-0005-0000-0000-000032920000}"/>
    <cellStyle name="Normal 12 4 2 6 2 2" xfId="24975" xr:uid="{00000000-0005-0000-0000-000033920000}"/>
    <cellStyle name="Normal 12 4 2 6 2 2 2" xfId="53934" xr:uid="{00000000-0005-0000-0000-000034920000}"/>
    <cellStyle name="Normal 12 4 2 6 2 3" xfId="45993" xr:uid="{00000000-0005-0000-0000-000035920000}"/>
    <cellStyle name="Normal 12 4 2 6 3" xfId="10351" xr:uid="{00000000-0005-0000-0000-000036920000}"/>
    <cellStyle name="Normal 12 4 2 6 3 2" xfId="39409" xr:uid="{00000000-0005-0000-0000-000037920000}"/>
    <cellStyle name="Normal 12 4 2 6 4" xfId="32825" xr:uid="{00000000-0005-0000-0000-000038920000}"/>
    <cellStyle name="Normal 12 4 2 7" xfId="4883" xr:uid="{00000000-0005-0000-0000-000039920000}"/>
    <cellStyle name="Normal 12 4 2 7 2" xfId="18165" xr:uid="{00000000-0005-0000-0000-00003A920000}"/>
    <cellStyle name="Normal 12 4 2 7 2 2" xfId="26119" xr:uid="{00000000-0005-0000-0000-00003B920000}"/>
    <cellStyle name="Normal 12 4 2 7 2 2 2" xfId="55078" xr:uid="{00000000-0005-0000-0000-00003C920000}"/>
    <cellStyle name="Normal 12 4 2 7 2 3" xfId="47137" xr:uid="{00000000-0005-0000-0000-00003D920000}"/>
    <cellStyle name="Normal 12 4 2 7 3" xfId="11495" xr:uid="{00000000-0005-0000-0000-00003E920000}"/>
    <cellStyle name="Normal 12 4 2 7 3 2" xfId="40553" xr:uid="{00000000-0005-0000-0000-00003F920000}"/>
    <cellStyle name="Normal 12 4 2 7 4" xfId="33969" xr:uid="{00000000-0005-0000-0000-000040920000}"/>
    <cellStyle name="Normal 12 4 2 8" xfId="7052" xr:uid="{00000000-0005-0000-0000-000041920000}"/>
    <cellStyle name="Normal 12 4 2 8 2" xfId="20313" xr:uid="{00000000-0005-0000-0000-000042920000}"/>
    <cellStyle name="Normal 12 4 2 8 2 2" xfId="28267" xr:uid="{00000000-0005-0000-0000-000043920000}"/>
    <cellStyle name="Normal 12 4 2 8 2 2 2" xfId="57226" xr:uid="{00000000-0005-0000-0000-000044920000}"/>
    <cellStyle name="Normal 12 4 2 8 2 3" xfId="49285" xr:uid="{00000000-0005-0000-0000-000045920000}"/>
    <cellStyle name="Normal 12 4 2 8 3" xfId="13643" xr:uid="{00000000-0005-0000-0000-000046920000}"/>
    <cellStyle name="Normal 12 4 2 8 3 2" xfId="42701" xr:uid="{00000000-0005-0000-0000-000047920000}"/>
    <cellStyle name="Normal 12 4 2 8 4" xfId="36117" xr:uid="{00000000-0005-0000-0000-000048920000}"/>
    <cellStyle name="Normal 12 4 2 9" xfId="14921" xr:uid="{00000000-0005-0000-0000-000049920000}"/>
    <cellStyle name="Normal 12 4 2 9 2" xfId="22911" xr:uid="{00000000-0005-0000-0000-00004A920000}"/>
    <cellStyle name="Normal 12 4 2 9 2 2" xfId="51870" xr:uid="{00000000-0005-0000-0000-00004B920000}"/>
    <cellStyle name="Normal 12 4 2 9 3" xfId="43929" xr:uid="{00000000-0005-0000-0000-00004C920000}"/>
    <cellStyle name="Normal 12 4 3" xfId="1610" xr:uid="{00000000-0005-0000-0000-00004D920000}"/>
    <cellStyle name="Normal 12 4 3 10" xfId="30799" xr:uid="{00000000-0005-0000-0000-00004E920000}"/>
    <cellStyle name="Normal 12 4 3 2" xfId="2235" xr:uid="{00000000-0005-0000-0000-00004F920000}"/>
    <cellStyle name="Normal 12 4 3 2 2" xfId="3243" xr:uid="{00000000-0005-0000-0000-000050920000}"/>
    <cellStyle name="Normal 12 4 3 2 2 2" xfId="6601" xr:uid="{00000000-0005-0000-0000-000051920000}"/>
    <cellStyle name="Normal 12 4 3 2 2 2 2" xfId="19883" xr:uid="{00000000-0005-0000-0000-000052920000}"/>
    <cellStyle name="Normal 12 4 3 2 2 2 2 2" xfId="27837" xr:uid="{00000000-0005-0000-0000-000053920000}"/>
    <cellStyle name="Normal 12 4 3 2 2 2 2 2 2" xfId="56796" xr:uid="{00000000-0005-0000-0000-000054920000}"/>
    <cellStyle name="Normal 12 4 3 2 2 2 2 3" xfId="48855" xr:uid="{00000000-0005-0000-0000-000055920000}"/>
    <cellStyle name="Normal 12 4 3 2 2 2 3" xfId="13213" xr:uid="{00000000-0005-0000-0000-000056920000}"/>
    <cellStyle name="Normal 12 4 3 2 2 2 3 2" xfId="42271" xr:uid="{00000000-0005-0000-0000-000057920000}"/>
    <cellStyle name="Normal 12 4 3 2 2 2 4" xfId="35687" xr:uid="{00000000-0005-0000-0000-000058920000}"/>
    <cellStyle name="Normal 12 4 3 2 2 3" xfId="16731" xr:uid="{00000000-0005-0000-0000-000059920000}"/>
    <cellStyle name="Normal 12 4 3 2 2 3 2" xfId="24685" xr:uid="{00000000-0005-0000-0000-00005A920000}"/>
    <cellStyle name="Normal 12 4 3 2 2 3 2 2" xfId="53644" xr:uid="{00000000-0005-0000-0000-00005B920000}"/>
    <cellStyle name="Normal 12 4 3 2 2 3 3" xfId="45703" xr:uid="{00000000-0005-0000-0000-00005C920000}"/>
    <cellStyle name="Normal 12 4 3 2 2 4" xfId="9921" xr:uid="{00000000-0005-0000-0000-00005D920000}"/>
    <cellStyle name="Normal 12 4 3 2 2 4 2" xfId="38979" xr:uid="{00000000-0005-0000-0000-00005E920000}"/>
    <cellStyle name="Normal 12 4 3 2 2 5" xfId="32395" xr:uid="{00000000-0005-0000-0000-00005F920000}"/>
    <cellStyle name="Normal 12 4 3 2 3" xfId="4441" xr:uid="{00000000-0005-0000-0000-000060920000}"/>
    <cellStyle name="Normal 12 4 3 2 3 2" xfId="17735" xr:uid="{00000000-0005-0000-0000-000061920000}"/>
    <cellStyle name="Normal 12 4 3 2 3 2 2" xfId="25689" xr:uid="{00000000-0005-0000-0000-000062920000}"/>
    <cellStyle name="Normal 12 4 3 2 3 2 2 2" xfId="54648" xr:uid="{00000000-0005-0000-0000-000063920000}"/>
    <cellStyle name="Normal 12 4 3 2 3 2 3" xfId="46707" xr:uid="{00000000-0005-0000-0000-000064920000}"/>
    <cellStyle name="Normal 12 4 3 2 3 3" xfId="11065" xr:uid="{00000000-0005-0000-0000-000065920000}"/>
    <cellStyle name="Normal 12 4 3 2 3 3 2" xfId="40123" xr:uid="{00000000-0005-0000-0000-000066920000}"/>
    <cellStyle name="Normal 12 4 3 2 3 4" xfId="33539" xr:uid="{00000000-0005-0000-0000-000067920000}"/>
    <cellStyle name="Normal 12 4 3 2 4" xfId="5597" xr:uid="{00000000-0005-0000-0000-000068920000}"/>
    <cellStyle name="Normal 12 4 3 2 4 2" xfId="18879" xr:uid="{00000000-0005-0000-0000-000069920000}"/>
    <cellStyle name="Normal 12 4 3 2 4 2 2" xfId="26833" xr:uid="{00000000-0005-0000-0000-00006A920000}"/>
    <cellStyle name="Normal 12 4 3 2 4 2 2 2" xfId="55792" xr:uid="{00000000-0005-0000-0000-00006B920000}"/>
    <cellStyle name="Normal 12 4 3 2 4 2 3" xfId="47851" xr:uid="{00000000-0005-0000-0000-00006C920000}"/>
    <cellStyle name="Normal 12 4 3 2 4 3" xfId="12209" xr:uid="{00000000-0005-0000-0000-00006D920000}"/>
    <cellStyle name="Normal 12 4 3 2 4 3 2" xfId="41267" xr:uid="{00000000-0005-0000-0000-00006E920000}"/>
    <cellStyle name="Normal 12 4 3 2 4 4" xfId="34683" xr:uid="{00000000-0005-0000-0000-00006F920000}"/>
    <cellStyle name="Normal 12 4 3 2 5" xfId="7766" xr:uid="{00000000-0005-0000-0000-000070920000}"/>
    <cellStyle name="Normal 12 4 3 2 5 2" xfId="21027" xr:uid="{00000000-0005-0000-0000-000071920000}"/>
    <cellStyle name="Normal 12 4 3 2 5 2 2" xfId="28981" xr:uid="{00000000-0005-0000-0000-000072920000}"/>
    <cellStyle name="Normal 12 4 3 2 5 2 2 2" xfId="57940" xr:uid="{00000000-0005-0000-0000-000073920000}"/>
    <cellStyle name="Normal 12 4 3 2 5 2 3" xfId="49999" xr:uid="{00000000-0005-0000-0000-000074920000}"/>
    <cellStyle name="Normal 12 4 3 2 5 3" xfId="14357" xr:uid="{00000000-0005-0000-0000-000075920000}"/>
    <cellStyle name="Normal 12 4 3 2 5 3 2" xfId="43415" xr:uid="{00000000-0005-0000-0000-000076920000}"/>
    <cellStyle name="Normal 12 4 3 2 5 4" xfId="36831" xr:uid="{00000000-0005-0000-0000-000077920000}"/>
    <cellStyle name="Normal 12 4 3 2 6" xfId="15636" xr:uid="{00000000-0005-0000-0000-000078920000}"/>
    <cellStyle name="Normal 12 4 3 2 6 2" xfId="23626" xr:uid="{00000000-0005-0000-0000-000079920000}"/>
    <cellStyle name="Normal 12 4 3 2 6 2 2" xfId="52585" xr:uid="{00000000-0005-0000-0000-00007A920000}"/>
    <cellStyle name="Normal 12 4 3 2 6 3" xfId="44644" xr:uid="{00000000-0005-0000-0000-00007B920000}"/>
    <cellStyle name="Normal 12 4 3 2 7" xfId="22177" xr:uid="{00000000-0005-0000-0000-00007C920000}"/>
    <cellStyle name="Normal 12 4 3 2 7 2" xfId="30125" xr:uid="{00000000-0005-0000-0000-00007D920000}"/>
    <cellStyle name="Normal 12 4 3 2 7 2 2" xfId="59084" xr:uid="{00000000-0005-0000-0000-00007E920000}"/>
    <cellStyle name="Normal 12 4 3 2 7 3" xfId="51143" xr:uid="{00000000-0005-0000-0000-00007F920000}"/>
    <cellStyle name="Normal 12 4 3 2 8" xfId="8917" xr:uid="{00000000-0005-0000-0000-000080920000}"/>
    <cellStyle name="Normal 12 4 3 2 8 2" xfId="37975" xr:uid="{00000000-0005-0000-0000-000081920000}"/>
    <cellStyle name="Normal 12 4 3 2 9" xfId="31391" xr:uid="{00000000-0005-0000-0000-000082920000}"/>
    <cellStyle name="Normal 12 4 3 3" xfId="2651" xr:uid="{00000000-0005-0000-0000-000083920000}"/>
    <cellStyle name="Normal 12 4 3 3 2" xfId="6009" xr:uid="{00000000-0005-0000-0000-000084920000}"/>
    <cellStyle name="Normal 12 4 3 3 2 2" xfId="19291" xr:uid="{00000000-0005-0000-0000-000085920000}"/>
    <cellStyle name="Normal 12 4 3 3 2 2 2" xfId="27245" xr:uid="{00000000-0005-0000-0000-000086920000}"/>
    <cellStyle name="Normal 12 4 3 3 2 2 2 2" xfId="56204" xr:uid="{00000000-0005-0000-0000-000087920000}"/>
    <cellStyle name="Normal 12 4 3 3 2 2 3" xfId="48263" xr:uid="{00000000-0005-0000-0000-000088920000}"/>
    <cellStyle name="Normal 12 4 3 3 2 3" xfId="12621" xr:uid="{00000000-0005-0000-0000-000089920000}"/>
    <cellStyle name="Normal 12 4 3 3 2 3 2" xfId="41679" xr:uid="{00000000-0005-0000-0000-00008A920000}"/>
    <cellStyle name="Normal 12 4 3 3 2 4" xfId="35095" xr:uid="{00000000-0005-0000-0000-00008B920000}"/>
    <cellStyle name="Normal 12 4 3 3 3" xfId="16139" xr:uid="{00000000-0005-0000-0000-00008C920000}"/>
    <cellStyle name="Normal 12 4 3 3 3 2" xfId="24093" xr:uid="{00000000-0005-0000-0000-00008D920000}"/>
    <cellStyle name="Normal 12 4 3 3 3 2 2" xfId="53052" xr:uid="{00000000-0005-0000-0000-00008E920000}"/>
    <cellStyle name="Normal 12 4 3 3 3 3" xfId="45111" xr:uid="{00000000-0005-0000-0000-00008F920000}"/>
    <cellStyle name="Normal 12 4 3 3 4" xfId="9329" xr:uid="{00000000-0005-0000-0000-000090920000}"/>
    <cellStyle name="Normal 12 4 3 3 4 2" xfId="38387" xr:uid="{00000000-0005-0000-0000-000091920000}"/>
    <cellStyle name="Normal 12 4 3 3 5" xfId="31803" xr:uid="{00000000-0005-0000-0000-000092920000}"/>
    <cellStyle name="Normal 12 4 3 4" xfId="3849" xr:uid="{00000000-0005-0000-0000-000093920000}"/>
    <cellStyle name="Normal 12 4 3 4 2" xfId="17143" xr:uid="{00000000-0005-0000-0000-000094920000}"/>
    <cellStyle name="Normal 12 4 3 4 2 2" xfId="25097" xr:uid="{00000000-0005-0000-0000-000095920000}"/>
    <cellStyle name="Normal 12 4 3 4 2 2 2" xfId="54056" xr:uid="{00000000-0005-0000-0000-000096920000}"/>
    <cellStyle name="Normal 12 4 3 4 2 3" xfId="46115" xr:uid="{00000000-0005-0000-0000-000097920000}"/>
    <cellStyle name="Normal 12 4 3 4 3" xfId="10473" xr:uid="{00000000-0005-0000-0000-000098920000}"/>
    <cellStyle name="Normal 12 4 3 4 3 2" xfId="39531" xr:uid="{00000000-0005-0000-0000-000099920000}"/>
    <cellStyle name="Normal 12 4 3 4 4" xfId="32947" xr:uid="{00000000-0005-0000-0000-00009A920000}"/>
    <cellStyle name="Normal 12 4 3 5" xfId="5005" xr:uid="{00000000-0005-0000-0000-00009B920000}"/>
    <cellStyle name="Normal 12 4 3 5 2" xfId="18287" xr:uid="{00000000-0005-0000-0000-00009C920000}"/>
    <cellStyle name="Normal 12 4 3 5 2 2" xfId="26241" xr:uid="{00000000-0005-0000-0000-00009D920000}"/>
    <cellStyle name="Normal 12 4 3 5 2 2 2" xfId="55200" xr:uid="{00000000-0005-0000-0000-00009E920000}"/>
    <cellStyle name="Normal 12 4 3 5 2 3" xfId="47259" xr:uid="{00000000-0005-0000-0000-00009F920000}"/>
    <cellStyle name="Normal 12 4 3 5 3" xfId="11617" xr:uid="{00000000-0005-0000-0000-0000A0920000}"/>
    <cellStyle name="Normal 12 4 3 5 3 2" xfId="40675" xr:uid="{00000000-0005-0000-0000-0000A1920000}"/>
    <cellStyle name="Normal 12 4 3 5 4" xfId="34091" xr:uid="{00000000-0005-0000-0000-0000A2920000}"/>
    <cellStyle name="Normal 12 4 3 6" xfId="7174" xr:uid="{00000000-0005-0000-0000-0000A3920000}"/>
    <cellStyle name="Normal 12 4 3 6 2" xfId="20435" xr:uid="{00000000-0005-0000-0000-0000A4920000}"/>
    <cellStyle name="Normal 12 4 3 6 2 2" xfId="28389" xr:uid="{00000000-0005-0000-0000-0000A5920000}"/>
    <cellStyle name="Normal 12 4 3 6 2 2 2" xfId="57348" xr:uid="{00000000-0005-0000-0000-0000A6920000}"/>
    <cellStyle name="Normal 12 4 3 6 2 3" xfId="49407" xr:uid="{00000000-0005-0000-0000-0000A7920000}"/>
    <cellStyle name="Normal 12 4 3 6 3" xfId="13765" xr:uid="{00000000-0005-0000-0000-0000A8920000}"/>
    <cellStyle name="Normal 12 4 3 6 3 2" xfId="42823" xr:uid="{00000000-0005-0000-0000-0000A9920000}"/>
    <cellStyle name="Normal 12 4 3 6 4" xfId="36239" xr:uid="{00000000-0005-0000-0000-0000AA920000}"/>
    <cellStyle name="Normal 12 4 3 7" xfId="15043" xr:uid="{00000000-0005-0000-0000-0000AB920000}"/>
    <cellStyle name="Normal 12 4 3 7 2" xfId="23033" xr:uid="{00000000-0005-0000-0000-0000AC920000}"/>
    <cellStyle name="Normal 12 4 3 7 2 2" xfId="51992" xr:uid="{00000000-0005-0000-0000-0000AD920000}"/>
    <cellStyle name="Normal 12 4 3 7 3" xfId="44051" xr:uid="{00000000-0005-0000-0000-0000AE920000}"/>
    <cellStyle name="Normal 12 4 3 8" xfId="21585" xr:uid="{00000000-0005-0000-0000-0000AF920000}"/>
    <cellStyle name="Normal 12 4 3 8 2" xfId="29533" xr:uid="{00000000-0005-0000-0000-0000B0920000}"/>
    <cellStyle name="Normal 12 4 3 8 2 2" xfId="58492" xr:uid="{00000000-0005-0000-0000-0000B1920000}"/>
    <cellStyle name="Normal 12 4 3 8 3" xfId="50551" xr:uid="{00000000-0005-0000-0000-0000B2920000}"/>
    <cellStyle name="Normal 12 4 3 9" xfId="8325" xr:uid="{00000000-0005-0000-0000-0000B3920000}"/>
    <cellStyle name="Normal 12 4 3 9 2" xfId="37383" xr:uid="{00000000-0005-0000-0000-0000B4920000}"/>
    <cellStyle name="Normal 12 4 4" xfId="2023" xr:uid="{00000000-0005-0000-0000-0000B5920000}"/>
    <cellStyle name="Normal 12 4 4 2" xfId="3031" xr:uid="{00000000-0005-0000-0000-0000B6920000}"/>
    <cellStyle name="Normal 12 4 4 2 2" xfId="6389" xr:uid="{00000000-0005-0000-0000-0000B7920000}"/>
    <cellStyle name="Normal 12 4 4 2 2 2" xfId="19671" xr:uid="{00000000-0005-0000-0000-0000B8920000}"/>
    <cellStyle name="Normal 12 4 4 2 2 2 2" xfId="27625" xr:uid="{00000000-0005-0000-0000-0000B9920000}"/>
    <cellStyle name="Normal 12 4 4 2 2 2 2 2" xfId="56584" xr:uid="{00000000-0005-0000-0000-0000BA920000}"/>
    <cellStyle name="Normal 12 4 4 2 2 2 3" xfId="48643" xr:uid="{00000000-0005-0000-0000-0000BB920000}"/>
    <cellStyle name="Normal 12 4 4 2 2 3" xfId="13001" xr:uid="{00000000-0005-0000-0000-0000BC920000}"/>
    <cellStyle name="Normal 12 4 4 2 2 3 2" xfId="42059" xr:uid="{00000000-0005-0000-0000-0000BD920000}"/>
    <cellStyle name="Normal 12 4 4 2 2 4" xfId="35475" xr:uid="{00000000-0005-0000-0000-0000BE920000}"/>
    <cellStyle name="Normal 12 4 4 2 3" xfId="16519" xr:uid="{00000000-0005-0000-0000-0000BF920000}"/>
    <cellStyle name="Normal 12 4 4 2 3 2" xfId="24473" xr:uid="{00000000-0005-0000-0000-0000C0920000}"/>
    <cellStyle name="Normal 12 4 4 2 3 2 2" xfId="53432" xr:uid="{00000000-0005-0000-0000-0000C1920000}"/>
    <cellStyle name="Normal 12 4 4 2 3 3" xfId="45491" xr:uid="{00000000-0005-0000-0000-0000C2920000}"/>
    <cellStyle name="Normal 12 4 4 2 4" xfId="9709" xr:uid="{00000000-0005-0000-0000-0000C3920000}"/>
    <cellStyle name="Normal 12 4 4 2 4 2" xfId="38767" xr:uid="{00000000-0005-0000-0000-0000C4920000}"/>
    <cellStyle name="Normal 12 4 4 2 5" xfId="32183" xr:uid="{00000000-0005-0000-0000-0000C5920000}"/>
    <cellStyle name="Normal 12 4 4 3" xfId="4229" xr:uid="{00000000-0005-0000-0000-0000C6920000}"/>
    <cellStyle name="Normal 12 4 4 3 2" xfId="17523" xr:uid="{00000000-0005-0000-0000-0000C7920000}"/>
    <cellStyle name="Normal 12 4 4 3 2 2" xfId="25477" xr:uid="{00000000-0005-0000-0000-0000C8920000}"/>
    <cellStyle name="Normal 12 4 4 3 2 2 2" xfId="54436" xr:uid="{00000000-0005-0000-0000-0000C9920000}"/>
    <cellStyle name="Normal 12 4 4 3 2 3" xfId="46495" xr:uid="{00000000-0005-0000-0000-0000CA920000}"/>
    <cellStyle name="Normal 12 4 4 3 3" xfId="10853" xr:uid="{00000000-0005-0000-0000-0000CB920000}"/>
    <cellStyle name="Normal 12 4 4 3 3 2" xfId="39911" xr:uid="{00000000-0005-0000-0000-0000CC920000}"/>
    <cellStyle name="Normal 12 4 4 3 4" xfId="33327" xr:uid="{00000000-0005-0000-0000-0000CD920000}"/>
    <cellStyle name="Normal 12 4 4 4" xfId="5385" xr:uid="{00000000-0005-0000-0000-0000CE920000}"/>
    <cellStyle name="Normal 12 4 4 4 2" xfId="18667" xr:uid="{00000000-0005-0000-0000-0000CF920000}"/>
    <cellStyle name="Normal 12 4 4 4 2 2" xfId="26621" xr:uid="{00000000-0005-0000-0000-0000D0920000}"/>
    <cellStyle name="Normal 12 4 4 4 2 2 2" xfId="55580" xr:uid="{00000000-0005-0000-0000-0000D1920000}"/>
    <cellStyle name="Normal 12 4 4 4 2 3" xfId="47639" xr:uid="{00000000-0005-0000-0000-0000D2920000}"/>
    <cellStyle name="Normal 12 4 4 4 3" xfId="11997" xr:uid="{00000000-0005-0000-0000-0000D3920000}"/>
    <cellStyle name="Normal 12 4 4 4 3 2" xfId="41055" xr:uid="{00000000-0005-0000-0000-0000D4920000}"/>
    <cellStyle name="Normal 12 4 4 4 4" xfId="34471" xr:uid="{00000000-0005-0000-0000-0000D5920000}"/>
    <cellStyle name="Normal 12 4 4 5" xfId="7554" xr:uid="{00000000-0005-0000-0000-0000D6920000}"/>
    <cellStyle name="Normal 12 4 4 5 2" xfId="20815" xr:uid="{00000000-0005-0000-0000-0000D7920000}"/>
    <cellStyle name="Normal 12 4 4 5 2 2" xfId="28769" xr:uid="{00000000-0005-0000-0000-0000D8920000}"/>
    <cellStyle name="Normal 12 4 4 5 2 2 2" xfId="57728" xr:uid="{00000000-0005-0000-0000-0000D9920000}"/>
    <cellStyle name="Normal 12 4 4 5 2 3" xfId="49787" xr:uid="{00000000-0005-0000-0000-0000DA920000}"/>
    <cellStyle name="Normal 12 4 4 5 3" xfId="14145" xr:uid="{00000000-0005-0000-0000-0000DB920000}"/>
    <cellStyle name="Normal 12 4 4 5 3 2" xfId="43203" xr:uid="{00000000-0005-0000-0000-0000DC920000}"/>
    <cellStyle name="Normal 12 4 4 5 4" xfId="36619" xr:uid="{00000000-0005-0000-0000-0000DD920000}"/>
    <cellStyle name="Normal 12 4 4 6" xfId="15424" xr:uid="{00000000-0005-0000-0000-0000DE920000}"/>
    <cellStyle name="Normal 12 4 4 6 2" xfId="23414" xr:uid="{00000000-0005-0000-0000-0000DF920000}"/>
    <cellStyle name="Normal 12 4 4 6 2 2" xfId="52373" xr:uid="{00000000-0005-0000-0000-0000E0920000}"/>
    <cellStyle name="Normal 12 4 4 6 3" xfId="44432" xr:uid="{00000000-0005-0000-0000-0000E1920000}"/>
    <cellStyle name="Normal 12 4 4 7" xfId="21965" xr:uid="{00000000-0005-0000-0000-0000E2920000}"/>
    <cellStyle name="Normal 12 4 4 7 2" xfId="29913" xr:uid="{00000000-0005-0000-0000-0000E3920000}"/>
    <cellStyle name="Normal 12 4 4 7 2 2" xfId="58872" xr:uid="{00000000-0005-0000-0000-0000E4920000}"/>
    <cellStyle name="Normal 12 4 4 7 3" xfId="50931" xr:uid="{00000000-0005-0000-0000-0000E5920000}"/>
    <cellStyle name="Normal 12 4 4 8" xfId="8705" xr:uid="{00000000-0005-0000-0000-0000E6920000}"/>
    <cellStyle name="Normal 12 4 4 8 2" xfId="37763" xr:uid="{00000000-0005-0000-0000-0000E7920000}"/>
    <cellStyle name="Normal 12 4 4 9" xfId="31179" xr:uid="{00000000-0005-0000-0000-0000E8920000}"/>
    <cellStyle name="Normal 12 4 5" xfId="1841" xr:uid="{00000000-0005-0000-0000-0000E9920000}"/>
    <cellStyle name="Normal 12 4 5 2" xfId="2851" xr:uid="{00000000-0005-0000-0000-0000EA920000}"/>
    <cellStyle name="Normal 12 4 5 2 2" xfId="6209" xr:uid="{00000000-0005-0000-0000-0000EB920000}"/>
    <cellStyle name="Normal 12 4 5 2 2 2" xfId="19491" xr:uid="{00000000-0005-0000-0000-0000EC920000}"/>
    <cellStyle name="Normal 12 4 5 2 2 2 2" xfId="27445" xr:uid="{00000000-0005-0000-0000-0000ED920000}"/>
    <cellStyle name="Normal 12 4 5 2 2 2 2 2" xfId="56404" xr:uid="{00000000-0005-0000-0000-0000EE920000}"/>
    <cellStyle name="Normal 12 4 5 2 2 2 3" xfId="48463" xr:uid="{00000000-0005-0000-0000-0000EF920000}"/>
    <cellStyle name="Normal 12 4 5 2 2 3" xfId="12821" xr:uid="{00000000-0005-0000-0000-0000F0920000}"/>
    <cellStyle name="Normal 12 4 5 2 2 3 2" xfId="41879" xr:uid="{00000000-0005-0000-0000-0000F1920000}"/>
    <cellStyle name="Normal 12 4 5 2 2 4" xfId="35295" xr:uid="{00000000-0005-0000-0000-0000F2920000}"/>
    <cellStyle name="Normal 12 4 5 2 3" xfId="16339" xr:uid="{00000000-0005-0000-0000-0000F3920000}"/>
    <cellStyle name="Normal 12 4 5 2 3 2" xfId="24293" xr:uid="{00000000-0005-0000-0000-0000F4920000}"/>
    <cellStyle name="Normal 12 4 5 2 3 2 2" xfId="53252" xr:uid="{00000000-0005-0000-0000-0000F5920000}"/>
    <cellStyle name="Normal 12 4 5 2 3 3" xfId="45311" xr:uid="{00000000-0005-0000-0000-0000F6920000}"/>
    <cellStyle name="Normal 12 4 5 2 4" xfId="9529" xr:uid="{00000000-0005-0000-0000-0000F7920000}"/>
    <cellStyle name="Normal 12 4 5 2 4 2" xfId="38587" xr:uid="{00000000-0005-0000-0000-0000F8920000}"/>
    <cellStyle name="Normal 12 4 5 2 5" xfId="32003" xr:uid="{00000000-0005-0000-0000-0000F9920000}"/>
    <cellStyle name="Normal 12 4 5 3" xfId="4049" xr:uid="{00000000-0005-0000-0000-0000FA920000}"/>
    <cellStyle name="Normal 12 4 5 3 2" xfId="17343" xr:uid="{00000000-0005-0000-0000-0000FB920000}"/>
    <cellStyle name="Normal 12 4 5 3 2 2" xfId="25297" xr:uid="{00000000-0005-0000-0000-0000FC920000}"/>
    <cellStyle name="Normal 12 4 5 3 2 2 2" xfId="54256" xr:uid="{00000000-0005-0000-0000-0000FD920000}"/>
    <cellStyle name="Normal 12 4 5 3 2 3" xfId="46315" xr:uid="{00000000-0005-0000-0000-0000FE920000}"/>
    <cellStyle name="Normal 12 4 5 3 3" xfId="10673" xr:uid="{00000000-0005-0000-0000-0000FF920000}"/>
    <cellStyle name="Normal 12 4 5 3 3 2" xfId="39731" xr:uid="{00000000-0005-0000-0000-000000930000}"/>
    <cellStyle name="Normal 12 4 5 3 4" xfId="33147" xr:uid="{00000000-0005-0000-0000-000001930000}"/>
    <cellStyle name="Normal 12 4 5 4" xfId="5205" xr:uid="{00000000-0005-0000-0000-000002930000}"/>
    <cellStyle name="Normal 12 4 5 4 2" xfId="18487" xr:uid="{00000000-0005-0000-0000-000003930000}"/>
    <cellStyle name="Normal 12 4 5 4 2 2" xfId="26441" xr:uid="{00000000-0005-0000-0000-000004930000}"/>
    <cellStyle name="Normal 12 4 5 4 2 2 2" xfId="55400" xr:uid="{00000000-0005-0000-0000-000005930000}"/>
    <cellStyle name="Normal 12 4 5 4 2 3" xfId="47459" xr:uid="{00000000-0005-0000-0000-000006930000}"/>
    <cellStyle name="Normal 12 4 5 4 3" xfId="11817" xr:uid="{00000000-0005-0000-0000-000007930000}"/>
    <cellStyle name="Normal 12 4 5 4 3 2" xfId="40875" xr:uid="{00000000-0005-0000-0000-000008930000}"/>
    <cellStyle name="Normal 12 4 5 4 4" xfId="34291" xr:uid="{00000000-0005-0000-0000-000009930000}"/>
    <cellStyle name="Normal 12 4 5 5" xfId="7374" xr:uid="{00000000-0005-0000-0000-00000A930000}"/>
    <cellStyle name="Normal 12 4 5 5 2" xfId="20635" xr:uid="{00000000-0005-0000-0000-00000B930000}"/>
    <cellStyle name="Normal 12 4 5 5 2 2" xfId="28589" xr:uid="{00000000-0005-0000-0000-00000C930000}"/>
    <cellStyle name="Normal 12 4 5 5 2 2 2" xfId="57548" xr:uid="{00000000-0005-0000-0000-00000D930000}"/>
    <cellStyle name="Normal 12 4 5 5 2 3" xfId="49607" xr:uid="{00000000-0005-0000-0000-00000E930000}"/>
    <cellStyle name="Normal 12 4 5 5 3" xfId="13965" xr:uid="{00000000-0005-0000-0000-00000F930000}"/>
    <cellStyle name="Normal 12 4 5 5 3 2" xfId="43023" xr:uid="{00000000-0005-0000-0000-000010930000}"/>
    <cellStyle name="Normal 12 4 5 5 4" xfId="36439" xr:uid="{00000000-0005-0000-0000-000011930000}"/>
    <cellStyle name="Normal 12 4 5 6" xfId="15244" xr:uid="{00000000-0005-0000-0000-000012930000}"/>
    <cellStyle name="Normal 12 4 5 6 2" xfId="23234" xr:uid="{00000000-0005-0000-0000-000013930000}"/>
    <cellStyle name="Normal 12 4 5 6 2 2" xfId="52193" xr:uid="{00000000-0005-0000-0000-000014930000}"/>
    <cellStyle name="Normal 12 4 5 6 3" xfId="44252" xr:uid="{00000000-0005-0000-0000-000015930000}"/>
    <cellStyle name="Normal 12 4 5 7" xfId="21785" xr:uid="{00000000-0005-0000-0000-000016930000}"/>
    <cellStyle name="Normal 12 4 5 7 2" xfId="29733" xr:uid="{00000000-0005-0000-0000-000017930000}"/>
    <cellStyle name="Normal 12 4 5 7 2 2" xfId="58692" xr:uid="{00000000-0005-0000-0000-000018930000}"/>
    <cellStyle name="Normal 12 4 5 7 3" xfId="50751" xr:uid="{00000000-0005-0000-0000-000019930000}"/>
    <cellStyle name="Normal 12 4 5 8" xfId="8525" xr:uid="{00000000-0005-0000-0000-00001A930000}"/>
    <cellStyle name="Normal 12 4 5 8 2" xfId="37583" xr:uid="{00000000-0005-0000-0000-00001B930000}"/>
    <cellStyle name="Normal 12 4 5 9" xfId="30999" xr:uid="{00000000-0005-0000-0000-00001C930000}"/>
    <cellStyle name="Normal 12 4 6" xfId="2439" xr:uid="{00000000-0005-0000-0000-00001D930000}"/>
    <cellStyle name="Normal 12 4 6 2" xfId="5797" xr:uid="{00000000-0005-0000-0000-00001E930000}"/>
    <cellStyle name="Normal 12 4 6 2 2" xfId="19079" xr:uid="{00000000-0005-0000-0000-00001F930000}"/>
    <cellStyle name="Normal 12 4 6 2 2 2" xfId="27033" xr:uid="{00000000-0005-0000-0000-000020930000}"/>
    <cellStyle name="Normal 12 4 6 2 2 2 2" xfId="55992" xr:uid="{00000000-0005-0000-0000-000021930000}"/>
    <cellStyle name="Normal 12 4 6 2 2 3" xfId="48051" xr:uid="{00000000-0005-0000-0000-000022930000}"/>
    <cellStyle name="Normal 12 4 6 2 3" xfId="12409" xr:uid="{00000000-0005-0000-0000-000023930000}"/>
    <cellStyle name="Normal 12 4 6 2 3 2" xfId="41467" xr:uid="{00000000-0005-0000-0000-000024930000}"/>
    <cellStyle name="Normal 12 4 6 2 4" xfId="34883" xr:uid="{00000000-0005-0000-0000-000025930000}"/>
    <cellStyle name="Normal 12 4 6 3" xfId="15985" xr:uid="{00000000-0005-0000-0000-000026930000}"/>
    <cellStyle name="Normal 12 4 6 3 2" xfId="23949" xr:uid="{00000000-0005-0000-0000-000027930000}"/>
    <cellStyle name="Normal 12 4 6 3 2 2" xfId="52908" xr:uid="{00000000-0005-0000-0000-000028930000}"/>
    <cellStyle name="Normal 12 4 6 3 3" xfId="44967" xr:uid="{00000000-0005-0000-0000-000029930000}"/>
    <cellStyle name="Normal 12 4 6 4" xfId="9117" xr:uid="{00000000-0005-0000-0000-00002A930000}"/>
    <cellStyle name="Normal 12 4 6 4 2" xfId="38175" xr:uid="{00000000-0005-0000-0000-00002B930000}"/>
    <cellStyle name="Normal 12 4 6 5" xfId="31591" xr:uid="{00000000-0005-0000-0000-00002C930000}"/>
    <cellStyle name="Normal 12 4 7" xfId="3637" xr:uid="{00000000-0005-0000-0000-00002D930000}"/>
    <cellStyle name="Normal 12 4 7 2" xfId="16931" xr:uid="{00000000-0005-0000-0000-00002E930000}"/>
    <cellStyle name="Normal 12 4 7 2 2" xfId="24885" xr:uid="{00000000-0005-0000-0000-00002F930000}"/>
    <cellStyle name="Normal 12 4 7 2 2 2" xfId="53844" xr:uid="{00000000-0005-0000-0000-000030930000}"/>
    <cellStyle name="Normal 12 4 7 2 3" xfId="45903" xr:uid="{00000000-0005-0000-0000-000031930000}"/>
    <cellStyle name="Normal 12 4 7 3" xfId="10261" xr:uid="{00000000-0005-0000-0000-000032930000}"/>
    <cellStyle name="Normal 12 4 7 3 2" xfId="39319" xr:uid="{00000000-0005-0000-0000-000033930000}"/>
    <cellStyle name="Normal 12 4 7 4" xfId="32735" xr:uid="{00000000-0005-0000-0000-000034930000}"/>
    <cellStyle name="Normal 12 4 8" xfId="4793" xr:uid="{00000000-0005-0000-0000-000035930000}"/>
    <cellStyle name="Normal 12 4 8 2" xfId="18075" xr:uid="{00000000-0005-0000-0000-000036930000}"/>
    <cellStyle name="Normal 12 4 8 2 2" xfId="26029" xr:uid="{00000000-0005-0000-0000-000037930000}"/>
    <cellStyle name="Normal 12 4 8 2 2 2" xfId="54988" xr:uid="{00000000-0005-0000-0000-000038930000}"/>
    <cellStyle name="Normal 12 4 8 2 3" xfId="47047" xr:uid="{00000000-0005-0000-0000-000039930000}"/>
    <cellStyle name="Normal 12 4 8 3" xfId="11405" xr:uid="{00000000-0005-0000-0000-00003A930000}"/>
    <cellStyle name="Normal 12 4 8 3 2" xfId="40463" xr:uid="{00000000-0005-0000-0000-00003B930000}"/>
    <cellStyle name="Normal 12 4 8 4" xfId="33879" xr:uid="{00000000-0005-0000-0000-00003C930000}"/>
    <cellStyle name="Normal 12 4 9" xfId="6962" xr:uid="{00000000-0005-0000-0000-00003D930000}"/>
    <cellStyle name="Normal 12 4 9 2" xfId="20223" xr:uid="{00000000-0005-0000-0000-00003E930000}"/>
    <cellStyle name="Normal 12 4 9 2 2" xfId="28177" xr:uid="{00000000-0005-0000-0000-00003F930000}"/>
    <cellStyle name="Normal 12 4 9 2 2 2" xfId="57136" xr:uid="{00000000-0005-0000-0000-000040930000}"/>
    <cellStyle name="Normal 12 4 9 2 3" xfId="49195" xr:uid="{00000000-0005-0000-0000-000041930000}"/>
    <cellStyle name="Normal 12 4 9 3" xfId="13553" xr:uid="{00000000-0005-0000-0000-000042930000}"/>
    <cellStyle name="Normal 12 4 9 3 2" xfId="42611" xr:uid="{00000000-0005-0000-0000-000043930000}"/>
    <cellStyle name="Normal 12 4 9 4" xfId="36027" xr:uid="{00000000-0005-0000-0000-000044930000}"/>
    <cellStyle name="Normal 12 5" xfId="98" xr:uid="{00000000-0005-0000-0000-000045930000}"/>
    <cellStyle name="Normal 12 6" xfId="1446" xr:uid="{00000000-0005-0000-0000-000046930000}"/>
    <cellStyle name="Normal 12 6 10" xfId="21428" xr:uid="{00000000-0005-0000-0000-000047930000}"/>
    <cellStyle name="Normal 12 6 10 2" xfId="29376" xr:uid="{00000000-0005-0000-0000-000048930000}"/>
    <cellStyle name="Normal 12 6 10 2 2" xfId="58335" xr:uid="{00000000-0005-0000-0000-000049930000}"/>
    <cellStyle name="Normal 12 6 10 3" xfId="50394" xr:uid="{00000000-0005-0000-0000-00004A930000}"/>
    <cellStyle name="Normal 12 6 11" xfId="8168" xr:uid="{00000000-0005-0000-0000-00004B930000}"/>
    <cellStyle name="Normal 12 6 11 2" xfId="37226" xr:uid="{00000000-0005-0000-0000-00004C930000}"/>
    <cellStyle name="Normal 12 6 12" xfId="30642" xr:uid="{00000000-0005-0000-0000-00004D930000}"/>
    <cellStyle name="Normal 12 6 2" xfId="1666" xr:uid="{00000000-0005-0000-0000-00004E930000}"/>
    <cellStyle name="Normal 12 6 2 10" xfId="30855" xr:uid="{00000000-0005-0000-0000-00004F930000}"/>
    <cellStyle name="Normal 12 6 2 2" xfId="2291" xr:uid="{00000000-0005-0000-0000-000050930000}"/>
    <cellStyle name="Normal 12 6 2 2 2" xfId="3299" xr:uid="{00000000-0005-0000-0000-000051930000}"/>
    <cellStyle name="Normal 12 6 2 2 2 2" xfId="6657" xr:uid="{00000000-0005-0000-0000-000052930000}"/>
    <cellStyle name="Normal 12 6 2 2 2 2 2" xfId="19939" xr:uid="{00000000-0005-0000-0000-000053930000}"/>
    <cellStyle name="Normal 12 6 2 2 2 2 2 2" xfId="27893" xr:uid="{00000000-0005-0000-0000-000054930000}"/>
    <cellStyle name="Normal 12 6 2 2 2 2 2 2 2" xfId="56852" xr:uid="{00000000-0005-0000-0000-000055930000}"/>
    <cellStyle name="Normal 12 6 2 2 2 2 2 3" xfId="48911" xr:uid="{00000000-0005-0000-0000-000056930000}"/>
    <cellStyle name="Normal 12 6 2 2 2 2 3" xfId="13269" xr:uid="{00000000-0005-0000-0000-000057930000}"/>
    <cellStyle name="Normal 12 6 2 2 2 2 3 2" xfId="42327" xr:uid="{00000000-0005-0000-0000-000058930000}"/>
    <cellStyle name="Normal 12 6 2 2 2 2 4" xfId="35743" xr:uid="{00000000-0005-0000-0000-000059930000}"/>
    <cellStyle name="Normal 12 6 2 2 2 3" xfId="16787" xr:uid="{00000000-0005-0000-0000-00005A930000}"/>
    <cellStyle name="Normal 12 6 2 2 2 3 2" xfId="24741" xr:uid="{00000000-0005-0000-0000-00005B930000}"/>
    <cellStyle name="Normal 12 6 2 2 2 3 2 2" xfId="53700" xr:uid="{00000000-0005-0000-0000-00005C930000}"/>
    <cellStyle name="Normal 12 6 2 2 2 3 3" xfId="45759" xr:uid="{00000000-0005-0000-0000-00005D930000}"/>
    <cellStyle name="Normal 12 6 2 2 2 4" xfId="9977" xr:uid="{00000000-0005-0000-0000-00005E930000}"/>
    <cellStyle name="Normal 12 6 2 2 2 4 2" xfId="39035" xr:uid="{00000000-0005-0000-0000-00005F930000}"/>
    <cellStyle name="Normal 12 6 2 2 2 5" xfId="32451" xr:uid="{00000000-0005-0000-0000-000060930000}"/>
    <cellStyle name="Normal 12 6 2 2 3" xfId="4497" xr:uid="{00000000-0005-0000-0000-000061930000}"/>
    <cellStyle name="Normal 12 6 2 2 3 2" xfId="17791" xr:uid="{00000000-0005-0000-0000-000062930000}"/>
    <cellStyle name="Normal 12 6 2 2 3 2 2" xfId="25745" xr:uid="{00000000-0005-0000-0000-000063930000}"/>
    <cellStyle name="Normal 12 6 2 2 3 2 2 2" xfId="54704" xr:uid="{00000000-0005-0000-0000-000064930000}"/>
    <cellStyle name="Normal 12 6 2 2 3 2 3" xfId="46763" xr:uid="{00000000-0005-0000-0000-000065930000}"/>
    <cellStyle name="Normal 12 6 2 2 3 3" xfId="11121" xr:uid="{00000000-0005-0000-0000-000066930000}"/>
    <cellStyle name="Normal 12 6 2 2 3 3 2" xfId="40179" xr:uid="{00000000-0005-0000-0000-000067930000}"/>
    <cellStyle name="Normal 12 6 2 2 3 4" xfId="33595" xr:uid="{00000000-0005-0000-0000-000068930000}"/>
    <cellStyle name="Normal 12 6 2 2 4" xfId="5653" xr:uid="{00000000-0005-0000-0000-000069930000}"/>
    <cellStyle name="Normal 12 6 2 2 4 2" xfId="18935" xr:uid="{00000000-0005-0000-0000-00006A930000}"/>
    <cellStyle name="Normal 12 6 2 2 4 2 2" xfId="26889" xr:uid="{00000000-0005-0000-0000-00006B930000}"/>
    <cellStyle name="Normal 12 6 2 2 4 2 2 2" xfId="55848" xr:uid="{00000000-0005-0000-0000-00006C930000}"/>
    <cellStyle name="Normal 12 6 2 2 4 2 3" xfId="47907" xr:uid="{00000000-0005-0000-0000-00006D930000}"/>
    <cellStyle name="Normal 12 6 2 2 4 3" xfId="12265" xr:uid="{00000000-0005-0000-0000-00006E930000}"/>
    <cellStyle name="Normal 12 6 2 2 4 3 2" xfId="41323" xr:uid="{00000000-0005-0000-0000-00006F930000}"/>
    <cellStyle name="Normal 12 6 2 2 4 4" xfId="34739" xr:uid="{00000000-0005-0000-0000-000070930000}"/>
    <cellStyle name="Normal 12 6 2 2 5" xfId="7822" xr:uid="{00000000-0005-0000-0000-000071930000}"/>
    <cellStyle name="Normal 12 6 2 2 5 2" xfId="21083" xr:uid="{00000000-0005-0000-0000-000072930000}"/>
    <cellStyle name="Normal 12 6 2 2 5 2 2" xfId="29037" xr:uid="{00000000-0005-0000-0000-000073930000}"/>
    <cellStyle name="Normal 12 6 2 2 5 2 2 2" xfId="57996" xr:uid="{00000000-0005-0000-0000-000074930000}"/>
    <cellStyle name="Normal 12 6 2 2 5 2 3" xfId="50055" xr:uid="{00000000-0005-0000-0000-000075930000}"/>
    <cellStyle name="Normal 12 6 2 2 5 3" xfId="14413" xr:uid="{00000000-0005-0000-0000-000076930000}"/>
    <cellStyle name="Normal 12 6 2 2 5 3 2" xfId="43471" xr:uid="{00000000-0005-0000-0000-000077930000}"/>
    <cellStyle name="Normal 12 6 2 2 5 4" xfId="36887" xr:uid="{00000000-0005-0000-0000-000078930000}"/>
    <cellStyle name="Normal 12 6 2 2 6" xfId="15692" xr:uid="{00000000-0005-0000-0000-000079930000}"/>
    <cellStyle name="Normal 12 6 2 2 6 2" xfId="23682" xr:uid="{00000000-0005-0000-0000-00007A930000}"/>
    <cellStyle name="Normal 12 6 2 2 6 2 2" xfId="52641" xr:uid="{00000000-0005-0000-0000-00007B930000}"/>
    <cellStyle name="Normal 12 6 2 2 6 3" xfId="44700" xr:uid="{00000000-0005-0000-0000-00007C930000}"/>
    <cellStyle name="Normal 12 6 2 2 7" xfId="22233" xr:uid="{00000000-0005-0000-0000-00007D930000}"/>
    <cellStyle name="Normal 12 6 2 2 7 2" xfId="30181" xr:uid="{00000000-0005-0000-0000-00007E930000}"/>
    <cellStyle name="Normal 12 6 2 2 7 2 2" xfId="59140" xr:uid="{00000000-0005-0000-0000-00007F930000}"/>
    <cellStyle name="Normal 12 6 2 2 7 3" xfId="51199" xr:uid="{00000000-0005-0000-0000-000080930000}"/>
    <cellStyle name="Normal 12 6 2 2 8" xfId="8973" xr:uid="{00000000-0005-0000-0000-000081930000}"/>
    <cellStyle name="Normal 12 6 2 2 8 2" xfId="38031" xr:uid="{00000000-0005-0000-0000-000082930000}"/>
    <cellStyle name="Normal 12 6 2 2 9" xfId="31447" xr:uid="{00000000-0005-0000-0000-000083930000}"/>
    <cellStyle name="Normal 12 6 2 3" xfId="2707" xr:uid="{00000000-0005-0000-0000-000084930000}"/>
    <cellStyle name="Normal 12 6 2 3 2" xfId="6065" xr:uid="{00000000-0005-0000-0000-000085930000}"/>
    <cellStyle name="Normal 12 6 2 3 2 2" xfId="19347" xr:uid="{00000000-0005-0000-0000-000086930000}"/>
    <cellStyle name="Normal 12 6 2 3 2 2 2" xfId="27301" xr:uid="{00000000-0005-0000-0000-000087930000}"/>
    <cellStyle name="Normal 12 6 2 3 2 2 2 2" xfId="56260" xr:uid="{00000000-0005-0000-0000-000088930000}"/>
    <cellStyle name="Normal 12 6 2 3 2 2 3" xfId="48319" xr:uid="{00000000-0005-0000-0000-000089930000}"/>
    <cellStyle name="Normal 12 6 2 3 2 3" xfId="12677" xr:uid="{00000000-0005-0000-0000-00008A930000}"/>
    <cellStyle name="Normal 12 6 2 3 2 3 2" xfId="41735" xr:uid="{00000000-0005-0000-0000-00008B930000}"/>
    <cellStyle name="Normal 12 6 2 3 2 4" xfId="35151" xr:uid="{00000000-0005-0000-0000-00008C930000}"/>
    <cellStyle name="Normal 12 6 2 3 3" xfId="16195" xr:uid="{00000000-0005-0000-0000-00008D930000}"/>
    <cellStyle name="Normal 12 6 2 3 3 2" xfId="24149" xr:uid="{00000000-0005-0000-0000-00008E930000}"/>
    <cellStyle name="Normal 12 6 2 3 3 2 2" xfId="53108" xr:uid="{00000000-0005-0000-0000-00008F930000}"/>
    <cellStyle name="Normal 12 6 2 3 3 3" xfId="45167" xr:uid="{00000000-0005-0000-0000-000090930000}"/>
    <cellStyle name="Normal 12 6 2 3 4" xfId="9385" xr:uid="{00000000-0005-0000-0000-000091930000}"/>
    <cellStyle name="Normal 12 6 2 3 4 2" xfId="38443" xr:uid="{00000000-0005-0000-0000-000092930000}"/>
    <cellStyle name="Normal 12 6 2 3 5" xfId="31859" xr:uid="{00000000-0005-0000-0000-000093930000}"/>
    <cellStyle name="Normal 12 6 2 4" xfId="3905" xr:uid="{00000000-0005-0000-0000-000094930000}"/>
    <cellStyle name="Normal 12 6 2 4 2" xfId="17199" xr:uid="{00000000-0005-0000-0000-000095930000}"/>
    <cellStyle name="Normal 12 6 2 4 2 2" xfId="25153" xr:uid="{00000000-0005-0000-0000-000096930000}"/>
    <cellStyle name="Normal 12 6 2 4 2 2 2" xfId="54112" xr:uid="{00000000-0005-0000-0000-000097930000}"/>
    <cellStyle name="Normal 12 6 2 4 2 3" xfId="46171" xr:uid="{00000000-0005-0000-0000-000098930000}"/>
    <cellStyle name="Normal 12 6 2 4 3" xfId="10529" xr:uid="{00000000-0005-0000-0000-000099930000}"/>
    <cellStyle name="Normal 12 6 2 4 3 2" xfId="39587" xr:uid="{00000000-0005-0000-0000-00009A930000}"/>
    <cellStyle name="Normal 12 6 2 4 4" xfId="33003" xr:uid="{00000000-0005-0000-0000-00009B930000}"/>
    <cellStyle name="Normal 12 6 2 5" xfId="5061" xr:uid="{00000000-0005-0000-0000-00009C930000}"/>
    <cellStyle name="Normal 12 6 2 5 2" xfId="18343" xr:uid="{00000000-0005-0000-0000-00009D930000}"/>
    <cellStyle name="Normal 12 6 2 5 2 2" xfId="26297" xr:uid="{00000000-0005-0000-0000-00009E930000}"/>
    <cellStyle name="Normal 12 6 2 5 2 2 2" xfId="55256" xr:uid="{00000000-0005-0000-0000-00009F930000}"/>
    <cellStyle name="Normal 12 6 2 5 2 3" xfId="47315" xr:uid="{00000000-0005-0000-0000-0000A0930000}"/>
    <cellStyle name="Normal 12 6 2 5 3" xfId="11673" xr:uid="{00000000-0005-0000-0000-0000A1930000}"/>
    <cellStyle name="Normal 12 6 2 5 3 2" xfId="40731" xr:uid="{00000000-0005-0000-0000-0000A2930000}"/>
    <cellStyle name="Normal 12 6 2 5 4" xfId="34147" xr:uid="{00000000-0005-0000-0000-0000A3930000}"/>
    <cellStyle name="Normal 12 6 2 6" xfId="7230" xr:uid="{00000000-0005-0000-0000-0000A4930000}"/>
    <cellStyle name="Normal 12 6 2 6 2" xfId="20491" xr:uid="{00000000-0005-0000-0000-0000A5930000}"/>
    <cellStyle name="Normal 12 6 2 6 2 2" xfId="28445" xr:uid="{00000000-0005-0000-0000-0000A6930000}"/>
    <cellStyle name="Normal 12 6 2 6 2 2 2" xfId="57404" xr:uid="{00000000-0005-0000-0000-0000A7930000}"/>
    <cellStyle name="Normal 12 6 2 6 2 3" xfId="49463" xr:uid="{00000000-0005-0000-0000-0000A8930000}"/>
    <cellStyle name="Normal 12 6 2 6 3" xfId="13821" xr:uid="{00000000-0005-0000-0000-0000A9930000}"/>
    <cellStyle name="Normal 12 6 2 6 3 2" xfId="42879" xr:uid="{00000000-0005-0000-0000-0000AA930000}"/>
    <cellStyle name="Normal 12 6 2 6 4" xfId="36295" xr:uid="{00000000-0005-0000-0000-0000AB930000}"/>
    <cellStyle name="Normal 12 6 2 7" xfId="15099" xr:uid="{00000000-0005-0000-0000-0000AC930000}"/>
    <cellStyle name="Normal 12 6 2 7 2" xfId="23089" xr:uid="{00000000-0005-0000-0000-0000AD930000}"/>
    <cellStyle name="Normal 12 6 2 7 2 2" xfId="52048" xr:uid="{00000000-0005-0000-0000-0000AE930000}"/>
    <cellStyle name="Normal 12 6 2 7 3" xfId="44107" xr:uid="{00000000-0005-0000-0000-0000AF930000}"/>
    <cellStyle name="Normal 12 6 2 8" xfId="21641" xr:uid="{00000000-0005-0000-0000-0000B0930000}"/>
    <cellStyle name="Normal 12 6 2 8 2" xfId="29589" xr:uid="{00000000-0005-0000-0000-0000B1930000}"/>
    <cellStyle name="Normal 12 6 2 8 2 2" xfId="58548" xr:uid="{00000000-0005-0000-0000-0000B2930000}"/>
    <cellStyle name="Normal 12 6 2 8 3" xfId="50607" xr:uid="{00000000-0005-0000-0000-0000B3930000}"/>
    <cellStyle name="Normal 12 6 2 9" xfId="8381" xr:uid="{00000000-0005-0000-0000-0000B4930000}"/>
    <cellStyle name="Normal 12 6 2 9 2" xfId="37439" xr:uid="{00000000-0005-0000-0000-0000B5930000}"/>
    <cellStyle name="Normal 12 6 3" xfId="2078" xr:uid="{00000000-0005-0000-0000-0000B6930000}"/>
    <cellStyle name="Normal 12 6 3 2" xfId="3086" xr:uid="{00000000-0005-0000-0000-0000B7930000}"/>
    <cellStyle name="Normal 12 6 3 2 2" xfId="6444" xr:uid="{00000000-0005-0000-0000-0000B8930000}"/>
    <cellStyle name="Normal 12 6 3 2 2 2" xfId="19726" xr:uid="{00000000-0005-0000-0000-0000B9930000}"/>
    <cellStyle name="Normal 12 6 3 2 2 2 2" xfId="27680" xr:uid="{00000000-0005-0000-0000-0000BA930000}"/>
    <cellStyle name="Normal 12 6 3 2 2 2 2 2" xfId="56639" xr:uid="{00000000-0005-0000-0000-0000BB930000}"/>
    <cellStyle name="Normal 12 6 3 2 2 2 3" xfId="48698" xr:uid="{00000000-0005-0000-0000-0000BC930000}"/>
    <cellStyle name="Normal 12 6 3 2 2 3" xfId="13056" xr:uid="{00000000-0005-0000-0000-0000BD930000}"/>
    <cellStyle name="Normal 12 6 3 2 2 3 2" xfId="42114" xr:uid="{00000000-0005-0000-0000-0000BE930000}"/>
    <cellStyle name="Normal 12 6 3 2 2 4" xfId="35530" xr:uid="{00000000-0005-0000-0000-0000BF930000}"/>
    <cellStyle name="Normal 12 6 3 2 3" xfId="16574" xr:uid="{00000000-0005-0000-0000-0000C0930000}"/>
    <cellStyle name="Normal 12 6 3 2 3 2" xfId="24528" xr:uid="{00000000-0005-0000-0000-0000C1930000}"/>
    <cellStyle name="Normal 12 6 3 2 3 2 2" xfId="53487" xr:uid="{00000000-0005-0000-0000-0000C2930000}"/>
    <cellStyle name="Normal 12 6 3 2 3 3" xfId="45546" xr:uid="{00000000-0005-0000-0000-0000C3930000}"/>
    <cellStyle name="Normal 12 6 3 2 4" xfId="9764" xr:uid="{00000000-0005-0000-0000-0000C4930000}"/>
    <cellStyle name="Normal 12 6 3 2 4 2" xfId="38822" xr:uid="{00000000-0005-0000-0000-0000C5930000}"/>
    <cellStyle name="Normal 12 6 3 2 5" xfId="32238" xr:uid="{00000000-0005-0000-0000-0000C6930000}"/>
    <cellStyle name="Normal 12 6 3 3" xfId="4284" xr:uid="{00000000-0005-0000-0000-0000C7930000}"/>
    <cellStyle name="Normal 12 6 3 3 2" xfId="17578" xr:uid="{00000000-0005-0000-0000-0000C8930000}"/>
    <cellStyle name="Normal 12 6 3 3 2 2" xfId="25532" xr:uid="{00000000-0005-0000-0000-0000C9930000}"/>
    <cellStyle name="Normal 12 6 3 3 2 2 2" xfId="54491" xr:uid="{00000000-0005-0000-0000-0000CA930000}"/>
    <cellStyle name="Normal 12 6 3 3 2 3" xfId="46550" xr:uid="{00000000-0005-0000-0000-0000CB930000}"/>
    <cellStyle name="Normal 12 6 3 3 3" xfId="10908" xr:uid="{00000000-0005-0000-0000-0000CC930000}"/>
    <cellStyle name="Normal 12 6 3 3 3 2" xfId="39966" xr:uid="{00000000-0005-0000-0000-0000CD930000}"/>
    <cellStyle name="Normal 12 6 3 3 4" xfId="33382" xr:uid="{00000000-0005-0000-0000-0000CE930000}"/>
    <cellStyle name="Normal 12 6 3 4" xfId="5440" xr:uid="{00000000-0005-0000-0000-0000CF930000}"/>
    <cellStyle name="Normal 12 6 3 4 2" xfId="18722" xr:uid="{00000000-0005-0000-0000-0000D0930000}"/>
    <cellStyle name="Normal 12 6 3 4 2 2" xfId="26676" xr:uid="{00000000-0005-0000-0000-0000D1930000}"/>
    <cellStyle name="Normal 12 6 3 4 2 2 2" xfId="55635" xr:uid="{00000000-0005-0000-0000-0000D2930000}"/>
    <cellStyle name="Normal 12 6 3 4 2 3" xfId="47694" xr:uid="{00000000-0005-0000-0000-0000D3930000}"/>
    <cellStyle name="Normal 12 6 3 4 3" xfId="12052" xr:uid="{00000000-0005-0000-0000-0000D4930000}"/>
    <cellStyle name="Normal 12 6 3 4 3 2" xfId="41110" xr:uid="{00000000-0005-0000-0000-0000D5930000}"/>
    <cellStyle name="Normal 12 6 3 4 4" xfId="34526" xr:uid="{00000000-0005-0000-0000-0000D6930000}"/>
    <cellStyle name="Normal 12 6 3 5" xfId="7609" xr:uid="{00000000-0005-0000-0000-0000D7930000}"/>
    <cellStyle name="Normal 12 6 3 5 2" xfId="20870" xr:uid="{00000000-0005-0000-0000-0000D8930000}"/>
    <cellStyle name="Normal 12 6 3 5 2 2" xfId="28824" xr:uid="{00000000-0005-0000-0000-0000D9930000}"/>
    <cellStyle name="Normal 12 6 3 5 2 2 2" xfId="57783" xr:uid="{00000000-0005-0000-0000-0000DA930000}"/>
    <cellStyle name="Normal 12 6 3 5 2 3" xfId="49842" xr:uid="{00000000-0005-0000-0000-0000DB930000}"/>
    <cellStyle name="Normal 12 6 3 5 3" xfId="14200" xr:uid="{00000000-0005-0000-0000-0000DC930000}"/>
    <cellStyle name="Normal 12 6 3 5 3 2" xfId="43258" xr:uid="{00000000-0005-0000-0000-0000DD930000}"/>
    <cellStyle name="Normal 12 6 3 5 4" xfId="36674" xr:uid="{00000000-0005-0000-0000-0000DE930000}"/>
    <cellStyle name="Normal 12 6 3 6" xfId="15479" xr:uid="{00000000-0005-0000-0000-0000DF930000}"/>
    <cellStyle name="Normal 12 6 3 6 2" xfId="23469" xr:uid="{00000000-0005-0000-0000-0000E0930000}"/>
    <cellStyle name="Normal 12 6 3 6 2 2" xfId="52428" xr:uid="{00000000-0005-0000-0000-0000E1930000}"/>
    <cellStyle name="Normal 12 6 3 6 3" xfId="44487" xr:uid="{00000000-0005-0000-0000-0000E2930000}"/>
    <cellStyle name="Normal 12 6 3 7" xfId="22020" xr:uid="{00000000-0005-0000-0000-0000E3930000}"/>
    <cellStyle name="Normal 12 6 3 7 2" xfId="29968" xr:uid="{00000000-0005-0000-0000-0000E4930000}"/>
    <cellStyle name="Normal 12 6 3 7 2 2" xfId="58927" xr:uid="{00000000-0005-0000-0000-0000E5930000}"/>
    <cellStyle name="Normal 12 6 3 7 3" xfId="50986" xr:uid="{00000000-0005-0000-0000-0000E6930000}"/>
    <cellStyle name="Normal 12 6 3 8" xfId="8760" xr:uid="{00000000-0005-0000-0000-0000E7930000}"/>
    <cellStyle name="Normal 12 6 3 8 2" xfId="37818" xr:uid="{00000000-0005-0000-0000-0000E8930000}"/>
    <cellStyle name="Normal 12 6 3 9" xfId="31234" xr:uid="{00000000-0005-0000-0000-0000E9930000}"/>
    <cellStyle name="Normal 12 6 4" xfId="1896" xr:uid="{00000000-0005-0000-0000-0000EA930000}"/>
    <cellStyle name="Normal 12 6 4 2" xfId="2906" xr:uid="{00000000-0005-0000-0000-0000EB930000}"/>
    <cellStyle name="Normal 12 6 4 2 2" xfId="6264" xr:uid="{00000000-0005-0000-0000-0000EC930000}"/>
    <cellStyle name="Normal 12 6 4 2 2 2" xfId="19546" xr:uid="{00000000-0005-0000-0000-0000ED930000}"/>
    <cellStyle name="Normal 12 6 4 2 2 2 2" xfId="27500" xr:uid="{00000000-0005-0000-0000-0000EE930000}"/>
    <cellStyle name="Normal 12 6 4 2 2 2 2 2" xfId="56459" xr:uid="{00000000-0005-0000-0000-0000EF930000}"/>
    <cellStyle name="Normal 12 6 4 2 2 2 3" xfId="48518" xr:uid="{00000000-0005-0000-0000-0000F0930000}"/>
    <cellStyle name="Normal 12 6 4 2 2 3" xfId="12876" xr:uid="{00000000-0005-0000-0000-0000F1930000}"/>
    <cellStyle name="Normal 12 6 4 2 2 3 2" xfId="41934" xr:uid="{00000000-0005-0000-0000-0000F2930000}"/>
    <cellStyle name="Normal 12 6 4 2 2 4" xfId="35350" xr:uid="{00000000-0005-0000-0000-0000F3930000}"/>
    <cellStyle name="Normal 12 6 4 2 3" xfId="16394" xr:uid="{00000000-0005-0000-0000-0000F4930000}"/>
    <cellStyle name="Normal 12 6 4 2 3 2" xfId="24348" xr:uid="{00000000-0005-0000-0000-0000F5930000}"/>
    <cellStyle name="Normal 12 6 4 2 3 2 2" xfId="53307" xr:uid="{00000000-0005-0000-0000-0000F6930000}"/>
    <cellStyle name="Normal 12 6 4 2 3 3" xfId="45366" xr:uid="{00000000-0005-0000-0000-0000F7930000}"/>
    <cellStyle name="Normal 12 6 4 2 4" xfId="9584" xr:uid="{00000000-0005-0000-0000-0000F8930000}"/>
    <cellStyle name="Normal 12 6 4 2 4 2" xfId="38642" xr:uid="{00000000-0005-0000-0000-0000F9930000}"/>
    <cellStyle name="Normal 12 6 4 2 5" xfId="32058" xr:uid="{00000000-0005-0000-0000-0000FA930000}"/>
    <cellStyle name="Normal 12 6 4 3" xfId="4104" xr:uid="{00000000-0005-0000-0000-0000FB930000}"/>
    <cellStyle name="Normal 12 6 4 3 2" xfId="17398" xr:uid="{00000000-0005-0000-0000-0000FC930000}"/>
    <cellStyle name="Normal 12 6 4 3 2 2" xfId="25352" xr:uid="{00000000-0005-0000-0000-0000FD930000}"/>
    <cellStyle name="Normal 12 6 4 3 2 2 2" xfId="54311" xr:uid="{00000000-0005-0000-0000-0000FE930000}"/>
    <cellStyle name="Normal 12 6 4 3 2 3" xfId="46370" xr:uid="{00000000-0005-0000-0000-0000FF930000}"/>
    <cellStyle name="Normal 12 6 4 3 3" xfId="10728" xr:uid="{00000000-0005-0000-0000-000000940000}"/>
    <cellStyle name="Normal 12 6 4 3 3 2" xfId="39786" xr:uid="{00000000-0005-0000-0000-000001940000}"/>
    <cellStyle name="Normal 12 6 4 3 4" xfId="33202" xr:uid="{00000000-0005-0000-0000-000002940000}"/>
    <cellStyle name="Normal 12 6 4 4" xfId="5260" xr:uid="{00000000-0005-0000-0000-000003940000}"/>
    <cellStyle name="Normal 12 6 4 4 2" xfId="18542" xr:uid="{00000000-0005-0000-0000-000004940000}"/>
    <cellStyle name="Normal 12 6 4 4 2 2" xfId="26496" xr:uid="{00000000-0005-0000-0000-000005940000}"/>
    <cellStyle name="Normal 12 6 4 4 2 2 2" xfId="55455" xr:uid="{00000000-0005-0000-0000-000006940000}"/>
    <cellStyle name="Normal 12 6 4 4 2 3" xfId="47514" xr:uid="{00000000-0005-0000-0000-000007940000}"/>
    <cellStyle name="Normal 12 6 4 4 3" xfId="11872" xr:uid="{00000000-0005-0000-0000-000008940000}"/>
    <cellStyle name="Normal 12 6 4 4 3 2" xfId="40930" xr:uid="{00000000-0005-0000-0000-000009940000}"/>
    <cellStyle name="Normal 12 6 4 4 4" xfId="34346" xr:uid="{00000000-0005-0000-0000-00000A940000}"/>
    <cellStyle name="Normal 12 6 4 5" xfId="7429" xr:uid="{00000000-0005-0000-0000-00000B940000}"/>
    <cellStyle name="Normal 12 6 4 5 2" xfId="20690" xr:uid="{00000000-0005-0000-0000-00000C940000}"/>
    <cellStyle name="Normal 12 6 4 5 2 2" xfId="28644" xr:uid="{00000000-0005-0000-0000-00000D940000}"/>
    <cellStyle name="Normal 12 6 4 5 2 2 2" xfId="57603" xr:uid="{00000000-0005-0000-0000-00000E940000}"/>
    <cellStyle name="Normal 12 6 4 5 2 3" xfId="49662" xr:uid="{00000000-0005-0000-0000-00000F940000}"/>
    <cellStyle name="Normal 12 6 4 5 3" xfId="14020" xr:uid="{00000000-0005-0000-0000-000010940000}"/>
    <cellStyle name="Normal 12 6 4 5 3 2" xfId="43078" xr:uid="{00000000-0005-0000-0000-000011940000}"/>
    <cellStyle name="Normal 12 6 4 5 4" xfId="36494" xr:uid="{00000000-0005-0000-0000-000012940000}"/>
    <cellStyle name="Normal 12 6 4 6" xfId="15299" xr:uid="{00000000-0005-0000-0000-000013940000}"/>
    <cellStyle name="Normal 12 6 4 6 2" xfId="23289" xr:uid="{00000000-0005-0000-0000-000014940000}"/>
    <cellStyle name="Normal 12 6 4 6 2 2" xfId="52248" xr:uid="{00000000-0005-0000-0000-000015940000}"/>
    <cellStyle name="Normal 12 6 4 6 3" xfId="44307" xr:uid="{00000000-0005-0000-0000-000016940000}"/>
    <cellStyle name="Normal 12 6 4 7" xfId="21840" xr:uid="{00000000-0005-0000-0000-000017940000}"/>
    <cellStyle name="Normal 12 6 4 7 2" xfId="29788" xr:uid="{00000000-0005-0000-0000-000018940000}"/>
    <cellStyle name="Normal 12 6 4 7 2 2" xfId="58747" xr:uid="{00000000-0005-0000-0000-000019940000}"/>
    <cellStyle name="Normal 12 6 4 7 3" xfId="50806" xr:uid="{00000000-0005-0000-0000-00001A940000}"/>
    <cellStyle name="Normal 12 6 4 8" xfId="8580" xr:uid="{00000000-0005-0000-0000-00001B940000}"/>
    <cellStyle name="Normal 12 6 4 8 2" xfId="37638" xr:uid="{00000000-0005-0000-0000-00001C940000}"/>
    <cellStyle name="Normal 12 6 4 9" xfId="31054" xr:uid="{00000000-0005-0000-0000-00001D940000}"/>
    <cellStyle name="Normal 12 6 5" xfId="2494" xr:uid="{00000000-0005-0000-0000-00001E940000}"/>
    <cellStyle name="Normal 12 6 5 2" xfId="5852" xr:uid="{00000000-0005-0000-0000-00001F940000}"/>
    <cellStyle name="Normal 12 6 5 2 2" xfId="19134" xr:uid="{00000000-0005-0000-0000-000020940000}"/>
    <cellStyle name="Normal 12 6 5 2 2 2" xfId="27088" xr:uid="{00000000-0005-0000-0000-000021940000}"/>
    <cellStyle name="Normal 12 6 5 2 2 2 2" xfId="56047" xr:uid="{00000000-0005-0000-0000-000022940000}"/>
    <cellStyle name="Normal 12 6 5 2 2 3" xfId="48106" xr:uid="{00000000-0005-0000-0000-000023940000}"/>
    <cellStyle name="Normal 12 6 5 2 3" xfId="12464" xr:uid="{00000000-0005-0000-0000-000024940000}"/>
    <cellStyle name="Normal 12 6 5 2 3 2" xfId="41522" xr:uid="{00000000-0005-0000-0000-000025940000}"/>
    <cellStyle name="Normal 12 6 5 2 4" xfId="34938" xr:uid="{00000000-0005-0000-0000-000026940000}"/>
    <cellStyle name="Normal 12 6 5 3" xfId="14751" xr:uid="{00000000-0005-0000-0000-000027940000}"/>
    <cellStyle name="Normal 12 6 5 3 2" xfId="22769" xr:uid="{00000000-0005-0000-0000-000028940000}"/>
    <cellStyle name="Normal 12 6 5 3 2 2" xfId="51728" xr:uid="{00000000-0005-0000-0000-000029940000}"/>
    <cellStyle name="Normal 12 6 5 3 3" xfId="43787" xr:uid="{00000000-0005-0000-0000-00002A940000}"/>
    <cellStyle name="Normal 12 6 5 4" xfId="9172" xr:uid="{00000000-0005-0000-0000-00002B940000}"/>
    <cellStyle name="Normal 12 6 5 4 2" xfId="38230" xr:uid="{00000000-0005-0000-0000-00002C940000}"/>
    <cellStyle name="Normal 12 6 5 5" xfId="31646" xr:uid="{00000000-0005-0000-0000-00002D940000}"/>
    <cellStyle name="Normal 12 6 6" xfId="3692" xr:uid="{00000000-0005-0000-0000-00002E940000}"/>
    <cellStyle name="Normal 12 6 6 2" xfId="16986" xr:uid="{00000000-0005-0000-0000-00002F940000}"/>
    <cellStyle name="Normal 12 6 6 2 2" xfId="24940" xr:uid="{00000000-0005-0000-0000-000030940000}"/>
    <cellStyle name="Normal 12 6 6 2 2 2" xfId="53899" xr:uid="{00000000-0005-0000-0000-000031940000}"/>
    <cellStyle name="Normal 12 6 6 2 3" xfId="45958" xr:uid="{00000000-0005-0000-0000-000032940000}"/>
    <cellStyle name="Normal 12 6 6 3" xfId="10316" xr:uid="{00000000-0005-0000-0000-000033940000}"/>
    <cellStyle name="Normal 12 6 6 3 2" xfId="39374" xr:uid="{00000000-0005-0000-0000-000034940000}"/>
    <cellStyle name="Normal 12 6 6 4" xfId="32790" xr:uid="{00000000-0005-0000-0000-000035940000}"/>
    <cellStyle name="Normal 12 6 7" xfId="4848" xr:uid="{00000000-0005-0000-0000-000036940000}"/>
    <cellStyle name="Normal 12 6 7 2" xfId="18130" xr:uid="{00000000-0005-0000-0000-000037940000}"/>
    <cellStyle name="Normal 12 6 7 2 2" xfId="26084" xr:uid="{00000000-0005-0000-0000-000038940000}"/>
    <cellStyle name="Normal 12 6 7 2 2 2" xfId="55043" xr:uid="{00000000-0005-0000-0000-000039940000}"/>
    <cellStyle name="Normal 12 6 7 2 3" xfId="47102" xr:uid="{00000000-0005-0000-0000-00003A940000}"/>
    <cellStyle name="Normal 12 6 7 3" xfId="11460" xr:uid="{00000000-0005-0000-0000-00003B940000}"/>
    <cellStyle name="Normal 12 6 7 3 2" xfId="40518" xr:uid="{00000000-0005-0000-0000-00003C940000}"/>
    <cellStyle name="Normal 12 6 7 4" xfId="33934" xr:uid="{00000000-0005-0000-0000-00003D940000}"/>
    <cellStyle name="Normal 12 6 8" xfId="7017" xr:uid="{00000000-0005-0000-0000-00003E940000}"/>
    <cellStyle name="Normal 12 6 8 2" xfId="20278" xr:uid="{00000000-0005-0000-0000-00003F940000}"/>
    <cellStyle name="Normal 12 6 8 2 2" xfId="28232" xr:uid="{00000000-0005-0000-0000-000040940000}"/>
    <cellStyle name="Normal 12 6 8 2 2 2" xfId="57191" xr:uid="{00000000-0005-0000-0000-000041940000}"/>
    <cellStyle name="Normal 12 6 8 2 3" xfId="49250" xr:uid="{00000000-0005-0000-0000-000042940000}"/>
    <cellStyle name="Normal 12 6 8 3" xfId="13608" xr:uid="{00000000-0005-0000-0000-000043940000}"/>
    <cellStyle name="Normal 12 6 8 3 2" xfId="42666" xr:uid="{00000000-0005-0000-0000-000044940000}"/>
    <cellStyle name="Normal 12 6 8 4" xfId="36082" xr:uid="{00000000-0005-0000-0000-000045940000}"/>
    <cellStyle name="Normal 12 6 9" xfId="14886" xr:uid="{00000000-0005-0000-0000-000046940000}"/>
    <cellStyle name="Normal 12 6 9 2" xfId="22876" xr:uid="{00000000-0005-0000-0000-000047940000}"/>
    <cellStyle name="Normal 12 6 9 2 2" xfId="51835" xr:uid="{00000000-0005-0000-0000-000048940000}"/>
    <cellStyle name="Normal 12 6 9 3" xfId="43894" xr:uid="{00000000-0005-0000-0000-000049940000}"/>
    <cellStyle name="Normal 12 7" xfId="1546" xr:uid="{00000000-0005-0000-0000-00004A940000}"/>
    <cellStyle name="Normal 12 7 10" xfId="30735" xr:uid="{00000000-0005-0000-0000-00004B940000}"/>
    <cellStyle name="Normal 12 7 2" xfId="2171" xr:uid="{00000000-0005-0000-0000-00004C940000}"/>
    <cellStyle name="Normal 12 7 2 2" xfId="3179" xr:uid="{00000000-0005-0000-0000-00004D940000}"/>
    <cellStyle name="Normal 12 7 2 2 2" xfId="6537" xr:uid="{00000000-0005-0000-0000-00004E940000}"/>
    <cellStyle name="Normal 12 7 2 2 2 2" xfId="19819" xr:uid="{00000000-0005-0000-0000-00004F940000}"/>
    <cellStyle name="Normal 12 7 2 2 2 2 2" xfId="27773" xr:uid="{00000000-0005-0000-0000-000050940000}"/>
    <cellStyle name="Normal 12 7 2 2 2 2 2 2" xfId="56732" xr:uid="{00000000-0005-0000-0000-000051940000}"/>
    <cellStyle name="Normal 12 7 2 2 2 2 3" xfId="48791" xr:uid="{00000000-0005-0000-0000-000052940000}"/>
    <cellStyle name="Normal 12 7 2 2 2 3" xfId="13149" xr:uid="{00000000-0005-0000-0000-000053940000}"/>
    <cellStyle name="Normal 12 7 2 2 2 3 2" xfId="42207" xr:uid="{00000000-0005-0000-0000-000054940000}"/>
    <cellStyle name="Normal 12 7 2 2 2 4" xfId="35623" xr:uid="{00000000-0005-0000-0000-000055940000}"/>
    <cellStyle name="Normal 12 7 2 2 3" xfId="16667" xr:uid="{00000000-0005-0000-0000-000056940000}"/>
    <cellStyle name="Normal 12 7 2 2 3 2" xfId="24621" xr:uid="{00000000-0005-0000-0000-000057940000}"/>
    <cellStyle name="Normal 12 7 2 2 3 2 2" xfId="53580" xr:uid="{00000000-0005-0000-0000-000058940000}"/>
    <cellStyle name="Normal 12 7 2 2 3 3" xfId="45639" xr:uid="{00000000-0005-0000-0000-000059940000}"/>
    <cellStyle name="Normal 12 7 2 2 4" xfId="9857" xr:uid="{00000000-0005-0000-0000-00005A940000}"/>
    <cellStyle name="Normal 12 7 2 2 4 2" xfId="38915" xr:uid="{00000000-0005-0000-0000-00005B940000}"/>
    <cellStyle name="Normal 12 7 2 2 5" xfId="32331" xr:uid="{00000000-0005-0000-0000-00005C940000}"/>
    <cellStyle name="Normal 12 7 2 3" xfId="4377" xr:uid="{00000000-0005-0000-0000-00005D940000}"/>
    <cellStyle name="Normal 12 7 2 3 2" xfId="17671" xr:uid="{00000000-0005-0000-0000-00005E940000}"/>
    <cellStyle name="Normal 12 7 2 3 2 2" xfId="25625" xr:uid="{00000000-0005-0000-0000-00005F940000}"/>
    <cellStyle name="Normal 12 7 2 3 2 2 2" xfId="54584" xr:uid="{00000000-0005-0000-0000-000060940000}"/>
    <cellStyle name="Normal 12 7 2 3 2 3" xfId="46643" xr:uid="{00000000-0005-0000-0000-000061940000}"/>
    <cellStyle name="Normal 12 7 2 3 3" xfId="11001" xr:uid="{00000000-0005-0000-0000-000062940000}"/>
    <cellStyle name="Normal 12 7 2 3 3 2" xfId="40059" xr:uid="{00000000-0005-0000-0000-000063940000}"/>
    <cellStyle name="Normal 12 7 2 3 4" xfId="33475" xr:uid="{00000000-0005-0000-0000-000064940000}"/>
    <cellStyle name="Normal 12 7 2 4" xfId="5533" xr:uid="{00000000-0005-0000-0000-000065940000}"/>
    <cellStyle name="Normal 12 7 2 4 2" xfId="18815" xr:uid="{00000000-0005-0000-0000-000066940000}"/>
    <cellStyle name="Normal 12 7 2 4 2 2" xfId="26769" xr:uid="{00000000-0005-0000-0000-000067940000}"/>
    <cellStyle name="Normal 12 7 2 4 2 2 2" xfId="55728" xr:uid="{00000000-0005-0000-0000-000068940000}"/>
    <cellStyle name="Normal 12 7 2 4 2 3" xfId="47787" xr:uid="{00000000-0005-0000-0000-000069940000}"/>
    <cellStyle name="Normal 12 7 2 4 3" xfId="12145" xr:uid="{00000000-0005-0000-0000-00006A940000}"/>
    <cellStyle name="Normal 12 7 2 4 3 2" xfId="41203" xr:uid="{00000000-0005-0000-0000-00006B940000}"/>
    <cellStyle name="Normal 12 7 2 4 4" xfId="34619" xr:uid="{00000000-0005-0000-0000-00006C940000}"/>
    <cellStyle name="Normal 12 7 2 5" xfId="7702" xr:uid="{00000000-0005-0000-0000-00006D940000}"/>
    <cellStyle name="Normal 12 7 2 5 2" xfId="20963" xr:uid="{00000000-0005-0000-0000-00006E940000}"/>
    <cellStyle name="Normal 12 7 2 5 2 2" xfId="28917" xr:uid="{00000000-0005-0000-0000-00006F940000}"/>
    <cellStyle name="Normal 12 7 2 5 2 2 2" xfId="57876" xr:uid="{00000000-0005-0000-0000-000070940000}"/>
    <cellStyle name="Normal 12 7 2 5 2 3" xfId="49935" xr:uid="{00000000-0005-0000-0000-000071940000}"/>
    <cellStyle name="Normal 12 7 2 5 3" xfId="14293" xr:uid="{00000000-0005-0000-0000-000072940000}"/>
    <cellStyle name="Normal 12 7 2 5 3 2" xfId="43351" xr:uid="{00000000-0005-0000-0000-000073940000}"/>
    <cellStyle name="Normal 12 7 2 5 4" xfId="36767" xr:uid="{00000000-0005-0000-0000-000074940000}"/>
    <cellStyle name="Normal 12 7 2 6" xfId="15572" xr:uid="{00000000-0005-0000-0000-000075940000}"/>
    <cellStyle name="Normal 12 7 2 6 2" xfId="23562" xr:uid="{00000000-0005-0000-0000-000076940000}"/>
    <cellStyle name="Normal 12 7 2 6 2 2" xfId="52521" xr:uid="{00000000-0005-0000-0000-000077940000}"/>
    <cellStyle name="Normal 12 7 2 6 3" xfId="44580" xr:uid="{00000000-0005-0000-0000-000078940000}"/>
    <cellStyle name="Normal 12 7 2 7" xfId="22113" xr:uid="{00000000-0005-0000-0000-000079940000}"/>
    <cellStyle name="Normal 12 7 2 7 2" xfId="30061" xr:uid="{00000000-0005-0000-0000-00007A940000}"/>
    <cellStyle name="Normal 12 7 2 7 2 2" xfId="59020" xr:uid="{00000000-0005-0000-0000-00007B940000}"/>
    <cellStyle name="Normal 12 7 2 7 3" xfId="51079" xr:uid="{00000000-0005-0000-0000-00007C940000}"/>
    <cellStyle name="Normal 12 7 2 8" xfId="8853" xr:uid="{00000000-0005-0000-0000-00007D940000}"/>
    <cellStyle name="Normal 12 7 2 8 2" xfId="37911" xr:uid="{00000000-0005-0000-0000-00007E940000}"/>
    <cellStyle name="Normal 12 7 2 9" xfId="31327" xr:uid="{00000000-0005-0000-0000-00007F940000}"/>
    <cellStyle name="Normal 12 7 3" xfId="2587" xr:uid="{00000000-0005-0000-0000-000080940000}"/>
    <cellStyle name="Normal 12 7 3 2" xfId="5945" xr:uid="{00000000-0005-0000-0000-000081940000}"/>
    <cellStyle name="Normal 12 7 3 2 2" xfId="19227" xr:uid="{00000000-0005-0000-0000-000082940000}"/>
    <cellStyle name="Normal 12 7 3 2 2 2" xfId="27181" xr:uid="{00000000-0005-0000-0000-000083940000}"/>
    <cellStyle name="Normal 12 7 3 2 2 2 2" xfId="56140" xr:uid="{00000000-0005-0000-0000-000084940000}"/>
    <cellStyle name="Normal 12 7 3 2 2 3" xfId="48199" xr:uid="{00000000-0005-0000-0000-000085940000}"/>
    <cellStyle name="Normal 12 7 3 2 3" xfId="12557" xr:uid="{00000000-0005-0000-0000-000086940000}"/>
    <cellStyle name="Normal 12 7 3 2 3 2" xfId="41615" xr:uid="{00000000-0005-0000-0000-000087940000}"/>
    <cellStyle name="Normal 12 7 3 2 4" xfId="35031" xr:uid="{00000000-0005-0000-0000-000088940000}"/>
    <cellStyle name="Normal 12 7 3 3" xfId="16075" xr:uid="{00000000-0005-0000-0000-000089940000}"/>
    <cellStyle name="Normal 12 7 3 3 2" xfId="24029" xr:uid="{00000000-0005-0000-0000-00008A940000}"/>
    <cellStyle name="Normal 12 7 3 3 2 2" xfId="52988" xr:uid="{00000000-0005-0000-0000-00008B940000}"/>
    <cellStyle name="Normal 12 7 3 3 3" xfId="45047" xr:uid="{00000000-0005-0000-0000-00008C940000}"/>
    <cellStyle name="Normal 12 7 3 4" xfId="9265" xr:uid="{00000000-0005-0000-0000-00008D940000}"/>
    <cellStyle name="Normal 12 7 3 4 2" xfId="38323" xr:uid="{00000000-0005-0000-0000-00008E940000}"/>
    <cellStyle name="Normal 12 7 3 5" xfId="31739" xr:uid="{00000000-0005-0000-0000-00008F940000}"/>
    <cellStyle name="Normal 12 7 4" xfId="3785" xr:uid="{00000000-0005-0000-0000-000090940000}"/>
    <cellStyle name="Normal 12 7 4 2" xfId="17079" xr:uid="{00000000-0005-0000-0000-000091940000}"/>
    <cellStyle name="Normal 12 7 4 2 2" xfId="25033" xr:uid="{00000000-0005-0000-0000-000092940000}"/>
    <cellStyle name="Normal 12 7 4 2 2 2" xfId="53992" xr:uid="{00000000-0005-0000-0000-000093940000}"/>
    <cellStyle name="Normal 12 7 4 2 3" xfId="46051" xr:uid="{00000000-0005-0000-0000-000094940000}"/>
    <cellStyle name="Normal 12 7 4 3" xfId="10409" xr:uid="{00000000-0005-0000-0000-000095940000}"/>
    <cellStyle name="Normal 12 7 4 3 2" xfId="39467" xr:uid="{00000000-0005-0000-0000-000096940000}"/>
    <cellStyle name="Normal 12 7 4 4" xfId="32883" xr:uid="{00000000-0005-0000-0000-000097940000}"/>
    <cellStyle name="Normal 12 7 5" xfId="4941" xr:uid="{00000000-0005-0000-0000-000098940000}"/>
    <cellStyle name="Normal 12 7 5 2" xfId="18223" xr:uid="{00000000-0005-0000-0000-000099940000}"/>
    <cellStyle name="Normal 12 7 5 2 2" xfId="26177" xr:uid="{00000000-0005-0000-0000-00009A940000}"/>
    <cellStyle name="Normal 12 7 5 2 2 2" xfId="55136" xr:uid="{00000000-0005-0000-0000-00009B940000}"/>
    <cellStyle name="Normal 12 7 5 2 3" xfId="47195" xr:uid="{00000000-0005-0000-0000-00009C940000}"/>
    <cellStyle name="Normal 12 7 5 3" xfId="11553" xr:uid="{00000000-0005-0000-0000-00009D940000}"/>
    <cellStyle name="Normal 12 7 5 3 2" xfId="40611" xr:uid="{00000000-0005-0000-0000-00009E940000}"/>
    <cellStyle name="Normal 12 7 5 4" xfId="34027" xr:uid="{00000000-0005-0000-0000-00009F940000}"/>
    <cellStyle name="Normal 12 7 6" xfId="7110" xr:uid="{00000000-0005-0000-0000-0000A0940000}"/>
    <cellStyle name="Normal 12 7 6 2" xfId="20371" xr:uid="{00000000-0005-0000-0000-0000A1940000}"/>
    <cellStyle name="Normal 12 7 6 2 2" xfId="28325" xr:uid="{00000000-0005-0000-0000-0000A2940000}"/>
    <cellStyle name="Normal 12 7 6 2 2 2" xfId="57284" xr:uid="{00000000-0005-0000-0000-0000A3940000}"/>
    <cellStyle name="Normal 12 7 6 2 3" xfId="49343" xr:uid="{00000000-0005-0000-0000-0000A4940000}"/>
    <cellStyle name="Normal 12 7 6 3" xfId="13701" xr:uid="{00000000-0005-0000-0000-0000A5940000}"/>
    <cellStyle name="Normal 12 7 6 3 2" xfId="42759" xr:uid="{00000000-0005-0000-0000-0000A6940000}"/>
    <cellStyle name="Normal 12 7 6 4" xfId="36175" xr:uid="{00000000-0005-0000-0000-0000A7940000}"/>
    <cellStyle name="Normal 12 7 7" xfId="14979" xr:uid="{00000000-0005-0000-0000-0000A8940000}"/>
    <cellStyle name="Normal 12 7 7 2" xfId="22969" xr:uid="{00000000-0005-0000-0000-0000A9940000}"/>
    <cellStyle name="Normal 12 7 7 2 2" xfId="51928" xr:uid="{00000000-0005-0000-0000-0000AA940000}"/>
    <cellStyle name="Normal 12 7 7 3" xfId="43987" xr:uid="{00000000-0005-0000-0000-0000AB940000}"/>
    <cellStyle name="Normal 12 7 8" xfId="21521" xr:uid="{00000000-0005-0000-0000-0000AC940000}"/>
    <cellStyle name="Normal 12 7 8 2" xfId="29469" xr:uid="{00000000-0005-0000-0000-0000AD940000}"/>
    <cellStyle name="Normal 12 7 8 2 2" xfId="58428" xr:uid="{00000000-0005-0000-0000-0000AE940000}"/>
    <cellStyle name="Normal 12 7 8 3" xfId="50487" xr:uid="{00000000-0005-0000-0000-0000AF940000}"/>
    <cellStyle name="Normal 12 7 9" xfId="8261" xr:uid="{00000000-0005-0000-0000-0000B0940000}"/>
    <cellStyle name="Normal 12 7 9 2" xfId="37319" xr:uid="{00000000-0005-0000-0000-0000B1940000}"/>
    <cellStyle name="Normal 12 8" xfId="1988" xr:uid="{00000000-0005-0000-0000-0000B2940000}"/>
    <cellStyle name="Normal 12 8 2" xfId="2996" xr:uid="{00000000-0005-0000-0000-0000B3940000}"/>
    <cellStyle name="Normal 12 8 2 2" xfId="6354" xr:uid="{00000000-0005-0000-0000-0000B4940000}"/>
    <cellStyle name="Normal 12 8 2 2 2" xfId="19636" xr:uid="{00000000-0005-0000-0000-0000B5940000}"/>
    <cellStyle name="Normal 12 8 2 2 2 2" xfId="27590" xr:uid="{00000000-0005-0000-0000-0000B6940000}"/>
    <cellStyle name="Normal 12 8 2 2 2 2 2" xfId="56549" xr:uid="{00000000-0005-0000-0000-0000B7940000}"/>
    <cellStyle name="Normal 12 8 2 2 2 3" xfId="48608" xr:uid="{00000000-0005-0000-0000-0000B8940000}"/>
    <cellStyle name="Normal 12 8 2 2 3" xfId="12966" xr:uid="{00000000-0005-0000-0000-0000B9940000}"/>
    <cellStyle name="Normal 12 8 2 2 3 2" xfId="42024" xr:uid="{00000000-0005-0000-0000-0000BA940000}"/>
    <cellStyle name="Normal 12 8 2 2 4" xfId="35440" xr:uid="{00000000-0005-0000-0000-0000BB940000}"/>
    <cellStyle name="Normal 12 8 2 3" xfId="16484" xr:uid="{00000000-0005-0000-0000-0000BC940000}"/>
    <cellStyle name="Normal 12 8 2 3 2" xfId="24438" xr:uid="{00000000-0005-0000-0000-0000BD940000}"/>
    <cellStyle name="Normal 12 8 2 3 2 2" xfId="53397" xr:uid="{00000000-0005-0000-0000-0000BE940000}"/>
    <cellStyle name="Normal 12 8 2 3 3" xfId="45456" xr:uid="{00000000-0005-0000-0000-0000BF940000}"/>
    <cellStyle name="Normal 12 8 2 4" xfId="9674" xr:uid="{00000000-0005-0000-0000-0000C0940000}"/>
    <cellStyle name="Normal 12 8 2 4 2" xfId="38732" xr:uid="{00000000-0005-0000-0000-0000C1940000}"/>
    <cellStyle name="Normal 12 8 2 5" xfId="32148" xr:uid="{00000000-0005-0000-0000-0000C2940000}"/>
    <cellStyle name="Normal 12 8 3" xfId="4194" xr:uid="{00000000-0005-0000-0000-0000C3940000}"/>
    <cellStyle name="Normal 12 8 3 2" xfId="17488" xr:uid="{00000000-0005-0000-0000-0000C4940000}"/>
    <cellStyle name="Normal 12 8 3 2 2" xfId="25442" xr:uid="{00000000-0005-0000-0000-0000C5940000}"/>
    <cellStyle name="Normal 12 8 3 2 2 2" xfId="54401" xr:uid="{00000000-0005-0000-0000-0000C6940000}"/>
    <cellStyle name="Normal 12 8 3 2 3" xfId="46460" xr:uid="{00000000-0005-0000-0000-0000C7940000}"/>
    <cellStyle name="Normal 12 8 3 3" xfId="10818" xr:uid="{00000000-0005-0000-0000-0000C8940000}"/>
    <cellStyle name="Normal 12 8 3 3 2" xfId="39876" xr:uid="{00000000-0005-0000-0000-0000C9940000}"/>
    <cellStyle name="Normal 12 8 3 4" xfId="33292" xr:uid="{00000000-0005-0000-0000-0000CA940000}"/>
    <cellStyle name="Normal 12 8 4" xfId="5350" xr:uid="{00000000-0005-0000-0000-0000CB940000}"/>
    <cellStyle name="Normal 12 8 4 2" xfId="18632" xr:uid="{00000000-0005-0000-0000-0000CC940000}"/>
    <cellStyle name="Normal 12 8 4 2 2" xfId="26586" xr:uid="{00000000-0005-0000-0000-0000CD940000}"/>
    <cellStyle name="Normal 12 8 4 2 2 2" xfId="55545" xr:uid="{00000000-0005-0000-0000-0000CE940000}"/>
    <cellStyle name="Normal 12 8 4 2 3" xfId="47604" xr:uid="{00000000-0005-0000-0000-0000CF940000}"/>
    <cellStyle name="Normal 12 8 4 3" xfId="11962" xr:uid="{00000000-0005-0000-0000-0000D0940000}"/>
    <cellStyle name="Normal 12 8 4 3 2" xfId="41020" xr:uid="{00000000-0005-0000-0000-0000D1940000}"/>
    <cellStyle name="Normal 12 8 4 4" xfId="34436" xr:uid="{00000000-0005-0000-0000-0000D2940000}"/>
    <cellStyle name="Normal 12 8 5" xfId="7519" xr:uid="{00000000-0005-0000-0000-0000D3940000}"/>
    <cellStyle name="Normal 12 8 5 2" xfId="20780" xr:uid="{00000000-0005-0000-0000-0000D4940000}"/>
    <cellStyle name="Normal 12 8 5 2 2" xfId="28734" xr:uid="{00000000-0005-0000-0000-0000D5940000}"/>
    <cellStyle name="Normal 12 8 5 2 2 2" xfId="57693" xr:uid="{00000000-0005-0000-0000-0000D6940000}"/>
    <cellStyle name="Normal 12 8 5 2 3" xfId="49752" xr:uid="{00000000-0005-0000-0000-0000D7940000}"/>
    <cellStyle name="Normal 12 8 5 3" xfId="14110" xr:uid="{00000000-0005-0000-0000-0000D8940000}"/>
    <cellStyle name="Normal 12 8 5 3 2" xfId="43168" xr:uid="{00000000-0005-0000-0000-0000D9940000}"/>
    <cellStyle name="Normal 12 8 5 4" xfId="36584" xr:uid="{00000000-0005-0000-0000-0000DA940000}"/>
    <cellStyle name="Normal 12 8 6" xfId="15389" xr:uid="{00000000-0005-0000-0000-0000DB940000}"/>
    <cellStyle name="Normal 12 8 6 2" xfId="23379" xr:uid="{00000000-0005-0000-0000-0000DC940000}"/>
    <cellStyle name="Normal 12 8 6 2 2" xfId="52338" xr:uid="{00000000-0005-0000-0000-0000DD940000}"/>
    <cellStyle name="Normal 12 8 6 3" xfId="44397" xr:uid="{00000000-0005-0000-0000-0000DE940000}"/>
    <cellStyle name="Normal 12 8 7" xfId="21930" xr:uid="{00000000-0005-0000-0000-0000DF940000}"/>
    <cellStyle name="Normal 12 8 7 2" xfId="29878" xr:uid="{00000000-0005-0000-0000-0000E0940000}"/>
    <cellStyle name="Normal 12 8 7 2 2" xfId="58837" xr:uid="{00000000-0005-0000-0000-0000E1940000}"/>
    <cellStyle name="Normal 12 8 7 3" xfId="50896" xr:uid="{00000000-0005-0000-0000-0000E2940000}"/>
    <cellStyle name="Normal 12 8 8" xfId="8670" xr:uid="{00000000-0005-0000-0000-0000E3940000}"/>
    <cellStyle name="Normal 12 8 8 2" xfId="37728" xr:uid="{00000000-0005-0000-0000-0000E4940000}"/>
    <cellStyle name="Normal 12 8 9" xfId="31144" xr:uid="{00000000-0005-0000-0000-0000E5940000}"/>
    <cellStyle name="Normal 12 9" xfId="1804" xr:uid="{00000000-0005-0000-0000-0000E6940000}"/>
    <cellStyle name="Normal 12 9 2" xfId="2816" xr:uid="{00000000-0005-0000-0000-0000E7940000}"/>
    <cellStyle name="Normal 12 9 2 2" xfId="6174" xr:uid="{00000000-0005-0000-0000-0000E8940000}"/>
    <cellStyle name="Normal 12 9 2 2 2" xfId="19456" xr:uid="{00000000-0005-0000-0000-0000E9940000}"/>
    <cellStyle name="Normal 12 9 2 2 2 2" xfId="27410" xr:uid="{00000000-0005-0000-0000-0000EA940000}"/>
    <cellStyle name="Normal 12 9 2 2 2 2 2" xfId="56369" xr:uid="{00000000-0005-0000-0000-0000EB940000}"/>
    <cellStyle name="Normal 12 9 2 2 2 3" xfId="48428" xr:uid="{00000000-0005-0000-0000-0000EC940000}"/>
    <cellStyle name="Normal 12 9 2 2 3" xfId="12786" xr:uid="{00000000-0005-0000-0000-0000ED940000}"/>
    <cellStyle name="Normal 12 9 2 2 3 2" xfId="41844" xr:uid="{00000000-0005-0000-0000-0000EE940000}"/>
    <cellStyle name="Normal 12 9 2 2 4" xfId="35260" xr:uid="{00000000-0005-0000-0000-0000EF940000}"/>
    <cellStyle name="Normal 12 9 2 3" xfId="16304" xr:uid="{00000000-0005-0000-0000-0000F0940000}"/>
    <cellStyle name="Normal 12 9 2 3 2" xfId="24258" xr:uid="{00000000-0005-0000-0000-0000F1940000}"/>
    <cellStyle name="Normal 12 9 2 3 2 2" xfId="53217" xr:uid="{00000000-0005-0000-0000-0000F2940000}"/>
    <cellStyle name="Normal 12 9 2 3 3" xfId="45276" xr:uid="{00000000-0005-0000-0000-0000F3940000}"/>
    <cellStyle name="Normal 12 9 2 4" xfId="9494" xr:uid="{00000000-0005-0000-0000-0000F4940000}"/>
    <cellStyle name="Normal 12 9 2 4 2" xfId="38552" xr:uid="{00000000-0005-0000-0000-0000F5940000}"/>
    <cellStyle name="Normal 12 9 2 5" xfId="31968" xr:uid="{00000000-0005-0000-0000-0000F6940000}"/>
    <cellStyle name="Normal 12 9 3" xfId="4014" xr:uid="{00000000-0005-0000-0000-0000F7940000}"/>
    <cellStyle name="Normal 12 9 3 2" xfId="17308" xr:uid="{00000000-0005-0000-0000-0000F8940000}"/>
    <cellStyle name="Normal 12 9 3 2 2" xfId="25262" xr:uid="{00000000-0005-0000-0000-0000F9940000}"/>
    <cellStyle name="Normal 12 9 3 2 2 2" xfId="54221" xr:uid="{00000000-0005-0000-0000-0000FA940000}"/>
    <cellStyle name="Normal 12 9 3 2 3" xfId="46280" xr:uid="{00000000-0005-0000-0000-0000FB940000}"/>
    <cellStyle name="Normal 12 9 3 3" xfId="10638" xr:uid="{00000000-0005-0000-0000-0000FC940000}"/>
    <cellStyle name="Normal 12 9 3 3 2" xfId="39696" xr:uid="{00000000-0005-0000-0000-0000FD940000}"/>
    <cellStyle name="Normal 12 9 3 4" xfId="33112" xr:uid="{00000000-0005-0000-0000-0000FE940000}"/>
    <cellStyle name="Normal 12 9 4" xfId="5170" xr:uid="{00000000-0005-0000-0000-0000FF940000}"/>
    <cellStyle name="Normal 12 9 4 2" xfId="18452" xr:uid="{00000000-0005-0000-0000-000000950000}"/>
    <cellStyle name="Normal 12 9 4 2 2" xfId="26406" xr:uid="{00000000-0005-0000-0000-000001950000}"/>
    <cellStyle name="Normal 12 9 4 2 2 2" xfId="55365" xr:uid="{00000000-0005-0000-0000-000002950000}"/>
    <cellStyle name="Normal 12 9 4 2 3" xfId="47424" xr:uid="{00000000-0005-0000-0000-000003950000}"/>
    <cellStyle name="Normal 12 9 4 3" xfId="11782" xr:uid="{00000000-0005-0000-0000-000004950000}"/>
    <cellStyle name="Normal 12 9 4 3 2" xfId="40840" xr:uid="{00000000-0005-0000-0000-000005950000}"/>
    <cellStyle name="Normal 12 9 4 4" xfId="34256" xr:uid="{00000000-0005-0000-0000-000006950000}"/>
    <cellStyle name="Normal 12 9 5" xfId="7339" xr:uid="{00000000-0005-0000-0000-000007950000}"/>
    <cellStyle name="Normal 12 9 5 2" xfId="20600" xr:uid="{00000000-0005-0000-0000-000008950000}"/>
    <cellStyle name="Normal 12 9 5 2 2" xfId="28554" xr:uid="{00000000-0005-0000-0000-000009950000}"/>
    <cellStyle name="Normal 12 9 5 2 2 2" xfId="57513" xr:uid="{00000000-0005-0000-0000-00000A950000}"/>
    <cellStyle name="Normal 12 9 5 2 3" xfId="49572" xr:uid="{00000000-0005-0000-0000-00000B950000}"/>
    <cellStyle name="Normal 12 9 5 3" xfId="13930" xr:uid="{00000000-0005-0000-0000-00000C950000}"/>
    <cellStyle name="Normal 12 9 5 3 2" xfId="42988" xr:uid="{00000000-0005-0000-0000-00000D950000}"/>
    <cellStyle name="Normal 12 9 5 4" xfId="36404" xr:uid="{00000000-0005-0000-0000-00000E950000}"/>
    <cellStyle name="Normal 12 9 6" xfId="15209" xr:uid="{00000000-0005-0000-0000-00000F950000}"/>
    <cellStyle name="Normal 12 9 6 2" xfId="23199" xr:uid="{00000000-0005-0000-0000-000010950000}"/>
    <cellStyle name="Normal 12 9 6 2 2" xfId="52158" xr:uid="{00000000-0005-0000-0000-000011950000}"/>
    <cellStyle name="Normal 12 9 6 3" xfId="44217" xr:uid="{00000000-0005-0000-0000-000012950000}"/>
    <cellStyle name="Normal 12 9 7" xfId="21750" xr:uid="{00000000-0005-0000-0000-000013950000}"/>
    <cellStyle name="Normal 12 9 7 2" xfId="29698" xr:uid="{00000000-0005-0000-0000-000014950000}"/>
    <cellStyle name="Normal 12 9 7 2 2" xfId="58657" xr:uid="{00000000-0005-0000-0000-000015950000}"/>
    <cellStyle name="Normal 12 9 7 3" xfId="50716" xr:uid="{00000000-0005-0000-0000-000016950000}"/>
    <cellStyle name="Normal 12 9 8" xfId="8490" xr:uid="{00000000-0005-0000-0000-000017950000}"/>
    <cellStyle name="Normal 12 9 8 2" xfId="37548" xr:uid="{00000000-0005-0000-0000-000018950000}"/>
    <cellStyle name="Normal 12 9 9" xfId="30964" xr:uid="{00000000-0005-0000-0000-000019950000}"/>
    <cellStyle name="Normal 12_Compare" xfId="1099" xr:uid="{00000000-0005-0000-0000-00001A950000}"/>
    <cellStyle name="Normal 120" xfId="3549" xr:uid="{00000000-0005-0000-0000-00001B950000}"/>
    <cellStyle name="Normal 120 2" xfId="4696" xr:uid="{00000000-0005-0000-0000-00001C950000}"/>
    <cellStyle name="Normal 120 2 2" xfId="17990" xr:uid="{00000000-0005-0000-0000-00001D950000}"/>
    <cellStyle name="Normal 120 2 2 2" xfId="25944" xr:uid="{00000000-0005-0000-0000-00001E950000}"/>
    <cellStyle name="Normal 120 2 2 2 2" xfId="54903" xr:uid="{00000000-0005-0000-0000-00001F950000}"/>
    <cellStyle name="Normal 120 2 2 3" xfId="46962" xr:uid="{00000000-0005-0000-0000-000020950000}"/>
    <cellStyle name="Normal 120 2 3" xfId="11320" xr:uid="{00000000-0005-0000-0000-000021950000}"/>
    <cellStyle name="Normal 120 2 3 2" xfId="40378" xr:uid="{00000000-0005-0000-0000-000022950000}"/>
    <cellStyle name="Normal 120 2 4" xfId="33794" xr:uid="{00000000-0005-0000-0000-000023950000}"/>
    <cellStyle name="Normal 120 3" xfId="6856" xr:uid="{00000000-0005-0000-0000-000024950000}"/>
    <cellStyle name="Normal 120 3 2" xfId="20138" xr:uid="{00000000-0005-0000-0000-000025950000}"/>
    <cellStyle name="Normal 120 3 2 2" xfId="28092" xr:uid="{00000000-0005-0000-0000-000026950000}"/>
    <cellStyle name="Normal 120 3 2 2 2" xfId="57051" xr:uid="{00000000-0005-0000-0000-000027950000}"/>
    <cellStyle name="Normal 120 3 2 3" xfId="49110" xr:uid="{00000000-0005-0000-0000-000028950000}"/>
    <cellStyle name="Normal 120 3 3" xfId="13468" xr:uid="{00000000-0005-0000-0000-000029950000}"/>
    <cellStyle name="Normal 120 3 3 2" xfId="42526" xr:uid="{00000000-0005-0000-0000-00002A950000}"/>
    <cellStyle name="Normal 120 3 4" xfId="35942" xr:uid="{00000000-0005-0000-0000-00002B950000}"/>
    <cellStyle name="Normal 120 4" xfId="8021" xr:uid="{00000000-0005-0000-0000-00002C950000}"/>
    <cellStyle name="Normal 120 4 2" xfId="21282" xr:uid="{00000000-0005-0000-0000-00002D950000}"/>
    <cellStyle name="Normal 120 4 2 2" xfId="29236" xr:uid="{00000000-0005-0000-0000-00002E950000}"/>
    <cellStyle name="Normal 120 4 2 2 2" xfId="58195" xr:uid="{00000000-0005-0000-0000-00002F950000}"/>
    <cellStyle name="Normal 120 4 2 3" xfId="50254" xr:uid="{00000000-0005-0000-0000-000030950000}"/>
    <cellStyle name="Normal 120 4 3" xfId="14612" xr:uid="{00000000-0005-0000-0000-000031950000}"/>
    <cellStyle name="Normal 120 4 3 2" xfId="43670" xr:uid="{00000000-0005-0000-0000-000032950000}"/>
    <cellStyle name="Normal 120 4 4" xfId="37086" xr:uid="{00000000-0005-0000-0000-000033950000}"/>
    <cellStyle name="Normal 120 5" xfId="15895" xr:uid="{00000000-0005-0000-0000-000034950000}"/>
    <cellStyle name="Normal 120 5 2" xfId="23884" xr:uid="{00000000-0005-0000-0000-000035950000}"/>
    <cellStyle name="Normal 120 5 2 2" xfId="52843" xr:uid="{00000000-0005-0000-0000-000036950000}"/>
    <cellStyle name="Normal 120 5 3" xfId="44902" xr:uid="{00000000-0005-0000-0000-000037950000}"/>
    <cellStyle name="Normal 120 6" xfId="22432" xr:uid="{00000000-0005-0000-0000-000038950000}"/>
    <cellStyle name="Normal 120 6 2" xfId="30380" xr:uid="{00000000-0005-0000-0000-000039950000}"/>
    <cellStyle name="Normal 120 6 2 2" xfId="59339" xr:uid="{00000000-0005-0000-0000-00003A950000}"/>
    <cellStyle name="Normal 120 6 3" xfId="51398" xr:uid="{00000000-0005-0000-0000-00003B950000}"/>
    <cellStyle name="Normal 120 7" xfId="10176" xr:uid="{00000000-0005-0000-0000-00003C950000}"/>
    <cellStyle name="Normal 120 7 2" xfId="39234" xr:uid="{00000000-0005-0000-0000-00003D950000}"/>
    <cellStyle name="Normal 120 8" xfId="32650" xr:uid="{00000000-0005-0000-0000-00003E950000}"/>
    <cellStyle name="Normal 121" xfId="3542" xr:uid="{00000000-0005-0000-0000-00003F950000}"/>
    <cellStyle name="Normal 121 2" xfId="4689" xr:uid="{00000000-0005-0000-0000-000040950000}"/>
    <cellStyle name="Normal 121 2 2" xfId="17983" xr:uid="{00000000-0005-0000-0000-000041950000}"/>
    <cellStyle name="Normal 121 2 2 2" xfId="25937" xr:uid="{00000000-0005-0000-0000-000042950000}"/>
    <cellStyle name="Normal 121 2 2 2 2" xfId="54896" xr:uid="{00000000-0005-0000-0000-000043950000}"/>
    <cellStyle name="Normal 121 2 2 3" xfId="46955" xr:uid="{00000000-0005-0000-0000-000044950000}"/>
    <cellStyle name="Normal 121 2 3" xfId="11313" xr:uid="{00000000-0005-0000-0000-000045950000}"/>
    <cellStyle name="Normal 121 2 3 2" xfId="40371" xr:uid="{00000000-0005-0000-0000-000046950000}"/>
    <cellStyle name="Normal 121 2 4" xfId="33787" xr:uid="{00000000-0005-0000-0000-000047950000}"/>
    <cellStyle name="Normal 121 3" xfId="6849" xr:uid="{00000000-0005-0000-0000-000048950000}"/>
    <cellStyle name="Normal 121 3 2" xfId="20131" xr:uid="{00000000-0005-0000-0000-000049950000}"/>
    <cellStyle name="Normal 121 3 2 2" xfId="28085" xr:uid="{00000000-0005-0000-0000-00004A950000}"/>
    <cellStyle name="Normal 121 3 2 2 2" xfId="57044" xr:uid="{00000000-0005-0000-0000-00004B950000}"/>
    <cellStyle name="Normal 121 3 2 3" xfId="49103" xr:uid="{00000000-0005-0000-0000-00004C950000}"/>
    <cellStyle name="Normal 121 3 3" xfId="13461" xr:uid="{00000000-0005-0000-0000-00004D950000}"/>
    <cellStyle name="Normal 121 3 3 2" xfId="42519" xr:uid="{00000000-0005-0000-0000-00004E950000}"/>
    <cellStyle name="Normal 121 3 4" xfId="35935" xr:uid="{00000000-0005-0000-0000-00004F950000}"/>
    <cellStyle name="Normal 121 4" xfId="8014" xr:uid="{00000000-0005-0000-0000-000050950000}"/>
    <cellStyle name="Normal 121 4 2" xfId="21275" xr:uid="{00000000-0005-0000-0000-000051950000}"/>
    <cellStyle name="Normal 121 4 2 2" xfId="29229" xr:uid="{00000000-0005-0000-0000-000052950000}"/>
    <cellStyle name="Normal 121 4 2 2 2" xfId="58188" xr:uid="{00000000-0005-0000-0000-000053950000}"/>
    <cellStyle name="Normal 121 4 2 3" xfId="50247" xr:uid="{00000000-0005-0000-0000-000054950000}"/>
    <cellStyle name="Normal 121 4 3" xfId="14605" xr:uid="{00000000-0005-0000-0000-000055950000}"/>
    <cellStyle name="Normal 121 4 3 2" xfId="43663" xr:uid="{00000000-0005-0000-0000-000056950000}"/>
    <cellStyle name="Normal 121 4 4" xfId="37079" xr:uid="{00000000-0005-0000-0000-000057950000}"/>
    <cellStyle name="Normal 121 5" xfId="15888" xr:uid="{00000000-0005-0000-0000-000058950000}"/>
    <cellStyle name="Normal 121 5 2" xfId="23877" xr:uid="{00000000-0005-0000-0000-000059950000}"/>
    <cellStyle name="Normal 121 5 2 2" xfId="52836" xr:uid="{00000000-0005-0000-0000-00005A950000}"/>
    <cellStyle name="Normal 121 5 3" xfId="44895" xr:uid="{00000000-0005-0000-0000-00005B950000}"/>
    <cellStyle name="Normal 121 6" xfId="22425" xr:uid="{00000000-0005-0000-0000-00005C950000}"/>
    <cellStyle name="Normal 121 6 2" xfId="30373" xr:uid="{00000000-0005-0000-0000-00005D950000}"/>
    <cellStyle name="Normal 121 6 2 2" xfId="59332" xr:uid="{00000000-0005-0000-0000-00005E950000}"/>
    <cellStyle name="Normal 121 6 3" xfId="51391" xr:uid="{00000000-0005-0000-0000-00005F950000}"/>
    <cellStyle name="Normal 121 7" xfId="10169" xr:uid="{00000000-0005-0000-0000-000060950000}"/>
    <cellStyle name="Normal 121 7 2" xfId="39227" xr:uid="{00000000-0005-0000-0000-000061950000}"/>
    <cellStyle name="Normal 121 8" xfId="32643" xr:uid="{00000000-0005-0000-0000-000062950000}"/>
    <cellStyle name="Normal 122" xfId="3554" xr:uid="{00000000-0005-0000-0000-000063950000}"/>
    <cellStyle name="Normal 122 2" xfId="4701" xr:uid="{00000000-0005-0000-0000-000064950000}"/>
    <cellStyle name="Normal 122 2 2" xfId="17995" xr:uid="{00000000-0005-0000-0000-000065950000}"/>
    <cellStyle name="Normal 122 2 2 2" xfId="25949" xr:uid="{00000000-0005-0000-0000-000066950000}"/>
    <cellStyle name="Normal 122 2 2 2 2" xfId="54908" xr:uid="{00000000-0005-0000-0000-000067950000}"/>
    <cellStyle name="Normal 122 2 2 3" xfId="46967" xr:uid="{00000000-0005-0000-0000-000068950000}"/>
    <cellStyle name="Normal 122 2 3" xfId="11325" xr:uid="{00000000-0005-0000-0000-000069950000}"/>
    <cellStyle name="Normal 122 2 3 2" xfId="40383" xr:uid="{00000000-0005-0000-0000-00006A950000}"/>
    <cellStyle name="Normal 122 2 4" xfId="33799" xr:uid="{00000000-0005-0000-0000-00006B950000}"/>
    <cellStyle name="Normal 122 3" xfId="6861" xr:uid="{00000000-0005-0000-0000-00006C950000}"/>
    <cellStyle name="Normal 122 3 2" xfId="20143" xr:uid="{00000000-0005-0000-0000-00006D950000}"/>
    <cellStyle name="Normal 122 3 2 2" xfId="28097" xr:uid="{00000000-0005-0000-0000-00006E950000}"/>
    <cellStyle name="Normal 122 3 2 2 2" xfId="57056" xr:uid="{00000000-0005-0000-0000-00006F950000}"/>
    <cellStyle name="Normal 122 3 2 3" xfId="49115" xr:uid="{00000000-0005-0000-0000-000070950000}"/>
    <cellStyle name="Normal 122 3 3" xfId="13473" xr:uid="{00000000-0005-0000-0000-000071950000}"/>
    <cellStyle name="Normal 122 3 3 2" xfId="42531" xr:uid="{00000000-0005-0000-0000-000072950000}"/>
    <cellStyle name="Normal 122 3 4" xfId="35947" xr:uid="{00000000-0005-0000-0000-000073950000}"/>
    <cellStyle name="Normal 122 4" xfId="8026" xr:uid="{00000000-0005-0000-0000-000074950000}"/>
    <cellStyle name="Normal 122 4 2" xfId="21287" xr:uid="{00000000-0005-0000-0000-000075950000}"/>
    <cellStyle name="Normal 122 4 2 2" xfId="29241" xr:uid="{00000000-0005-0000-0000-000076950000}"/>
    <cellStyle name="Normal 122 4 2 2 2" xfId="58200" xr:uid="{00000000-0005-0000-0000-000077950000}"/>
    <cellStyle name="Normal 122 4 2 3" xfId="50259" xr:uid="{00000000-0005-0000-0000-000078950000}"/>
    <cellStyle name="Normal 122 4 3" xfId="14617" xr:uid="{00000000-0005-0000-0000-000079950000}"/>
    <cellStyle name="Normal 122 4 3 2" xfId="43675" xr:uid="{00000000-0005-0000-0000-00007A950000}"/>
    <cellStyle name="Normal 122 4 4" xfId="37091" xr:uid="{00000000-0005-0000-0000-00007B950000}"/>
    <cellStyle name="Normal 122 5" xfId="15900" xr:uid="{00000000-0005-0000-0000-00007C950000}"/>
    <cellStyle name="Normal 122 5 2" xfId="23889" xr:uid="{00000000-0005-0000-0000-00007D950000}"/>
    <cellStyle name="Normal 122 5 2 2" xfId="52848" xr:uid="{00000000-0005-0000-0000-00007E950000}"/>
    <cellStyle name="Normal 122 5 3" xfId="44907" xr:uid="{00000000-0005-0000-0000-00007F950000}"/>
    <cellStyle name="Normal 122 6" xfId="22437" xr:uid="{00000000-0005-0000-0000-000080950000}"/>
    <cellStyle name="Normal 122 6 2" xfId="30385" xr:uid="{00000000-0005-0000-0000-000081950000}"/>
    <cellStyle name="Normal 122 6 2 2" xfId="59344" xr:uid="{00000000-0005-0000-0000-000082950000}"/>
    <cellStyle name="Normal 122 6 3" xfId="51403" xr:uid="{00000000-0005-0000-0000-000083950000}"/>
    <cellStyle name="Normal 122 7" xfId="10181" xr:uid="{00000000-0005-0000-0000-000084950000}"/>
    <cellStyle name="Normal 122 7 2" xfId="39239" xr:uid="{00000000-0005-0000-0000-000085950000}"/>
    <cellStyle name="Normal 122 8" xfId="32655" xr:uid="{00000000-0005-0000-0000-000086950000}"/>
    <cellStyle name="Normal 123" xfId="3560" xr:uid="{00000000-0005-0000-0000-000087950000}"/>
    <cellStyle name="Normal 123 2" xfId="4707" xr:uid="{00000000-0005-0000-0000-000088950000}"/>
    <cellStyle name="Normal 123 2 2" xfId="18001" xr:uid="{00000000-0005-0000-0000-000089950000}"/>
    <cellStyle name="Normal 123 2 2 2" xfId="25955" xr:uid="{00000000-0005-0000-0000-00008A950000}"/>
    <cellStyle name="Normal 123 2 2 2 2" xfId="54914" xr:uid="{00000000-0005-0000-0000-00008B950000}"/>
    <cellStyle name="Normal 123 2 2 3" xfId="46973" xr:uid="{00000000-0005-0000-0000-00008C950000}"/>
    <cellStyle name="Normal 123 2 3" xfId="11331" xr:uid="{00000000-0005-0000-0000-00008D950000}"/>
    <cellStyle name="Normal 123 2 3 2" xfId="40389" xr:uid="{00000000-0005-0000-0000-00008E950000}"/>
    <cellStyle name="Normal 123 2 4" xfId="33805" xr:uid="{00000000-0005-0000-0000-00008F950000}"/>
    <cellStyle name="Normal 123 3" xfId="6867" xr:uid="{00000000-0005-0000-0000-000090950000}"/>
    <cellStyle name="Normal 123 3 2" xfId="20149" xr:uid="{00000000-0005-0000-0000-000091950000}"/>
    <cellStyle name="Normal 123 3 2 2" xfId="28103" xr:uid="{00000000-0005-0000-0000-000092950000}"/>
    <cellStyle name="Normal 123 3 2 2 2" xfId="57062" xr:uid="{00000000-0005-0000-0000-000093950000}"/>
    <cellStyle name="Normal 123 3 2 3" xfId="49121" xr:uid="{00000000-0005-0000-0000-000094950000}"/>
    <cellStyle name="Normal 123 3 3" xfId="13479" xr:uid="{00000000-0005-0000-0000-000095950000}"/>
    <cellStyle name="Normal 123 3 3 2" xfId="42537" xr:uid="{00000000-0005-0000-0000-000096950000}"/>
    <cellStyle name="Normal 123 3 4" xfId="35953" xr:uid="{00000000-0005-0000-0000-000097950000}"/>
    <cellStyle name="Normal 123 4" xfId="8032" xr:uid="{00000000-0005-0000-0000-000098950000}"/>
    <cellStyle name="Normal 123 4 2" xfId="21293" xr:uid="{00000000-0005-0000-0000-000099950000}"/>
    <cellStyle name="Normal 123 4 2 2" xfId="29247" xr:uid="{00000000-0005-0000-0000-00009A950000}"/>
    <cellStyle name="Normal 123 4 2 2 2" xfId="58206" xr:uid="{00000000-0005-0000-0000-00009B950000}"/>
    <cellStyle name="Normal 123 4 2 3" xfId="50265" xr:uid="{00000000-0005-0000-0000-00009C950000}"/>
    <cellStyle name="Normal 123 4 3" xfId="14623" xr:uid="{00000000-0005-0000-0000-00009D950000}"/>
    <cellStyle name="Normal 123 4 3 2" xfId="43681" xr:uid="{00000000-0005-0000-0000-00009E950000}"/>
    <cellStyle name="Normal 123 4 4" xfId="37097" xr:uid="{00000000-0005-0000-0000-00009F950000}"/>
    <cellStyle name="Normal 123 5" xfId="15906" xr:uid="{00000000-0005-0000-0000-0000A0950000}"/>
    <cellStyle name="Normal 123 5 2" xfId="23895" xr:uid="{00000000-0005-0000-0000-0000A1950000}"/>
    <cellStyle name="Normal 123 5 2 2" xfId="52854" xr:uid="{00000000-0005-0000-0000-0000A2950000}"/>
    <cellStyle name="Normal 123 5 3" xfId="44913" xr:uid="{00000000-0005-0000-0000-0000A3950000}"/>
    <cellStyle name="Normal 123 6" xfId="22443" xr:uid="{00000000-0005-0000-0000-0000A4950000}"/>
    <cellStyle name="Normal 123 6 2" xfId="30391" xr:uid="{00000000-0005-0000-0000-0000A5950000}"/>
    <cellStyle name="Normal 123 6 2 2" xfId="59350" xr:uid="{00000000-0005-0000-0000-0000A6950000}"/>
    <cellStyle name="Normal 123 6 3" xfId="51409" xr:uid="{00000000-0005-0000-0000-0000A7950000}"/>
    <cellStyle name="Normal 123 7" xfId="10187" xr:uid="{00000000-0005-0000-0000-0000A8950000}"/>
    <cellStyle name="Normal 123 7 2" xfId="39245" xr:uid="{00000000-0005-0000-0000-0000A9950000}"/>
    <cellStyle name="Normal 123 8" xfId="32661" xr:uid="{00000000-0005-0000-0000-0000AA950000}"/>
    <cellStyle name="Normal 124" xfId="3561" xr:uid="{00000000-0005-0000-0000-0000AB950000}"/>
    <cellStyle name="Normal 124 2" xfId="4708" xr:uid="{00000000-0005-0000-0000-0000AC950000}"/>
    <cellStyle name="Normal 124 2 2" xfId="18002" xr:uid="{00000000-0005-0000-0000-0000AD950000}"/>
    <cellStyle name="Normal 124 2 2 2" xfId="25956" xr:uid="{00000000-0005-0000-0000-0000AE950000}"/>
    <cellStyle name="Normal 124 2 2 2 2" xfId="54915" xr:uid="{00000000-0005-0000-0000-0000AF950000}"/>
    <cellStyle name="Normal 124 2 2 3" xfId="46974" xr:uid="{00000000-0005-0000-0000-0000B0950000}"/>
    <cellStyle name="Normal 124 2 3" xfId="11332" xr:uid="{00000000-0005-0000-0000-0000B1950000}"/>
    <cellStyle name="Normal 124 2 3 2" xfId="40390" xr:uid="{00000000-0005-0000-0000-0000B2950000}"/>
    <cellStyle name="Normal 124 2 4" xfId="33806" xr:uid="{00000000-0005-0000-0000-0000B3950000}"/>
    <cellStyle name="Normal 124 3" xfId="6868" xr:uid="{00000000-0005-0000-0000-0000B4950000}"/>
    <cellStyle name="Normal 124 3 2" xfId="20150" xr:uid="{00000000-0005-0000-0000-0000B5950000}"/>
    <cellStyle name="Normal 124 3 2 2" xfId="28104" xr:uid="{00000000-0005-0000-0000-0000B6950000}"/>
    <cellStyle name="Normal 124 3 2 2 2" xfId="57063" xr:uid="{00000000-0005-0000-0000-0000B7950000}"/>
    <cellStyle name="Normal 124 3 2 3" xfId="49122" xr:uid="{00000000-0005-0000-0000-0000B8950000}"/>
    <cellStyle name="Normal 124 3 3" xfId="13480" xr:uid="{00000000-0005-0000-0000-0000B9950000}"/>
    <cellStyle name="Normal 124 3 3 2" xfId="42538" xr:uid="{00000000-0005-0000-0000-0000BA950000}"/>
    <cellStyle name="Normal 124 3 4" xfId="35954" xr:uid="{00000000-0005-0000-0000-0000BB950000}"/>
    <cellStyle name="Normal 124 4" xfId="8033" xr:uid="{00000000-0005-0000-0000-0000BC950000}"/>
    <cellStyle name="Normal 124 4 2" xfId="21294" xr:uid="{00000000-0005-0000-0000-0000BD950000}"/>
    <cellStyle name="Normal 124 4 2 2" xfId="29248" xr:uid="{00000000-0005-0000-0000-0000BE950000}"/>
    <cellStyle name="Normal 124 4 2 2 2" xfId="58207" xr:uid="{00000000-0005-0000-0000-0000BF950000}"/>
    <cellStyle name="Normal 124 4 2 3" xfId="50266" xr:uid="{00000000-0005-0000-0000-0000C0950000}"/>
    <cellStyle name="Normal 124 4 3" xfId="14624" xr:uid="{00000000-0005-0000-0000-0000C1950000}"/>
    <cellStyle name="Normal 124 4 3 2" xfId="43682" xr:uid="{00000000-0005-0000-0000-0000C2950000}"/>
    <cellStyle name="Normal 124 4 4" xfId="37098" xr:uid="{00000000-0005-0000-0000-0000C3950000}"/>
    <cellStyle name="Normal 124 5" xfId="15907" xr:uid="{00000000-0005-0000-0000-0000C4950000}"/>
    <cellStyle name="Normal 124 5 2" xfId="23896" xr:uid="{00000000-0005-0000-0000-0000C5950000}"/>
    <cellStyle name="Normal 124 5 2 2" xfId="52855" xr:uid="{00000000-0005-0000-0000-0000C6950000}"/>
    <cellStyle name="Normal 124 5 3" xfId="44914" xr:uid="{00000000-0005-0000-0000-0000C7950000}"/>
    <cellStyle name="Normal 124 6" xfId="22444" xr:uid="{00000000-0005-0000-0000-0000C8950000}"/>
    <cellStyle name="Normal 124 6 2" xfId="30392" xr:uid="{00000000-0005-0000-0000-0000C9950000}"/>
    <cellStyle name="Normal 124 6 2 2" xfId="59351" xr:uid="{00000000-0005-0000-0000-0000CA950000}"/>
    <cellStyle name="Normal 124 6 3" xfId="51410" xr:uid="{00000000-0005-0000-0000-0000CB950000}"/>
    <cellStyle name="Normal 124 7" xfId="10188" xr:uid="{00000000-0005-0000-0000-0000CC950000}"/>
    <cellStyle name="Normal 124 7 2" xfId="39246" xr:uid="{00000000-0005-0000-0000-0000CD950000}"/>
    <cellStyle name="Normal 124 8" xfId="32662" xr:uid="{00000000-0005-0000-0000-0000CE950000}"/>
    <cellStyle name="Normal 125" xfId="3557" xr:uid="{00000000-0005-0000-0000-0000CF950000}"/>
    <cellStyle name="Normal 125 2" xfId="4704" xr:uid="{00000000-0005-0000-0000-0000D0950000}"/>
    <cellStyle name="Normal 125 2 2" xfId="17998" xr:uid="{00000000-0005-0000-0000-0000D1950000}"/>
    <cellStyle name="Normal 125 2 2 2" xfId="25952" xr:uid="{00000000-0005-0000-0000-0000D2950000}"/>
    <cellStyle name="Normal 125 2 2 2 2" xfId="54911" xr:uid="{00000000-0005-0000-0000-0000D3950000}"/>
    <cellStyle name="Normal 125 2 2 3" xfId="46970" xr:uid="{00000000-0005-0000-0000-0000D4950000}"/>
    <cellStyle name="Normal 125 2 3" xfId="11328" xr:uid="{00000000-0005-0000-0000-0000D5950000}"/>
    <cellStyle name="Normal 125 2 3 2" xfId="40386" xr:uid="{00000000-0005-0000-0000-0000D6950000}"/>
    <cellStyle name="Normal 125 2 4" xfId="33802" xr:uid="{00000000-0005-0000-0000-0000D7950000}"/>
    <cellStyle name="Normal 125 3" xfId="6864" xr:uid="{00000000-0005-0000-0000-0000D8950000}"/>
    <cellStyle name="Normal 125 3 2" xfId="20146" xr:uid="{00000000-0005-0000-0000-0000D9950000}"/>
    <cellStyle name="Normal 125 3 2 2" xfId="28100" xr:uid="{00000000-0005-0000-0000-0000DA950000}"/>
    <cellStyle name="Normal 125 3 2 2 2" xfId="57059" xr:uid="{00000000-0005-0000-0000-0000DB950000}"/>
    <cellStyle name="Normal 125 3 2 3" xfId="49118" xr:uid="{00000000-0005-0000-0000-0000DC950000}"/>
    <cellStyle name="Normal 125 3 3" xfId="13476" xr:uid="{00000000-0005-0000-0000-0000DD950000}"/>
    <cellStyle name="Normal 125 3 3 2" xfId="42534" xr:uid="{00000000-0005-0000-0000-0000DE950000}"/>
    <cellStyle name="Normal 125 3 4" xfId="35950" xr:uid="{00000000-0005-0000-0000-0000DF950000}"/>
    <cellStyle name="Normal 125 4" xfId="8029" xr:uid="{00000000-0005-0000-0000-0000E0950000}"/>
    <cellStyle name="Normal 125 4 2" xfId="21290" xr:uid="{00000000-0005-0000-0000-0000E1950000}"/>
    <cellStyle name="Normal 125 4 2 2" xfId="29244" xr:uid="{00000000-0005-0000-0000-0000E2950000}"/>
    <cellStyle name="Normal 125 4 2 2 2" xfId="58203" xr:uid="{00000000-0005-0000-0000-0000E3950000}"/>
    <cellStyle name="Normal 125 4 2 3" xfId="50262" xr:uid="{00000000-0005-0000-0000-0000E4950000}"/>
    <cellStyle name="Normal 125 4 3" xfId="14620" xr:uid="{00000000-0005-0000-0000-0000E5950000}"/>
    <cellStyle name="Normal 125 4 3 2" xfId="43678" xr:uid="{00000000-0005-0000-0000-0000E6950000}"/>
    <cellStyle name="Normal 125 4 4" xfId="37094" xr:uid="{00000000-0005-0000-0000-0000E7950000}"/>
    <cellStyle name="Normal 125 5" xfId="15903" xr:uid="{00000000-0005-0000-0000-0000E8950000}"/>
    <cellStyle name="Normal 125 5 2" xfId="23892" xr:uid="{00000000-0005-0000-0000-0000E9950000}"/>
    <cellStyle name="Normal 125 5 2 2" xfId="52851" xr:uid="{00000000-0005-0000-0000-0000EA950000}"/>
    <cellStyle name="Normal 125 5 3" xfId="44910" xr:uid="{00000000-0005-0000-0000-0000EB950000}"/>
    <cellStyle name="Normal 125 6" xfId="22440" xr:uid="{00000000-0005-0000-0000-0000EC950000}"/>
    <cellStyle name="Normal 125 6 2" xfId="30388" xr:uid="{00000000-0005-0000-0000-0000ED950000}"/>
    <cellStyle name="Normal 125 6 2 2" xfId="59347" xr:uid="{00000000-0005-0000-0000-0000EE950000}"/>
    <cellStyle name="Normal 125 6 3" xfId="51406" xr:uid="{00000000-0005-0000-0000-0000EF950000}"/>
    <cellStyle name="Normal 125 7" xfId="10184" xr:uid="{00000000-0005-0000-0000-0000F0950000}"/>
    <cellStyle name="Normal 125 7 2" xfId="39242" xr:uid="{00000000-0005-0000-0000-0000F1950000}"/>
    <cellStyle name="Normal 125 8" xfId="32658" xr:uid="{00000000-0005-0000-0000-0000F2950000}"/>
    <cellStyle name="Normal 126" xfId="3564" xr:uid="{00000000-0005-0000-0000-0000F3950000}"/>
    <cellStyle name="Normal 126 2" xfId="4711" xr:uid="{00000000-0005-0000-0000-0000F4950000}"/>
    <cellStyle name="Normal 126 2 2" xfId="18005" xr:uid="{00000000-0005-0000-0000-0000F5950000}"/>
    <cellStyle name="Normal 126 2 2 2" xfId="25959" xr:uid="{00000000-0005-0000-0000-0000F6950000}"/>
    <cellStyle name="Normal 126 2 2 2 2" xfId="54918" xr:uid="{00000000-0005-0000-0000-0000F7950000}"/>
    <cellStyle name="Normal 126 2 2 3" xfId="46977" xr:uid="{00000000-0005-0000-0000-0000F8950000}"/>
    <cellStyle name="Normal 126 2 3" xfId="11335" xr:uid="{00000000-0005-0000-0000-0000F9950000}"/>
    <cellStyle name="Normal 126 2 3 2" xfId="40393" xr:uid="{00000000-0005-0000-0000-0000FA950000}"/>
    <cellStyle name="Normal 126 2 4" xfId="33809" xr:uid="{00000000-0005-0000-0000-0000FB950000}"/>
    <cellStyle name="Normal 126 3" xfId="6871" xr:uid="{00000000-0005-0000-0000-0000FC950000}"/>
    <cellStyle name="Normal 126 3 2" xfId="20153" xr:uid="{00000000-0005-0000-0000-0000FD950000}"/>
    <cellStyle name="Normal 126 3 2 2" xfId="28107" xr:uid="{00000000-0005-0000-0000-0000FE950000}"/>
    <cellStyle name="Normal 126 3 2 2 2" xfId="57066" xr:uid="{00000000-0005-0000-0000-0000FF950000}"/>
    <cellStyle name="Normal 126 3 2 3" xfId="49125" xr:uid="{00000000-0005-0000-0000-000000960000}"/>
    <cellStyle name="Normal 126 3 3" xfId="13483" xr:uid="{00000000-0005-0000-0000-000001960000}"/>
    <cellStyle name="Normal 126 3 3 2" xfId="42541" xr:uid="{00000000-0005-0000-0000-000002960000}"/>
    <cellStyle name="Normal 126 3 4" xfId="35957" xr:uid="{00000000-0005-0000-0000-000003960000}"/>
    <cellStyle name="Normal 126 4" xfId="8036" xr:uid="{00000000-0005-0000-0000-000004960000}"/>
    <cellStyle name="Normal 126 4 2" xfId="21297" xr:uid="{00000000-0005-0000-0000-000005960000}"/>
    <cellStyle name="Normal 126 4 2 2" xfId="29251" xr:uid="{00000000-0005-0000-0000-000006960000}"/>
    <cellStyle name="Normal 126 4 2 2 2" xfId="58210" xr:uid="{00000000-0005-0000-0000-000007960000}"/>
    <cellStyle name="Normal 126 4 2 3" xfId="50269" xr:uid="{00000000-0005-0000-0000-000008960000}"/>
    <cellStyle name="Normal 126 4 3" xfId="14627" xr:uid="{00000000-0005-0000-0000-000009960000}"/>
    <cellStyle name="Normal 126 4 3 2" xfId="43685" xr:uid="{00000000-0005-0000-0000-00000A960000}"/>
    <cellStyle name="Normal 126 4 4" xfId="37101" xr:uid="{00000000-0005-0000-0000-00000B960000}"/>
    <cellStyle name="Normal 126 5" xfId="15910" xr:uid="{00000000-0005-0000-0000-00000C960000}"/>
    <cellStyle name="Normal 126 5 2" xfId="23899" xr:uid="{00000000-0005-0000-0000-00000D960000}"/>
    <cellStyle name="Normal 126 5 2 2" xfId="52858" xr:uid="{00000000-0005-0000-0000-00000E960000}"/>
    <cellStyle name="Normal 126 5 3" xfId="44917" xr:uid="{00000000-0005-0000-0000-00000F960000}"/>
    <cellStyle name="Normal 126 6" xfId="22447" xr:uid="{00000000-0005-0000-0000-000010960000}"/>
    <cellStyle name="Normal 126 6 2" xfId="30395" xr:uid="{00000000-0005-0000-0000-000011960000}"/>
    <cellStyle name="Normal 126 6 2 2" xfId="59354" xr:uid="{00000000-0005-0000-0000-000012960000}"/>
    <cellStyle name="Normal 126 6 3" xfId="51413" xr:uid="{00000000-0005-0000-0000-000013960000}"/>
    <cellStyle name="Normal 126 7" xfId="10191" xr:uid="{00000000-0005-0000-0000-000014960000}"/>
    <cellStyle name="Normal 126 7 2" xfId="39249" xr:uid="{00000000-0005-0000-0000-000015960000}"/>
    <cellStyle name="Normal 126 8" xfId="32665" xr:uid="{00000000-0005-0000-0000-000016960000}"/>
    <cellStyle name="Normal 127" xfId="3565" xr:uid="{00000000-0005-0000-0000-000017960000}"/>
    <cellStyle name="Normal 127 2" xfId="4712" xr:uid="{00000000-0005-0000-0000-000018960000}"/>
    <cellStyle name="Normal 127 2 2" xfId="18006" xr:uid="{00000000-0005-0000-0000-000019960000}"/>
    <cellStyle name="Normal 127 2 2 2" xfId="25960" xr:uid="{00000000-0005-0000-0000-00001A960000}"/>
    <cellStyle name="Normal 127 2 2 2 2" xfId="54919" xr:uid="{00000000-0005-0000-0000-00001B960000}"/>
    <cellStyle name="Normal 127 2 2 3" xfId="46978" xr:uid="{00000000-0005-0000-0000-00001C960000}"/>
    <cellStyle name="Normal 127 2 3" xfId="11336" xr:uid="{00000000-0005-0000-0000-00001D960000}"/>
    <cellStyle name="Normal 127 2 3 2" xfId="40394" xr:uid="{00000000-0005-0000-0000-00001E960000}"/>
    <cellStyle name="Normal 127 2 4" xfId="33810" xr:uid="{00000000-0005-0000-0000-00001F960000}"/>
    <cellStyle name="Normal 127 3" xfId="6872" xr:uid="{00000000-0005-0000-0000-000020960000}"/>
    <cellStyle name="Normal 127 3 2" xfId="20154" xr:uid="{00000000-0005-0000-0000-000021960000}"/>
    <cellStyle name="Normal 127 3 2 2" xfId="28108" xr:uid="{00000000-0005-0000-0000-000022960000}"/>
    <cellStyle name="Normal 127 3 2 2 2" xfId="57067" xr:uid="{00000000-0005-0000-0000-000023960000}"/>
    <cellStyle name="Normal 127 3 2 3" xfId="49126" xr:uid="{00000000-0005-0000-0000-000024960000}"/>
    <cellStyle name="Normal 127 3 3" xfId="13484" xr:uid="{00000000-0005-0000-0000-000025960000}"/>
    <cellStyle name="Normal 127 3 3 2" xfId="42542" xr:uid="{00000000-0005-0000-0000-000026960000}"/>
    <cellStyle name="Normal 127 3 4" xfId="35958" xr:uid="{00000000-0005-0000-0000-000027960000}"/>
    <cellStyle name="Normal 127 4" xfId="8037" xr:uid="{00000000-0005-0000-0000-000028960000}"/>
    <cellStyle name="Normal 127 4 2" xfId="21298" xr:uid="{00000000-0005-0000-0000-000029960000}"/>
    <cellStyle name="Normal 127 4 2 2" xfId="29252" xr:uid="{00000000-0005-0000-0000-00002A960000}"/>
    <cellStyle name="Normal 127 4 2 2 2" xfId="58211" xr:uid="{00000000-0005-0000-0000-00002B960000}"/>
    <cellStyle name="Normal 127 4 2 3" xfId="50270" xr:uid="{00000000-0005-0000-0000-00002C960000}"/>
    <cellStyle name="Normal 127 4 3" xfId="14628" xr:uid="{00000000-0005-0000-0000-00002D960000}"/>
    <cellStyle name="Normal 127 4 3 2" xfId="43686" xr:uid="{00000000-0005-0000-0000-00002E960000}"/>
    <cellStyle name="Normal 127 4 4" xfId="37102" xr:uid="{00000000-0005-0000-0000-00002F960000}"/>
    <cellStyle name="Normal 127 5" xfId="15911" xr:uid="{00000000-0005-0000-0000-000030960000}"/>
    <cellStyle name="Normal 127 5 2" xfId="23900" xr:uid="{00000000-0005-0000-0000-000031960000}"/>
    <cellStyle name="Normal 127 5 2 2" xfId="52859" xr:uid="{00000000-0005-0000-0000-000032960000}"/>
    <cellStyle name="Normal 127 5 3" xfId="44918" xr:uid="{00000000-0005-0000-0000-000033960000}"/>
    <cellStyle name="Normal 127 6" xfId="22448" xr:uid="{00000000-0005-0000-0000-000034960000}"/>
    <cellStyle name="Normal 127 6 2" xfId="30396" xr:uid="{00000000-0005-0000-0000-000035960000}"/>
    <cellStyle name="Normal 127 6 2 2" xfId="59355" xr:uid="{00000000-0005-0000-0000-000036960000}"/>
    <cellStyle name="Normal 127 6 3" xfId="51414" xr:uid="{00000000-0005-0000-0000-000037960000}"/>
    <cellStyle name="Normal 127 7" xfId="10192" xr:uid="{00000000-0005-0000-0000-000038960000}"/>
    <cellStyle name="Normal 127 7 2" xfId="39250" xr:uid="{00000000-0005-0000-0000-000039960000}"/>
    <cellStyle name="Normal 127 8" xfId="32666" xr:uid="{00000000-0005-0000-0000-00003A960000}"/>
    <cellStyle name="Normal 128" xfId="3567" xr:uid="{00000000-0005-0000-0000-00003B960000}"/>
    <cellStyle name="Normal 128 2" xfId="4714" xr:uid="{00000000-0005-0000-0000-00003C960000}"/>
    <cellStyle name="Normal 128 2 2" xfId="18008" xr:uid="{00000000-0005-0000-0000-00003D960000}"/>
    <cellStyle name="Normal 128 2 2 2" xfId="25962" xr:uid="{00000000-0005-0000-0000-00003E960000}"/>
    <cellStyle name="Normal 128 2 2 2 2" xfId="54921" xr:uid="{00000000-0005-0000-0000-00003F960000}"/>
    <cellStyle name="Normal 128 2 2 3" xfId="46980" xr:uid="{00000000-0005-0000-0000-000040960000}"/>
    <cellStyle name="Normal 128 2 3" xfId="11338" xr:uid="{00000000-0005-0000-0000-000041960000}"/>
    <cellStyle name="Normal 128 2 3 2" xfId="40396" xr:uid="{00000000-0005-0000-0000-000042960000}"/>
    <cellStyle name="Normal 128 2 4" xfId="33812" xr:uid="{00000000-0005-0000-0000-000043960000}"/>
    <cellStyle name="Normal 128 3" xfId="6874" xr:uid="{00000000-0005-0000-0000-000044960000}"/>
    <cellStyle name="Normal 128 3 2" xfId="20156" xr:uid="{00000000-0005-0000-0000-000045960000}"/>
    <cellStyle name="Normal 128 3 2 2" xfId="28110" xr:uid="{00000000-0005-0000-0000-000046960000}"/>
    <cellStyle name="Normal 128 3 2 2 2" xfId="57069" xr:uid="{00000000-0005-0000-0000-000047960000}"/>
    <cellStyle name="Normal 128 3 2 3" xfId="49128" xr:uid="{00000000-0005-0000-0000-000048960000}"/>
    <cellStyle name="Normal 128 3 3" xfId="13486" xr:uid="{00000000-0005-0000-0000-000049960000}"/>
    <cellStyle name="Normal 128 3 3 2" xfId="42544" xr:uid="{00000000-0005-0000-0000-00004A960000}"/>
    <cellStyle name="Normal 128 3 4" xfId="35960" xr:uid="{00000000-0005-0000-0000-00004B960000}"/>
    <cellStyle name="Normal 128 4" xfId="8039" xr:uid="{00000000-0005-0000-0000-00004C960000}"/>
    <cellStyle name="Normal 128 4 2" xfId="21300" xr:uid="{00000000-0005-0000-0000-00004D960000}"/>
    <cellStyle name="Normal 128 4 2 2" xfId="29254" xr:uid="{00000000-0005-0000-0000-00004E960000}"/>
    <cellStyle name="Normal 128 4 2 2 2" xfId="58213" xr:uid="{00000000-0005-0000-0000-00004F960000}"/>
    <cellStyle name="Normal 128 4 2 3" xfId="50272" xr:uid="{00000000-0005-0000-0000-000050960000}"/>
    <cellStyle name="Normal 128 4 3" xfId="14630" xr:uid="{00000000-0005-0000-0000-000051960000}"/>
    <cellStyle name="Normal 128 4 3 2" xfId="43688" xr:uid="{00000000-0005-0000-0000-000052960000}"/>
    <cellStyle name="Normal 128 4 4" xfId="37104" xr:uid="{00000000-0005-0000-0000-000053960000}"/>
    <cellStyle name="Normal 128 5" xfId="15913" xr:uid="{00000000-0005-0000-0000-000054960000}"/>
    <cellStyle name="Normal 128 5 2" xfId="23902" xr:uid="{00000000-0005-0000-0000-000055960000}"/>
    <cellStyle name="Normal 128 5 2 2" xfId="52861" xr:uid="{00000000-0005-0000-0000-000056960000}"/>
    <cellStyle name="Normal 128 5 3" xfId="44920" xr:uid="{00000000-0005-0000-0000-000057960000}"/>
    <cellStyle name="Normal 128 6" xfId="22450" xr:uid="{00000000-0005-0000-0000-000058960000}"/>
    <cellStyle name="Normal 128 6 2" xfId="30398" xr:uid="{00000000-0005-0000-0000-000059960000}"/>
    <cellStyle name="Normal 128 6 2 2" xfId="59357" xr:uid="{00000000-0005-0000-0000-00005A960000}"/>
    <cellStyle name="Normal 128 6 3" xfId="51416" xr:uid="{00000000-0005-0000-0000-00005B960000}"/>
    <cellStyle name="Normal 128 7" xfId="10194" xr:uid="{00000000-0005-0000-0000-00005C960000}"/>
    <cellStyle name="Normal 128 7 2" xfId="39252" xr:uid="{00000000-0005-0000-0000-00005D960000}"/>
    <cellStyle name="Normal 128 8" xfId="32668" xr:uid="{00000000-0005-0000-0000-00005E960000}"/>
    <cellStyle name="Normal 129" xfId="2370" xr:uid="{00000000-0005-0000-0000-00005F960000}"/>
    <cellStyle name="Normal 13" xfId="1100" xr:uid="{00000000-0005-0000-0000-000060960000}"/>
    <cellStyle name="Normal 130" xfId="2438" xr:uid="{00000000-0005-0000-0000-000061960000}"/>
    <cellStyle name="Normal 131" xfId="3570" xr:uid="{00000000-0005-0000-0000-000062960000}"/>
    <cellStyle name="Normal 132" xfId="4716" xr:uid="{00000000-0005-0000-0000-000063960000}"/>
    <cellStyle name="Normal 133" xfId="4720" xr:uid="{00000000-0005-0000-0000-000064960000}"/>
    <cellStyle name="Normal 134" xfId="6876" xr:uid="{00000000-0005-0000-0000-000065960000}"/>
    <cellStyle name="Normal 135" xfId="4718" xr:uid="{00000000-0005-0000-0000-000066960000}"/>
    <cellStyle name="Normal 136" xfId="6883" xr:uid="{00000000-0005-0000-0000-000067960000}"/>
    <cellStyle name="Normal 137" xfId="6882" xr:uid="{00000000-0005-0000-0000-000068960000}"/>
    <cellStyle name="Normal 138" xfId="6881" xr:uid="{00000000-0005-0000-0000-000069960000}"/>
    <cellStyle name="Normal 139" xfId="6879" xr:uid="{00000000-0005-0000-0000-00006A960000}"/>
    <cellStyle name="Normal 14" xfId="1101" xr:uid="{00000000-0005-0000-0000-00006B960000}"/>
    <cellStyle name="Normal 140" xfId="4721" xr:uid="{00000000-0005-0000-0000-00006C960000}"/>
    <cellStyle name="Normal 141" xfId="6885" xr:uid="{00000000-0005-0000-0000-00006D960000}"/>
    <cellStyle name="Normal 142" xfId="6961" xr:uid="{00000000-0005-0000-0000-00006E960000}"/>
    <cellStyle name="Normal 143" xfId="6952" xr:uid="{00000000-0005-0000-0000-00006F960000}"/>
    <cellStyle name="Normal 144" xfId="6956" xr:uid="{00000000-0005-0000-0000-000070960000}"/>
    <cellStyle name="Normal 145" xfId="6953" xr:uid="{00000000-0005-0000-0000-000071960000}"/>
    <cellStyle name="Normal 146" xfId="6958" xr:uid="{00000000-0005-0000-0000-000072960000}"/>
    <cellStyle name="Normal 147" xfId="14632" xr:uid="{00000000-0005-0000-0000-000073960000}"/>
    <cellStyle name="Normal 148" xfId="14827" xr:uid="{00000000-0005-0000-0000-000074960000}"/>
    <cellStyle name="Normal 149" xfId="14712" xr:uid="{00000000-0005-0000-0000-000075960000}"/>
    <cellStyle name="Normal 15" xfId="1102" xr:uid="{00000000-0005-0000-0000-000076960000}"/>
    <cellStyle name="Normal 150" xfId="14759" xr:uid="{00000000-0005-0000-0000-000077960000}"/>
    <cellStyle name="Normal 151" xfId="14738" xr:uid="{00000000-0005-0000-0000-000078960000}"/>
    <cellStyle name="Normal 152" xfId="15996" xr:uid="{00000000-0005-0000-0000-000079960000}"/>
    <cellStyle name="Normal 153" xfId="14808" xr:uid="{00000000-0005-0000-0000-00007A960000}"/>
    <cellStyle name="Normal 154" xfId="15933" xr:uid="{00000000-0005-0000-0000-00007B960000}"/>
    <cellStyle name="Normal 155" xfId="15961" xr:uid="{00000000-0005-0000-0000-00007C960000}"/>
    <cellStyle name="Normal 156" xfId="14765" xr:uid="{00000000-0005-0000-0000-00007D960000}"/>
    <cellStyle name="Normal 157" xfId="15952" xr:uid="{00000000-0005-0000-0000-00007E960000}"/>
    <cellStyle name="Normal 158" xfId="15982" xr:uid="{00000000-0005-0000-0000-00007F960000}"/>
    <cellStyle name="Normal 159" xfId="14787" xr:uid="{00000000-0005-0000-0000-000080960000}"/>
    <cellStyle name="Normal 16" xfId="1103" xr:uid="{00000000-0005-0000-0000-000081960000}"/>
    <cellStyle name="Normal 160" xfId="15937" xr:uid="{00000000-0005-0000-0000-000082960000}"/>
    <cellStyle name="Normal 161" xfId="15994" xr:uid="{00000000-0005-0000-0000-000083960000}"/>
    <cellStyle name="Normal 162" xfId="14805" xr:uid="{00000000-0005-0000-0000-000084960000}"/>
    <cellStyle name="Normal 163" xfId="15960" xr:uid="{00000000-0005-0000-0000-000085960000}"/>
    <cellStyle name="Normal 164" xfId="14780" xr:uid="{00000000-0005-0000-0000-000086960000}"/>
    <cellStyle name="Normal 165" xfId="15974" xr:uid="{00000000-0005-0000-0000-000087960000}"/>
    <cellStyle name="Normal 166" xfId="14820" xr:uid="{00000000-0005-0000-0000-000088960000}"/>
    <cellStyle name="Normal 167" xfId="14736" xr:uid="{00000000-0005-0000-0000-000089960000}"/>
    <cellStyle name="Normal 168" xfId="14769" xr:uid="{00000000-0005-0000-0000-00008A960000}"/>
    <cellStyle name="Normal 169" xfId="8042" xr:uid="{00000000-0005-0000-0000-00008B960000}"/>
    <cellStyle name="Normal 17" xfId="1104" xr:uid="{00000000-0005-0000-0000-00008C960000}"/>
    <cellStyle name="Normal 170" xfId="15928" xr:uid="{00000000-0005-0000-0000-00008D960000}"/>
    <cellStyle name="Normal 171" xfId="14709" xr:uid="{00000000-0005-0000-0000-00008E960000}"/>
    <cellStyle name="Normal 172" xfId="15930" xr:uid="{00000000-0005-0000-0000-00008F960000}"/>
    <cellStyle name="Normal 173" xfId="15958" xr:uid="{00000000-0005-0000-0000-000090960000}"/>
    <cellStyle name="Normal 174" xfId="15970" xr:uid="{00000000-0005-0000-0000-000091960000}"/>
    <cellStyle name="Normal 175" xfId="14720" xr:uid="{00000000-0005-0000-0000-000092960000}"/>
    <cellStyle name="Normal 176" xfId="15945" xr:uid="{00000000-0005-0000-0000-000093960000}"/>
    <cellStyle name="Normal 177" xfId="14812" xr:uid="{00000000-0005-0000-0000-000094960000}"/>
    <cellStyle name="Normal 178" xfId="15955" xr:uid="{00000000-0005-0000-0000-000095960000}"/>
    <cellStyle name="Normal 179" xfId="14750" xr:uid="{00000000-0005-0000-0000-000096960000}"/>
    <cellStyle name="Normal 18" xfId="1105" xr:uid="{00000000-0005-0000-0000-000097960000}"/>
    <cellStyle name="Normal 180" xfId="15965" xr:uid="{00000000-0005-0000-0000-000098960000}"/>
    <cellStyle name="Normal 181" xfId="14718" xr:uid="{00000000-0005-0000-0000-000099960000}"/>
    <cellStyle name="Normal 182" xfId="14791" xr:uid="{00000000-0005-0000-0000-00009A960000}"/>
    <cellStyle name="Normal 183" xfId="15976" xr:uid="{00000000-0005-0000-0000-00009B960000}"/>
    <cellStyle name="Normal 184" xfId="14739" xr:uid="{00000000-0005-0000-0000-00009C960000}"/>
    <cellStyle name="Normal 185" xfId="8041" xr:uid="{00000000-0005-0000-0000-00009D960000}"/>
    <cellStyle name="Normal 186" xfId="15940" xr:uid="{00000000-0005-0000-0000-00009E960000}"/>
    <cellStyle name="Normal 187" xfId="15936" xr:uid="{00000000-0005-0000-0000-00009F960000}"/>
    <cellStyle name="Normal 188" xfId="16001" xr:uid="{00000000-0005-0000-0000-0000A0960000}"/>
    <cellStyle name="Normal 189" xfId="8043" xr:uid="{00000000-0005-0000-0000-0000A1960000}"/>
    <cellStyle name="Normal 19" xfId="1106" xr:uid="{00000000-0005-0000-0000-0000A2960000}"/>
    <cellStyle name="Normal 190" xfId="21302" xr:uid="{00000000-0005-0000-0000-0000A3960000}"/>
    <cellStyle name="Normal 191" xfId="21372" xr:uid="{00000000-0005-0000-0000-0000A4960000}"/>
    <cellStyle name="Normal 192" xfId="22455" xr:uid="{00000000-0005-0000-0000-0000A5960000}"/>
    <cellStyle name="Normal 193" xfId="21370" xr:uid="{00000000-0005-0000-0000-0000A6960000}"/>
    <cellStyle name="Normal 194" xfId="22453" xr:uid="{00000000-0005-0000-0000-0000A7960000}"/>
    <cellStyle name="Normal 195" xfId="22456" xr:uid="{00000000-0005-0000-0000-0000A8960000}"/>
    <cellStyle name="Normal 195 2" xfId="30400" xr:uid="{00000000-0005-0000-0000-0000A9960000}"/>
    <cellStyle name="Normal 195 2 2" xfId="59359" xr:uid="{00000000-0005-0000-0000-0000AA960000}"/>
    <cellStyle name="Normal 195 3" xfId="51418" xr:uid="{00000000-0005-0000-0000-0000AB960000}"/>
    <cellStyle name="Normal 196" xfId="22548" xr:uid="{00000000-0005-0000-0000-0000AC960000}"/>
    <cellStyle name="Normal 196 2" xfId="51510" xr:uid="{00000000-0005-0000-0000-0000AD960000}"/>
    <cellStyle name="Normal 197" xfId="22562" xr:uid="{00000000-0005-0000-0000-0000AE960000}"/>
    <cellStyle name="Normal 197 2" xfId="51524" xr:uid="{00000000-0005-0000-0000-0000AF960000}"/>
    <cellStyle name="Normal 198" xfId="22665" xr:uid="{00000000-0005-0000-0000-0000B0960000}"/>
    <cellStyle name="Normal 198 2" xfId="51627" xr:uid="{00000000-0005-0000-0000-0000B1960000}"/>
    <cellStyle name="Normal 199" xfId="30504" xr:uid="{00000000-0005-0000-0000-0000B2960000}"/>
    <cellStyle name="Normal 199 2" xfId="59463" xr:uid="{00000000-0005-0000-0000-0000B3960000}"/>
    <cellStyle name="Normal 2" xfId="6" xr:uid="{00000000-0005-0000-0000-0000B4960000}"/>
    <cellStyle name="Normal 2 10" xfId="1107" xr:uid="{00000000-0005-0000-0000-0000B5960000}"/>
    <cellStyle name="Normal 2 11" xfId="1108" xr:uid="{00000000-0005-0000-0000-0000B6960000}"/>
    <cellStyle name="Normal 2 12" xfId="1109" xr:uid="{00000000-0005-0000-0000-0000B7960000}"/>
    <cellStyle name="Normal 2 13" xfId="1110" xr:uid="{00000000-0005-0000-0000-0000B8960000}"/>
    <cellStyle name="Normal 2 14" xfId="1111" xr:uid="{00000000-0005-0000-0000-0000B9960000}"/>
    <cellStyle name="Normal 2 15" xfId="1112" xr:uid="{00000000-0005-0000-0000-0000BA960000}"/>
    <cellStyle name="Normal 2 16" xfId="1113" xr:uid="{00000000-0005-0000-0000-0000BB960000}"/>
    <cellStyle name="Normal 2 17" xfId="1394" xr:uid="{00000000-0005-0000-0000-0000BC960000}"/>
    <cellStyle name="Normal 2 18" xfId="1400" xr:uid="{00000000-0005-0000-0000-0000BD960000}"/>
    <cellStyle name="Normal 2 19" xfId="30532" xr:uid="{00000000-0005-0000-0000-0000BE960000}"/>
    <cellStyle name="Normal 2 2" xfId="8" xr:uid="{00000000-0005-0000-0000-0000BF960000}"/>
    <cellStyle name="Normal 2 2 2" xfId="1114" xr:uid="{00000000-0005-0000-0000-0000C0960000}"/>
    <cellStyle name="Normal 2 2 2 2" xfId="3474" xr:uid="{00000000-0005-0000-0000-0000C1960000}"/>
    <cellStyle name="Normal 2 2 2 3" xfId="3475" xr:uid="{00000000-0005-0000-0000-0000C2960000}"/>
    <cellStyle name="Normal 2 2 2 4" xfId="3476" xr:uid="{00000000-0005-0000-0000-0000C3960000}"/>
    <cellStyle name="Normal 2 2 2 5" xfId="3473" xr:uid="{00000000-0005-0000-0000-0000C4960000}"/>
    <cellStyle name="Normal 2 2 3" xfId="1115" xr:uid="{00000000-0005-0000-0000-0000C5960000}"/>
    <cellStyle name="Normal 2 2 4" xfId="3472" xr:uid="{00000000-0005-0000-0000-0000C6960000}"/>
    <cellStyle name="Normal 2 2_Compare" xfId="1116" xr:uid="{00000000-0005-0000-0000-0000C7960000}"/>
    <cellStyle name="Normal 2 20" xfId="30530" xr:uid="{00000000-0005-0000-0000-0000C8960000}"/>
    <cellStyle name="Normal 2 3" xfId="69" xr:uid="{00000000-0005-0000-0000-0000C9960000}"/>
    <cellStyle name="Normal 2 3 2" xfId="1117" xr:uid="{00000000-0005-0000-0000-0000CA960000}"/>
    <cellStyle name="Normal 2 3 2 2" xfId="3478" xr:uid="{00000000-0005-0000-0000-0000CB960000}"/>
    <cellStyle name="Normal 2 3 3" xfId="3477" xr:uid="{00000000-0005-0000-0000-0000CC960000}"/>
    <cellStyle name="Normal 2 3 3 2" xfId="4650" xr:uid="{00000000-0005-0000-0000-0000CD960000}"/>
    <cellStyle name="Normal 2 3 3 2 2" xfId="17944" xr:uid="{00000000-0005-0000-0000-0000CE960000}"/>
    <cellStyle name="Normal 2 3 3 2 2 2" xfId="25898" xr:uid="{00000000-0005-0000-0000-0000CF960000}"/>
    <cellStyle name="Normal 2 3 3 2 2 2 2" xfId="54857" xr:uid="{00000000-0005-0000-0000-0000D0960000}"/>
    <cellStyle name="Normal 2 3 3 2 2 3" xfId="46916" xr:uid="{00000000-0005-0000-0000-0000D1960000}"/>
    <cellStyle name="Normal 2 3 3 2 3" xfId="11274" xr:uid="{00000000-0005-0000-0000-0000D2960000}"/>
    <cellStyle name="Normal 2 3 3 2 3 2" xfId="40332" xr:uid="{00000000-0005-0000-0000-0000D3960000}"/>
    <cellStyle name="Normal 2 3 3 2 4" xfId="33748" xr:uid="{00000000-0005-0000-0000-0000D4960000}"/>
    <cellStyle name="Normal 2 3 3 3" xfId="6810" xr:uid="{00000000-0005-0000-0000-0000D5960000}"/>
    <cellStyle name="Normal 2 3 3 3 2" xfId="20092" xr:uid="{00000000-0005-0000-0000-0000D6960000}"/>
    <cellStyle name="Normal 2 3 3 3 2 2" xfId="28046" xr:uid="{00000000-0005-0000-0000-0000D7960000}"/>
    <cellStyle name="Normal 2 3 3 3 2 2 2" xfId="57005" xr:uid="{00000000-0005-0000-0000-0000D8960000}"/>
    <cellStyle name="Normal 2 3 3 3 2 3" xfId="49064" xr:uid="{00000000-0005-0000-0000-0000D9960000}"/>
    <cellStyle name="Normal 2 3 3 3 3" xfId="13422" xr:uid="{00000000-0005-0000-0000-0000DA960000}"/>
    <cellStyle name="Normal 2 3 3 3 3 2" xfId="42480" xr:uid="{00000000-0005-0000-0000-0000DB960000}"/>
    <cellStyle name="Normal 2 3 3 3 4" xfId="35896" xr:uid="{00000000-0005-0000-0000-0000DC960000}"/>
    <cellStyle name="Normal 2 3 3 4" xfId="7975" xr:uid="{00000000-0005-0000-0000-0000DD960000}"/>
    <cellStyle name="Normal 2 3 3 4 2" xfId="21236" xr:uid="{00000000-0005-0000-0000-0000DE960000}"/>
    <cellStyle name="Normal 2 3 3 4 2 2" xfId="29190" xr:uid="{00000000-0005-0000-0000-0000DF960000}"/>
    <cellStyle name="Normal 2 3 3 4 2 2 2" xfId="58149" xr:uid="{00000000-0005-0000-0000-0000E0960000}"/>
    <cellStyle name="Normal 2 3 3 4 2 3" xfId="50208" xr:uid="{00000000-0005-0000-0000-0000E1960000}"/>
    <cellStyle name="Normal 2 3 3 4 3" xfId="14566" xr:uid="{00000000-0005-0000-0000-0000E2960000}"/>
    <cellStyle name="Normal 2 3 3 4 3 2" xfId="43624" xr:uid="{00000000-0005-0000-0000-0000E3960000}"/>
    <cellStyle name="Normal 2 3 3 4 4" xfId="37040" xr:uid="{00000000-0005-0000-0000-0000E4960000}"/>
    <cellStyle name="Normal 2 3 3 5" xfId="15847" xr:uid="{00000000-0005-0000-0000-0000E5960000}"/>
    <cellStyle name="Normal 2 3 3 5 2" xfId="23836" xr:uid="{00000000-0005-0000-0000-0000E6960000}"/>
    <cellStyle name="Normal 2 3 3 5 2 2" xfId="52795" xr:uid="{00000000-0005-0000-0000-0000E7960000}"/>
    <cellStyle name="Normal 2 3 3 5 3" xfId="44854" xr:uid="{00000000-0005-0000-0000-0000E8960000}"/>
    <cellStyle name="Normal 2 3 3 6" xfId="22386" xr:uid="{00000000-0005-0000-0000-0000E9960000}"/>
    <cellStyle name="Normal 2 3 3 6 2" xfId="30334" xr:uid="{00000000-0005-0000-0000-0000EA960000}"/>
    <cellStyle name="Normal 2 3 3 6 2 2" xfId="59293" xr:uid="{00000000-0005-0000-0000-0000EB960000}"/>
    <cellStyle name="Normal 2 3 3 6 3" xfId="51352" xr:uid="{00000000-0005-0000-0000-0000EC960000}"/>
    <cellStyle name="Normal 2 3 3 7" xfId="10130" xr:uid="{00000000-0005-0000-0000-0000ED960000}"/>
    <cellStyle name="Normal 2 3 3 7 2" xfId="39188" xr:uid="{00000000-0005-0000-0000-0000EE960000}"/>
    <cellStyle name="Normal 2 3 3 8" xfId="32604" xr:uid="{00000000-0005-0000-0000-0000EF960000}"/>
    <cellStyle name="Normal 2 3 4" xfId="22530" xr:uid="{00000000-0005-0000-0000-0000F0960000}"/>
    <cellStyle name="Normal 2 3 4 2" xfId="30474" xr:uid="{00000000-0005-0000-0000-0000F1960000}"/>
    <cellStyle name="Normal 2 3 4 2 2" xfId="59433" xr:uid="{00000000-0005-0000-0000-0000F2960000}"/>
    <cellStyle name="Normal 2 3 4 3" xfId="51492" xr:uid="{00000000-0005-0000-0000-0000F3960000}"/>
    <cellStyle name="Normal 2 3 5" xfId="22636" xr:uid="{00000000-0005-0000-0000-0000F4960000}"/>
    <cellStyle name="Normal 2 3 5 2" xfId="51598" xr:uid="{00000000-0005-0000-0000-0000F5960000}"/>
    <cellStyle name="Normal 2 4" xfId="89" xr:uid="{00000000-0005-0000-0000-0000F6960000}"/>
    <cellStyle name="Normal 2 4 2" xfId="3479" xr:uid="{00000000-0005-0000-0000-0000F7960000}"/>
    <cellStyle name="Normal 2 5" xfId="1118" xr:uid="{00000000-0005-0000-0000-0000F8960000}"/>
    <cellStyle name="Normal 2 6" xfId="1119" xr:uid="{00000000-0005-0000-0000-0000F9960000}"/>
    <cellStyle name="Normal 2 7" xfId="1120" xr:uid="{00000000-0005-0000-0000-0000FA960000}"/>
    <cellStyle name="Normal 2 8" xfId="1121" xr:uid="{00000000-0005-0000-0000-0000FB960000}"/>
    <cellStyle name="Normal 2 9" xfId="1122" xr:uid="{00000000-0005-0000-0000-0000FC960000}"/>
    <cellStyle name="Normal 2_2013 FDC Rated Services monthly cost rate table" xfId="1123" xr:uid="{00000000-0005-0000-0000-0000FD960000}"/>
    <cellStyle name="Normal 20" xfId="1124" xr:uid="{00000000-0005-0000-0000-0000FE960000}"/>
    <cellStyle name="Normal 200" xfId="30506" xr:uid="{00000000-0005-0000-0000-0000FF960000}"/>
    <cellStyle name="Normal 200 2" xfId="59465" xr:uid="{00000000-0005-0000-0000-000000970000}"/>
    <cellStyle name="Normal 201" xfId="30508" xr:uid="{00000000-0005-0000-0000-000001970000}"/>
    <cellStyle name="Normal 201 2" xfId="59467" xr:uid="{00000000-0005-0000-0000-000002970000}"/>
    <cellStyle name="Normal 202" xfId="30510" xr:uid="{00000000-0005-0000-0000-000003970000}"/>
    <cellStyle name="Normal 202 2" xfId="59469" xr:uid="{00000000-0005-0000-0000-000004970000}"/>
    <cellStyle name="Normal 203" xfId="30512" xr:uid="{00000000-0005-0000-0000-000005970000}"/>
    <cellStyle name="Normal 203 2" xfId="59471" xr:uid="{00000000-0005-0000-0000-000006970000}"/>
    <cellStyle name="Normal 204" xfId="30514" xr:uid="{00000000-0005-0000-0000-000007970000}"/>
    <cellStyle name="Normal 205" xfId="30515" xr:uid="{00000000-0005-0000-0000-000008970000}"/>
    <cellStyle name="Normal 21" xfId="1125" xr:uid="{00000000-0005-0000-0000-000009970000}"/>
    <cellStyle name="Normal 211" xfId="59473" xr:uid="{00000000-0005-0000-0000-00000A970000}"/>
    <cellStyle name="Normal 22" xfId="1126" xr:uid="{00000000-0005-0000-0000-00000B970000}"/>
    <cellStyle name="Normal 226" xfId="8044" xr:uid="{00000000-0005-0000-0000-00000C970000}"/>
    <cellStyle name="Normal 23" xfId="1127" xr:uid="{00000000-0005-0000-0000-00000D970000}"/>
    <cellStyle name="Normal 239" xfId="22666" xr:uid="{00000000-0005-0000-0000-00000E970000}"/>
    <cellStyle name="Normal 239 2" xfId="30503" xr:uid="{00000000-0005-0000-0000-00000F970000}"/>
    <cellStyle name="Normal 239 2 2" xfId="59462" xr:uid="{00000000-0005-0000-0000-000010970000}"/>
    <cellStyle name="Normal 239 3" xfId="51628" xr:uid="{00000000-0005-0000-0000-000011970000}"/>
    <cellStyle name="Normal 24" xfId="1128" xr:uid="{00000000-0005-0000-0000-000012970000}"/>
    <cellStyle name="Normal 25" xfId="1129" xr:uid="{00000000-0005-0000-0000-000013970000}"/>
    <cellStyle name="Normal 25 2" xfId="1130" xr:uid="{00000000-0005-0000-0000-000014970000}"/>
    <cellStyle name="Normal 25 3" xfId="1131" xr:uid="{00000000-0005-0000-0000-000015970000}"/>
    <cellStyle name="Normal 25_Compare" xfId="1132" xr:uid="{00000000-0005-0000-0000-000016970000}"/>
    <cellStyle name="Normal 26" xfId="1133" xr:uid="{00000000-0005-0000-0000-000017970000}"/>
    <cellStyle name="Normal 26 2" xfId="1134" xr:uid="{00000000-0005-0000-0000-000018970000}"/>
    <cellStyle name="Normal 26_Compare" xfId="1135" xr:uid="{00000000-0005-0000-0000-000019970000}"/>
    <cellStyle name="Normal 27" xfId="1136" xr:uid="{00000000-0005-0000-0000-00001A970000}"/>
    <cellStyle name="Normal 28" xfId="1137" xr:uid="{00000000-0005-0000-0000-00001B970000}"/>
    <cellStyle name="Normal 28 2" xfId="1138" xr:uid="{00000000-0005-0000-0000-00001C970000}"/>
    <cellStyle name="Normal 28 3" xfId="1139" xr:uid="{00000000-0005-0000-0000-00001D970000}"/>
    <cellStyle name="Normal 28 5" xfId="1140" xr:uid="{00000000-0005-0000-0000-00001E970000}"/>
    <cellStyle name="Normal 28 5 2" xfId="1141" xr:uid="{00000000-0005-0000-0000-00001F970000}"/>
    <cellStyle name="Normal 28 5_Compare" xfId="1142" xr:uid="{00000000-0005-0000-0000-000020970000}"/>
    <cellStyle name="Normal 28_Compare" xfId="1143" xr:uid="{00000000-0005-0000-0000-000021970000}"/>
    <cellStyle name="Normal 29" xfId="1144" xr:uid="{00000000-0005-0000-0000-000022970000}"/>
    <cellStyle name="Normal 29 2" xfId="1145" xr:uid="{00000000-0005-0000-0000-000023970000}"/>
    <cellStyle name="Normal 29_Compare" xfId="1146" xr:uid="{00000000-0005-0000-0000-000024970000}"/>
    <cellStyle name="Normal 3" xfId="2" xr:uid="{00000000-0005-0000-0000-000025970000}"/>
    <cellStyle name="Normal 3 2" xfId="17" xr:uid="{00000000-0005-0000-0000-000026970000}"/>
    <cellStyle name="Normal 3 2 2" xfId="3482" xr:uid="{00000000-0005-0000-0000-000027970000}"/>
    <cellStyle name="Normal 3 2 2 10" xfId="32605" xr:uid="{00000000-0005-0000-0000-000028970000}"/>
    <cellStyle name="Normal 3 2 2 2" xfId="4651" xr:uid="{00000000-0005-0000-0000-000029970000}"/>
    <cellStyle name="Normal 3 2 2 2 2" xfId="17945" xr:uid="{00000000-0005-0000-0000-00002A970000}"/>
    <cellStyle name="Normal 3 2 2 2 2 2" xfId="25899" xr:uid="{00000000-0005-0000-0000-00002B970000}"/>
    <cellStyle name="Normal 3 2 2 2 2 2 2" xfId="54858" xr:uid="{00000000-0005-0000-0000-00002C970000}"/>
    <cellStyle name="Normal 3 2 2 2 2 3" xfId="46917" xr:uid="{00000000-0005-0000-0000-00002D970000}"/>
    <cellStyle name="Normal 3 2 2 2 3" xfId="11275" xr:uid="{00000000-0005-0000-0000-00002E970000}"/>
    <cellStyle name="Normal 3 2 2 2 3 2" xfId="40333" xr:uid="{00000000-0005-0000-0000-00002F970000}"/>
    <cellStyle name="Normal 3 2 2 2 4" xfId="33749" xr:uid="{00000000-0005-0000-0000-000030970000}"/>
    <cellStyle name="Normal 3 2 2 3" xfId="6811" xr:uid="{00000000-0005-0000-0000-000031970000}"/>
    <cellStyle name="Normal 3 2 2 3 2" xfId="20093" xr:uid="{00000000-0005-0000-0000-000032970000}"/>
    <cellStyle name="Normal 3 2 2 3 2 2" xfId="28047" xr:uid="{00000000-0005-0000-0000-000033970000}"/>
    <cellStyle name="Normal 3 2 2 3 2 2 2" xfId="57006" xr:uid="{00000000-0005-0000-0000-000034970000}"/>
    <cellStyle name="Normal 3 2 2 3 2 3" xfId="49065" xr:uid="{00000000-0005-0000-0000-000035970000}"/>
    <cellStyle name="Normal 3 2 2 3 3" xfId="13423" xr:uid="{00000000-0005-0000-0000-000036970000}"/>
    <cellStyle name="Normal 3 2 2 3 3 2" xfId="42481" xr:uid="{00000000-0005-0000-0000-000037970000}"/>
    <cellStyle name="Normal 3 2 2 3 4" xfId="35897" xr:uid="{00000000-0005-0000-0000-000038970000}"/>
    <cellStyle name="Normal 3 2 2 4" xfId="7976" xr:uid="{00000000-0005-0000-0000-000039970000}"/>
    <cellStyle name="Normal 3 2 2 4 2" xfId="21237" xr:uid="{00000000-0005-0000-0000-00003A970000}"/>
    <cellStyle name="Normal 3 2 2 4 2 2" xfId="29191" xr:uid="{00000000-0005-0000-0000-00003B970000}"/>
    <cellStyle name="Normal 3 2 2 4 2 2 2" xfId="58150" xr:uid="{00000000-0005-0000-0000-00003C970000}"/>
    <cellStyle name="Normal 3 2 2 4 2 3" xfId="50209" xr:uid="{00000000-0005-0000-0000-00003D970000}"/>
    <cellStyle name="Normal 3 2 2 4 3" xfId="14567" xr:uid="{00000000-0005-0000-0000-00003E970000}"/>
    <cellStyle name="Normal 3 2 2 4 3 2" xfId="43625" xr:uid="{00000000-0005-0000-0000-00003F970000}"/>
    <cellStyle name="Normal 3 2 2 4 4" xfId="37041" xr:uid="{00000000-0005-0000-0000-000040970000}"/>
    <cellStyle name="Normal 3 2 2 5" xfId="15848" xr:uid="{00000000-0005-0000-0000-000041970000}"/>
    <cellStyle name="Normal 3 2 2 5 2" xfId="23837" xr:uid="{00000000-0005-0000-0000-000042970000}"/>
    <cellStyle name="Normal 3 2 2 5 2 2" xfId="52796" xr:uid="{00000000-0005-0000-0000-000043970000}"/>
    <cellStyle name="Normal 3 2 2 5 3" xfId="44855" xr:uid="{00000000-0005-0000-0000-000044970000}"/>
    <cellStyle name="Normal 3 2 2 6" xfId="22387" xr:uid="{00000000-0005-0000-0000-000045970000}"/>
    <cellStyle name="Normal 3 2 2 6 2" xfId="30335" xr:uid="{00000000-0005-0000-0000-000046970000}"/>
    <cellStyle name="Normal 3 2 2 6 2 2" xfId="59294" xr:uid="{00000000-0005-0000-0000-000047970000}"/>
    <cellStyle name="Normal 3 2 2 6 3" xfId="51353" xr:uid="{00000000-0005-0000-0000-000048970000}"/>
    <cellStyle name="Normal 3 2 2 7" xfId="22531" xr:uid="{00000000-0005-0000-0000-000049970000}"/>
    <cellStyle name="Normal 3 2 2 7 2" xfId="30475" xr:uid="{00000000-0005-0000-0000-00004A970000}"/>
    <cellStyle name="Normal 3 2 2 7 2 2" xfId="59434" xr:uid="{00000000-0005-0000-0000-00004B970000}"/>
    <cellStyle name="Normal 3 2 2 7 3" xfId="51493" xr:uid="{00000000-0005-0000-0000-00004C970000}"/>
    <cellStyle name="Normal 3 2 2 8" xfId="22637" xr:uid="{00000000-0005-0000-0000-00004D970000}"/>
    <cellStyle name="Normal 3 2 2 8 2" xfId="51599" xr:uid="{00000000-0005-0000-0000-00004E970000}"/>
    <cellStyle name="Normal 3 2 2 9" xfId="10131" xr:uid="{00000000-0005-0000-0000-00004F970000}"/>
    <cellStyle name="Normal 3 2 2 9 2" xfId="39189" xr:uid="{00000000-0005-0000-0000-000050970000}"/>
    <cellStyle name="Normal 3 2 3" xfId="3483" xr:uid="{00000000-0005-0000-0000-000051970000}"/>
    <cellStyle name="Normal 3 2 4" xfId="3484" xr:uid="{00000000-0005-0000-0000-000052970000}"/>
    <cellStyle name="Normal 3 2 4 10" xfId="32606" xr:uid="{00000000-0005-0000-0000-000053970000}"/>
    <cellStyle name="Normal 3 2 4 2" xfId="4652" xr:uid="{00000000-0005-0000-0000-000054970000}"/>
    <cellStyle name="Normal 3 2 4 2 2" xfId="17946" xr:uid="{00000000-0005-0000-0000-000055970000}"/>
    <cellStyle name="Normal 3 2 4 2 2 2" xfId="25900" xr:uid="{00000000-0005-0000-0000-000056970000}"/>
    <cellStyle name="Normal 3 2 4 2 2 2 2" xfId="54859" xr:uid="{00000000-0005-0000-0000-000057970000}"/>
    <cellStyle name="Normal 3 2 4 2 2 3" xfId="46918" xr:uid="{00000000-0005-0000-0000-000058970000}"/>
    <cellStyle name="Normal 3 2 4 2 3" xfId="11276" xr:uid="{00000000-0005-0000-0000-000059970000}"/>
    <cellStyle name="Normal 3 2 4 2 3 2" xfId="40334" xr:uid="{00000000-0005-0000-0000-00005A970000}"/>
    <cellStyle name="Normal 3 2 4 2 4" xfId="33750" xr:uid="{00000000-0005-0000-0000-00005B970000}"/>
    <cellStyle name="Normal 3 2 4 3" xfId="6812" xr:uid="{00000000-0005-0000-0000-00005C970000}"/>
    <cellStyle name="Normal 3 2 4 3 2" xfId="20094" xr:uid="{00000000-0005-0000-0000-00005D970000}"/>
    <cellStyle name="Normal 3 2 4 3 2 2" xfId="28048" xr:uid="{00000000-0005-0000-0000-00005E970000}"/>
    <cellStyle name="Normal 3 2 4 3 2 2 2" xfId="57007" xr:uid="{00000000-0005-0000-0000-00005F970000}"/>
    <cellStyle name="Normal 3 2 4 3 2 3" xfId="49066" xr:uid="{00000000-0005-0000-0000-000060970000}"/>
    <cellStyle name="Normal 3 2 4 3 3" xfId="13424" xr:uid="{00000000-0005-0000-0000-000061970000}"/>
    <cellStyle name="Normal 3 2 4 3 3 2" xfId="42482" xr:uid="{00000000-0005-0000-0000-000062970000}"/>
    <cellStyle name="Normal 3 2 4 3 4" xfId="35898" xr:uid="{00000000-0005-0000-0000-000063970000}"/>
    <cellStyle name="Normal 3 2 4 4" xfId="7977" xr:uid="{00000000-0005-0000-0000-000064970000}"/>
    <cellStyle name="Normal 3 2 4 4 2" xfId="21238" xr:uid="{00000000-0005-0000-0000-000065970000}"/>
    <cellStyle name="Normal 3 2 4 4 2 2" xfId="29192" xr:uid="{00000000-0005-0000-0000-000066970000}"/>
    <cellStyle name="Normal 3 2 4 4 2 2 2" xfId="58151" xr:uid="{00000000-0005-0000-0000-000067970000}"/>
    <cellStyle name="Normal 3 2 4 4 2 3" xfId="50210" xr:uid="{00000000-0005-0000-0000-000068970000}"/>
    <cellStyle name="Normal 3 2 4 4 3" xfId="14568" xr:uid="{00000000-0005-0000-0000-000069970000}"/>
    <cellStyle name="Normal 3 2 4 4 3 2" xfId="43626" xr:uid="{00000000-0005-0000-0000-00006A970000}"/>
    <cellStyle name="Normal 3 2 4 4 4" xfId="37042" xr:uid="{00000000-0005-0000-0000-00006B970000}"/>
    <cellStyle name="Normal 3 2 4 5" xfId="15849" xr:uid="{00000000-0005-0000-0000-00006C970000}"/>
    <cellStyle name="Normal 3 2 4 5 2" xfId="23838" xr:uid="{00000000-0005-0000-0000-00006D970000}"/>
    <cellStyle name="Normal 3 2 4 5 2 2" xfId="52797" xr:uid="{00000000-0005-0000-0000-00006E970000}"/>
    <cellStyle name="Normal 3 2 4 5 3" xfId="44856" xr:uid="{00000000-0005-0000-0000-00006F970000}"/>
    <cellStyle name="Normal 3 2 4 6" xfId="22388" xr:uid="{00000000-0005-0000-0000-000070970000}"/>
    <cellStyle name="Normal 3 2 4 6 2" xfId="30336" xr:uid="{00000000-0005-0000-0000-000071970000}"/>
    <cellStyle name="Normal 3 2 4 6 2 2" xfId="59295" xr:uid="{00000000-0005-0000-0000-000072970000}"/>
    <cellStyle name="Normal 3 2 4 6 3" xfId="51354" xr:uid="{00000000-0005-0000-0000-000073970000}"/>
    <cellStyle name="Normal 3 2 4 7" xfId="22532" xr:uid="{00000000-0005-0000-0000-000074970000}"/>
    <cellStyle name="Normal 3 2 4 7 2" xfId="30476" xr:uid="{00000000-0005-0000-0000-000075970000}"/>
    <cellStyle name="Normal 3 2 4 7 2 2" xfId="59435" xr:uid="{00000000-0005-0000-0000-000076970000}"/>
    <cellStyle name="Normal 3 2 4 7 3" xfId="51494" xr:uid="{00000000-0005-0000-0000-000077970000}"/>
    <cellStyle name="Normal 3 2 4 8" xfId="22638" xr:uid="{00000000-0005-0000-0000-000078970000}"/>
    <cellStyle name="Normal 3 2 4 8 2" xfId="51600" xr:uid="{00000000-0005-0000-0000-000079970000}"/>
    <cellStyle name="Normal 3 2 4 9" xfId="10132" xr:uid="{00000000-0005-0000-0000-00007A970000}"/>
    <cellStyle name="Normal 3 2 4 9 2" xfId="39190" xr:uid="{00000000-0005-0000-0000-00007B970000}"/>
    <cellStyle name="Normal 3 2 5" xfId="3485" xr:uid="{00000000-0005-0000-0000-00007C970000}"/>
    <cellStyle name="Normal 3 2 6" xfId="3481" xr:uid="{00000000-0005-0000-0000-00007D970000}"/>
    <cellStyle name="Normal 3 3" xfId="3486" xr:uid="{00000000-0005-0000-0000-00007E970000}"/>
    <cellStyle name="Normal 3 3 2" xfId="3487" xr:uid="{00000000-0005-0000-0000-00007F970000}"/>
    <cellStyle name="Normal 3 3 2 10" xfId="32607" xr:uid="{00000000-0005-0000-0000-000080970000}"/>
    <cellStyle name="Normal 3 3 2 2" xfId="4653" xr:uid="{00000000-0005-0000-0000-000081970000}"/>
    <cellStyle name="Normal 3 3 2 2 2" xfId="17947" xr:uid="{00000000-0005-0000-0000-000082970000}"/>
    <cellStyle name="Normal 3 3 2 2 2 2" xfId="25901" xr:uid="{00000000-0005-0000-0000-000083970000}"/>
    <cellStyle name="Normal 3 3 2 2 2 2 2" xfId="54860" xr:uid="{00000000-0005-0000-0000-000084970000}"/>
    <cellStyle name="Normal 3 3 2 2 2 3" xfId="46919" xr:uid="{00000000-0005-0000-0000-000085970000}"/>
    <cellStyle name="Normal 3 3 2 2 3" xfId="11277" xr:uid="{00000000-0005-0000-0000-000086970000}"/>
    <cellStyle name="Normal 3 3 2 2 3 2" xfId="40335" xr:uid="{00000000-0005-0000-0000-000087970000}"/>
    <cellStyle name="Normal 3 3 2 2 4" xfId="33751" xr:uid="{00000000-0005-0000-0000-000088970000}"/>
    <cellStyle name="Normal 3 3 2 3" xfId="6813" xr:uid="{00000000-0005-0000-0000-000089970000}"/>
    <cellStyle name="Normal 3 3 2 3 2" xfId="20095" xr:uid="{00000000-0005-0000-0000-00008A970000}"/>
    <cellStyle name="Normal 3 3 2 3 2 2" xfId="28049" xr:uid="{00000000-0005-0000-0000-00008B970000}"/>
    <cellStyle name="Normal 3 3 2 3 2 2 2" xfId="57008" xr:uid="{00000000-0005-0000-0000-00008C970000}"/>
    <cellStyle name="Normal 3 3 2 3 2 3" xfId="49067" xr:uid="{00000000-0005-0000-0000-00008D970000}"/>
    <cellStyle name="Normal 3 3 2 3 3" xfId="13425" xr:uid="{00000000-0005-0000-0000-00008E970000}"/>
    <cellStyle name="Normal 3 3 2 3 3 2" xfId="42483" xr:uid="{00000000-0005-0000-0000-00008F970000}"/>
    <cellStyle name="Normal 3 3 2 3 4" xfId="35899" xr:uid="{00000000-0005-0000-0000-000090970000}"/>
    <cellStyle name="Normal 3 3 2 4" xfId="7978" xr:uid="{00000000-0005-0000-0000-000091970000}"/>
    <cellStyle name="Normal 3 3 2 4 2" xfId="21239" xr:uid="{00000000-0005-0000-0000-000092970000}"/>
    <cellStyle name="Normal 3 3 2 4 2 2" xfId="29193" xr:uid="{00000000-0005-0000-0000-000093970000}"/>
    <cellStyle name="Normal 3 3 2 4 2 2 2" xfId="58152" xr:uid="{00000000-0005-0000-0000-000094970000}"/>
    <cellStyle name="Normal 3 3 2 4 2 3" xfId="50211" xr:uid="{00000000-0005-0000-0000-000095970000}"/>
    <cellStyle name="Normal 3 3 2 4 3" xfId="14569" xr:uid="{00000000-0005-0000-0000-000096970000}"/>
    <cellStyle name="Normal 3 3 2 4 3 2" xfId="43627" xr:uid="{00000000-0005-0000-0000-000097970000}"/>
    <cellStyle name="Normal 3 3 2 4 4" xfId="37043" xr:uid="{00000000-0005-0000-0000-000098970000}"/>
    <cellStyle name="Normal 3 3 2 5" xfId="15850" xr:uid="{00000000-0005-0000-0000-000099970000}"/>
    <cellStyle name="Normal 3 3 2 5 2" xfId="23839" xr:uid="{00000000-0005-0000-0000-00009A970000}"/>
    <cellStyle name="Normal 3 3 2 5 2 2" xfId="52798" xr:uid="{00000000-0005-0000-0000-00009B970000}"/>
    <cellStyle name="Normal 3 3 2 5 3" xfId="44857" xr:uid="{00000000-0005-0000-0000-00009C970000}"/>
    <cellStyle name="Normal 3 3 2 6" xfId="22389" xr:uid="{00000000-0005-0000-0000-00009D970000}"/>
    <cellStyle name="Normal 3 3 2 6 2" xfId="30337" xr:uid="{00000000-0005-0000-0000-00009E970000}"/>
    <cellStyle name="Normal 3 3 2 6 2 2" xfId="59296" xr:uid="{00000000-0005-0000-0000-00009F970000}"/>
    <cellStyle name="Normal 3 3 2 6 3" xfId="51355" xr:uid="{00000000-0005-0000-0000-0000A0970000}"/>
    <cellStyle name="Normal 3 3 2 7" xfId="22533" xr:uid="{00000000-0005-0000-0000-0000A1970000}"/>
    <cellStyle name="Normal 3 3 2 7 2" xfId="30477" xr:uid="{00000000-0005-0000-0000-0000A2970000}"/>
    <cellStyle name="Normal 3 3 2 7 2 2" xfId="59436" xr:uid="{00000000-0005-0000-0000-0000A3970000}"/>
    <cellStyle name="Normal 3 3 2 7 3" xfId="51495" xr:uid="{00000000-0005-0000-0000-0000A4970000}"/>
    <cellStyle name="Normal 3 3 2 8" xfId="22639" xr:uid="{00000000-0005-0000-0000-0000A5970000}"/>
    <cellStyle name="Normal 3 3 2 8 2" xfId="51601" xr:uid="{00000000-0005-0000-0000-0000A6970000}"/>
    <cellStyle name="Normal 3 3 2 9" xfId="10133" xr:uid="{00000000-0005-0000-0000-0000A7970000}"/>
    <cellStyle name="Normal 3 3 2 9 2" xfId="39191" xr:uid="{00000000-0005-0000-0000-0000A8970000}"/>
    <cellStyle name="Normal 3 3 3" xfId="3488" xr:uid="{00000000-0005-0000-0000-0000A9970000}"/>
    <cellStyle name="Normal 3 4" xfId="3489" xr:uid="{00000000-0005-0000-0000-0000AA970000}"/>
    <cellStyle name="Normal 3 5" xfId="3490" xr:uid="{00000000-0005-0000-0000-0000AB970000}"/>
    <cellStyle name="Normal 3 5 10" xfId="32608" xr:uid="{00000000-0005-0000-0000-0000AC970000}"/>
    <cellStyle name="Normal 3 5 2" xfId="4654" xr:uid="{00000000-0005-0000-0000-0000AD970000}"/>
    <cellStyle name="Normal 3 5 2 2" xfId="17948" xr:uid="{00000000-0005-0000-0000-0000AE970000}"/>
    <cellStyle name="Normal 3 5 2 2 2" xfId="25902" xr:uid="{00000000-0005-0000-0000-0000AF970000}"/>
    <cellStyle name="Normal 3 5 2 2 2 2" xfId="54861" xr:uid="{00000000-0005-0000-0000-0000B0970000}"/>
    <cellStyle name="Normal 3 5 2 2 3" xfId="46920" xr:uid="{00000000-0005-0000-0000-0000B1970000}"/>
    <cellStyle name="Normal 3 5 2 3" xfId="11278" xr:uid="{00000000-0005-0000-0000-0000B2970000}"/>
    <cellStyle name="Normal 3 5 2 3 2" xfId="40336" xr:uid="{00000000-0005-0000-0000-0000B3970000}"/>
    <cellStyle name="Normal 3 5 2 4" xfId="33752" xr:uid="{00000000-0005-0000-0000-0000B4970000}"/>
    <cellStyle name="Normal 3 5 3" xfId="6814" xr:uid="{00000000-0005-0000-0000-0000B5970000}"/>
    <cellStyle name="Normal 3 5 3 2" xfId="20096" xr:uid="{00000000-0005-0000-0000-0000B6970000}"/>
    <cellStyle name="Normal 3 5 3 2 2" xfId="28050" xr:uid="{00000000-0005-0000-0000-0000B7970000}"/>
    <cellStyle name="Normal 3 5 3 2 2 2" xfId="57009" xr:uid="{00000000-0005-0000-0000-0000B8970000}"/>
    <cellStyle name="Normal 3 5 3 2 3" xfId="49068" xr:uid="{00000000-0005-0000-0000-0000B9970000}"/>
    <cellStyle name="Normal 3 5 3 3" xfId="13426" xr:uid="{00000000-0005-0000-0000-0000BA970000}"/>
    <cellStyle name="Normal 3 5 3 3 2" xfId="42484" xr:uid="{00000000-0005-0000-0000-0000BB970000}"/>
    <cellStyle name="Normal 3 5 3 4" xfId="35900" xr:uid="{00000000-0005-0000-0000-0000BC970000}"/>
    <cellStyle name="Normal 3 5 4" xfId="7979" xr:uid="{00000000-0005-0000-0000-0000BD970000}"/>
    <cellStyle name="Normal 3 5 4 2" xfId="21240" xr:uid="{00000000-0005-0000-0000-0000BE970000}"/>
    <cellStyle name="Normal 3 5 4 2 2" xfId="29194" xr:uid="{00000000-0005-0000-0000-0000BF970000}"/>
    <cellStyle name="Normal 3 5 4 2 2 2" xfId="58153" xr:uid="{00000000-0005-0000-0000-0000C0970000}"/>
    <cellStyle name="Normal 3 5 4 2 3" xfId="50212" xr:uid="{00000000-0005-0000-0000-0000C1970000}"/>
    <cellStyle name="Normal 3 5 4 3" xfId="14570" xr:uid="{00000000-0005-0000-0000-0000C2970000}"/>
    <cellStyle name="Normal 3 5 4 3 2" xfId="43628" xr:uid="{00000000-0005-0000-0000-0000C3970000}"/>
    <cellStyle name="Normal 3 5 4 4" xfId="37044" xr:uid="{00000000-0005-0000-0000-0000C4970000}"/>
    <cellStyle name="Normal 3 5 5" xfId="15852" xr:uid="{00000000-0005-0000-0000-0000C5970000}"/>
    <cellStyle name="Normal 3 5 5 2" xfId="23841" xr:uid="{00000000-0005-0000-0000-0000C6970000}"/>
    <cellStyle name="Normal 3 5 5 2 2" xfId="52800" xr:uid="{00000000-0005-0000-0000-0000C7970000}"/>
    <cellStyle name="Normal 3 5 5 3" xfId="44859" xr:uid="{00000000-0005-0000-0000-0000C8970000}"/>
    <cellStyle name="Normal 3 5 6" xfId="22390" xr:uid="{00000000-0005-0000-0000-0000C9970000}"/>
    <cellStyle name="Normal 3 5 6 2" xfId="30338" xr:uid="{00000000-0005-0000-0000-0000CA970000}"/>
    <cellStyle name="Normal 3 5 6 2 2" xfId="59297" xr:uid="{00000000-0005-0000-0000-0000CB970000}"/>
    <cellStyle name="Normal 3 5 6 3" xfId="51356" xr:uid="{00000000-0005-0000-0000-0000CC970000}"/>
    <cellStyle name="Normal 3 5 7" xfId="22534" xr:uid="{00000000-0005-0000-0000-0000CD970000}"/>
    <cellStyle name="Normal 3 5 7 2" xfId="30478" xr:uid="{00000000-0005-0000-0000-0000CE970000}"/>
    <cellStyle name="Normal 3 5 7 2 2" xfId="59437" xr:uid="{00000000-0005-0000-0000-0000CF970000}"/>
    <cellStyle name="Normal 3 5 7 3" xfId="51496" xr:uid="{00000000-0005-0000-0000-0000D0970000}"/>
    <cellStyle name="Normal 3 5 8" xfId="22640" xr:uid="{00000000-0005-0000-0000-0000D1970000}"/>
    <cellStyle name="Normal 3 5 8 2" xfId="51602" xr:uid="{00000000-0005-0000-0000-0000D2970000}"/>
    <cellStyle name="Normal 3 5 9" xfId="10134" xr:uid="{00000000-0005-0000-0000-0000D3970000}"/>
    <cellStyle name="Normal 3 5 9 2" xfId="39192" xr:uid="{00000000-0005-0000-0000-0000D4970000}"/>
    <cellStyle name="Normal 3 6" xfId="3491" xr:uid="{00000000-0005-0000-0000-0000D5970000}"/>
    <cellStyle name="Normal 3 7" xfId="3492" xr:uid="{00000000-0005-0000-0000-0000D6970000}"/>
    <cellStyle name="Normal 3 8" xfId="3480" xr:uid="{00000000-0005-0000-0000-0000D7970000}"/>
    <cellStyle name="Normal 3_Compare" xfId="1147" xr:uid="{00000000-0005-0000-0000-0000D8970000}"/>
    <cellStyle name="Normal 30" xfId="1148" xr:uid="{00000000-0005-0000-0000-0000D9970000}"/>
    <cellStyle name="Normal 30 2" xfId="1149" xr:uid="{00000000-0005-0000-0000-0000DA970000}"/>
    <cellStyle name="Normal 30_Compare" xfId="1150" xr:uid="{00000000-0005-0000-0000-0000DB970000}"/>
    <cellStyle name="Normal 31" xfId="1151" xr:uid="{00000000-0005-0000-0000-0000DC970000}"/>
    <cellStyle name="Normal 31 2" xfId="1152" xr:uid="{00000000-0005-0000-0000-0000DD970000}"/>
    <cellStyle name="Normal 31_Compare" xfId="1153" xr:uid="{00000000-0005-0000-0000-0000DE970000}"/>
    <cellStyle name="Normal 32" xfId="1154" xr:uid="{00000000-0005-0000-0000-0000DF970000}"/>
    <cellStyle name="Normal 33" xfId="1155" xr:uid="{00000000-0005-0000-0000-0000E0970000}"/>
    <cellStyle name="Normal 34" xfId="1156" xr:uid="{00000000-0005-0000-0000-0000E1970000}"/>
    <cellStyle name="Normal 35" xfId="1157" xr:uid="{00000000-0005-0000-0000-0000E2970000}"/>
    <cellStyle name="Normal 36" xfId="1158" xr:uid="{00000000-0005-0000-0000-0000E3970000}"/>
    <cellStyle name="Normal 37" xfId="1159" xr:uid="{00000000-0005-0000-0000-0000E4970000}"/>
    <cellStyle name="Normal 38" xfId="1160" xr:uid="{00000000-0005-0000-0000-0000E5970000}"/>
    <cellStyle name="Normal 39" xfId="1161" xr:uid="{00000000-0005-0000-0000-0000E6970000}"/>
    <cellStyle name="Normal 4" xfId="12" xr:uid="{00000000-0005-0000-0000-0000E7970000}"/>
    <cellStyle name="Normal 4 2" xfId="1163" xr:uid="{00000000-0005-0000-0000-0000E8970000}"/>
    <cellStyle name="Normal 4 2 2" xfId="3495" xr:uid="{00000000-0005-0000-0000-0000E9970000}"/>
    <cellStyle name="Normal 4 2 2 10" xfId="10136" xr:uid="{00000000-0005-0000-0000-0000EA970000}"/>
    <cellStyle name="Normal 4 2 2 10 2" xfId="39194" xr:uid="{00000000-0005-0000-0000-0000EB970000}"/>
    <cellStyle name="Normal 4 2 2 11" xfId="32610" xr:uid="{00000000-0005-0000-0000-0000EC970000}"/>
    <cellStyle name="Normal 4 2 2 2" xfId="3496" xr:uid="{00000000-0005-0000-0000-0000ED970000}"/>
    <cellStyle name="Normal 4 2 2 2 10" xfId="32611" xr:uid="{00000000-0005-0000-0000-0000EE970000}"/>
    <cellStyle name="Normal 4 2 2 2 2" xfId="4657" xr:uid="{00000000-0005-0000-0000-0000EF970000}"/>
    <cellStyle name="Normal 4 2 2 2 2 2" xfId="17951" xr:uid="{00000000-0005-0000-0000-0000F0970000}"/>
    <cellStyle name="Normal 4 2 2 2 2 2 2" xfId="25905" xr:uid="{00000000-0005-0000-0000-0000F1970000}"/>
    <cellStyle name="Normal 4 2 2 2 2 2 2 2" xfId="54864" xr:uid="{00000000-0005-0000-0000-0000F2970000}"/>
    <cellStyle name="Normal 4 2 2 2 2 2 3" xfId="46923" xr:uid="{00000000-0005-0000-0000-0000F3970000}"/>
    <cellStyle name="Normal 4 2 2 2 2 3" xfId="11281" xr:uid="{00000000-0005-0000-0000-0000F4970000}"/>
    <cellStyle name="Normal 4 2 2 2 2 3 2" xfId="40339" xr:uid="{00000000-0005-0000-0000-0000F5970000}"/>
    <cellStyle name="Normal 4 2 2 2 2 4" xfId="33755" xr:uid="{00000000-0005-0000-0000-0000F6970000}"/>
    <cellStyle name="Normal 4 2 2 2 3" xfId="6817" xr:uid="{00000000-0005-0000-0000-0000F7970000}"/>
    <cellStyle name="Normal 4 2 2 2 3 2" xfId="20099" xr:uid="{00000000-0005-0000-0000-0000F8970000}"/>
    <cellStyle name="Normal 4 2 2 2 3 2 2" xfId="28053" xr:uid="{00000000-0005-0000-0000-0000F9970000}"/>
    <cellStyle name="Normal 4 2 2 2 3 2 2 2" xfId="57012" xr:uid="{00000000-0005-0000-0000-0000FA970000}"/>
    <cellStyle name="Normal 4 2 2 2 3 2 3" xfId="49071" xr:uid="{00000000-0005-0000-0000-0000FB970000}"/>
    <cellStyle name="Normal 4 2 2 2 3 3" xfId="13429" xr:uid="{00000000-0005-0000-0000-0000FC970000}"/>
    <cellStyle name="Normal 4 2 2 2 3 3 2" xfId="42487" xr:uid="{00000000-0005-0000-0000-0000FD970000}"/>
    <cellStyle name="Normal 4 2 2 2 3 4" xfId="35903" xr:uid="{00000000-0005-0000-0000-0000FE970000}"/>
    <cellStyle name="Normal 4 2 2 2 4" xfId="7982" xr:uid="{00000000-0005-0000-0000-0000FF970000}"/>
    <cellStyle name="Normal 4 2 2 2 4 2" xfId="21243" xr:uid="{00000000-0005-0000-0000-000000980000}"/>
    <cellStyle name="Normal 4 2 2 2 4 2 2" xfId="29197" xr:uid="{00000000-0005-0000-0000-000001980000}"/>
    <cellStyle name="Normal 4 2 2 2 4 2 2 2" xfId="58156" xr:uid="{00000000-0005-0000-0000-000002980000}"/>
    <cellStyle name="Normal 4 2 2 2 4 2 3" xfId="50215" xr:uid="{00000000-0005-0000-0000-000003980000}"/>
    <cellStyle name="Normal 4 2 2 2 4 3" xfId="14573" xr:uid="{00000000-0005-0000-0000-000004980000}"/>
    <cellStyle name="Normal 4 2 2 2 4 3 2" xfId="43631" xr:uid="{00000000-0005-0000-0000-000005980000}"/>
    <cellStyle name="Normal 4 2 2 2 4 4" xfId="37047" xr:uid="{00000000-0005-0000-0000-000006980000}"/>
    <cellStyle name="Normal 4 2 2 2 5" xfId="15855" xr:uid="{00000000-0005-0000-0000-000007980000}"/>
    <cellStyle name="Normal 4 2 2 2 5 2" xfId="23844" xr:uid="{00000000-0005-0000-0000-000008980000}"/>
    <cellStyle name="Normal 4 2 2 2 5 2 2" xfId="52803" xr:uid="{00000000-0005-0000-0000-000009980000}"/>
    <cellStyle name="Normal 4 2 2 2 5 3" xfId="44862" xr:uid="{00000000-0005-0000-0000-00000A980000}"/>
    <cellStyle name="Normal 4 2 2 2 6" xfId="22393" xr:uid="{00000000-0005-0000-0000-00000B980000}"/>
    <cellStyle name="Normal 4 2 2 2 6 2" xfId="30341" xr:uid="{00000000-0005-0000-0000-00000C980000}"/>
    <cellStyle name="Normal 4 2 2 2 6 2 2" xfId="59300" xr:uid="{00000000-0005-0000-0000-00000D980000}"/>
    <cellStyle name="Normal 4 2 2 2 6 3" xfId="51359" xr:uid="{00000000-0005-0000-0000-00000E980000}"/>
    <cellStyle name="Normal 4 2 2 2 7" xfId="22537" xr:uid="{00000000-0005-0000-0000-00000F980000}"/>
    <cellStyle name="Normal 4 2 2 2 7 2" xfId="30481" xr:uid="{00000000-0005-0000-0000-000010980000}"/>
    <cellStyle name="Normal 4 2 2 2 7 2 2" xfId="59440" xr:uid="{00000000-0005-0000-0000-000011980000}"/>
    <cellStyle name="Normal 4 2 2 2 7 3" xfId="51499" xr:uid="{00000000-0005-0000-0000-000012980000}"/>
    <cellStyle name="Normal 4 2 2 2 8" xfId="22643" xr:uid="{00000000-0005-0000-0000-000013980000}"/>
    <cellStyle name="Normal 4 2 2 2 8 2" xfId="51605" xr:uid="{00000000-0005-0000-0000-000014980000}"/>
    <cellStyle name="Normal 4 2 2 2 9" xfId="10137" xr:uid="{00000000-0005-0000-0000-000015980000}"/>
    <cellStyle name="Normal 4 2 2 2 9 2" xfId="39195" xr:uid="{00000000-0005-0000-0000-000016980000}"/>
    <cellStyle name="Normal 4 2 2 3" xfId="4656" xr:uid="{00000000-0005-0000-0000-000017980000}"/>
    <cellStyle name="Normal 4 2 2 3 2" xfId="17950" xr:uid="{00000000-0005-0000-0000-000018980000}"/>
    <cellStyle name="Normal 4 2 2 3 2 2" xfId="25904" xr:uid="{00000000-0005-0000-0000-000019980000}"/>
    <cellStyle name="Normal 4 2 2 3 2 2 2" xfId="54863" xr:uid="{00000000-0005-0000-0000-00001A980000}"/>
    <cellStyle name="Normal 4 2 2 3 2 3" xfId="46922" xr:uid="{00000000-0005-0000-0000-00001B980000}"/>
    <cellStyle name="Normal 4 2 2 3 3" xfId="11280" xr:uid="{00000000-0005-0000-0000-00001C980000}"/>
    <cellStyle name="Normal 4 2 2 3 3 2" xfId="40338" xr:uid="{00000000-0005-0000-0000-00001D980000}"/>
    <cellStyle name="Normal 4 2 2 3 4" xfId="33754" xr:uid="{00000000-0005-0000-0000-00001E980000}"/>
    <cellStyle name="Normal 4 2 2 4" xfId="6816" xr:uid="{00000000-0005-0000-0000-00001F980000}"/>
    <cellStyle name="Normal 4 2 2 4 2" xfId="20098" xr:uid="{00000000-0005-0000-0000-000020980000}"/>
    <cellStyle name="Normal 4 2 2 4 2 2" xfId="28052" xr:uid="{00000000-0005-0000-0000-000021980000}"/>
    <cellStyle name="Normal 4 2 2 4 2 2 2" xfId="57011" xr:uid="{00000000-0005-0000-0000-000022980000}"/>
    <cellStyle name="Normal 4 2 2 4 2 3" xfId="49070" xr:uid="{00000000-0005-0000-0000-000023980000}"/>
    <cellStyle name="Normal 4 2 2 4 3" xfId="13428" xr:uid="{00000000-0005-0000-0000-000024980000}"/>
    <cellStyle name="Normal 4 2 2 4 3 2" xfId="42486" xr:uid="{00000000-0005-0000-0000-000025980000}"/>
    <cellStyle name="Normal 4 2 2 4 4" xfId="35902" xr:uid="{00000000-0005-0000-0000-000026980000}"/>
    <cellStyle name="Normal 4 2 2 5" xfId="7981" xr:uid="{00000000-0005-0000-0000-000027980000}"/>
    <cellStyle name="Normal 4 2 2 5 2" xfId="21242" xr:uid="{00000000-0005-0000-0000-000028980000}"/>
    <cellStyle name="Normal 4 2 2 5 2 2" xfId="29196" xr:uid="{00000000-0005-0000-0000-000029980000}"/>
    <cellStyle name="Normal 4 2 2 5 2 2 2" xfId="58155" xr:uid="{00000000-0005-0000-0000-00002A980000}"/>
    <cellStyle name="Normal 4 2 2 5 2 3" xfId="50214" xr:uid="{00000000-0005-0000-0000-00002B980000}"/>
    <cellStyle name="Normal 4 2 2 5 3" xfId="14572" xr:uid="{00000000-0005-0000-0000-00002C980000}"/>
    <cellStyle name="Normal 4 2 2 5 3 2" xfId="43630" xr:uid="{00000000-0005-0000-0000-00002D980000}"/>
    <cellStyle name="Normal 4 2 2 5 4" xfId="37046" xr:uid="{00000000-0005-0000-0000-00002E980000}"/>
    <cellStyle name="Normal 4 2 2 6" xfId="15854" xr:uid="{00000000-0005-0000-0000-00002F980000}"/>
    <cellStyle name="Normal 4 2 2 6 2" xfId="23843" xr:uid="{00000000-0005-0000-0000-000030980000}"/>
    <cellStyle name="Normal 4 2 2 6 2 2" xfId="52802" xr:uid="{00000000-0005-0000-0000-000031980000}"/>
    <cellStyle name="Normal 4 2 2 6 3" xfId="44861" xr:uid="{00000000-0005-0000-0000-000032980000}"/>
    <cellStyle name="Normal 4 2 2 7" xfId="22392" xr:uid="{00000000-0005-0000-0000-000033980000}"/>
    <cellStyle name="Normal 4 2 2 7 2" xfId="30340" xr:uid="{00000000-0005-0000-0000-000034980000}"/>
    <cellStyle name="Normal 4 2 2 7 2 2" xfId="59299" xr:uid="{00000000-0005-0000-0000-000035980000}"/>
    <cellStyle name="Normal 4 2 2 7 3" xfId="51358" xr:uid="{00000000-0005-0000-0000-000036980000}"/>
    <cellStyle name="Normal 4 2 2 8" xfId="22536" xr:uid="{00000000-0005-0000-0000-000037980000}"/>
    <cellStyle name="Normal 4 2 2 8 2" xfId="30480" xr:uid="{00000000-0005-0000-0000-000038980000}"/>
    <cellStyle name="Normal 4 2 2 8 2 2" xfId="59439" xr:uid="{00000000-0005-0000-0000-000039980000}"/>
    <cellStyle name="Normal 4 2 2 8 3" xfId="51498" xr:uid="{00000000-0005-0000-0000-00003A980000}"/>
    <cellStyle name="Normal 4 2 2 9" xfId="22642" xr:uid="{00000000-0005-0000-0000-00003B980000}"/>
    <cellStyle name="Normal 4 2 2 9 2" xfId="51604" xr:uid="{00000000-0005-0000-0000-00003C980000}"/>
    <cellStyle name="Normal 4 2 3" xfId="3497" xr:uid="{00000000-0005-0000-0000-00003D980000}"/>
    <cellStyle name="Normal 4 2 3 10" xfId="32612" xr:uid="{00000000-0005-0000-0000-00003E980000}"/>
    <cellStyle name="Normal 4 2 3 2" xfId="4658" xr:uid="{00000000-0005-0000-0000-00003F980000}"/>
    <cellStyle name="Normal 4 2 3 2 2" xfId="17952" xr:uid="{00000000-0005-0000-0000-000040980000}"/>
    <cellStyle name="Normal 4 2 3 2 2 2" xfId="25906" xr:uid="{00000000-0005-0000-0000-000041980000}"/>
    <cellStyle name="Normal 4 2 3 2 2 2 2" xfId="54865" xr:uid="{00000000-0005-0000-0000-000042980000}"/>
    <cellStyle name="Normal 4 2 3 2 2 3" xfId="46924" xr:uid="{00000000-0005-0000-0000-000043980000}"/>
    <cellStyle name="Normal 4 2 3 2 3" xfId="11282" xr:uid="{00000000-0005-0000-0000-000044980000}"/>
    <cellStyle name="Normal 4 2 3 2 3 2" xfId="40340" xr:uid="{00000000-0005-0000-0000-000045980000}"/>
    <cellStyle name="Normal 4 2 3 2 4" xfId="33756" xr:uid="{00000000-0005-0000-0000-000046980000}"/>
    <cellStyle name="Normal 4 2 3 3" xfId="6818" xr:uid="{00000000-0005-0000-0000-000047980000}"/>
    <cellStyle name="Normal 4 2 3 3 2" xfId="20100" xr:uid="{00000000-0005-0000-0000-000048980000}"/>
    <cellStyle name="Normal 4 2 3 3 2 2" xfId="28054" xr:uid="{00000000-0005-0000-0000-000049980000}"/>
    <cellStyle name="Normal 4 2 3 3 2 2 2" xfId="57013" xr:uid="{00000000-0005-0000-0000-00004A980000}"/>
    <cellStyle name="Normal 4 2 3 3 2 3" xfId="49072" xr:uid="{00000000-0005-0000-0000-00004B980000}"/>
    <cellStyle name="Normal 4 2 3 3 3" xfId="13430" xr:uid="{00000000-0005-0000-0000-00004C980000}"/>
    <cellStyle name="Normal 4 2 3 3 3 2" xfId="42488" xr:uid="{00000000-0005-0000-0000-00004D980000}"/>
    <cellStyle name="Normal 4 2 3 3 4" xfId="35904" xr:uid="{00000000-0005-0000-0000-00004E980000}"/>
    <cellStyle name="Normal 4 2 3 4" xfId="7983" xr:uid="{00000000-0005-0000-0000-00004F980000}"/>
    <cellStyle name="Normal 4 2 3 4 2" xfId="21244" xr:uid="{00000000-0005-0000-0000-000050980000}"/>
    <cellStyle name="Normal 4 2 3 4 2 2" xfId="29198" xr:uid="{00000000-0005-0000-0000-000051980000}"/>
    <cellStyle name="Normal 4 2 3 4 2 2 2" xfId="58157" xr:uid="{00000000-0005-0000-0000-000052980000}"/>
    <cellStyle name="Normal 4 2 3 4 2 3" xfId="50216" xr:uid="{00000000-0005-0000-0000-000053980000}"/>
    <cellStyle name="Normal 4 2 3 4 3" xfId="14574" xr:uid="{00000000-0005-0000-0000-000054980000}"/>
    <cellStyle name="Normal 4 2 3 4 3 2" xfId="43632" xr:uid="{00000000-0005-0000-0000-000055980000}"/>
    <cellStyle name="Normal 4 2 3 4 4" xfId="37048" xr:uid="{00000000-0005-0000-0000-000056980000}"/>
    <cellStyle name="Normal 4 2 3 5" xfId="15856" xr:uid="{00000000-0005-0000-0000-000057980000}"/>
    <cellStyle name="Normal 4 2 3 5 2" xfId="23845" xr:uid="{00000000-0005-0000-0000-000058980000}"/>
    <cellStyle name="Normal 4 2 3 5 2 2" xfId="52804" xr:uid="{00000000-0005-0000-0000-000059980000}"/>
    <cellStyle name="Normal 4 2 3 5 3" xfId="44863" xr:uid="{00000000-0005-0000-0000-00005A980000}"/>
    <cellStyle name="Normal 4 2 3 6" xfId="22394" xr:uid="{00000000-0005-0000-0000-00005B980000}"/>
    <cellStyle name="Normal 4 2 3 6 2" xfId="30342" xr:uid="{00000000-0005-0000-0000-00005C980000}"/>
    <cellStyle name="Normal 4 2 3 6 2 2" xfId="59301" xr:uid="{00000000-0005-0000-0000-00005D980000}"/>
    <cellStyle name="Normal 4 2 3 6 3" xfId="51360" xr:uid="{00000000-0005-0000-0000-00005E980000}"/>
    <cellStyle name="Normal 4 2 3 7" xfId="22538" xr:uid="{00000000-0005-0000-0000-00005F980000}"/>
    <cellStyle name="Normal 4 2 3 7 2" xfId="30482" xr:uid="{00000000-0005-0000-0000-000060980000}"/>
    <cellStyle name="Normal 4 2 3 7 2 2" xfId="59441" xr:uid="{00000000-0005-0000-0000-000061980000}"/>
    <cellStyle name="Normal 4 2 3 7 3" xfId="51500" xr:uid="{00000000-0005-0000-0000-000062980000}"/>
    <cellStyle name="Normal 4 2 3 8" xfId="22644" xr:uid="{00000000-0005-0000-0000-000063980000}"/>
    <cellStyle name="Normal 4 2 3 8 2" xfId="51606" xr:uid="{00000000-0005-0000-0000-000064980000}"/>
    <cellStyle name="Normal 4 2 3 9" xfId="10138" xr:uid="{00000000-0005-0000-0000-000065980000}"/>
    <cellStyle name="Normal 4 2 3 9 2" xfId="39196" xr:uid="{00000000-0005-0000-0000-000066980000}"/>
    <cellStyle name="Normal 4 2 4" xfId="3494" xr:uid="{00000000-0005-0000-0000-000067980000}"/>
    <cellStyle name="Normal 4 2 4 2" xfId="4655" xr:uid="{00000000-0005-0000-0000-000068980000}"/>
    <cellStyle name="Normal 4 2 4 2 2" xfId="17949" xr:uid="{00000000-0005-0000-0000-000069980000}"/>
    <cellStyle name="Normal 4 2 4 2 2 2" xfId="25903" xr:uid="{00000000-0005-0000-0000-00006A980000}"/>
    <cellStyle name="Normal 4 2 4 2 2 2 2" xfId="54862" xr:uid="{00000000-0005-0000-0000-00006B980000}"/>
    <cellStyle name="Normal 4 2 4 2 2 3" xfId="46921" xr:uid="{00000000-0005-0000-0000-00006C980000}"/>
    <cellStyle name="Normal 4 2 4 2 3" xfId="11279" xr:uid="{00000000-0005-0000-0000-00006D980000}"/>
    <cellStyle name="Normal 4 2 4 2 3 2" xfId="40337" xr:uid="{00000000-0005-0000-0000-00006E980000}"/>
    <cellStyle name="Normal 4 2 4 2 4" xfId="33753" xr:uid="{00000000-0005-0000-0000-00006F980000}"/>
    <cellStyle name="Normal 4 2 4 3" xfId="6815" xr:uid="{00000000-0005-0000-0000-000070980000}"/>
    <cellStyle name="Normal 4 2 4 3 2" xfId="20097" xr:uid="{00000000-0005-0000-0000-000071980000}"/>
    <cellStyle name="Normal 4 2 4 3 2 2" xfId="28051" xr:uid="{00000000-0005-0000-0000-000072980000}"/>
    <cellStyle name="Normal 4 2 4 3 2 2 2" xfId="57010" xr:uid="{00000000-0005-0000-0000-000073980000}"/>
    <cellStyle name="Normal 4 2 4 3 2 3" xfId="49069" xr:uid="{00000000-0005-0000-0000-000074980000}"/>
    <cellStyle name="Normal 4 2 4 3 3" xfId="13427" xr:uid="{00000000-0005-0000-0000-000075980000}"/>
    <cellStyle name="Normal 4 2 4 3 3 2" xfId="42485" xr:uid="{00000000-0005-0000-0000-000076980000}"/>
    <cellStyle name="Normal 4 2 4 3 4" xfId="35901" xr:uid="{00000000-0005-0000-0000-000077980000}"/>
    <cellStyle name="Normal 4 2 4 4" xfId="7980" xr:uid="{00000000-0005-0000-0000-000078980000}"/>
    <cellStyle name="Normal 4 2 4 4 2" xfId="21241" xr:uid="{00000000-0005-0000-0000-000079980000}"/>
    <cellStyle name="Normal 4 2 4 4 2 2" xfId="29195" xr:uid="{00000000-0005-0000-0000-00007A980000}"/>
    <cellStyle name="Normal 4 2 4 4 2 2 2" xfId="58154" xr:uid="{00000000-0005-0000-0000-00007B980000}"/>
    <cellStyle name="Normal 4 2 4 4 2 3" xfId="50213" xr:uid="{00000000-0005-0000-0000-00007C980000}"/>
    <cellStyle name="Normal 4 2 4 4 3" xfId="14571" xr:uid="{00000000-0005-0000-0000-00007D980000}"/>
    <cellStyle name="Normal 4 2 4 4 3 2" xfId="43629" xr:uid="{00000000-0005-0000-0000-00007E980000}"/>
    <cellStyle name="Normal 4 2 4 4 4" xfId="37045" xr:uid="{00000000-0005-0000-0000-00007F980000}"/>
    <cellStyle name="Normal 4 2 4 5" xfId="15853" xr:uid="{00000000-0005-0000-0000-000080980000}"/>
    <cellStyle name="Normal 4 2 4 5 2" xfId="23842" xr:uid="{00000000-0005-0000-0000-000081980000}"/>
    <cellStyle name="Normal 4 2 4 5 2 2" xfId="52801" xr:uid="{00000000-0005-0000-0000-000082980000}"/>
    <cellStyle name="Normal 4 2 4 5 3" xfId="44860" xr:uid="{00000000-0005-0000-0000-000083980000}"/>
    <cellStyle name="Normal 4 2 4 6" xfId="22391" xr:uid="{00000000-0005-0000-0000-000084980000}"/>
    <cellStyle name="Normal 4 2 4 6 2" xfId="30339" xr:uid="{00000000-0005-0000-0000-000085980000}"/>
    <cellStyle name="Normal 4 2 4 6 2 2" xfId="59298" xr:uid="{00000000-0005-0000-0000-000086980000}"/>
    <cellStyle name="Normal 4 2 4 6 3" xfId="51357" xr:uid="{00000000-0005-0000-0000-000087980000}"/>
    <cellStyle name="Normal 4 2 4 7" xfId="10135" xr:uid="{00000000-0005-0000-0000-000088980000}"/>
    <cellStyle name="Normal 4 2 4 7 2" xfId="39193" xr:uid="{00000000-0005-0000-0000-000089980000}"/>
    <cellStyle name="Normal 4 2 4 8" xfId="32609" xr:uid="{00000000-0005-0000-0000-00008A980000}"/>
    <cellStyle name="Normal 4 2 5" xfId="22535" xr:uid="{00000000-0005-0000-0000-00008B980000}"/>
    <cellStyle name="Normal 4 2 5 2" xfId="30479" xr:uid="{00000000-0005-0000-0000-00008C980000}"/>
    <cellStyle name="Normal 4 2 5 2 2" xfId="59438" xr:uid="{00000000-0005-0000-0000-00008D980000}"/>
    <cellStyle name="Normal 4 2 5 3" xfId="51497" xr:uid="{00000000-0005-0000-0000-00008E980000}"/>
    <cellStyle name="Normal 4 2 6" xfId="22641" xr:uid="{00000000-0005-0000-0000-00008F980000}"/>
    <cellStyle name="Normal 4 2 6 2" xfId="51603" xr:uid="{00000000-0005-0000-0000-000090980000}"/>
    <cellStyle name="Normal 4 3" xfId="1162" xr:uid="{00000000-0005-0000-0000-000091980000}"/>
    <cellStyle name="Normal 4 3 2" xfId="3499" xr:uid="{00000000-0005-0000-0000-000092980000}"/>
    <cellStyle name="Normal 4 3 2 10" xfId="10140" xr:uid="{00000000-0005-0000-0000-000093980000}"/>
    <cellStyle name="Normal 4 3 2 10 2" xfId="39198" xr:uid="{00000000-0005-0000-0000-000094980000}"/>
    <cellStyle name="Normal 4 3 2 11" xfId="32614" xr:uid="{00000000-0005-0000-0000-000095980000}"/>
    <cellStyle name="Normal 4 3 2 2" xfId="3500" xr:uid="{00000000-0005-0000-0000-000096980000}"/>
    <cellStyle name="Normal 4 3 2 2 10" xfId="32615" xr:uid="{00000000-0005-0000-0000-000097980000}"/>
    <cellStyle name="Normal 4 3 2 2 2" xfId="4661" xr:uid="{00000000-0005-0000-0000-000098980000}"/>
    <cellStyle name="Normal 4 3 2 2 2 2" xfId="17955" xr:uid="{00000000-0005-0000-0000-000099980000}"/>
    <cellStyle name="Normal 4 3 2 2 2 2 2" xfId="25909" xr:uid="{00000000-0005-0000-0000-00009A980000}"/>
    <cellStyle name="Normal 4 3 2 2 2 2 2 2" xfId="54868" xr:uid="{00000000-0005-0000-0000-00009B980000}"/>
    <cellStyle name="Normal 4 3 2 2 2 2 3" xfId="46927" xr:uid="{00000000-0005-0000-0000-00009C980000}"/>
    <cellStyle name="Normal 4 3 2 2 2 3" xfId="11285" xr:uid="{00000000-0005-0000-0000-00009D980000}"/>
    <cellStyle name="Normal 4 3 2 2 2 3 2" xfId="40343" xr:uid="{00000000-0005-0000-0000-00009E980000}"/>
    <cellStyle name="Normal 4 3 2 2 2 4" xfId="33759" xr:uid="{00000000-0005-0000-0000-00009F980000}"/>
    <cellStyle name="Normal 4 3 2 2 3" xfId="6821" xr:uid="{00000000-0005-0000-0000-0000A0980000}"/>
    <cellStyle name="Normal 4 3 2 2 3 2" xfId="20103" xr:uid="{00000000-0005-0000-0000-0000A1980000}"/>
    <cellStyle name="Normal 4 3 2 2 3 2 2" xfId="28057" xr:uid="{00000000-0005-0000-0000-0000A2980000}"/>
    <cellStyle name="Normal 4 3 2 2 3 2 2 2" xfId="57016" xr:uid="{00000000-0005-0000-0000-0000A3980000}"/>
    <cellStyle name="Normal 4 3 2 2 3 2 3" xfId="49075" xr:uid="{00000000-0005-0000-0000-0000A4980000}"/>
    <cellStyle name="Normal 4 3 2 2 3 3" xfId="13433" xr:uid="{00000000-0005-0000-0000-0000A5980000}"/>
    <cellStyle name="Normal 4 3 2 2 3 3 2" xfId="42491" xr:uid="{00000000-0005-0000-0000-0000A6980000}"/>
    <cellStyle name="Normal 4 3 2 2 3 4" xfId="35907" xr:uid="{00000000-0005-0000-0000-0000A7980000}"/>
    <cellStyle name="Normal 4 3 2 2 4" xfId="7986" xr:uid="{00000000-0005-0000-0000-0000A8980000}"/>
    <cellStyle name="Normal 4 3 2 2 4 2" xfId="21247" xr:uid="{00000000-0005-0000-0000-0000A9980000}"/>
    <cellStyle name="Normal 4 3 2 2 4 2 2" xfId="29201" xr:uid="{00000000-0005-0000-0000-0000AA980000}"/>
    <cellStyle name="Normal 4 3 2 2 4 2 2 2" xfId="58160" xr:uid="{00000000-0005-0000-0000-0000AB980000}"/>
    <cellStyle name="Normal 4 3 2 2 4 2 3" xfId="50219" xr:uid="{00000000-0005-0000-0000-0000AC980000}"/>
    <cellStyle name="Normal 4 3 2 2 4 3" xfId="14577" xr:uid="{00000000-0005-0000-0000-0000AD980000}"/>
    <cellStyle name="Normal 4 3 2 2 4 3 2" xfId="43635" xr:uid="{00000000-0005-0000-0000-0000AE980000}"/>
    <cellStyle name="Normal 4 3 2 2 4 4" xfId="37051" xr:uid="{00000000-0005-0000-0000-0000AF980000}"/>
    <cellStyle name="Normal 4 3 2 2 5" xfId="15859" xr:uid="{00000000-0005-0000-0000-0000B0980000}"/>
    <cellStyle name="Normal 4 3 2 2 5 2" xfId="23848" xr:uid="{00000000-0005-0000-0000-0000B1980000}"/>
    <cellStyle name="Normal 4 3 2 2 5 2 2" xfId="52807" xr:uid="{00000000-0005-0000-0000-0000B2980000}"/>
    <cellStyle name="Normal 4 3 2 2 5 3" xfId="44866" xr:uid="{00000000-0005-0000-0000-0000B3980000}"/>
    <cellStyle name="Normal 4 3 2 2 6" xfId="22397" xr:uid="{00000000-0005-0000-0000-0000B4980000}"/>
    <cellStyle name="Normal 4 3 2 2 6 2" xfId="30345" xr:uid="{00000000-0005-0000-0000-0000B5980000}"/>
    <cellStyle name="Normal 4 3 2 2 6 2 2" xfId="59304" xr:uid="{00000000-0005-0000-0000-0000B6980000}"/>
    <cellStyle name="Normal 4 3 2 2 6 3" xfId="51363" xr:uid="{00000000-0005-0000-0000-0000B7980000}"/>
    <cellStyle name="Normal 4 3 2 2 7" xfId="22541" xr:uid="{00000000-0005-0000-0000-0000B8980000}"/>
    <cellStyle name="Normal 4 3 2 2 7 2" xfId="30485" xr:uid="{00000000-0005-0000-0000-0000B9980000}"/>
    <cellStyle name="Normal 4 3 2 2 7 2 2" xfId="59444" xr:uid="{00000000-0005-0000-0000-0000BA980000}"/>
    <cellStyle name="Normal 4 3 2 2 7 3" xfId="51503" xr:uid="{00000000-0005-0000-0000-0000BB980000}"/>
    <cellStyle name="Normal 4 3 2 2 8" xfId="22647" xr:uid="{00000000-0005-0000-0000-0000BC980000}"/>
    <cellStyle name="Normal 4 3 2 2 8 2" xfId="51609" xr:uid="{00000000-0005-0000-0000-0000BD980000}"/>
    <cellStyle name="Normal 4 3 2 2 9" xfId="10141" xr:uid="{00000000-0005-0000-0000-0000BE980000}"/>
    <cellStyle name="Normal 4 3 2 2 9 2" xfId="39199" xr:uid="{00000000-0005-0000-0000-0000BF980000}"/>
    <cellStyle name="Normal 4 3 2 3" xfId="4660" xr:uid="{00000000-0005-0000-0000-0000C0980000}"/>
    <cellStyle name="Normal 4 3 2 3 2" xfId="17954" xr:uid="{00000000-0005-0000-0000-0000C1980000}"/>
    <cellStyle name="Normal 4 3 2 3 2 2" xfId="25908" xr:uid="{00000000-0005-0000-0000-0000C2980000}"/>
    <cellStyle name="Normal 4 3 2 3 2 2 2" xfId="54867" xr:uid="{00000000-0005-0000-0000-0000C3980000}"/>
    <cellStyle name="Normal 4 3 2 3 2 3" xfId="46926" xr:uid="{00000000-0005-0000-0000-0000C4980000}"/>
    <cellStyle name="Normal 4 3 2 3 3" xfId="11284" xr:uid="{00000000-0005-0000-0000-0000C5980000}"/>
    <cellStyle name="Normal 4 3 2 3 3 2" xfId="40342" xr:uid="{00000000-0005-0000-0000-0000C6980000}"/>
    <cellStyle name="Normal 4 3 2 3 4" xfId="33758" xr:uid="{00000000-0005-0000-0000-0000C7980000}"/>
    <cellStyle name="Normal 4 3 2 4" xfId="6820" xr:uid="{00000000-0005-0000-0000-0000C8980000}"/>
    <cellStyle name="Normal 4 3 2 4 2" xfId="20102" xr:uid="{00000000-0005-0000-0000-0000C9980000}"/>
    <cellStyle name="Normal 4 3 2 4 2 2" xfId="28056" xr:uid="{00000000-0005-0000-0000-0000CA980000}"/>
    <cellStyle name="Normal 4 3 2 4 2 2 2" xfId="57015" xr:uid="{00000000-0005-0000-0000-0000CB980000}"/>
    <cellStyle name="Normal 4 3 2 4 2 3" xfId="49074" xr:uid="{00000000-0005-0000-0000-0000CC980000}"/>
    <cellStyle name="Normal 4 3 2 4 3" xfId="13432" xr:uid="{00000000-0005-0000-0000-0000CD980000}"/>
    <cellStyle name="Normal 4 3 2 4 3 2" xfId="42490" xr:uid="{00000000-0005-0000-0000-0000CE980000}"/>
    <cellStyle name="Normal 4 3 2 4 4" xfId="35906" xr:uid="{00000000-0005-0000-0000-0000CF980000}"/>
    <cellStyle name="Normal 4 3 2 5" xfId="7985" xr:uid="{00000000-0005-0000-0000-0000D0980000}"/>
    <cellStyle name="Normal 4 3 2 5 2" xfId="21246" xr:uid="{00000000-0005-0000-0000-0000D1980000}"/>
    <cellStyle name="Normal 4 3 2 5 2 2" xfId="29200" xr:uid="{00000000-0005-0000-0000-0000D2980000}"/>
    <cellStyle name="Normal 4 3 2 5 2 2 2" xfId="58159" xr:uid="{00000000-0005-0000-0000-0000D3980000}"/>
    <cellStyle name="Normal 4 3 2 5 2 3" xfId="50218" xr:uid="{00000000-0005-0000-0000-0000D4980000}"/>
    <cellStyle name="Normal 4 3 2 5 3" xfId="14576" xr:uid="{00000000-0005-0000-0000-0000D5980000}"/>
    <cellStyle name="Normal 4 3 2 5 3 2" xfId="43634" xr:uid="{00000000-0005-0000-0000-0000D6980000}"/>
    <cellStyle name="Normal 4 3 2 5 4" xfId="37050" xr:uid="{00000000-0005-0000-0000-0000D7980000}"/>
    <cellStyle name="Normal 4 3 2 6" xfId="15858" xr:uid="{00000000-0005-0000-0000-0000D8980000}"/>
    <cellStyle name="Normal 4 3 2 6 2" xfId="23847" xr:uid="{00000000-0005-0000-0000-0000D9980000}"/>
    <cellStyle name="Normal 4 3 2 6 2 2" xfId="52806" xr:uid="{00000000-0005-0000-0000-0000DA980000}"/>
    <cellStyle name="Normal 4 3 2 6 3" xfId="44865" xr:uid="{00000000-0005-0000-0000-0000DB980000}"/>
    <cellStyle name="Normal 4 3 2 7" xfId="22396" xr:uid="{00000000-0005-0000-0000-0000DC980000}"/>
    <cellStyle name="Normal 4 3 2 7 2" xfId="30344" xr:uid="{00000000-0005-0000-0000-0000DD980000}"/>
    <cellStyle name="Normal 4 3 2 7 2 2" xfId="59303" xr:uid="{00000000-0005-0000-0000-0000DE980000}"/>
    <cellStyle name="Normal 4 3 2 7 3" xfId="51362" xr:uid="{00000000-0005-0000-0000-0000DF980000}"/>
    <cellStyle name="Normal 4 3 2 8" xfId="22540" xr:uid="{00000000-0005-0000-0000-0000E0980000}"/>
    <cellStyle name="Normal 4 3 2 8 2" xfId="30484" xr:uid="{00000000-0005-0000-0000-0000E1980000}"/>
    <cellStyle name="Normal 4 3 2 8 2 2" xfId="59443" xr:uid="{00000000-0005-0000-0000-0000E2980000}"/>
    <cellStyle name="Normal 4 3 2 8 3" xfId="51502" xr:uid="{00000000-0005-0000-0000-0000E3980000}"/>
    <cellStyle name="Normal 4 3 2 9" xfId="22646" xr:uid="{00000000-0005-0000-0000-0000E4980000}"/>
    <cellStyle name="Normal 4 3 2 9 2" xfId="51608" xr:uid="{00000000-0005-0000-0000-0000E5980000}"/>
    <cellStyle name="Normal 4 3 3" xfId="3501" xr:uid="{00000000-0005-0000-0000-0000E6980000}"/>
    <cellStyle name="Normal 4 3 3 10" xfId="32616" xr:uid="{00000000-0005-0000-0000-0000E7980000}"/>
    <cellStyle name="Normal 4 3 3 2" xfId="4662" xr:uid="{00000000-0005-0000-0000-0000E8980000}"/>
    <cellStyle name="Normal 4 3 3 2 2" xfId="17956" xr:uid="{00000000-0005-0000-0000-0000E9980000}"/>
    <cellStyle name="Normal 4 3 3 2 2 2" xfId="25910" xr:uid="{00000000-0005-0000-0000-0000EA980000}"/>
    <cellStyle name="Normal 4 3 3 2 2 2 2" xfId="54869" xr:uid="{00000000-0005-0000-0000-0000EB980000}"/>
    <cellStyle name="Normal 4 3 3 2 2 3" xfId="46928" xr:uid="{00000000-0005-0000-0000-0000EC980000}"/>
    <cellStyle name="Normal 4 3 3 2 3" xfId="11286" xr:uid="{00000000-0005-0000-0000-0000ED980000}"/>
    <cellStyle name="Normal 4 3 3 2 3 2" xfId="40344" xr:uid="{00000000-0005-0000-0000-0000EE980000}"/>
    <cellStyle name="Normal 4 3 3 2 4" xfId="33760" xr:uid="{00000000-0005-0000-0000-0000EF980000}"/>
    <cellStyle name="Normal 4 3 3 3" xfId="6822" xr:uid="{00000000-0005-0000-0000-0000F0980000}"/>
    <cellStyle name="Normal 4 3 3 3 2" xfId="20104" xr:uid="{00000000-0005-0000-0000-0000F1980000}"/>
    <cellStyle name="Normal 4 3 3 3 2 2" xfId="28058" xr:uid="{00000000-0005-0000-0000-0000F2980000}"/>
    <cellStyle name="Normal 4 3 3 3 2 2 2" xfId="57017" xr:uid="{00000000-0005-0000-0000-0000F3980000}"/>
    <cellStyle name="Normal 4 3 3 3 2 3" xfId="49076" xr:uid="{00000000-0005-0000-0000-0000F4980000}"/>
    <cellStyle name="Normal 4 3 3 3 3" xfId="13434" xr:uid="{00000000-0005-0000-0000-0000F5980000}"/>
    <cellStyle name="Normal 4 3 3 3 3 2" xfId="42492" xr:uid="{00000000-0005-0000-0000-0000F6980000}"/>
    <cellStyle name="Normal 4 3 3 3 4" xfId="35908" xr:uid="{00000000-0005-0000-0000-0000F7980000}"/>
    <cellStyle name="Normal 4 3 3 4" xfId="7987" xr:uid="{00000000-0005-0000-0000-0000F8980000}"/>
    <cellStyle name="Normal 4 3 3 4 2" xfId="21248" xr:uid="{00000000-0005-0000-0000-0000F9980000}"/>
    <cellStyle name="Normal 4 3 3 4 2 2" xfId="29202" xr:uid="{00000000-0005-0000-0000-0000FA980000}"/>
    <cellStyle name="Normal 4 3 3 4 2 2 2" xfId="58161" xr:uid="{00000000-0005-0000-0000-0000FB980000}"/>
    <cellStyle name="Normal 4 3 3 4 2 3" xfId="50220" xr:uid="{00000000-0005-0000-0000-0000FC980000}"/>
    <cellStyle name="Normal 4 3 3 4 3" xfId="14578" xr:uid="{00000000-0005-0000-0000-0000FD980000}"/>
    <cellStyle name="Normal 4 3 3 4 3 2" xfId="43636" xr:uid="{00000000-0005-0000-0000-0000FE980000}"/>
    <cellStyle name="Normal 4 3 3 4 4" xfId="37052" xr:uid="{00000000-0005-0000-0000-0000FF980000}"/>
    <cellStyle name="Normal 4 3 3 5" xfId="15860" xr:uid="{00000000-0005-0000-0000-000000990000}"/>
    <cellStyle name="Normal 4 3 3 5 2" xfId="23849" xr:uid="{00000000-0005-0000-0000-000001990000}"/>
    <cellStyle name="Normal 4 3 3 5 2 2" xfId="52808" xr:uid="{00000000-0005-0000-0000-000002990000}"/>
    <cellStyle name="Normal 4 3 3 5 3" xfId="44867" xr:uid="{00000000-0005-0000-0000-000003990000}"/>
    <cellStyle name="Normal 4 3 3 6" xfId="22398" xr:uid="{00000000-0005-0000-0000-000004990000}"/>
    <cellStyle name="Normal 4 3 3 6 2" xfId="30346" xr:uid="{00000000-0005-0000-0000-000005990000}"/>
    <cellStyle name="Normal 4 3 3 6 2 2" xfId="59305" xr:uid="{00000000-0005-0000-0000-000006990000}"/>
    <cellStyle name="Normal 4 3 3 6 3" xfId="51364" xr:uid="{00000000-0005-0000-0000-000007990000}"/>
    <cellStyle name="Normal 4 3 3 7" xfId="22542" xr:uid="{00000000-0005-0000-0000-000008990000}"/>
    <cellStyle name="Normal 4 3 3 7 2" xfId="30486" xr:uid="{00000000-0005-0000-0000-000009990000}"/>
    <cellStyle name="Normal 4 3 3 7 2 2" xfId="59445" xr:uid="{00000000-0005-0000-0000-00000A990000}"/>
    <cellStyle name="Normal 4 3 3 7 3" xfId="51504" xr:uid="{00000000-0005-0000-0000-00000B990000}"/>
    <cellStyle name="Normal 4 3 3 8" xfId="22648" xr:uid="{00000000-0005-0000-0000-00000C990000}"/>
    <cellStyle name="Normal 4 3 3 8 2" xfId="51610" xr:uid="{00000000-0005-0000-0000-00000D990000}"/>
    <cellStyle name="Normal 4 3 3 9" xfId="10142" xr:uid="{00000000-0005-0000-0000-00000E990000}"/>
    <cellStyle name="Normal 4 3 3 9 2" xfId="39200" xr:uid="{00000000-0005-0000-0000-00000F990000}"/>
    <cellStyle name="Normal 4 3 4" xfId="3498" xr:uid="{00000000-0005-0000-0000-000010990000}"/>
    <cellStyle name="Normal 4 3 4 2" xfId="4659" xr:uid="{00000000-0005-0000-0000-000011990000}"/>
    <cellStyle name="Normal 4 3 4 2 2" xfId="17953" xr:uid="{00000000-0005-0000-0000-000012990000}"/>
    <cellStyle name="Normal 4 3 4 2 2 2" xfId="25907" xr:uid="{00000000-0005-0000-0000-000013990000}"/>
    <cellStyle name="Normal 4 3 4 2 2 2 2" xfId="54866" xr:uid="{00000000-0005-0000-0000-000014990000}"/>
    <cellStyle name="Normal 4 3 4 2 2 3" xfId="46925" xr:uid="{00000000-0005-0000-0000-000015990000}"/>
    <cellStyle name="Normal 4 3 4 2 3" xfId="11283" xr:uid="{00000000-0005-0000-0000-000016990000}"/>
    <cellStyle name="Normal 4 3 4 2 3 2" xfId="40341" xr:uid="{00000000-0005-0000-0000-000017990000}"/>
    <cellStyle name="Normal 4 3 4 2 4" xfId="33757" xr:uid="{00000000-0005-0000-0000-000018990000}"/>
    <cellStyle name="Normal 4 3 4 3" xfId="6819" xr:uid="{00000000-0005-0000-0000-000019990000}"/>
    <cellStyle name="Normal 4 3 4 3 2" xfId="20101" xr:uid="{00000000-0005-0000-0000-00001A990000}"/>
    <cellStyle name="Normal 4 3 4 3 2 2" xfId="28055" xr:uid="{00000000-0005-0000-0000-00001B990000}"/>
    <cellStyle name="Normal 4 3 4 3 2 2 2" xfId="57014" xr:uid="{00000000-0005-0000-0000-00001C990000}"/>
    <cellStyle name="Normal 4 3 4 3 2 3" xfId="49073" xr:uid="{00000000-0005-0000-0000-00001D990000}"/>
    <cellStyle name="Normal 4 3 4 3 3" xfId="13431" xr:uid="{00000000-0005-0000-0000-00001E990000}"/>
    <cellStyle name="Normal 4 3 4 3 3 2" xfId="42489" xr:uid="{00000000-0005-0000-0000-00001F990000}"/>
    <cellStyle name="Normal 4 3 4 3 4" xfId="35905" xr:uid="{00000000-0005-0000-0000-000020990000}"/>
    <cellStyle name="Normal 4 3 4 4" xfId="7984" xr:uid="{00000000-0005-0000-0000-000021990000}"/>
    <cellStyle name="Normal 4 3 4 4 2" xfId="21245" xr:uid="{00000000-0005-0000-0000-000022990000}"/>
    <cellStyle name="Normal 4 3 4 4 2 2" xfId="29199" xr:uid="{00000000-0005-0000-0000-000023990000}"/>
    <cellStyle name="Normal 4 3 4 4 2 2 2" xfId="58158" xr:uid="{00000000-0005-0000-0000-000024990000}"/>
    <cellStyle name="Normal 4 3 4 4 2 3" xfId="50217" xr:uid="{00000000-0005-0000-0000-000025990000}"/>
    <cellStyle name="Normal 4 3 4 4 3" xfId="14575" xr:uid="{00000000-0005-0000-0000-000026990000}"/>
    <cellStyle name="Normal 4 3 4 4 3 2" xfId="43633" xr:uid="{00000000-0005-0000-0000-000027990000}"/>
    <cellStyle name="Normal 4 3 4 4 4" xfId="37049" xr:uid="{00000000-0005-0000-0000-000028990000}"/>
    <cellStyle name="Normal 4 3 4 5" xfId="15857" xr:uid="{00000000-0005-0000-0000-000029990000}"/>
    <cellStyle name="Normal 4 3 4 5 2" xfId="23846" xr:uid="{00000000-0005-0000-0000-00002A990000}"/>
    <cellStyle name="Normal 4 3 4 5 2 2" xfId="52805" xr:uid="{00000000-0005-0000-0000-00002B990000}"/>
    <cellStyle name="Normal 4 3 4 5 3" xfId="44864" xr:uid="{00000000-0005-0000-0000-00002C990000}"/>
    <cellStyle name="Normal 4 3 4 6" xfId="22395" xr:uid="{00000000-0005-0000-0000-00002D990000}"/>
    <cellStyle name="Normal 4 3 4 6 2" xfId="30343" xr:uid="{00000000-0005-0000-0000-00002E990000}"/>
    <cellStyle name="Normal 4 3 4 6 2 2" xfId="59302" xr:uid="{00000000-0005-0000-0000-00002F990000}"/>
    <cellStyle name="Normal 4 3 4 6 3" xfId="51361" xr:uid="{00000000-0005-0000-0000-000030990000}"/>
    <cellStyle name="Normal 4 3 4 7" xfId="10139" xr:uid="{00000000-0005-0000-0000-000031990000}"/>
    <cellStyle name="Normal 4 3 4 7 2" xfId="39197" xr:uid="{00000000-0005-0000-0000-000032990000}"/>
    <cellStyle name="Normal 4 3 4 8" xfId="32613" xr:uid="{00000000-0005-0000-0000-000033990000}"/>
    <cellStyle name="Normal 4 3 5" xfId="22539" xr:uid="{00000000-0005-0000-0000-000034990000}"/>
    <cellStyle name="Normal 4 3 5 2" xfId="30483" xr:uid="{00000000-0005-0000-0000-000035990000}"/>
    <cellStyle name="Normal 4 3 5 2 2" xfId="59442" xr:uid="{00000000-0005-0000-0000-000036990000}"/>
    <cellStyle name="Normal 4 3 5 3" xfId="51501" xr:uid="{00000000-0005-0000-0000-000037990000}"/>
    <cellStyle name="Normal 4 3 6" xfId="22645" xr:uid="{00000000-0005-0000-0000-000038990000}"/>
    <cellStyle name="Normal 4 3 6 2" xfId="51607" xr:uid="{00000000-0005-0000-0000-000039990000}"/>
    <cellStyle name="Normal 4 4" xfId="3502" xr:uid="{00000000-0005-0000-0000-00003A990000}"/>
    <cellStyle name="Normal 4 4 10" xfId="10143" xr:uid="{00000000-0005-0000-0000-00003B990000}"/>
    <cellStyle name="Normal 4 4 10 2" xfId="39201" xr:uid="{00000000-0005-0000-0000-00003C990000}"/>
    <cellStyle name="Normal 4 4 11" xfId="32617" xr:uid="{00000000-0005-0000-0000-00003D990000}"/>
    <cellStyle name="Normal 4 4 2" xfId="3503" xr:uid="{00000000-0005-0000-0000-00003E990000}"/>
    <cellStyle name="Normal 4 4 2 10" xfId="32618" xr:uid="{00000000-0005-0000-0000-00003F990000}"/>
    <cellStyle name="Normal 4 4 2 2" xfId="4664" xr:uid="{00000000-0005-0000-0000-000040990000}"/>
    <cellStyle name="Normal 4 4 2 2 2" xfId="17958" xr:uid="{00000000-0005-0000-0000-000041990000}"/>
    <cellStyle name="Normal 4 4 2 2 2 2" xfId="25912" xr:uid="{00000000-0005-0000-0000-000042990000}"/>
    <cellStyle name="Normal 4 4 2 2 2 2 2" xfId="54871" xr:uid="{00000000-0005-0000-0000-000043990000}"/>
    <cellStyle name="Normal 4 4 2 2 2 3" xfId="46930" xr:uid="{00000000-0005-0000-0000-000044990000}"/>
    <cellStyle name="Normal 4 4 2 2 3" xfId="11288" xr:uid="{00000000-0005-0000-0000-000045990000}"/>
    <cellStyle name="Normal 4 4 2 2 3 2" xfId="40346" xr:uid="{00000000-0005-0000-0000-000046990000}"/>
    <cellStyle name="Normal 4 4 2 2 4" xfId="33762" xr:uid="{00000000-0005-0000-0000-000047990000}"/>
    <cellStyle name="Normal 4 4 2 3" xfId="6824" xr:uid="{00000000-0005-0000-0000-000048990000}"/>
    <cellStyle name="Normal 4 4 2 3 2" xfId="20106" xr:uid="{00000000-0005-0000-0000-000049990000}"/>
    <cellStyle name="Normal 4 4 2 3 2 2" xfId="28060" xr:uid="{00000000-0005-0000-0000-00004A990000}"/>
    <cellStyle name="Normal 4 4 2 3 2 2 2" xfId="57019" xr:uid="{00000000-0005-0000-0000-00004B990000}"/>
    <cellStyle name="Normal 4 4 2 3 2 3" xfId="49078" xr:uid="{00000000-0005-0000-0000-00004C990000}"/>
    <cellStyle name="Normal 4 4 2 3 3" xfId="13436" xr:uid="{00000000-0005-0000-0000-00004D990000}"/>
    <cellStyle name="Normal 4 4 2 3 3 2" xfId="42494" xr:uid="{00000000-0005-0000-0000-00004E990000}"/>
    <cellStyle name="Normal 4 4 2 3 4" xfId="35910" xr:uid="{00000000-0005-0000-0000-00004F990000}"/>
    <cellStyle name="Normal 4 4 2 4" xfId="7989" xr:uid="{00000000-0005-0000-0000-000050990000}"/>
    <cellStyle name="Normal 4 4 2 4 2" xfId="21250" xr:uid="{00000000-0005-0000-0000-000051990000}"/>
    <cellStyle name="Normal 4 4 2 4 2 2" xfId="29204" xr:uid="{00000000-0005-0000-0000-000052990000}"/>
    <cellStyle name="Normal 4 4 2 4 2 2 2" xfId="58163" xr:uid="{00000000-0005-0000-0000-000053990000}"/>
    <cellStyle name="Normal 4 4 2 4 2 3" xfId="50222" xr:uid="{00000000-0005-0000-0000-000054990000}"/>
    <cellStyle name="Normal 4 4 2 4 3" xfId="14580" xr:uid="{00000000-0005-0000-0000-000055990000}"/>
    <cellStyle name="Normal 4 4 2 4 3 2" xfId="43638" xr:uid="{00000000-0005-0000-0000-000056990000}"/>
    <cellStyle name="Normal 4 4 2 4 4" xfId="37054" xr:uid="{00000000-0005-0000-0000-000057990000}"/>
    <cellStyle name="Normal 4 4 2 5" xfId="15862" xr:uid="{00000000-0005-0000-0000-000058990000}"/>
    <cellStyle name="Normal 4 4 2 5 2" xfId="23851" xr:uid="{00000000-0005-0000-0000-000059990000}"/>
    <cellStyle name="Normal 4 4 2 5 2 2" xfId="52810" xr:uid="{00000000-0005-0000-0000-00005A990000}"/>
    <cellStyle name="Normal 4 4 2 5 3" xfId="44869" xr:uid="{00000000-0005-0000-0000-00005B990000}"/>
    <cellStyle name="Normal 4 4 2 6" xfId="22400" xr:uid="{00000000-0005-0000-0000-00005C990000}"/>
    <cellStyle name="Normal 4 4 2 6 2" xfId="30348" xr:uid="{00000000-0005-0000-0000-00005D990000}"/>
    <cellStyle name="Normal 4 4 2 6 2 2" xfId="59307" xr:uid="{00000000-0005-0000-0000-00005E990000}"/>
    <cellStyle name="Normal 4 4 2 6 3" xfId="51366" xr:uid="{00000000-0005-0000-0000-00005F990000}"/>
    <cellStyle name="Normal 4 4 2 7" xfId="22544" xr:uid="{00000000-0005-0000-0000-000060990000}"/>
    <cellStyle name="Normal 4 4 2 7 2" xfId="30488" xr:uid="{00000000-0005-0000-0000-000061990000}"/>
    <cellStyle name="Normal 4 4 2 7 2 2" xfId="59447" xr:uid="{00000000-0005-0000-0000-000062990000}"/>
    <cellStyle name="Normal 4 4 2 7 3" xfId="51506" xr:uid="{00000000-0005-0000-0000-000063990000}"/>
    <cellStyle name="Normal 4 4 2 8" xfId="22650" xr:uid="{00000000-0005-0000-0000-000064990000}"/>
    <cellStyle name="Normal 4 4 2 8 2" xfId="51612" xr:uid="{00000000-0005-0000-0000-000065990000}"/>
    <cellStyle name="Normal 4 4 2 9" xfId="10144" xr:uid="{00000000-0005-0000-0000-000066990000}"/>
    <cellStyle name="Normal 4 4 2 9 2" xfId="39202" xr:uid="{00000000-0005-0000-0000-000067990000}"/>
    <cellStyle name="Normal 4 4 3" xfId="4663" xr:uid="{00000000-0005-0000-0000-000068990000}"/>
    <cellStyle name="Normal 4 4 3 2" xfId="17957" xr:uid="{00000000-0005-0000-0000-000069990000}"/>
    <cellStyle name="Normal 4 4 3 2 2" xfId="25911" xr:uid="{00000000-0005-0000-0000-00006A990000}"/>
    <cellStyle name="Normal 4 4 3 2 2 2" xfId="54870" xr:uid="{00000000-0005-0000-0000-00006B990000}"/>
    <cellStyle name="Normal 4 4 3 2 3" xfId="46929" xr:uid="{00000000-0005-0000-0000-00006C990000}"/>
    <cellStyle name="Normal 4 4 3 3" xfId="11287" xr:uid="{00000000-0005-0000-0000-00006D990000}"/>
    <cellStyle name="Normal 4 4 3 3 2" xfId="40345" xr:uid="{00000000-0005-0000-0000-00006E990000}"/>
    <cellStyle name="Normal 4 4 3 4" xfId="33761" xr:uid="{00000000-0005-0000-0000-00006F990000}"/>
    <cellStyle name="Normal 4 4 4" xfId="6823" xr:uid="{00000000-0005-0000-0000-000070990000}"/>
    <cellStyle name="Normal 4 4 4 2" xfId="20105" xr:uid="{00000000-0005-0000-0000-000071990000}"/>
    <cellStyle name="Normal 4 4 4 2 2" xfId="28059" xr:uid="{00000000-0005-0000-0000-000072990000}"/>
    <cellStyle name="Normal 4 4 4 2 2 2" xfId="57018" xr:uid="{00000000-0005-0000-0000-000073990000}"/>
    <cellStyle name="Normal 4 4 4 2 3" xfId="49077" xr:uid="{00000000-0005-0000-0000-000074990000}"/>
    <cellStyle name="Normal 4 4 4 3" xfId="13435" xr:uid="{00000000-0005-0000-0000-000075990000}"/>
    <cellStyle name="Normal 4 4 4 3 2" xfId="42493" xr:uid="{00000000-0005-0000-0000-000076990000}"/>
    <cellStyle name="Normal 4 4 4 4" xfId="35909" xr:uid="{00000000-0005-0000-0000-000077990000}"/>
    <cellStyle name="Normal 4 4 5" xfId="7988" xr:uid="{00000000-0005-0000-0000-000078990000}"/>
    <cellStyle name="Normal 4 4 5 2" xfId="21249" xr:uid="{00000000-0005-0000-0000-000079990000}"/>
    <cellStyle name="Normal 4 4 5 2 2" xfId="29203" xr:uid="{00000000-0005-0000-0000-00007A990000}"/>
    <cellStyle name="Normal 4 4 5 2 2 2" xfId="58162" xr:uid="{00000000-0005-0000-0000-00007B990000}"/>
    <cellStyle name="Normal 4 4 5 2 3" xfId="50221" xr:uid="{00000000-0005-0000-0000-00007C990000}"/>
    <cellStyle name="Normal 4 4 5 3" xfId="14579" xr:uid="{00000000-0005-0000-0000-00007D990000}"/>
    <cellStyle name="Normal 4 4 5 3 2" xfId="43637" xr:uid="{00000000-0005-0000-0000-00007E990000}"/>
    <cellStyle name="Normal 4 4 5 4" xfId="37053" xr:uid="{00000000-0005-0000-0000-00007F990000}"/>
    <cellStyle name="Normal 4 4 6" xfId="15861" xr:uid="{00000000-0005-0000-0000-000080990000}"/>
    <cellStyle name="Normal 4 4 6 2" xfId="23850" xr:uid="{00000000-0005-0000-0000-000081990000}"/>
    <cellStyle name="Normal 4 4 6 2 2" xfId="52809" xr:uid="{00000000-0005-0000-0000-000082990000}"/>
    <cellStyle name="Normal 4 4 6 3" xfId="44868" xr:uid="{00000000-0005-0000-0000-000083990000}"/>
    <cellStyle name="Normal 4 4 7" xfId="22399" xr:uid="{00000000-0005-0000-0000-000084990000}"/>
    <cellStyle name="Normal 4 4 7 2" xfId="30347" xr:uid="{00000000-0005-0000-0000-000085990000}"/>
    <cellStyle name="Normal 4 4 7 2 2" xfId="59306" xr:uid="{00000000-0005-0000-0000-000086990000}"/>
    <cellStyle name="Normal 4 4 7 3" xfId="51365" xr:uid="{00000000-0005-0000-0000-000087990000}"/>
    <cellStyle name="Normal 4 4 8" xfId="22543" xr:uid="{00000000-0005-0000-0000-000088990000}"/>
    <cellStyle name="Normal 4 4 8 2" xfId="30487" xr:uid="{00000000-0005-0000-0000-000089990000}"/>
    <cellStyle name="Normal 4 4 8 2 2" xfId="59446" xr:uid="{00000000-0005-0000-0000-00008A990000}"/>
    <cellStyle name="Normal 4 4 8 3" xfId="51505" xr:uid="{00000000-0005-0000-0000-00008B990000}"/>
    <cellStyle name="Normal 4 4 9" xfId="22649" xr:uid="{00000000-0005-0000-0000-00008C990000}"/>
    <cellStyle name="Normal 4 4 9 2" xfId="51611" xr:uid="{00000000-0005-0000-0000-00008D990000}"/>
    <cellStyle name="Normal 4 5" xfId="3504" xr:uid="{00000000-0005-0000-0000-00008E990000}"/>
    <cellStyle name="Normal 4 5 10" xfId="32619" xr:uid="{00000000-0005-0000-0000-00008F990000}"/>
    <cellStyle name="Normal 4 5 2" xfId="4665" xr:uid="{00000000-0005-0000-0000-000090990000}"/>
    <cellStyle name="Normal 4 5 2 2" xfId="17959" xr:uid="{00000000-0005-0000-0000-000091990000}"/>
    <cellStyle name="Normal 4 5 2 2 2" xfId="25913" xr:uid="{00000000-0005-0000-0000-000092990000}"/>
    <cellStyle name="Normal 4 5 2 2 2 2" xfId="54872" xr:uid="{00000000-0005-0000-0000-000093990000}"/>
    <cellStyle name="Normal 4 5 2 2 3" xfId="46931" xr:uid="{00000000-0005-0000-0000-000094990000}"/>
    <cellStyle name="Normal 4 5 2 3" xfId="11289" xr:uid="{00000000-0005-0000-0000-000095990000}"/>
    <cellStyle name="Normal 4 5 2 3 2" xfId="40347" xr:uid="{00000000-0005-0000-0000-000096990000}"/>
    <cellStyle name="Normal 4 5 2 4" xfId="33763" xr:uid="{00000000-0005-0000-0000-000097990000}"/>
    <cellStyle name="Normal 4 5 3" xfId="6825" xr:uid="{00000000-0005-0000-0000-000098990000}"/>
    <cellStyle name="Normal 4 5 3 2" xfId="20107" xr:uid="{00000000-0005-0000-0000-000099990000}"/>
    <cellStyle name="Normal 4 5 3 2 2" xfId="28061" xr:uid="{00000000-0005-0000-0000-00009A990000}"/>
    <cellStyle name="Normal 4 5 3 2 2 2" xfId="57020" xr:uid="{00000000-0005-0000-0000-00009B990000}"/>
    <cellStyle name="Normal 4 5 3 2 3" xfId="49079" xr:uid="{00000000-0005-0000-0000-00009C990000}"/>
    <cellStyle name="Normal 4 5 3 3" xfId="13437" xr:uid="{00000000-0005-0000-0000-00009D990000}"/>
    <cellStyle name="Normal 4 5 3 3 2" xfId="42495" xr:uid="{00000000-0005-0000-0000-00009E990000}"/>
    <cellStyle name="Normal 4 5 3 4" xfId="35911" xr:uid="{00000000-0005-0000-0000-00009F990000}"/>
    <cellStyle name="Normal 4 5 4" xfId="7990" xr:uid="{00000000-0005-0000-0000-0000A0990000}"/>
    <cellStyle name="Normal 4 5 4 2" xfId="21251" xr:uid="{00000000-0005-0000-0000-0000A1990000}"/>
    <cellStyle name="Normal 4 5 4 2 2" xfId="29205" xr:uid="{00000000-0005-0000-0000-0000A2990000}"/>
    <cellStyle name="Normal 4 5 4 2 2 2" xfId="58164" xr:uid="{00000000-0005-0000-0000-0000A3990000}"/>
    <cellStyle name="Normal 4 5 4 2 3" xfId="50223" xr:uid="{00000000-0005-0000-0000-0000A4990000}"/>
    <cellStyle name="Normal 4 5 4 3" xfId="14581" xr:uid="{00000000-0005-0000-0000-0000A5990000}"/>
    <cellStyle name="Normal 4 5 4 3 2" xfId="43639" xr:uid="{00000000-0005-0000-0000-0000A6990000}"/>
    <cellStyle name="Normal 4 5 4 4" xfId="37055" xr:uid="{00000000-0005-0000-0000-0000A7990000}"/>
    <cellStyle name="Normal 4 5 5" xfId="15863" xr:uid="{00000000-0005-0000-0000-0000A8990000}"/>
    <cellStyle name="Normal 4 5 5 2" xfId="23852" xr:uid="{00000000-0005-0000-0000-0000A9990000}"/>
    <cellStyle name="Normal 4 5 5 2 2" xfId="52811" xr:uid="{00000000-0005-0000-0000-0000AA990000}"/>
    <cellStyle name="Normal 4 5 5 3" xfId="44870" xr:uid="{00000000-0005-0000-0000-0000AB990000}"/>
    <cellStyle name="Normal 4 5 6" xfId="22401" xr:uid="{00000000-0005-0000-0000-0000AC990000}"/>
    <cellStyle name="Normal 4 5 6 2" xfId="30349" xr:uid="{00000000-0005-0000-0000-0000AD990000}"/>
    <cellStyle name="Normal 4 5 6 2 2" xfId="59308" xr:uid="{00000000-0005-0000-0000-0000AE990000}"/>
    <cellStyle name="Normal 4 5 6 3" xfId="51367" xr:uid="{00000000-0005-0000-0000-0000AF990000}"/>
    <cellStyle name="Normal 4 5 7" xfId="22545" xr:uid="{00000000-0005-0000-0000-0000B0990000}"/>
    <cellStyle name="Normal 4 5 7 2" xfId="30489" xr:uid="{00000000-0005-0000-0000-0000B1990000}"/>
    <cellStyle name="Normal 4 5 7 2 2" xfId="59448" xr:uid="{00000000-0005-0000-0000-0000B2990000}"/>
    <cellStyle name="Normal 4 5 7 3" xfId="51507" xr:uid="{00000000-0005-0000-0000-0000B3990000}"/>
    <cellStyle name="Normal 4 5 8" xfId="22651" xr:uid="{00000000-0005-0000-0000-0000B4990000}"/>
    <cellStyle name="Normal 4 5 8 2" xfId="51613" xr:uid="{00000000-0005-0000-0000-0000B5990000}"/>
    <cellStyle name="Normal 4 5 9" xfId="10145" xr:uid="{00000000-0005-0000-0000-0000B6990000}"/>
    <cellStyle name="Normal 4 5 9 2" xfId="39203" xr:uid="{00000000-0005-0000-0000-0000B7990000}"/>
    <cellStyle name="Normal 4 6" xfId="3505" xr:uid="{00000000-0005-0000-0000-0000B8990000}"/>
    <cellStyle name="Normal 4 7" xfId="3506" xr:uid="{00000000-0005-0000-0000-0000B9990000}"/>
    <cellStyle name="Normal 4 8" xfId="3507" xr:uid="{00000000-0005-0000-0000-0000BA990000}"/>
    <cellStyle name="Normal 4 9" xfId="3493" xr:uid="{00000000-0005-0000-0000-0000BB990000}"/>
    <cellStyle name="Normal 4_Compare" xfId="1164" xr:uid="{00000000-0005-0000-0000-0000BC990000}"/>
    <cellStyle name="Normal 40" xfId="1165" xr:uid="{00000000-0005-0000-0000-0000BD990000}"/>
    <cellStyle name="Normal 41" xfId="1166" xr:uid="{00000000-0005-0000-0000-0000BE990000}"/>
    <cellStyle name="Normal 42" xfId="1167" xr:uid="{00000000-0005-0000-0000-0000BF990000}"/>
    <cellStyle name="Normal 43" xfId="1168" xr:uid="{00000000-0005-0000-0000-0000C0990000}"/>
    <cellStyle name="Normal 44" xfId="1169" xr:uid="{00000000-0005-0000-0000-0000C1990000}"/>
    <cellStyle name="Normal 45" xfId="1170" xr:uid="{00000000-0005-0000-0000-0000C2990000}"/>
    <cellStyle name="Normal 46" xfId="1171" xr:uid="{00000000-0005-0000-0000-0000C3990000}"/>
    <cellStyle name="Normal 47" xfId="1172" xr:uid="{00000000-0005-0000-0000-0000C4990000}"/>
    <cellStyle name="Normal 48" xfId="1173" xr:uid="{00000000-0005-0000-0000-0000C5990000}"/>
    <cellStyle name="Normal 49" xfId="1174" xr:uid="{00000000-0005-0000-0000-0000C6990000}"/>
    <cellStyle name="Normal 5" xfId="13" xr:uid="{00000000-0005-0000-0000-0000C7990000}"/>
    <cellStyle name="Normal 5 10" xfId="2373" xr:uid="{00000000-0005-0000-0000-0000C8990000}"/>
    <cellStyle name="Normal 5 10 2" xfId="5733" xr:uid="{00000000-0005-0000-0000-0000C9990000}"/>
    <cellStyle name="Normal 5 10 2 2" xfId="19015" xr:uid="{00000000-0005-0000-0000-0000CA990000}"/>
    <cellStyle name="Normal 5 10 2 2 2" xfId="26969" xr:uid="{00000000-0005-0000-0000-0000CB990000}"/>
    <cellStyle name="Normal 5 10 2 2 2 2" xfId="55928" xr:uid="{00000000-0005-0000-0000-0000CC990000}"/>
    <cellStyle name="Normal 5 10 2 2 3" xfId="47987" xr:uid="{00000000-0005-0000-0000-0000CD990000}"/>
    <cellStyle name="Normal 5 10 2 3" xfId="12345" xr:uid="{00000000-0005-0000-0000-0000CE990000}"/>
    <cellStyle name="Normal 5 10 2 3 2" xfId="41403" xr:uid="{00000000-0005-0000-0000-0000CF990000}"/>
    <cellStyle name="Normal 5 10 2 4" xfId="34819" xr:uid="{00000000-0005-0000-0000-0000D0990000}"/>
    <cellStyle name="Normal 5 10 3" xfId="15926" xr:uid="{00000000-0005-0000-0000-0000D1990000}"/>
    <cellStyle name="Normal 5 10 3 2" xfId="23913" xr:uid="{00000000-0005-0000-0000-0000D2990000}"/>
    <cellStyle name="Normal 5 10 3 2 2" xfId="52872" xr:uid="{00000000-0005-0000-0000-0000D3990000}"/>
    <cellStyle name="Normal 5 10 3 3" xfId="44931" xr:uid="{00000000-0005-0000-0000-0000D4990000}"/>
    <cellStyle name="Normal 5 10 4" xfId="9053" xr:uid="{00000000-0005-0000-0000-0000D5990000}"/>
    <cellStyle name="Normal 5 10 4 2" xfId="38111" xr:uid="{00000000-0005-0000-0000-0000D6990000}"/>
    <cellStyle name="Normal 5 10 5" xfId="31527" xr:uid="{00000000-0005-0000-0000-0000D7990000}"/>
    <cellStyle name="Normal 5 11" xfId="3573" xr:uid="{00000000-0005-0000-0000-0000D8990000}"/>
    <cellStyle name="Normal 5 11 2" xfId="16867" xr:uid="{00000000-0005-0000-0000-0000D9990000}"/>
    <cellStyle name="Normal 5 11 2 2" xfId="24821" xr:uid="{00000000-0005-0000-0000-0000DA990000}"/>
    <cellStyle name="Normal 5 11 2 2 2" xfId="53780" xr:uid="{00000000-0005-0000-0000-0000DB990000}"/>
    <cellStyle name="Normal 5 11 2 3" xfId="45839" xr:uid="{00000000-0005-0000-0000-0000DC990000}"/>
    <cellStyle name="Normal 5 11 3" xfId="10197" xr:uid="{00000000-0005-0000-0000-0000DD990000}"/>
    <cellStyle name="Normal 5 11 3 2" xfId="39255" xr:uid="{00000000-0005-0000-0000-0000DE990000}"/>
    <cellStyle name="Normal 5 11 4" xfId="32671" xr:uid="{00000000-0005-0000-0000-0000DF990000}"/>
    <cellStyle name="Normal 5 12" xfId="4727" xr:uid="{00000000-0005-0000-0000-0000E0990000}"/>
    <cellStyle name="Normal 5 12 2" xfId="18011" xr:uid="{00000000-0005-0000-0000-0000E1990000}"/>
    <cellStyle name="Normal 5 12 2 2" xfId="25965" xr:uid="{00000000-0005-0000-0000-0000E2990000}"/>
    <cellStyle name="Normal 5 12 2 2 2" xfId="54924" xr:uid="{00000000-0005-0000-0000-0000E3990000}"/>
    <cellStyle name="Normal 5 12 2 3" xfId="46983" xr:uid="{00000000-0005-0000-0000-0000E4990000}"/>
    <cellStyle name="Normal 5 12 3" xfId="11341" xr:uid="{00000000-0005-0000-0000-0000E5990000}"/>
    <cellStyle name="Normal 5 12 3 2" xfId="40399" xr:uid="{00000000-0005-0000-0000-0000E6990000}"/>
    <cellStyle name="Normal 5 12 4" xfId="33815" xr:uid="{00000000-0005-0000-0000-0000E7990000}"/>
    <cellStyle name="Normal 5 13" xfId="6888" xr:uid="{00000000-0005-0000-0000-0000E8990000}"/>
    <cellStyle name="Normal 5 13 2" xfId="20159" xr:uid="{00000000-0005-0000-0000-0000E9990000}"/>
    <cellStyle name="Normal 5 13 2 2" xfId="28113" xr:uid="{00000000-0005-0000-0000-0000EA990000}"/>
    <cellStyle name="Normal 5 13 2 2 2" xfId="57072" xr:uid="{00000000-0005-0000-0000-0000EB990000}"/>
    <cellStyle name="Normal 5 13 2 3" xfId="49131" xr:uid="{00000000-0005-0000-0000-0000EC990000}"/>
    <cellStyle name="Normal 5 13 3" xfId="13489" xr:uid="{00000000-0005-0000-0000-0000ED990000}"/>
    <cellStyle name="Normal 5 13 3 2" xfId="42547" xr:uid="{00000000-0005-0000-0000-0000EE990000}"/>
    <cellStyle name="Normal 5 13 4" xfId="35963" xr:uid="{00000000-0005-0000-0000-0000EF990000}"/>
    <cellStyle name="Normal 5 14" xfId="14636" xr:uid="{00000000-0005-0000-0000-0000F0990000}"/>
    <cellStyle name="Normal 5 14 2" xfId="22674" xr:uid="{00000000-0005-0000-0000-0000F1990000}"/>
    <cellStyle name="Normal 5 14 2 2" xfId="51633" xr:uid="{00000000-0005-0000-0000-0000F2990000}"/>
    <cellStyle name="Normal 5 14 3" xfId="43692" xr:uid="{00000000-0005-0000-0000-0000F3990000}"/>
    <cellStyle name="Normal 5 15" xfId="21305" xr:uid="{00000000-0005-0000-0000-0000F4990000}"/>
    <cellStyle name="Normal 5 15 2" xfId="29257" xr:uid="{00000000-0005-0000-0000-0000F5990000}"/>
    <cellStyle name="Normal 5 15 2 2" xfId="58216" xr:uid="{00000000-0005-0000-0000-0000F6990000}"/>
    <cellStyle name="Normal 5 15 3" xfId="50275" xr:uid="{00000000-0005-0000-0000-0000F7990000}"/>
    <cellStyle name="Normal 5 16" xfId="22549" xr:uid="{00000000-0005-0000-0000-0000F8990000}"/>
    <cellStyle name="Normal 5 16 2" xfId="30490" xr:uid="{00000000-0005-0000-0000-0000F9990000}"/>
    <cellStyle name="Normal 5 16 2 2" xfId="59449" xr:uid="{00000000-0005-0000-0000-0000FA990000}"/>
    <cellStyle name="Normal 5 16 3" xfId="51511" xr:uid="{00000000-0005-0000-0000-0000FB990000}"/>
    <cellStyle name="Normal 5 17" xfId="22652" xr:uid="{00000000-0005-0000-0000-0000FC990000}"/>
    <cellStyle name="Normal 5 17 2" xfId="51614" xr:uid="{00000000-0005-0000-0000-0000FD990000}"/>
    <cellStyle name="Normal 5 18" xfId="8047" xr:uid="{00000000-0005-0000-0000-0000FE990000}"/>
    <cellStyle name="Normal 5 18 2" xfId="37107" xr:uid="{00000000-0005-0000-0000-0000FF990000}"/>
    <cellStyle name="Normal 5 19" xfId="30535" xr:uid="{00000000-0005-0000-0000-0000009A0000}"/>
    <cellStyle name="Normal 5 2" xfId="77" xr:uid="{00000000-0005-0000-0000-0000019A0000}"/>
    <cellStyle name="Normal 5 2 10" xfId="4752" xr:uid="{00000000-0005-0000-0000-0000029A0000}"/>
    <cellStyle name="Normal 5 2 10 2" xfId="18036" xr:uid="{00000000-0005-0000-0000-0000039A0000}"/>
    <cellStyle name="Normal 5 2 10 2 2" xfId="25990" xr:uid="{00000000-0005-0000-0000-0000049A0000}"/>
    <cellStyle name="Normal 5 2 10 2 2 2" xfId="54949" xr:uid="{00000000-0005-0000-0000-0000059A0000}"/>
    <cellStyle name="Normal 5 2 10 2 3" xfId="47008" xr:uid="{00000000-0005-0000-0000-0000069A0000}"/>
    <cellStyle name="Normal 5 2 10 3" xfId="11366" xr:uid="{00000000-0005-0000-0000-0000079A0000}"/>
    <cellStyle name="Normal 5 2 10 3 2" xfId="40424" xr:uid="{00000000-0005-0000-0000-0000089A0000}"/>
    <cellStyle name="Normal 5 2 10 4" xfId="33840" xr:uid="{00000000-0005-0000-0000-0000099A0000}"/>
    <cellStyle name="Normal 5 2 11" xfId="6913" xr:uid="{00000000-0005-0000-0000-00000A9A0000}"/>
    <cellStyle name="Normal 5 2 11 2" xfId="20184" xr:uid="{00000000-0005-0000-0000-00000B9A0000}"/>
    <cellStyle name="Normal 5 2 11 2 2" xfId="28138" xr:uid="{00000000-0005-0000-0000-00000C9A0000}"/>
    <cellStyle name="Normal 5 2 11 2 2 2" xfId="57097" xr:uid="{00000000-0005-0000-0000-00000D9A0000}"/>
    <cellStyle name="Normal 5 2 11 2 3" xfId="49156" xr:uid="{00000000-0005-0000-0000-00000E9A0000}"/>
    <cellStyle name="Normal 5 2 11 3" xfId="13514" xr:uid="{00000000-0005-0000-0000-00000F9A0000}"/>
    <cellStyle name="Normal 5 2 11 3 2" xfId="42572" xr:uid="{00000000-0005-0000-0000-0000109A0000}"/>
    <cellStyle name="Normal 5 2 11 4" xfId="35988" xr:uid="{00000000-0005-0000-0000-0000119A0000}"/>
    <cellStyle name="Normal 5 2 12" xfId="14666" xr:uid="{00000000-0005-0000-0000-0000129A0000}"/>
    <cellStyle name="Normal 5 2 12 2" xfId="22701" xr:uid="{00000000-0005-0000-0000-0000139A0000}"/>
    <cellStyle name="Normal 5 2 12 2 2" xfId="51660" xr:uid="{00000000-0005-0000-0000-0000149A0000}"/>
    <cellStyle name="Normal 5 2 12 3" xfId="43719" xr:uid="{00000000-0005-0000-0000-0000159A0000}"/>
    <cellStyle name="Normal 5 2 13" xfId="21330" xr:uid="{00000000-0005-0000-0000-0000169A0000}"/>
    <cellStyle name="Normal 5 2 13 2" xfId="29282" xr:uid="{00000000-0005-0000-0000-0000179A0000}"/>
    <cellStyle name="Normal 5 2 13 2 2" xfId="58241" xr:uid="{00000000-0005-0000-0000-0000189A0000}"/>
    <cellStyle name="Normal 5 2 13 3" xfId="50300" xr:uid="{00000000-0005-0000-0000-0000199A0000}"/>
    <cellStyle name="Normal 5 2 14" xfId="22550" xr:uid="{00000000-0005-0000-0000-00001A9A0000}"/>
    <cellStyle name="Normal 5 2 14 2" xfId="30491" xr:uid="{00000000-0005-0000-0000-00001B9A0000}"/>
    <cellStyle name="Normal 5 2 14 2 2" xfId="59450" xr:uid="{00000000-0005-0000-0000-00001C9A0000}"/>
    <cellStyle name="Normal 5 2 14 3" xfId="51512" xr:uid="{00000000-0005-0000-0000-00001D9A0000}"/>
    <cellStyle name="Normal 5 2 15" xfId="22653" xr:uid="{00000000-0005-0000-0000-00001E9A0000}"/>
    <cellStyle name="Normal 5 2 15 2" xfId="51615" xr:uid="{00000000-0005-0000-0000-00001F9A0000}"/>
    <cellStyle name="Normal 5 2 16" xfId="8072" xr:uid="{00000000-0005-0000-0000-0000209A0000}"/>
    <cellStyle name="Normal 5 2 16 2" xfId="37132" xr:uid="{00000000-0005-0000-0000-0000219A0000}"/>
    <cellStyle name="Normal 5 2 17" xfId="30548" xr:uid="{00000000-0005-0000-0000-0000229A0000}"/>
    <cellStyle name="Normal 5 2 2" xfId="116" xr:uid="{00000000-0005-0000-0000-0000239A0000}"/>
    <cellStyle name="Normal 5 2 2 10" xfId="14701" xr:uid="{00000000-0005-0000-0000-0000249A0000}"/>
    <cellStyle name="Normal 5 2 2 10 2" xfId="22736" xr:uid="{00000000-0005-0000-0000-0000259A0000}"/>
    <cellStyle name="Normal 5 2 2 10 2 2" xfId="51695" xr:uid="{00000000-0005-0000-0000-0000269A0000}"/>
    <cellStyle name="Normal 5 2 2 10 3" xfId="43754" xr:uid="{00000000-0005-0000-0000-0000279A0000}"/>
    <cellStyle name="Normal 5 2 2 11" xfId="21363" xr:uid="{00000000-0005-0000-0000-0000289A0000}"/>
    <cellStyle name="Normal 5 2 2 11 2" xfId="29315" xr:uid="{00000000-0005-0000-0000-0000299A0000}"/>
    <cellStyle name="Normal 5 2 2 11 2 2" xfId="58274" xr:uid="{00000000-0005-0000-0000-00002A9A0000}"/>
    <cellStyle name="Normal 5 2 2 11 3" xfId="50333" xr:uid="{00000000-0005-0000-0000-00002B9A0000}"/>
    <cellStyle name="Normal 5 2 2 12" xfId="8105" xr:uid="{00000000-0005-0000-0000-00002C9A0000}"/>
    <cellStyle name="Normal 5 2 2 12 2" xfId="37165" xr:uid="{00000000-0005-0000-0000-00002D9A0000}"/>
    <cellStyle name="Normal 5 2 2 13" xfId="30581" xr:uid="{00000000-0005-0000-0000-00002E9A0000}"/>
    <cellStyle name="Normal 5 2 2 2" xfId="1475" xr:uid="{00000000-0005-0000-0000-00002F9A0000}"/>
    <cellStyle name="Normal 5 2 2 2 10" xfId="21457" xr:uid="{00000000-0005-0000-0000-0000309A0000}"/>
    <cellStyle name="Normal 5 2 2 2 10 2" xfId="29405" xr:uid="{00000000-0005-0000-0000-0000319A0000}"/>
    <cellStyle name="Normal 5 2 2 2 10 2 2" xfId="58364" xr:uid="{00000000-0005-0000-0000-0000329A0000}"/>
    <cellStyle name="Normal 5 2 2 2 10 3" xfId="50423" xr:uid="{00000000-0005-0000-0000-0000339A0000}"/>
    <cellStyle name="Normal 5 2 2 2 11" xfId="8197" xr:uid="{00000000-0005-0000-0000-0000349A0000}"/>
    <cellStyle name="Normal 5 2 2 2 11 2" xfId="37255" xr:uid="{00000000-0005-0000-0000-0000359A0000}"/>
    <cellStyle name="Normal 5 2 2 2 12" xfId="30671" xr:uid="{00000000-0005-0000-0000-0000369A0000}"/>
    <cellStyle name="Normal 5 2 2 2 2" xfId="1695" xr:uid="{00000000-0005-0000-0000-0000379A0000}"/>
    <cellStyle name="Normal 5 2 2 2 2 10" xfId="30884" xr:uid="{00000000-0005-0000-0000-0000389A0000}"/>
    <cellStyle name="Normal 5 2 2 2 2 2" xfId="2320" xr:uid="{00000000-0005-0000-0000-0000399A0000}"/>
    <cellStyle name="Normal 5 2 2 2 2 2 2" xfId="3328" xr:uid="{00000000-0005-0000-0000-00003A9A0000}"/>
    <cellStyle name="Normal 5 2 2 2 2 2 2 2" xfId="6686" xr:uid="{00000000-0005-0000-0000-00003B9A0000}"/>
    <cellStyle name="Normal 5 2 2 2 2 2 2 2 2" xfId="19968" xr:uid="{00000000-0005-0000-0000-00003C9A0000}"/>
    <cellStyle name="Normal 5 2 2 2 2 2 2 2 2 2" xfId="27922" xr:uid="{00000000-0005-0000-0000-00003D9A0000}"/>
    <cellStyle name="Normal 5 2 2 2 2 2 2 2 2 2 2" xfId="56881" xr:uid="{00000000-0005-0000-0000-00003E9A0000}"/>
    <cellStyle name="Normal 5 2 2 2 2 2 2 2 2 3" xfId="48940" xr:uid="{00000000-0005-0000-0000-00003F9A0000}"/>
    <cellStyle name="Normal 5 2 2 2 2 2 2 2 3" xfId="13298" xr:uid="{00000000-0005-0000-0000-0000409A0000}"/>
    <cellStyle name="Normal 5 2 2 2 2 2 2 2 3 2" xfId="42356" xr:uid="{00000000-0005-0000-0000-0000419A0000}"/>
    <cellStyle name="Normal 5 2 2 2 2 2 2 2 4" xfId="35772" xr:uid="{00000000-0005-0000-0000-0000429A0000}"/>
    <cellStyle name="Normal 5 2 2 2 2 2 2 3" xfId="16816" xr:uid="{00000000-0005-0000-0000-0000439A0000}"/>
    <cellStyle name="Normal 5 2 2 2 2 2 2 3 2" xfId="24770" xr:uid="{00000000-0005-0000-0000-0000449A0000}"/>
    <cellStyle name="Normal 5 2 2 2 2 2 2 3 2 2" xfId="53729" xr:uid="{00000000-0005-0000-0000-0000459A0000}"/>
    <cellStyle name="Normal 5 2 2 2 2 2 2 3 3" xfId="45788" xr:uid="{00000000-0005-0000-0000-0000469A0000}"/>
    <cellStyle name="Normal 5 2 2 2 2 2 2 4" xfId="10006" xr:uid="{00000000-0005-0000-0000-0000479A0000}"/>
    <cellStyle name="Normal 5 2 2 2 2 2 2 4 2" xfId="39064" xr:uid="{00000000-0005-0000-0000-0000489A0000}"/>
    <cellStyle name="Normal 5 2 2 2 2 2 2 5" xfId="32480" xr:uid="{00000000-0005-0000-0000-0000499A0000}"/>
    <cellStyle name="Normal 5 2 2 2 2 2 3" xfId="4526" xr:uid="{00000000-0005-0000-0000-00004A9A0000}"/>
    <cellStyle name="Normal 5 2 2 2 2 2 3 2" xfId="17820" xr:uid="{00000000-0005-0000-0000-00004B9A0000}"/>
    <cellStyle name="Normal 5 2 2 2 2 2 3 2 2" xfId="25774" xr:uid="{00000000-0005-0000-0000-00004C9A0000}"/>
    <cellStyle name="Normal 5 2 2 2 2 2 3 2 2 2" xfId="54733" xr:uid="{00000000-0005-0000-0000-00004D9A0000}"/>
    <cellStyle name="Normal 5 2 2 2 2 2 3 2 3" xfId="46792" xr:uid="{00000000-0005-0000-0000-00004E9A0000}"/>
    <cellStyle name="Normal 5 2 2 2 2 2 3 3" xfId="11150" xr:uid="{00000000-0005-0000-0000-00004F9A0000}"/>
    <cellStyle name="Normal 5 2 2 2 2 2 3 3 2" xfId="40208" xr:uid="{00000000-0005-0000-0000-0000509A0000}"/>
    <cellStyle name="Normal 5 2 2 2 2 2 3 4" xfId="33624" xr:uid="{00000000-0005-0000-0000-0000519A0000}"/>
    <cellStyle name="Normal 5 2 2 2 2 2 4" xfId="5682" xr:uid="{00000000-0005-0000-0000-0000529A0000}"/>
    <cellStyle name="Normal 5 2 2 2 2 2 4 2" xfId="18964" xr:uid="{00000000-0005-0000-0000-0000539A0000}"/>
    <cellStyle name="Normal 5 2 2 2 2 2 4 2 2" xfId="26918" xr:uid="{00000000-0005-0000-0000-0000549A0000}"/>
    <cellStyle name="Normal 5 2 2 2 2 2 4 2 2 2" xfId="55877" xr:uid="{00000000-0005-0000-0000-0000559A0000}"/>
    <cellStyle name="Normal 5 2 2 2 2 2 4 2 3" xfId="47936" xr:uid="{00000000-0005-0000-0000-0000569A0000}"/>
    <cellStyle name="Normal 5 2 2 2 2 2 4 3" xfId="12294" xr:uid="{00000000-0005-0000-0000-0000579A0000}"/>
    <cellStyle name="Normal 5 2 2 2 2 2 4 3 2" xfId="41352" xr:uid="{00000000-0005-0000-0000-0000589A0000}"/>
    <cellStyle name="Normal 5 2 2 2 2 2 4 4" xfId="34768" xr:uid="{00000000-0005-0000-0000-0000599A0000}"/>
    <cellStyle name="Normal 5 2 2 2 2 2 5" xfId="7851" xr:uid="{00000000-0005-0000-0000-00005A9A0000}"/>
    <cellStyle name="Normal 5 2 2 2 2 2 5 2" xfId="21112" xr:uid="{00000000-0005-0000-0000-00005B9A0000}"/>
    <cellStyle name="Normal 5 2 2 2 2 2 5 2 2" xfId="29066" xr:uid="{00000000-0005-0000-0000-00005C9A0000}"/>
    <cellStyle name="Normal 5 2 2 2 2 2 5 2 2 2" xfId="58025" xr:uid="{00000000-0005-0000-0000-00005D9A0000}"/>
    <cellStyle name="Normal 5 2 2 2 2 2 5 2 3" xfId="50084" xr:uid="{00000000-0005-0000-0000-00005E9A0000}"/>
    <cellStyle name="Normal 5 2 2 2 2 2 5 3" xfId="14442" xr:uid="{00000000-0005-0000-0000-00005F9A0000}"/>
    <cellStyle name="Normal 5 2 2 2 2 2 5 3 2" xfId="43500" xr:uid="{00000000-0005-0000-0000-0000609A0000}"/>
    <cellStyle name="Normal 5 2 2 2 2 2 5 4" xfId="36916" xr:uid="{00000000-0005-0000-0000-0000619A0000}"/>
    <cellStyle name="Normal 5 2 2 2 2 2 6" xfId="15721" xr:uid="{00000000-0005-0000-0000-0000629A0000}"/>
    <cellStyle name="Normal 5 2 2 2 2 2 6 2" xfId="23711" xr:uid="{00000000-0005-0000-0000-0000639A0000}"/>
    <cellStyle name="Normal 5 2 2 2 2 2 6 2 2" xfId="52670" xr:uid="{00000000-0005-0000-0000-0000649A0000}"/>
    <cellStyle name="Normal 5 2 2 2 2 2 6 3" xfId="44729" xr:uid="{00000000-0005-0000-0000-0000659A0000}"/>
    <cellStyle name="Normal 5 2 2 2 2 2 7" xfId="22262" xr:uid="{00000000-0005-0000-0000-0000669A0000}"/>
    <cellStyle name="Normal 5 2 2 2 2 2 7 2" xfId="30210" xr:uid="{00000000-0005-0000-0000-0000679A0000}"/>
    <cellStyle name="Normal 5 2 2 2 2 2 7 2 2" xfId="59169" xr:uid="{00000000-0005-0000-0000-0000689A0000}"/>
    <cellStyle name="Normal 5 2 2 2 2 2 7 3" xfId="51228" xr:uid="{00000000-0005-0000-0000-0000699A0000}"/>
    <cellStyle name="Normal 5 2 2 2 2 2 8" xfId="9002" xr:uid="{00000000-0005-0000-0000-00006A9A0000}"/>
    <cellStyle name="Normal 5 2 2 2 2 2 8 2" xfId="38060" xr:uid="{00000000-0005-0000-0000-00006B9A0000}"/>
    <cellStyle name="Normal 5 2 2 2 2 2 9" xfId="31476" xr:uid="{00000000-0005-0000-0000-00006C9A0000}"/>
    <cellStyle name="Normal 5 2 2 2 2 3" xfId="2736" xr:uid="{00000000-0005-0000-0000-00006D9A0000}"/>
    <cellStyle name="Normal 5 2 2 2 2 3 2" xfId="6094" xr:uid="{00000000-0005-0000-0000-00006E9A0000}"/>
    <cellStyle name="Normal 5 2 2 2 2 3 2 2" xfId="19376" xr:uid="{00000000-0005-0000-0000-00006F9A0000}"/>
    <cellStyle name="Normal 5 2 2 2 2 3 2 2 2" xfId="27330" xr:uid="{00000000-0005-0000-0000-0000709A0000}"/>
    <cellStyle name="Normal 5 2 2 2 2 3 2 2 2 2" xfId="56289" xr:uid="{00000000-0005-0000-0000-0000719A0000}"/>
    <cellStyle name="Normal 5 2 2 2 2 3 2 2 3" xfId="48348" xr:uid="{00000000-0005-0000-0000-0000729A0000}"/>
    <cellStyle name="Normal 5 2 2 2 2 3 2 3" xfId="12706" xr:uid="{00000000-0005-0000-0000-0000739A0000}"/>
    <cellStyle name="Normal 5 2 2 2 2 3 2 3 2" xfId="41764" xr:uid="{00000000-0005-0000-0000-0000749A0000}"/>
    <cellStyle name="Normal 5 2 2 2 2 3 2 4" xfId="35180" xr:uid="{00000000-0005-0000-0000-0000759A0000}"/>
    <cellStyle name="Normal 5 2 2 2 2 3 3" xfId="16224" xr:uid="{00000000-0005-0000-0000-0000769A0000}"/>
    <cellStyle name="Normal 5 2 2 2 2 3 3 2" xfId="24178" xr:uid="{00000000-0005-0000-0000-0000779A0000}"/>
    <cellStyle name="Normal 5 2 2 2 2 3 3 2 2" xfId="53137" xr:uid="{00000000-0005-0000-0000-0000789A0000}"/>
    <cellStyle name="Normal 5 2 2 2 2 3 3 3" xfId="45196" xr:uid="{00000000-0005-0000-0000-0000799A0000}"/>
    <cellStyle name="Normal 5 2 2 2 2 3 4" xfId="9414" xr:uid="{00000000-0005-0000-0000-00007A9A0000}"/>
    <cellStyle name="Normal 5 2 2 2 2 3 4 2" xfId="38472" xr:uid="{00000000-0005-0000-0000-00007B9A0000}"/>
    <cellStyle name="Normal 5 2 2 2 2 3 5" xfId="31888" xr:uid="{00000000-0005-0000-0000-00007C9A0000}"/>
    <cellStyle name="Normal 5 2 2 2 2 4" xfId="3934" xr:uid="{00000000-0005-0000-0000-00007D9A0000}"/>
    <cellStyle name="Normal 5 2 2 2 2 4 2" xfId="17228" xr:uid="{00000000-0005-0000-0000-00007E9A0000}"/>
    <cellStyle name="Normal 5 2 2 2 2 4 2 2" xfId="25182" xr:uid="{00000000-0005-0000-0000-00007F9A0000}"/>
    <cellStyle name="Normal 5 2 2 2 2 4 2 2 2" xfId="54141" xr:uid="{00000000-0005-0000-0000-0000809A0000}"/>
    <cellStyle name="Normal 5 2 2 2 2 4 2 3" xfId="46200" xr:uid="{00000000-0005-0000-0000-0000819A0000}"/>
    <cellStyle name="Normal 5 2 2 2 2 4 3" xfId="10558" xr:uid="{00000000-0005-0000-0000-0000829A0000}"/>
    <cellStyle name="Normal 5 2 2 2 2 4 3 2" xfId="39616" xr:uid="{00000000-0005-0000-0000-0000839A0000}"/>
    <cellStyle name="Normal 5 2 2 2 2 4 4" xfId="33032" xr:uid="{00000000-0005-0000-0000-0000849A0000}"/>
    <cellStyle name="Normal 5 2 2 2 2 5" xfId="5090" xr:uid="{00000000-0005-0000-0000-0000859A0000}"/>
    <cellStyle name="Normal 5 2 2 2 2 5 2" xfId="18372" xr:uid="{00000000-0005-0000-0000-0000869A0000}"/>
    <cellStyle name="Normal 5 2 2 2 2 5 2 2" xfId="26326" xr:uid="{00000000-0005-0000-0000-0000879A0000}"/>
    <cellStyle name="Normal 5 2 2 2 2 5 2 2 2" xfId="55285" xr:uid="{00000000-0005-0000-0000-0000889A0000}"/>
    <cellStyle name="Normal 5 2 2 2 2 5 2 3" xfId="47344" xr:uid="{00000000-0005-0000-0000-0000899A0000}"/>
    <cellStyle name="Normal 5 2 2 2 2 5 3" xfId="11702" xr:uid="{00000000-0005-0000-0000-00008A9A0000}"/>
    <cellStyle name="Normal 5 2 2 2 2 5 3 2" xfId="40760" xr:uid="{00000000-0005-0000-0000-00008B9A0000}"/>
    <cellStyle name="Normal 5 2 2 2 2 5 4" xfId="34176" xr:uid="{00000000-0005-0000-0000-00008C9A0000}"/>
    <cellStyle name="Normal 5 2 2 2 2 6" xfId="7259" xr:uid="{00000000-0005-0000-0000-00008D9A0000}"/>
    <cellStyle name="Normal 5 2 2 2 2 6 2" xfId="20520" xr:uid="{00000000-0005-0000-0000-00008E9A0000}"/>
    <cellStyle name="Normal 5 2 2 2 2 6 2 2" xfId="28474" xr:uid="{00000000-0005-0000-0000-00008F9A0000}"/>
    <cellStyle name="Normal 5 2 2 2 2 6 2 2 2" xfId="57433" xr:uid="{00000000-0005-0000-0000-0000909A0000}"/>
    <cellStyle name="Normal 5 2 2 2 2 6 2 3" xfId="49492" xr:uid="{00000000-0005-0000-0000-0000919A0000}"/>
    <cellStyle name="Normal 5 2 2 2 2 6 3" xfId="13850" xr:uid="{00000000-0005-0000-0000-0000929A0000}"/>
    <cellStyle name="Normal 5 2 2 2 2 6 3 2" xfId="42908" xr:uid="{00000000-0005-0000-0000-0000939A0000}"/>
    <cellStyle name="Normal 5 2 2 2 2 6 4" xfId="36324" xr:uid="{00000000-0005-0000-0000-0000949A0000}"/>
    <cellStyle name="Normal 5 2 2 2 2 7" xfId="15128" xr:uid="{00000000-0005-0000-0000-0000959A0000}"/>
    <cellStyle name="Normal 5 2 2 2 2 7 2" xfId="23118" xr:uid="{00000000-0005-0000-0000-0000969A0000}"/>
    <cellStyle name="Normal 5 2 2 2 2 7 2 2" xfId="52077" xr:uid="{00000000-0005-0000-0000-0000979A0000}"/>
    <cellStyle name="Normal 5 2 2 2 2 7 3" xfId="44136" xr:uid="{00000000-0005-0000-0000-0000989A0000}"/>
    <cellStyle name="Normal 5 2 2 2 2 8" xfId="21670" xr:uid="{00000000-0005-0000-0000-0000999A0000}"/>
    <cellStyle name="Normal 5 2 2 2 2 8 2" xfId="29618" xr:uid="{00000000-0005-0000-0000-00009A9A0000}"/>
    <cellStyle name="Normal 5 2 2 2 2 8 2 2" xfId="58577" xr:uid="{00000000-0005-0000-0000-00009B9A0000}"/>
    <cellStyle name="Normal 5 2 2 2 2 8 3" xfId="50636" xr:uid="{00000000-0005-0000-0000-00009C9A0000}"/>
    <cellStyle name="Normal 5 2 2 2 2 9" xfId="8410" xr:uid="{00000000-0005-0000-0000-00009D9A0000}"/>
    <cellStyle name="Normal 5 2 2 2 2 9 2" xfId="37468" xr:uid="{00000000-0005-0000-0000-00009E9A0000}"/>
    <cellStyle name="Normal 5 2 2 2 3" xfId="2107" xr:uid="{00000000-0005-0000-0000-00009F9A0000}"/>
    <cellStyle name="Normal 5 2 2 2 3 2" xfId="3115" xr:uid="{00000000-0005-0000-0000-0000A09A0000}"/>
    <cellStyle name="Normal 5 2 2 2 3 2 2" xfId="6473" xr:uid="{00000000-0005-0000-0000-0000A19A0000}"/>
    <cellStyle name="Normal 5 2 2 2 3 2 2 2" xfId="19755" xr:uid="{00000000-0005-0000-0000-0000A29A0000}"/>
    <cellStyle name="Normal 5 2 2 2 3 2 2 2 2" xfId="27709" xr:uid="{00000000-0005-0000-0000-0000A39A0000}"/>
    <cellStyle name="Normal 5 2 2 2 3 2 2 2 2 2" xfId="56668" xr:uid="{00000000-0005-0000-0000-0000A49A0000}"/>
    <cellStyle name="Normal 5 2 2 2 3 2 2 2 3" xfId="48727" xr:uid="{00000000-0005-0000-0000-0000A59A0000}"/>
    <cellStyle name="Normal 5 2 2 2 3 2 2 3" xfId="13085" xr:uid="{00000000-0005-0000-0000-0000A69A0000}"/>
    <cellStyle name="Normal 5 2 2 2 3 2 2 3 2" xfId="42143" xr:uid="{00000000-0005-0000-0000-0000A79A0000}"/>
    <cellStyle name="Normal 5 2 2 2 3 2 2 4" xfId="35559" xr:uid="{00000000-0005-0000-0000-0000A89A0000}"/>
    <cellStyle name="Normal 5 2 2 2 3 2 3" xfId="16603" xr:uid="{00000000-0005-0000-0000-0000A99A0000}"/>
    <cellStyle name="Normal 5 2 2 2 3 2 3 2" xfId="24557" xr:uid="{00000000-0005-0000-0000-0000AA9A0000}"/>
    <cellStyle name="Normal 5 2 2 2 3 2 3 2 2" xfId="53516" xr:uid="{00000000-0005-0000-0000-0000AB9A0000}"/>
    <cellStyle name="Normal 5 2 2 2 3 2 3 3" xfId="45575" xr:uid="{00000000-0005-0000-0000-0000AC9A0000}"/>
    <cellStyle name="Normal 5 2 2 2 3 2 4" xfId="9793" xr:uid="{00000000-0005-0000-0000-0000AD9A0000}"/>
    <cellStyle name="Normal 5 2 2 2 3 2 4 2" xfId="38851" xr:uid="{00000000-0005-0000-0000-0000AE9A0000}"/>
    <cellStyle name="Normal 5 2 2 2 3 2 5" xfId="32267" xr:uid="{00000000-0005-0000-0000-0000AF9A0000}"/>
    <cellStyle name="Normal 5 2 2 2 3 3" xfId="4313" xr:uid="{00000000-0005-0000-0000-0000B09A0000}"/>
    <cellStyle name="Normal 5 2 2 2 3 3 2" xfId="17607" xr:uid="{00000000-0005-0000-0000-0000B19A0000}"/>
    <cellStyle name="Normal 5 2 2 2 3 3 2 2" xfId="25561" xr:uid="{00000000-0005-0000-0000-0000B29A0000}"/>
    <cellStyle name="Normal 5 2 2 2 3 3 2 2 2" xfId="54520" xr:uid="{00000000-0005-0000-0000-0000B39A0000}"/>
    <cellStyle name="Normal 5 2 2 2 3 3 2 3" xfId="46579" xr:uid="{00000000-0005-0000-0000-0000B49A0000}"/>
    <cellStyle name="Normal 5 2 2 2 3 3 3" xfId="10937" xr:uid="{00000000-0005-0000-0000-0000B59A0000}"/>
    <cellStyle name="Normal 5 2 2 2 3 3 3 2" xfId="39995" xr:uid="{00000000-0005-0000-0000-0000B69A0000}"/>
    <cellStyle name="Normal 5 2 2 2 3 3 4" xfId="33411" xr:uid="{00000000-0005-0000-0000-0000B79A0000}"/>
    <cellStyle name="Normal 5 2 2 2 3 4" xfId="5469" xr:uid="{00000000-0005-0000-0000-0000B89A0000}"/>
    <cellStyle name="Normal 5 2 2 2 3 4 2" xfId="18751" xr:uid="{00000000-0005-0000-0000-0000B99A0000}"/>
    <cellStyle name="Normal 5 2 2 2 3 4 2 2" xfId="26705" xr:uid="{00000000-0005-0000-0000-0000BA9A0000}"/>
    <cellStyle name="Normal 5 2 2 2 3 4 2 2 2" xfId="55664" xr:uid="{00000000-0005-0000-0000-0000BB9A0000}"/>
    <cellStyle name="Normal 5 2 2 2 3 4 2 3" xfId="47723" xr:uid="{00000000-0005-0000-0000-0000BC9A0000}"/>
    <cellStyle name="Normal 5 2 2 2 3 4 3" xfId="12081" xr:uid="{00000000-0005-0000-0000-0000BD9A0000}"/>
    <cellStyle name="Normal 5 2 2 2 3 4 3 2" xfId="41139" xr:uid="{00000000-0005-0000-0000-0000BE9A0000}"/>
    <cellStyle name="Normal 5 2 2 2 3 4 4" xfId="34555" xr:uid="{00000000-0005-0000-0000-0000BF9A0000}"/>
    <cellStyle name="Normal 5 2 2 2 3 5" xfId="7638" xr:uid="{00000000-0005-0000-0000-0000C09A0000}"/>
    <cellStyle name="Normal 5 2 2 2 3 5 2" xfId="20899" xr:uid="{00000000-0005-0000-0000-0000C19A0000}"/>
    <cellStyle name="Normal 5 2 2 2 3 5 2 2" xfId="28853" xr:uid="{00000000-0005-0000-0000-0000C29A0000}"/>
    <cellStyle name="Normal 5 2 2 2 3 5 2 2 2" xfId="57812" xr:uid="{00000000-0005-0000-0000-0000C39A0000}"/>
    <cellStyle name="Normal 5 2 2 2 3 5 2 3" xfId="49871" xr:uid="{00000000-0005-0000-0000-0000C49A0000}"/>
    <cellStyle name="Normal 5 2 2 2 3 5 3" xfId="14229" xr:uid="{00000000-0005-0000-0000-0000C59A0000}"/>
    <cellStyle name="Normal 5 2 2 2 3 5 3 2" xfId="43287" xr:uid="{00000000-0005-0000-0000-0000C69A0000}"/>
    <cellStyle name="Normal 5 2 2 2 3 5 4" xfId="36703" xr:uid="{00000000-0005-0000-0000-0000C79A0000}"/>
    <cellStyle name="Normal 5 2 2 2 3 6" xfId="15508" xr:uid="{00000000-0005-0000-0000-0000C89A0000}"/>
    <cellStyle name="Normal 5 2 2 2 3 6 2" xfId="23498" xr:uid="{00000000-0005-0000-0000-0000C99A0000}"/>
    <cellStyle name="Normal 5 2 2 2 3 6 2 2" xfId="52457" xr:uid="{00000000-0005-0000-0000-0000CA9A0000}"/>
    <cellStyle name="Normal 5 2 2 2 3 6 3" xfId="44516" xr:uid="{00000000-0005-0000-0000-0000CB9A0000}"/>
    <cellStyle name="Normal 5 2 2 2 3 7" xfId="22049" xr:uid="{00000000-0005-0000-0000-0000CC9A0000}"/>
    <cellStyle name="Normal 5 2 2 2 3 7 2" xfId="29997" xr:uid="{00000000-0005-0000-0000-0000CD9A0000}"/>
    <cellStyle name="Normal 5 2 2 2 3 7 2 2" xfId="58956" xr:uid="{00000000-0005-0000-0000-0000CE9A0000}"/>
    <cellStyle name="Normal 5 2 2 2 3 7 3" xfId="51015" xr:uid="{00000000-0005-0000-0000-0000CF9A0000}"/>
    <cellStyle name="Normal 5 2 2 2 3 8" xfId="8789" xr:uid="{00000000-0005-0000-0000-0000D09A0000}"/>
    <cellStyle name="Normal 5 2 2 2 3 8 2" xfId="37847" xr:uid="{00000000-0005-0000-0000-0000D19A0000}"/>
    <cellStyle name="Normal 5 2 2 2 3 9" xfId="31263" xr:uid="{00000000-0005-0000-0000-0000D29A0000}"/>
    <cellStyle name="Normal 5 2 2 2 4" xfId="1925" xr:uid="{00000000-0005-0000-0000-0000D39A0000}"/>
    <cellStyle name="Normal 5 2 2 2 4 2" xfId="2935" xr:uid="{00000000-0005-0000-0000-0000D49A0000}"/>
    <cellStyle name="Normal 5 2 2 2 4 2 2" xfId="6293" xr:uid="{00000000-0005-0000-0000-0000D59A0000}"/>
    <cellStyle name="Normal 5 2 2 2 4 2 2 2" xfId="19575" xr:uid="{00000000-0005-0000-0000-0000D69A0000}"/>
    <cellStyle name="Normal 5 2 2 2 4 2 2 2 2" xfId="27529" xr:uid="{00000000-0005-0000-0000-0000D79A0000}"/>
    <cellStyle name="Normal 5 2 2 2 4 2 2 2 2 2" xfId="56488" xr:uid="{00000000-0005-0000-0000-0000D89A0000}"/>
    <cellStyle name="Normal 5 2 2 2 4 2 2 2 3" xfId="48547" xr:uid="{00000000-0005-0000-0000-0000D99A0000}"/>
    <cellStyle name="Normal 5 2 2 2 4 2 2 3" xfId="12905" xr:uid="{00000000-0005-0000-0000-0000DA9A0000}"/>
    <cellStyle name="Normal 5 2 2 2 4 2 2 3 2" xfId="41963" xr:uid="{00000000-0005-0000-0000-0000DB9A0000}"/>
    <cellStyle name="Normal 5 2 2 2 4 2 2 4" xfId="35379" xr:uid="{00000000-0005-0000-0000-0000DC9A0000}"/>
    <cellStyle name="Normal 5 2 2 2 4 2 3" xfId="16423" xr:uid="{00000000-0005-0000-0000-0000DD9A0000}"/>
    <cellStyle name="Normal 5 2 2 2 4 2 3 2" xfId="24377" xr:uid="{00000000-0005-0000-0000-0000DE9A0000}"/>
    <cellStyle name="Normal 5 2 2 2 4 2 3 2 2" xfId="53336" xr:uid="{00000000-0005-0000-0000-0000DF9A0000}"/>
    <cellStyle name="Normal 5 2 2 2 4 2 3 3" xfId="45395" xr:uid="{00000000-0005-0000-0000-0000E09A0000}"/>
    <cellStyle name="Normal 5 2 2 2 4 2 4" xfId="9613" xr:uid="{00000000-0005-0000-0000-0000E19A0000}"/>
    <cellStyle name="Normal 5 2 2 2 4 2 4 2" xfId="38671" xr:uid="{00000000-0005-0000-0000-0000E29A0000}"/>
    <cellStyle name="Normal 5 2 2 2 4 2 5" xfId="32087" xr:uid="{00000000-0005-0000-0000-0000E39A0000}"/>
    <cellStyle name="Normal 5 2 2 2 4 3" xfId="4133" xr:uid="{00000000-0005-0000-0000-0000E49A0000}"/>
    <cellStyle name="Normal 5 2 2 2 4 3 2" xfId="17427" xr:uid="{00000000-0005-0000-0000-0000E59A0000}"/>
    <cellStyle name="Normal 5 2 2 2 4 3 2 2" xfId="25381" xr:uid="{00000000-0005-0000-0000-0000E69A0000}"/>
    <cellStyle name="Normal 5 2 2 2 4 3 2 2 2" xfId="54340" xr:uid="{00000000-0005-0000-0000-0000E79A0000}"/>
    <cellStyle name="Normal 5 2 2 2 4 3 2 3" xfId="46399" xr:uid="{00000000-0005-0000-0000-0000E89A0000}"/>
    <cellStyle name="Normal 5 2 2 2 4 3 3" xfId="10757" xr:uid="{00000000-0005-0000-0000-0000E99A0000}"/>
    <cellStyle name="Normal 5 2 2 2 4 3 3 2" xfId="39815" xr:uid="{00000000-0005-0000-0000-0000EA9A0000}"/>
    <cellStyle name="Normal 5 2 2 2 4 3 4" xfId="33231" xr:uid="{00000000-0005-0000-0000-0000EB9A0000}"/>
    <cellStyle name="Normal 5 2 2 2 4 4" xfId="5289" xr:uid="{00000000-0005-0000-0000-0000EC9A0000}"/>
    <cellStyle name="Normal 5 2 2 2 4 4 2" xfId="18571" xr:uid="{00000000-0005-0000-0000-0000ED9A0000}"/>
    <cellStyle name="Normal 5 2 2 2 4 4 2 2" xfId="26525" xr:uid="{00000000-0005-0000-0000-0000EE9A0000}"/>
    <cellStyle name="Normal 5 2 2 2 4 4 2 2 2" xfId="55484" xr:uid="{00000000-0005-0000-0000-0000EF9A0000}"/>
    <cellStyle name="Normal 5 2 2 2 4 4 2 3" xfId="47543" xr:uid="{00000000-0005-0000-0000-0000F09A0000}"/>
    <cellStyle name="Normal 5 2 2 2 4 4 3" xfId="11901" xr:uid="{00000000-0005-0000-0000-0000F19A0000}"/>
    <cellStyle name="Normal 5 2 2 2 4 4 3 2" xfId="40959" xr:uid="{00000000-0005-0000-0000-0000F29A0000}"/>
    <cellStyle name="Normal 5 2 2 2 4 4 4" xfId="34375" xr:uid="{00000000-0005-0000-0000-0000F39A0000}"/>
    <cellStyle name="Normal 5 2 2 2 4 5" xfId="7458" xr:uid="{00000000-0005-0000-0000-0000F49A0000}"/>
    <cellStyle name="Normal 5 2 2 2 4 5 2" xfId="20719" xr:uid="{00000000-0005-0000-0000-0000F59A0000}"/>
    <cellStyle name="Normal 5 2 2 2 4 5 2 2" xfId="28673" xr:uid="{00000000-0005-0000-0000-0000F69A0000}"/>
    <cellStyle name="Normal 5 2 2 2 4 5 2 2 2" xfId="57632" xr:uid="{00000000-0005-0000-0000-0000F79A0000}"/>
    <cellStyle name="Normal 5 2 2 2 4 5 2 3" xfId="49691" xr:uid="{00000000-0005-0000-0000-0000F89A0000}"/>
    <cellStyle name="Normal 5 2 2 2 4 5 3" xfId="14049" xr:uid="{00000000-0005-0000-0000-0000F99A0000}"/>
    <cellStyle name="Normal 5 2 2 2 4 5 3 2" xfId="43107" xr:uid="{00000000-0005-0000-0000-0000FA9A0000}"/>
    <cellStyle name="Normal 5 2 2 2 4 5 4" xfId="36523" xr:uid="{00000000-0005-0000-0000-0000FB9A0000}"/>
    <cellStyle name="Normal 5 2 2 2 4 6" xfId="15328" xr:uid="{00000000-0005-0000-0000-0000FC9A0000}"/>
    <cellStyle name="Normal 5 2 2 2 4 6 2" xfId="23318" xr:uid="{00000000-0005-0000-0000-0000FD9A0000}"/>
    <cellStyle name="Normal 5 2 2 2 4 6 2 2" xfId="52277" xr:uid="{00000000-0005-0000-0000-0000FE9A0000}"/>
    <cellStyle name="Normal 5 2 2 2 4 6 3" xfId="44336" xr:uid="{00000000-0005-0000-0000-0000FF9A0000}"/>
    <cellStyle name="Normal 5 2 2 2 4 7" xfId="21869" xr:uid="{00000000-0005-0000-0000-0000009B0000}"/>
    <cellStyle name="Normal 5 2 2 2 4 7 2" xfId="29817" xr:uid="{00000000-0005-0000-0000-0000019B0000}"/>
    <cellStyle name="Normal 5 2 2 2 4 7 2 2" xfId="58776" xr:uid="{00000000-0005-0000-0000-0000029B0000}"/>
    <cellStyle name="Normal 5 2 2 2 4 7 3" xfId="50835" xr:uid="{00000000-0005-0000-0000-0000039B0000}"/>
    <cellStyle name="Normal 5 2 2 2 4 8" xfId="8609" xr:uid="{00000000-0005-0000-0000-0000049B0000}"/>
    <cellStyle name="Normal 5 2 2 2 4 8 2" xfId="37667" xr:uid="{00000000-0005-0000-0000-0000059B0000}"/>
    <cellStyle name="Normal 5 2 2 2 4 9" xfId="31083" xr:uid="{00000000-0005-0000-0000-0000069B0000}"/>
    <cellStyle name="Normal 5 2 2 2 5" xfId="2523" xr:uid="{00000000-0005-0000-0000-0000079B0000}"/>
    <cellStyle name="Normal 5 2 2 2 5 2" xfId="5881" xr:uid="{00000000-0005-0000-0000-0000089B0000}"/>
    <cellStyle name="Normal 5 2 2 2 5 2 2" xfId="19163" xr:uid="{00000000-0005-0000-0000-0000099B0000}"/>
    <cellStyle name="Normal 5 2 2 2 5 2 2 2" xfId="27117" xr:uid="{00000000-0005-0000-0000-00000A9B0000}"/>
    <cellStyle name="Normal 5 2 2 2 5 2 2 2 2" xfId="56076" xr:uid="{00000000-0005-0000-0000-00000B9B0000}"/>
    <cellStyle name="Normal 5 2 2 2 5 2 2 3" xfId="48135" xr:uid="{00000000-0005-0000-0000-00000C9B0000}"/>
    <cellStyle name="Normal 5 2 2 2 5 2 3" xfId="12493" xr:uid="{00000000-0005-0000-0000-00000D9B0000}"/>
    <cellStyle name="Normal 5 2 2 2 5 2 3 2" xfId="41551" xr:uid="{00000000-0005-0000-0000-00000E9B0000}"/>
    <cellStyle name="Normal 5 2 2 2 5 2 4" xfId="34967" xr:uid="{00000000-0005-0000-0000-00000F9B0000}"/>
    <cellStyle name="Normal 5 2 2 2 5 3" xfId="16014" xr:uid="{00000000-0005-0000-0000-0000109B0000}"/>
    <cellStyle name="Normal 5 2 2 2 5 3 2" xfId="23968" xr:uid="{00000000-0005-0000-0000-0000119B0000}"/>
    <cellStyle name="Normal 5 2 2 2 5 3 2 2" xfId="52927" xr:uid="{00000000-0005-0000-0000-0000129B0000}"/>
    <cellStyle name="Normal 5 2 2 2 5 3 3" xfId="44986" xr:uid="{00000000-0005-0000-0000-0000139B0000}"/>
    <cellStyle name="Normal 5 2 2 2 5 4" xfId="9201" xr:uid="{00000000-0005-0000-0000-0000149B0000}"/>
    <cellStyle name="Normal 5 2 2 2 5 4 2" xfId="38259" xr:uid="{00000000-0005-0000-0000-0000159B0000}"/>
    <cellStyle name="Normal 5 2 2 2 5 5" xfId="31675" xr:uid="{00000000-0005-0000-0000-0000169B0000}"/>
    <cellStyle name="Normal 5 2 2 2 6" xfId="3721" xr:uid="{00000000-0005-0000-0000-0000179B0000}"/>
    <cellStyle name="Normal 5 2 2 2 6 2" xfId="17015" xr:uid="{00000000-0005-0000-0000-0000189B0000}"/>
    <cellStyle name="Normal 5 2 2 2 6 2 2" xfId="24969" xr:uid="{00000000-0005-0000-0000-0000199B0000}"/>
    <cellStyle name="Normal 5 2 2 2 6 2 2 2" xfId="53928" xr:uid="{00000000-0005-0000-0000-00001A9B0000}"/>
    <cellStyle name="Normal 5 2 2 2 6 2 3" xfId="45987" xr:uid="{00000000-0005-0000-0000-00001B9B0000}"/>
    <cellStyle name="Normal 5 2 2 2 6 3" xfId="10345" xr:uid="{00000000-0005-0000-0000-00001C9B0000}"/>
    <cellStyle name="Normal 5 2 2 2 6 3 2" xfId="39403" xr:uid="{00000000-0005-0000-0000-00001D9B0000}"/>
    <cellStyle name="Normal 5 2 2 2 6 4" xfId="32819" xr:uid="{00000000-0005-0000-0000-00001E9B0000}"/>
    <cellStyle name="Normal 5 2 2 2 7" xfId="4877" xr:uid="{00000000-0005-0000-0000-00001F9B0000}"/>
    <cellStyle name="Normal 5 2 2 2 7 2" xfId="18159" xr:uid="{00000000-0005-0000-0000-0000209B0000}"/>
    <cellStyle name="Normal 5 2 2 2 7 2 2" xfId="26113" xr:uid="{00000000-0005-0000-0000-0000219B0000}"/>
    <cellStyle name="Normal 5 2 2 2 7 2 2 2" xfId="55072" xr:uid="{00000000-0005-0000-0000-0000229B0000}"/>
    <cellStyle name="Normal 5 2 2 2 7 2 3" xfId="47131" xr:uid="{00000000-0005-0000-0000-0000239B0000}"/>
    <cellStyle name="Normal 5 2 2 2 7 3" xfId="11489" xr:uid="{00000000-0005-0000-0000-0000249B0000}"/>
    <cellStyle name="Normal 5 2 2 2 7 3 2" xfId="40547" xr:uid="{00000000-0005-0000-0000-0000259B0000}"/>
    <cellStyle name="Normal 5 2 2 2 7 4" xfId="33963" xr:uid="{00000000-0005-0000-0000-0000269B0000}"/>
    <cellStyle name="Normal 5 2 2 2 8" xfId="7046" xr:uid="{00000000-0005-0000-0000-0000279B0000}"/>
    <cellStyle name="Normal 5 2 2 2 8 2" xfId="20307" xr:uid="{00000000-0005-0000-0000-0000289B0000}"/>
    <cellStyle name="Normal 5 2 2 2 8 2 2" xfId="28261" xr:uid="{00000000-0005-0000-0000-0000299B0000}"/>
    <cellStyle name="Normal 5 2 2 2 8 2 2 2" xfId="57220" xr:uid="{00000000-0005-0000-0000-00002A9B0000}"/>
    <cellStyle name="Normal 5 2 2 2 8 2 3" xfId="49279" xr:uid="{00000000-0005-0000-0000-00002B9B0000}"/>
    <cellStyle name="Normal 5 2 2 2 8 3" xfId="13637" xr:uid="{00000000-0005-0000-0000-00002C9B0000}"/>
    <cellStyle name="Normal 5 2 2 2 8 3 2" xfId="42695" xr:uid="{00000000-0005-0000-0000-00002D9B0000}"/>
    <cellStyle name="Normal 5 2 2 2 8 4" xfId="36111" xr:uid="{00000000-0005-0000-0000-00002E9B0000}"/>
    <cellStyle name="Normal 5 2 2 2 9" xfId="14915" xr:uid="{00000000-0005-0000-0000-00002F9B0000}"/>
    <cellStyle name="Normal 5 2 2 2 9 2" xfId="22905" xr:uid="{00000000-0005-0000-0000-0000309B0000}"/>
    <cellStyle name="Normal 5 2 2 2 9 2 2" xfId="51864" xr:uid="{00000000-0005-0000-0000-0000319B0000}"/>
    <cellStyle name="Normal 5 2 2 2 9 3" xfId="43923" xr:uid="{00000000-0005-0000-0000-0000329B0000}"/>
    <cellStyle name="Normal 5 2 2 3" xfId="1575" xr:uid="{00000000-0005-0000-0000-0000339B0000}"/>
    <cellStyle name="Normal 5 2 2 3 10" xfId="30764" xr:uid="{00000000-0005-0000-0000-0000349B0000}"/>
    <cellStyle name="Normal 5 2 2 3 2" xfId="2200" xr:uid="{00000000-0005-0000-0000-0000359B0000}"/>
    <cellStyle name="Normal 5 2 2 3 2 2" xfId="3208" xr:uid="{00000000-0005-0000-0000-0000369B0000}"/>
    <cellStyle name="Normal 5 2 2 3 2 2 2" xfId="6566" xr:uid="{00000000-0005-0000-0000-0000379B0000}"/>
    <cellStyle name="Normal 5 2 2 3 2 2 2 2" xfId="19848" xr:uid="{00000000-0005-0000-0000-0000389B0000}"/>
    <cellStyle name="Normal 5 2 2 3 2 2 2 2 2" xfId="27802" xr:uid="{00000000-0005-0000-0000-0000399B0000}"/>
    <cellStyle name="Normal 5 2 2 3 2 2 2 2 2 2" xfId="56761" xr:uid="{00000000-0005-0000-0000-00003A9B0000}"/>
    <cellStyle name="Normal 5 2 2 3 2 2 2 2 3" xfId="48820" xr:uid="{00000000-0005-0000-0000-00003B9B0000}"/>
    <cellStyle name="Normal 5 2 2 3 2 2 2 3" xfId="13178" xr:uid="{00000000-0005-0000-0000-00003C9B0000}"/>
    <cellStyle name="Normal 5 2 2 3 2 2 2 3 2" xfId="42236" xr:uid="{00000000-0005-0000-0000-00003D9B0000}"/>
    <cellStyle name="Normal 5 2 2 3 2 2 2 4" xfId="35652" xr:uid="{00000000-0005-0000-0000-00003E9B0000}"/>
    <cellStyle name="Normal 5 2 2 3 2 2 3" xfId="16696" xr:uid="{00000000-0005-0000-0000-00003F9B0000}"/>
    <cellStyle name="Normal 5 2 2 3 2 2 3 2" xfId="24650" xr:uid="{00000000-0005-0000-0000-0000409B0000}"/>
    <cellStyle name="Normal 5 2 2 3 2 2 3 2 2" xfId="53609" xr:uid="{00000000-0005-0000-0000-0000419B0000}"/>
    <cellStyle name="Normal 5 2 2 3 2 2 3 3" xfId="45668" xr:uid="{00000000-0005-0000-0000-0000429B0000}"/>
    <cellStyle name="Normal 5 2 2 3 2 2 4" xfId="9886" xr:uid="{00000000-0005-0000-0000-0000439B0000}"/>
    <cellStyle name="Normal 5 2 2 3 2 2 4 2" xfId="38944" xr:uid="{00000000-0005-0000-0000-0000449B0000}"/>
    <cellStyle name="Normal 5 2 2 3 2 2 5" xfId="32360" xr:uid="{00000000-0005-0000-0000-0000459B0000}"/>
    <cellStyle name="Normal 5 2 2 3 2 3" xfId="4406" xr:uid="{00000000-0005-0000-0000-0000469B0000}"/>
    <cellStyle name="Normal 5 2 2 3 2 3 2" xfId="17700" xr:uid="{00000000-0005-0000-0000-0000479B0000}"/>
    <cellStyle name="Normal 5 2 2 3 2 3 2 2" xfId="25654" xr:uid="{00000000-0005-0000-0000-0000489B0000}"/>
    <cellStyle name="Normal 5 2 2 3 2 3 2 2 2" xfId="54613" xr:uid="{00000000-0005-0000-0000-0000499B0000}"/>
    <cellStyle name="Normal 5 2 2 3 2 3 2 3" xfId="46672" xr:uid="{00000000-0005-0000-0000-00004A9B0000}"/>
    <cellStyle name="Normal 5 2 2 3 2 3 3" xfId="11030" xr:uid="{00000000-0005-0000-0000-00004B9B0000}"/>
    <cellStyle name="Normal 5 2 2 3 2 3 3 2" xfId="40088" xr:uid="{00000000-0005-0000-0000-00004C9B0000}"/>
    <cellStyle name="Normal 5 2 2 3 2 3 4" xfId="33504" xr:uid="{00000000-0005-0000-0000-00004D9B0000}"/>
    <cellStyle name="Normal 5 2 2 3 2 4" xfId="5562" xr:uid="{00000000-0005-0000-0000-00004E9B0000}"/>
    <cellStyle name="Normal 5 2 2 3 2 4 2" xfId="18844" xr:uid="{00000000-0005-0000-0000-00004F9B0000}"/>
    <cellStyle name="Normal 5 2 2 3 2 4 2 2" xfId="26798" xr:uid="{00000000-0005-0000-0000-0000509B0000}"/>
    <cellStyle name="Normal 5 2 2 3 2 4 2 2 2" xfId="55757" xr:uid="{00000000-0005-0000-0000-0000519B0000}"/>
    <cellStyle name="Normal 5 2 2 3 2 4 2 3" xfId="47816" xr:uid="{00000000-0005-0000-0000-0000529B0000}"/>
    <cellStyle name="Normal 5 2 2 3 2 4 3" xfId="12174" xr:uid="{00000000-0005-0000-0000-0000539B0000}"/>
    <cellStyle name="Normal 5 2 2 3 2 4 3 2" xfId="41232" xr:uid="{00000000-0005-0000-0000-0000549B0000}"/>
    <cellStyle name="Normal 5 2 2 3 2 4 4" xfId="34648" xr:uid="{00000000-0005-0000-0000-0000559B0000}"/>
    <cellStyle name="Normal 5 2 2 3 2 5" xfId="7731" xr:uid="{00000000-0005-0000-0000-0000569B0000}"/>
    <cellStyle name="Normal 5 2 2 3 2 5 2" xfId="20992" xr:uid="{00000000-0005-0000-0000-0000579B0000}"/>
    <cellStyle name="Normal 5 2 2 3 2 5 2 2" xfId="28946" xr:uid="{00000000-0005-0000-0000-0000589B0000}"/>
    <cellStyle name="Normal 5 2 2 3 2 5 2 2 2" xfId="57905" xr:uid="{00000000-0005-0000-0000-0000599B0000}"/>
    <cellStyle name="Normal 5 2 2 3 2 5 2 3" xfId="49964" xr:uid="{00000000-0005-0000-0000-00005A9B0000}"/>
    <cellStyle name="Normal 5 2 2 3 2 5 3" xfId="14322" xr:uid="{00000000-0005-0000-0000-00005B9B0000}"/>
    <cellStyle name="Normal 5 2 2 3 2 5 3 2" xfId="43380" xr:uid="{00000000-0005-0000-0000-00005C9B0000}"/>
    <cellStyle name="Normal 5 2 2 3 2 5 4" xfId="36796" xr:uid="{00000000-0005-0000-0000-00005D9B0000}"/>
    <cellStyle name="Normal 5 2 2 3 2 6" xfId="15601" xr:uid="{00000000-0005-0000-0000-00005E9B0000}"/>
    <cellStyle name="Normal 5 2 2 3 2 6 2" xfId="23591" xr:uid="{00000000-0005-0000-0000-00005F9B0000}"/>
    <cellStyle name="Normal 5 2 2 3 2 6 2 2" xfId="52550" xr:uid="{00000000-0005-0000-0000-0000609B0000}"/>
    <cellStyle name="Normal 5 2 2 3 2 6 3" xfId="44609" xr:uid="{00000000-0005-0000-0000-0000619B0000}"/>
    <cellStyle name="Normal 5 2 2 3 2 7" xfId="22142" xr:uid="{00000000-0005-0000-0000-0000629B0000}"/>
    <cellStyle name="Normal 5 2 2 3 2 7 2" xfId="30090" xr:uid="{00000000-0005-0000-0000-0000639B0000}"/>
    <cellStyle name="Normal 5 2 2 3 2 7 2 2" xfId="59049" xr:uid="{00000000-0005-0000-0000-0000649B0000}"/>
    <cellStyle name="Normal 5 2 2 3 2 7 3" xfId="51108" xr:uid="{00000000-0005-0000-0000-0000659B0000}"/>
    <cellStyle name="Normal 5 2 2 3 2 8" xfId="8882" xr:uid="{00000000-0005-0000-0000-0000669B0000}"/>
    <cellStyle name="Normal 5 2 2 3 2 8 2" xfId="37940" xr:uid="{00000000-0005-0000-0000-0000679B0000}"/>
    <cellStyle name="Normal 5 2 2 3 2 9" xfId="31356" xr:uid="{00000000-0005-0000-0000-0000689B0000}"/>
    <cellStyle name="Normal 5 2 2 3 3" xfId="2616" xr:uid="{00000000-0005-0000-0000-0000699B0000}"/>
    <cellStyle name="Normal 5 2 2 3 3 2" xfId="5974" xr:uid="{00000000-0005-0000-0000-00006A9B0000}"/>
    <cellStyle name="Normal 5 2 2 3 3 2 2" xfId="19256" xr:uid="{00000000-0005-0000-0000-00006B9B0000}"/>
    <cellStyle name="Normal 5 2 2 3 3 2 2 2" xfId="27210" xr:uid="{00000000-0005-0000-0000-00006C9B0000}"/>
    <cellStyle name="Normal 5 2 2 3 3 2 2 2 2" xfId="56169" xr:uid="{00000000-0005-0000-0000-00006D9B0000}"/>
    <cellStyle name="Normal 5 2 2 3 3 2 2 3" xfId="48228" xr:uid="{00000000-0005-0000-0000-00006E9B0000}"/>
    <cellStyle name="Normal 5 2 2 3 3 2 3" xfId="12586" xr:uid="{00000000-0005-0000-0000-00006F9B0000}"/>
    <cellStyle name="Normal 5 2 2 3 3 2 3 2" xfId="41644" xr:uid="{00000000-0005-0000-0000-0000709B0000}"/>
    <cellStyle name="Normal 5 2 2 3 3 2 4" xfId="35060" xr:uid="{00000000-0005-0000-0000-0000719B0000}"/>
    <cellStyle name="Normal 5 2 2 3 3 3" xfId="16104" xr:uid="{00000000-0005-0000-0000-0000729B0000}"/>
    <cellStyle name="Normal 5 2 2 3 3 3 2" xfId="24058" xr:uid="{00000000-0005-0000-0000-0000739B0000}"/>
    <cellStyle name="Normal 5 2 2 3 3 3 2 2" xfId="53017" xr:uid="{00000000-0005-0000-0000-0000749B0000}"/>
    <cellStyle name="Normal 5 2 2 3 3 3 3" xfId="45076" xr:uid="{00000000-0005-0000-0000-0000759B0000}"/>
    <cellStyle name="Normal 5 2 2 3 3 4" xfId="9294" xr:uid="{00000000-0005-0000-0000-0000769B0000}"/>
    <cellStyle name="Normal 5 2 2 3 3 4 2" xfId="38352" xr:uid="{00000000-0005-0000-0000-0000779B0000}"/>
    <cellStyle name="Normal 5 2 2 3 3 5" xfId="31768" xr:uid="{00000000-0005-0000-0000-0000789B0000}"/>
    <cellStyle name="Normal 5 2 2 3 4" xfId="3814" xr:uid="{00000000-0005-0000-0000-0000799B0000}"/>
    <cellStyle name="Normal 5 2 2 3 4 2" xfId="17108" xr:uid="{00000000-0005-0000-0000-00007A9B0000}"/>
    <cellStyle name="Normal 5 2 2 3 4 2 2" xfId="25062" xr:uid="{00000000-0005-0000-0000-00007B9B0000}"/>
    <cellStyle name="Normal 5 2 2 3 4 2 2 2" xfId="54021" xr:uid="{00000000-0005-0000-0000-00007C9B0000}"/>
    <cellStyle name="Normal 5 2 2 3 4 2 3" xfId="46080" xr:uid="{00000000-0005-0000-0000-00007D9B0000}"/>
    <cellStyle name="Normal 5 2 2 3 4 3" xfId="10438" xr:uid="{00000000-0005-0000-0000-00007E9B0000}"/>
    <cellStyle name="Normal 5 2 2 3 4 3 2" xfId="39496" xr:uid="{00000000-0005-0000-0000-00007F9B0000}"/>
    <cellStyle name="Normal 5 2 2 3 4 4" xfId="32912" xr:uid="{00000000-0005-0000-0000-0000809B0000}"/>
    <cellStyle name="Normal 5 2 2 3 5" xfId="4970" xr:uid="{00000000-0005-0000-0000-0000819B0000}"/>
    <cellStyle name="Normal 5 2 2 3 5 2" xfId="18252" xr:uid="{00000000-0005-0000-0000-0000829B0000}"/>
    <cellStyle name="Normal 5 2 2 3 5 2 2" xfId="26206" xr:uid="{00000000-0005-0000-0000-0000839B0000}"/>
    <cellStyle name="Normal 5 2 2 3 5 2 2 2" xfId="55165" xr:uid="{00000000-0005-0000-0000-0000849B0000}"/>
    <cellStyle name="Normal 5 2 2 3 5 2 3" xfId="47224" xr:uid="{00000000-0005-0000-0000-0000859B0000}"/>
    <cellStyle name="Normal 5 2 2 3 5 3" xfId="11582" xr:uid="{00000000-0005-0000-0000-0000869B0000}"/>
    <cellStyle name="Normal 5 2 2 3 5 3 2" xfId="40640" xr:uid="{00000000-0005-0000-0000-0000879B0000}"/>
    <cellStyle name="Normal 5 2 2 3 5 4" xfId="34056" xr:uid="{00000000-0005-0000-0000-0000889B0000}"/>
    <cellStyle name="Normal 5 2 2 3 6" xfId="7139" xr:uid="{00000000-0005-0000-0000-0000899B0000}"/>
    <cellStyle name="Normal 5 2 2 3 6 2" xfId="20400" xr:uid="{00000000-0005-0000-0000-00008A9B0000}"/>
    <cellStyle name="Normal 5 2 2 3 6 2 2" xfId="28354" xr:uid="{00000000-0005-0000-0000-00008B9B0000}"/>
    <cellStyle name="Normal 5 2 2 3 6 2 2 2" xfId="57313" xr:uid="{00000000-0005-0000-0000-00008C9B0000}"/>
    <cellStyle name="Normal 5 2 2 3 6 2 3" xfId="49372" xr:uid="{00000000-0005-0000-0000-00008D9B0000}"/>
    <cellStyle name="Normal 5 2 2 3 6 3" xfId="13730" xr:uid="{00000000-0005-0000-0000-00008E9B0000}"/>
    <cellStyle name="Normal 5 2 2 3 6 3 2" xfId="42788" xr:uid="{00000000-0005-0000-0000-00008F9B0000}"/>
    <cellStyle name="Normal 5 2 2 3 6 4" xfId="36204" xr:uid="{00000000-0005-0000-0000-0000909B0000}"/>
    <cellStyle name="Normal 5 2 2 3 7" xfId="15008" xr:uid="{00000000-0005-0000-0000-0000919B0000}"/>
    <cellStyle name="Normal 5 2 2 3 7 2" xfId="22998" xr:uid="{00000000-0005-0000-0000-0000929B0000}"/>
    <cellStyle name="Normal 5 2 2 3 7 2 2" xfId="51957" xr:uid="{00000000-0005-0000-0000-0000939B0000}"/>
    <cellStyle name="Normal 5 2 2 3 7 3" xfId="44016" xr:uid="{00000000-0005-0000-0000-0000949B0000}"/>
    <cellStyle name="Normal 5 2 2 3 8" xfId="21550" xr:uid="{00000000-0005-0000-0000-0000959B0000}"/>
    <cellStyle name="Normal 5 2 2 3 8 2" xfId="29498" xr:uid="{00000000-0005-0000-0000-0000969B0000}"/>
    <cellStyle name="Normal 5 2 2 3 8 2 2" xfId="58457" xr:uid="{00000000-0005-0000-0000-0000979B0000}"/>
    <cellStyle name="Normal 5 2 2 3 8 3" xfId="50516" xr:uid="{00000000-0005-0000-0000-0000989B0000}"/>
    <cellStyle name="Normal 5 2 2 3 9" xfId="8290" xr:uid="{00000000-0005-0000-0000-0000999B0000}"/>
    <cellStyle name="Normal 5 2 2 3 9 2" xfId="37348" xr:uid="{00000000-0005-0000-0000-00009A9B0000}"/>
    <cellStyle name="Normal 5 2 2 4" xfId="2017" xr:uid="{00000000-0005-0000-0000-00009B9B0000}"/>
    <cellStyle name="Normal 5 2 2 4 2" xfId="3025" xr:uid="{00000000-0005-0000-0000-00009C9B0000}"/>
    <cellStyle name="Normal 5 2 2 4 2 2" xfId="6383" xr:uid="{00000000-0005-0000-0000-00009D9B0000}"/>
    <cellStyle name="Normal 5 2 2 4 2 2 2" xfId="19665" xr:uid="{00000000-0005-0000-0000-00009E9B0000}"/>
    <cellStyle name="Normal 5 2 2 4 2 2 2 2" xfId="27619" xr:uid="{00000000-0005-0000-0000-00009F9B0000}"/>
    <cellStyle name="Normal 5 2 2 4 2 2 2 2 2" xfId="56578" xr:uid="{00000000-0005-0000-0000-0000A09B0000}"/>
    <cellStyle name="Normal 5 2 2 4 2 2 2 3" xfId="48637" xr:uid="{00000000-0005-0000-0000-0000A19B0000}"/>
    <cellStyle name="Normal 5 2 2 4 2 2 3" xfId="12995" xr:uid="{00000000-0005-0000-0000-0000A29B0000}"/>
    <cellStyle name="Normal 5 2 2 4 2 2 3 2" xfId="42053" xr:uid="{00000000-0005-0000-0000-0000A39B0000}"/>
    <cellStyle name="Normal 5 2 2 4 2 2 4" xfId="35469" xr:uid="{00000000-0005-0000-0000-0000A49B0000}"/>
    <cellStyle name="Normal 5 2 2 4 2 3" xfId="16513" xr:uid="{00000000-0005-0000-0000-0000A59B0000}"/>
    <cellStyle name="Normal 5 2 2 4 2 3 2" xfId="24467" xr:uid="{00000000-0005-0000-0000-0000A69B0000}"/>
    <cellStyle name="Normal 5 2 2 4 2 3 2 2" xfId="53426" xr:uid="{00000000-0005-0000-0000-0000A79B0000}"/>
    <cellStyle name="Normal 5 2 2 4 2 3 3" xfId="45485" xr:uid="{00000000-0005-0000-0000-0000A89B0000}"/>
    <cellStyle name="Normal 5 2 2 4 2 4" xfId="9703" xr:uid="{00000000-0005-0000-0000-0000A99B0000}"/>
    <cellStyle name="Normal 5 2 2 4 2 4 2" xfId="38761" xr:uid="{00000000-0005-0000-0000-0000AA9B0000}"/>
    <cellStyle name="Normal 5 2 2 4 2 5" xfId="32177" xr:uid="{00000000-0005-0000-0000-0000AB9B0000}"/>
    <cellStyle name="Normal 5 2 2 4 3" xfId="4223" xr:uid="{00000000-0005-0000-0000-0000AC9B0000}"/>
    <cellStyle name="Normal 5 2 2 4 3 2" xfId="17517" xr:uid="{00000000-0005-0000-0000-0000AD9B0000}"/>
    <cellStyle name="Normal 5 2 2 4 3 2 2" xfId="25471" xr:uid="{00000000-0005-0000-0000-0000AE9B0000}"/>
    <cellStyle name="Normal 5 2 2 4 3 2 2 2" xfId="54430" xr:uid="{00000000-0005-0000-0000-0000AF9B0000}"/>
    <cellStyle name="Normal 5 2 2 4 3 2 3" xfId="46489" xr:uid="{00000000-0005-0000-0000-0000B09B0000}"/>
    <cellStyle name="Normal 5 2 2 4 3 3" xfId="10847" xr:uid="{00000000-0005-0000-0000-0000B19B0000}"/>
    <cellStyle name="Normal 5 2 2 4 3 3 2" xfId="39905" xr:uid="{00000000-0005-0000-0000-0000B29B0000}"/>
    <cellStyle name="Normal 5 2 2 4 3 4" xfId="33321" xr:uid="{00000000-0005-0000-0000-0000B39B0000}"/>
    <cellStyle name="Normal 5 2 2 4 4" xfId="5379" xr:uid="{00000000-0005-0000-0000-0000B49B0000}"/>
    <cellStyle name="Normal 5 2 2 4 4 2" xfId="18661" xr:uid="{00000000-0005-0000-0000-0000B59B0000}"/>
    <cellStyle name="Normal 5 2 2 4 4 2 2" xfId="26615" xr:uid="{00000000-0005-0000-0000-0000B69B0000}"/>
    <cellStyle name="Normal 5 2 2 4 4 2 2 2" xfId="55574" xr:uid="{00000000-0005-0000-0000-0000B79B0000}"/>
    <cellStyle name="Normal 5 2 2 4 4 2 3" xfId="47633" xr:uid="{00000000-0005-0000-0000-0000B89B0000}"/>
    <cellStyle name="Normal 5 2 2 4 4 3" xfId="11991" xr:uid="{00000000-0005-0000-0000-0000B99B0000}"/>
    <cellStyle name="Normal 5 2 2 4 4 3 2" xfId="41049" xr:uid="{00000000-0005-0000-0000-0000BA9B0000}"/>
    <cellStyle name="Normal 5 2 2 4 4 4" xfId="34465" xr:uid="{00000000-0005-0000-0000-0000BB9B0000}"/>
    <cellStyle name="Normal 5 2 2 4 5" xfId="7548" xr:uid="{00000000-0005-0000-0000-0000BC9B0000}"/>
    <cellStyle name="Normal 5 2 2 4 5 2" xfId="20809" xr:uid="{00000000-0005-0000-0000-0000BD9B0000}"/>
    <cellStyle name="Normal 5 2 2 4 5 2 2" xfId="28763" xr:uid="{00000000-0005-0000-0000-0000BE9B0000}"/>
    <cellStyle name="Normal 5 2 2 4 5 2 2 2" xfId="57722" xr:uid="{00000000-0005-0000-0000-0000BF9B0000}"/>
    <cellStyle name="Normal 5 2 2 4 5 2 3" xfId="49781" xr:uid="{00000000-0005-0000-0000-0000C09B0000}"/>
    <cellStyle name="Normal 5 2 2 4 5 3" xfId="14139" xr:uid="{00000000-0005-0000-0000-0000C19B0000}"/>
    <cellStyle name="Normal 5 2 2 4 5 3 2" xfId="43197" xr:uid="{00000000-0005-0000-0000-0000C29B0000}"/>
    <cellStyle name="Normal 5 2 2 4 5 4" xfId="36613" xr:uid="{00000000-0005-0000-0000-0000C39B0000}"/>
    <cellStyle name="Normal 5 2 2 4 6" xfId="15418" xr:uid="{00000000-0005-0000-0000-0000C49B0000}"/>
    <cellStyle name="Normal 5 2 2 4 6 2" xfId="23408" xr:uid="{00000000-0005-0000-0000-0000C59B0000}"/>
    <cellStyle name="Normal 5 2 2 4 6 2 2" xfId="52367" xr:uid="{00000000-0005-0000-0000-0000C69B0000}"/>
    <cellStyle name="Normal 5 2 2 4 6 3" xfId="44426" xr:uid="{00000000-0005-0000-0000-0000C79B0000}"/>
    <cellStyle name="Normal 5 2 2 4 7" xfId="21959" xr:uid="{00000000-0005-0000-0000-0000C89B0000}"/>
    <cellStyle name="Normal 5 2 2 4 7 2" xfId="29907" xr:uid="{00000000-0005-0000-0000-0000C99B0000}"/>
    <cellStyle name="Normal 5 2 2 4 7 2 2" xfId="58866" xr:uid="{00000000-0005-0000-0000-0000CA9B0000}"/>
    <cellStyle name="Normal 5 2 2 4 7 3" xfId="50925" xr:uid="{00000000-0005-0000-0000-0000CB9B0000}"/>
    <cellStyle name="Normal 5 2 2 4 8" xfId="8699" xr:uid="{00000000-0005-0000-0000-0000CC9B0000}"/>
    <cellStyle name="Normal 5 2 2 4 8 2" xfId="37757" xr:uid="{00000000-0005-0000-0000-0000CD9B0000}"/>
    <cellStyle name="Normal 5 2 2 4 9" xfId="31173" xr:uid="{00000000-0005-0000-0000-0000CE9B0000}"/>
    <cellStyle name="Normal 5 2 2 5" xfId="1833" xr:uid="{00000000-0005-0000-0000-0000CF9B0000}"/>
    <cellStyle name="Normal 5 2 2 5 2" xfId="2845" xr:uid="{00000000-0005-0000-0000-0000D09B0000}"/>
    <cellStyle name="Normal 5 2 2 5 2 2" xfId="6203" xr:uid="{00000000-0005-0000-0000-0000D19B0000}"/>
    <cellStyle name="Normal 5 2 2 5 2 2 2" xfId="19485" xr:uid="{00000000-0005-0000-0000-0000D29B0000}"/>
    <cellStyle name="Normal 5 2 2 5 2 2 2 2" xfId="27439" xr:uid="{00000000-0005-0000-0000-0000D39B0000}"/>
    <cellStyle name="Normal 5 2 2 5 2 2 2 2 2" xfId="56398" xr:uid="{00000000-0005-0000-0000-0000D49B0000}"/>
    <cellStyle name="Normal 5 2 2 5 2 2 2 3" xfId="48457" xr:uid="{00000000-0005-0000-0000-0000D59B0000}"/>
    <cellStyle name="Normal 5 2 2 5 2 2 3" xfId="12815" xr:uid="{00000000-0005-0000-0000-0000D69B0000}"/>
    <cellStyle name="Normal 5 2 2 5 2 2 3 2" xfId="41873" xr:uid="{00000000-0005-0000-0000-0000D79B0000}"/>
    <cellStyle name="Normal 5 2 2 5 2 2 4" xfId="35289" xr:uid="{00000000-0005-0000-0000-0000D89B0000}"/>
    <cellStyle name="Normal 5 2 2 5 2 3" xfId="16333" xr:uid="{00000000-0005-0000-0000-0000D99B0000}"/>
    <cellStyle name="Normal 5 2 2 5 2 3 2" xfId="24287" xr:uid="{00000000-0005-0000-0000-0000DA9B0000}"/>
    <cellStyle name="Normal 5 2 2 5 2 3 2 2" xfId="53246" xr:uid="{00000000-0005-0000-0000-0000DB9B0000}"/>
    <cellStyle name="Normal 5 2 2 5 2 3 3" xfId="45305" xr:uid="{00000000-0005-0000-0000-0000DC9B0000}"/>
    <cellStyle name="Normal 5 2 2 5 2 4" xfId="9523" xr:uid="{00000000-0005-0000-0000-0000DD9B0000}"/>
    <cellStyle name="Normal 5 2 2 5 2 4 2" xfId="38581" xr:uid="{00000000-0005-0000-0000-0000DE9B0000}"/>
    <cellStyle name="Normal 5 2 2 5 2 5" xfId="31997" xr:uid="{00000000-0005-0000-0000-0000DF9B0000}"/>
    <cellStyle name="Normal 5 2 2 5 3" xfId="4043" xr:uid="{00000000-0005-0000-0000-0000E09B0000}"/>
    <cellStyle name="Normal 5 2 2 5 3 2" xfId="17337" xr:uid="{00000000-0005-0000-0000-0000E19B0000}"/>
    <cellStyle name="Normal 5 2 2 5 3 2 2" xfId="25291" xr:uid="{00000000-0005-0000-0000-0000E29B0000}"/>
    <cellStyle name="Normal 5 2 2 5 3 2 2 2" xfId="54250" xr:uid="{00000000-0005-0000-0000-0000E39B0000}"/>
    <cellStyle name="Normal 5 2 2 5 3 2 3" xfId="46309" xr:uid="{00000000-0005-0000-0000-0000E49B0000}"/>
    <cellStyle name="Normal 5 2 2 5 3 3" xfId="10667" xr:uid="{00000000-0005-0000-0000-0000E59B0000}"/>
    <cellStyle name="Normal 5 2 2 5 3 3 2" xfId="39725" xr:uid="{00000000-0005-0000-0000-0000E69B0000}"/>
    <cellStyle name="Normal 5 2 2 5 3 4" xfId="33141" xr:uid="{00000000-0005-0000-0000-0000E79B0000}"/>
    <cellStyle name="Normal 5 2 2 5 4" xfId="5199" xr:uid="{00000000-0005-0000-0000-0000E89B0000}"/>
    <cellStyle name="Normal 5 2 2 5 4 2" xfId="18481" xr:uid="{00000000-0005-0000-0000-0000E99B0000}"/>
    <cellStyle name="Normal 5 2 2 5 4 2 2" xfId="26435" xr:uid="{00000000-0005-0000-0000-0000EA9B0000}"/>
    <cellStyle name="Normal 5 2 2 5 4 2 2 2" xfId="55394" xr:uid="{00000000-0005-0000-0000-0000EB9B0000}"/>
    <cellStyle name="Normal 5 2 2 5 4 2 3" xfId="47453" xr:uid="{00000000-0005-0000-0000-0000EC9B0000}"/>
    <cellStyle name="Normal 5 2 2 5 4 3" xfId="11811" xr:uid="{00000000-0005-0000-0000-0000ED9B0000}"/>
    <cellStyle name="Normal 5 2 2 5 4 3 2" xfId="40869" xr:uid="{00000000-0005-0000-0000-0000EE9B0000}"/>
    <cellStyle name="Normal 5 2 2 5 4 4" xfId="34285" xr:uid="{00000000-0005-0000-0000-0000EF9B0000}"/>
    <cellStyle name="Normal 5 2 2 5 5" xfId="7368" xr:uid="{00000000-0005-0000-0000-0000F09B0000}"/>
    <cellStyle name="Normal 5 2 2 5 5 2" xfId="20629" xr:uid="{00000000-0005-0000-0000-0000F19B0000}"/>
    <cellStyle name="Normal 5 2 2 5 5 2 2" xfId="28583" xr:uid="{00000000-0005-0000-0000-0000F29B0000}"/>
    <cellStyle name="Normal 5 2 2 5 5 2 2 2" xfId="57542" xr:uid="{00000000-0005-0000-0000-0000F39B0000}"/>
    <cellStyle name="Normal 5 2 2 5 5 2 3" xfId="49601" xr:uid="{00000000-0005-0000-0000-0000F49B0000}"/>
    <cellStyle name="Normal 5 2 2 5 5 3" xfId="13959" xr:uid="{00000000-0005-0000-0000-0000F59B0000}"/>
    <cellStyle name="Normal 5 2 2 5 5 3 2" xfId="43017" xr:uid="{00000000-0005-0000-0000-0000F69B0000}"/>
    <cellStyle name="Normal 5 2 2 5 5 4" xfId="36433" xr:uid="{00000000-0005-0000-0000-0000F79B0000}"/>
    <cellStyle name="Normal 5 2 2 5 6" xfId="15238" xr:uid="{00000000-0005-0000-0000-0000F89B0000}"/>
    <cellStyle name="Normal 5 2 2 5 6 2" xfId="23228" xr:uid="{00000000-0005-0000-0000-0000F99B0000}"/>
    <cellStyle name="Normal 5 2 2 5 6 2 2" xfId="52187" xr:uid="{00000000-0005-0000-0000-0000FA9B0000}"/>
    <cellStyle name="Normal 5 2 2 5 6 3" xfId="44246" xr:uid="{00000000-0005-0000-0000-0000FB9B0000}"/>
    <cellStyle name="Normal 5 2 2 5 7" xfId="21779" xr:uid="{00000000-0005-0000-0000-0000FC9B0000}"/>
    <cellStyle name="Normal 5 2 2 5 7 2" xfId="29727" xr:uid="{00000000-0005-0000-0000-0000FD9B0000}"/>
    <cellStyle name="Normal 5 2 2 5 7 2 2" xfId="58686" xr:uid="{00000000-0005-0000-0000-0000FE9B0000}"/>
    <cellStyle name="Normal 5 2 2 5 7 3" xfId="50745" xr:uid="{00000000-0005-0000-0000-0000FF9B0000}"/>
    <cellStyle name="Normal 5 2 2 5 8" xfId="8519" xr:uid="{00000000-0005-0000-0000-0000009C0000}"/>
    <cellStyle name="Normal 5 2 2 5 8 2" xfId="37577" xr:uid="{00000000-0005-0000-0000-0000019C0000}"/>
    <cellStyle name="Normal 5 2 2 5 9" xfId="30993" xr:uid="{00000000-0005-0000-0000-0000029C0000}"/>
    <cellStyle name="Normal 5 2 2 6" xfId="2432" xr:uid="{00000000-0005-0000-0000-0000039C0000}"/>
    <cellStyle name="Normal 5 2 2 6 2" xfId="5791" xr:uid="{00000000-0005-0000-0000-0000049C0000}"/>
    <cellStyle name="Normal 5 2 2 6 2 2" xfId="19073" xr:uid="{00000000-0005-0000-0000-0000059C0000}"/>
    <cellStyle name="Normal 5 2 2 6 2 2 2" xfId="27027" xr:uid="{00000000-0005-0000-0000-0000069C0000}"/>
    <cellStyle name="Normal 5 2 2 6 2 2 2 2" xfId="55986" xr:uid="{00000000-0005-0000-0000-0000079C0000}"/>
    <cellStyle name="Normal 5 2 2 6 2 2 3" xfId="48045" xr:uid="{00000000-0005-0000-0000-0000089C0000}"/>
    <cellStyle name="Normal 5 2 2 6 2 3" xfId="12403" xr:uid="{00000000-0005-0000-0000-0000099C0000}"/>
    <cellStyle name="Normal 5 2 2 6 2 3 2" xfId="41461" xr:uid="{00000000-0005-0000-0000-00000A9C0000}"/>
    <cellStyle name="Normal 5 2 2 6 2 4" xfId="34877" xr:uid="{00000000-0005-0000-0000-00000B9C0000}"/>
    <cellStyle name="Normal 5 2 2 6 3" xfId="14810" xr:uid="{00000000-0005-0000-0000-00000C9C0000}"/>
    <cellStyle name="Normal 5 2 2 6 3 2" xfId="22809" xr:uid="{00000000-0005-0000-0000-00000D9C0000}"/>
    <cellStyle name="Normal 5 2 2 6 3 2 2" xfId="51768" xr:uid="{00000000-0005-0000-0000-00000E9C0000}"/>
    <cellStyle name="Normal 5 2 2 6 3 3" xfId="43827" xr:uid="{00000000-0005-0000-0000-00000F9C0000}"/>
    <cellStyle name="Normal 5 2 2 6 4" xfId="9111" xr:uid="{00000000-0005-0000-0000-0000109C0000}"/>
    <cellStyle name="Normal 5 2 2 6 4 2" xfId="38169" xr:uid="{00000000-0005-0000-0000-0000119C0000}"/>
    <cellStyle name="Normal 5 2 2 6 5" xfId="31585" xr:uid="{00000000-0005-0000-0000-0000129C0000}"/>
    <cellStyle name="Normal 5 2 2 7" xfId="3631" xr:uid="{00000000-0005-0000-0000-0000139C0000}"/>
    <cellStyle name="Normal 5 2 2 7 2" xfId="16925" xr:uid="{00000000-0005-0000-0000-0000149C0000}"/>
    <cellStyle name="Normal 5 2 2 7 2 2" xfId="24879" xr:uid="{00000000-0005-0000-0000-0000159C0000}"/>
    <cellStyle name="Normal 5 2 2 7 2 2 2" xfId="53838" xr:uid="{00000000-0005-0000-0000-0000169C0000}"/>
    <cellStyle name="Normal 5 2 2 7 2 3" xfId="45897" xr:uid="{00000000-0005-0000-0000-0000179C0000}"/>
    <cellStyle name="Normal 5 2 2 7 3" xfId="10255" xr:uid="{00000000-0005-0000-0000-0000189C0000}"/>
    <cellStyle name="Normal 5 2 2 7 3 2" xfId="39313" xr:uid="{00000000-0005-0000-0000-0000199C0000}"/>
    <cellStyle name="Normal 5 2 2 7 4" xfId="32729" xr:uid="{00000000-0005-0000-0000-00001A9C0000}"/>
    <cellStyle name="Normal 5 2 2 8" xfId="4785" xr:uid="{00000000-0005-0000-0000-00001B9C0000}"/>
    <cellStyle name="Normal 5 2 2 8 2" xfId="18069" xr:uid="{00000000-0005-0000-0000-00001C9C0000}"/>
    <cellStyle name="Normal 5 2 2 8 2 2" xfId="26023" xr:uid="{00000000-0005-0000-0000-00001D9C0000}"/>
    <cellStyle name="Normal 5 2 2 8 2 2 2" xfId="54982" xr:uid="{00000000-0005-0000-0000-00001E9C0000}"/>
    <cellStyle name="Normal 5 2 2 8 2 3" xfId="47041" xr:uid="{00000000-0005-0000-0000-00001F9C0000}"/>
    <cellStyle name="Normal 5 2 2 8 3" xfId="11399" xr:uid="{00000000-0005-0000-0000-0000209C0000}"/>
    <cellStyle name="Normal 5 2 2 8 3 2" xfId="40457" xr:uid="{00000000-0005-0000-0000-0000219C0000}"/>
    <cellStyle name="Normal 5 2 2 8 4" xfId="33873" xr:uid="{00000000-0005-0000-0000-0000229C0000}"/>
    <cellStyle name="Normal 5 2 2 9" xfId="6946" xr:uid="{00000000-0005-0000-0000-0000239C0000}"/>
    <cellStyle name="Normal 5 2 2 9 2" xfId="20217" xr:uid="{00000000-0005-0000-0000-0000249C0000}"/>
    <cellStyle name="Normal 5 2 2 9 2 2" xfId="28171" xr:uid="{00000000-0005-0000-0000-0000259C0000}"/>
    <cellStyle name="Normal 5 2 2 9 2 2 2" xfId="57130" xr:uid="{00000000-0005-0000-0000-0000269C0000}"/>
    <cellStyle name="Normal 5 2 2 9 2 3" xfId="49189" xr:uid="{00000000-0005-0000-0000-0000279C0000}"/>
    <cellStyle name="Normal 5 2 2 9 3" xfId="13547" xr:uid="{00000000-0005-0000-0000-0000289C0000}"/>
    <cellStyle name="Normal 5 2 2 9 3 2" xfId="42605" xr:uid="{00000000-0005-0000-0000-0000299C0000}"/>
    <cellStyle name="Normal 5 2 2 9 4" xfId="36021" xr:uid="{00000000-0005-0000-0000-00002A9C0000}"/>
    <cellStyle name="Normal 5 2 3" xfId="1442" xr:uid="{00000000-0005-0000-0000-00002B9C0000}"/>
    <cellStyle name="Normal 5 2 3 10" xfId="21424" xr:uid="{00000000-0005-0000-0000-00002C9C0000}"/>
    <cellStyle name="Normal 5 2 3 10 2" xfId="29372" xr:uid="{00000000-0005-0000-0000-00002D9C0000}"/>
    <cellStyle name="Normal 5 2 3 10 2 2" xfId="58331" xr:uid="{00000000-0005-0000-0000-00002E9C0000}"/>
    <cellStyle name="Normal 5 2 3 10 3" xfId="50390" xr:uid="{00000000-0005-0000-0000-00002F9C0000}"/>
    <cellStyle name="Normal 5 2 3 11" xfId="8164" xr:uid="{00000000-0005-0000-0000-0000309C0000}"/>
    <cellStyle name="Normal 5 2 3 11 2" xfId="37222" xr:uid="{00000000-0005-0000-0000-0000319C0000}"/>
    <cellStyle name="Normal 5 2 3 12" xfId="30638" xr:uid="{00000000-0005-0000-0000-0000329C0000}"/>
    <cellStyle name="Normal 5 2 3 2" xfId="1662" xr:uid="{00000000-0005-0000-0000-0000339C0000}"/>
    <cellStyle name="Normal 5 2 3 2 10" xfId="30851" xr:uid="{00000000-0005-0000-0000-0000349C0000}"/>
    <cellStyle name="Normal 5 2 3 2 2" xfId="2287" xr:uid="{00000000-0005-0000-0000-0000359C0000}"/>
    <cellStyle name="Normal 5 2 3 2 2 2" xfId="3295" xr:uid="{00000000-0005-0000-0000-0000369C0000}"/>
    <cellStyle name="Normal 5 2 3 2 2 2 2" xfId="6653" xr:uid="{00000000-0005-0000-0000-0000379C0000}"/>
    <cellStyle name="Normal 5 2 3 2 2 2 2 2" xfId="19935" xr:uid="{00000000-0005-0000-0000-0000389C0000}"/>
    <cellStyle name="Normal 5 2 3 2 2 2 2 2 2" xfId="27889" xr:uid="{00000000-0005-0000-0000-0000399C0000}"/>
    <cellStyle name="Normal 5 2 3 2 2 2 2 2 2 2" xfId="56848" xr:uid="{00000000-0005-0000-0000-00003A9C0000}"/>
    <cellStyle name="Normal 5 2 3 2 2 2 2 2 3" xfId="48907" xr:uid="{00000000-0005-0000-0000-00003B9C0000}"/>
    <cellStyle name="Normal 5 2 3 2 2 2 2 3" xfId="13265" xr:uid="{00000000-0005-0000-0000-00003C9C0000}"/>
    <cellStyle name="Normal 5 2 3 2 2 2 2 3 2" xfId="42323" xr:uid="{00000000-0005-0000-0000-00003D9C0000}"/>
    <cellStyle name="Normal 5 2 3 2 2 2 2 4" xfId="35739" xr:uid="{00000000-0005-0000-0000-00003E9C0000}"/>
    <cellStyle name="Normal 5 2 3 2 2 2 3" xfId="16783" xr:uid="{00000000-0005-0000-0000-00003F9C0000}"/>
    <cellStyle name="Normal 5 2 3 2 2 2 3 2" xfId="24737" xr:uid="{00000000-0005-0000-0000-0000409C0000}"/>
    <cellStyle name="Normal 5 2 3 2 2 2 3 2 2" xfId="53696" xr:uid="{00000000-0005-0000-0000-0000419C0000}"/>
    <cellStyle name="Normal 5 2 3 2 2 2 3 3" xfId="45755" xr:uid="{00000000-0005-0000-0000-0000429C0000}"/>
    <cellStyle name="Normal 5 2 3 2 2 2 4" xfId="9973" xr:uid="{00000000-0005-0000-0000-0000439C0000}"/>
    <cellStyle name="Normal 5 2 3 2 2 2 4 2" xfId="39031" xr:uid="{00000000-0005-0000-0000-0000449C0000}"/>
    <cellStyle name="Normal 5 2 3 2 2 2 5" xfId="32447" xr:uid="{00000000-0005-0000-0000-0000459C0000}"/>
    <cellStyle name="Normal 5 2 3 2 2 3" xfId="4493" xr:uid="{00000000-0005-0000-0000-0000469C0000}"/>
    <cellStyle name="Normal 5 2 3 2 2 3 2" xfId="17787" xr:uid="{00000000-0005-0000-0000-0000479C0000}"/>
    <cellStyle name="Normal 5 2 3 2 2 3 2 2" xfId="25741" xr:uid="{00000000-0005-0000-0000-0000489C0000}"/>
    <cellStyle name="Normal 5 2 3 2 2 3 2 2 2" xfId="54700" xr:uid="{00000000-0005-0000-0000-0000499C0000}"/>
    <cellStyle name="Normal 5 2 3 2 2 3 2 3" xfId="46759" xr:uid="{00000000-0005-0000-0000-00004A9C0000}"/>
    <cellStyle name="Normal 5 2 3 2 2 3 3" xfId="11117" xr:uid="{00000000-0005-0000-0000-00004B9C0000}"/>
    <cellStyle name="Normal 5 2 3 2 2 3 3 2" xfId="40175" xr:uid="{00000000-0005-0000-0000-00004C9C0000}"/>
    <cellStyle name="Normal 5 2 3 2 2 3 4" xfId="33591" xr:uid="{00000000-0005-0000-0000-00004D9C0000}"/>
    <cellStyle name="Normal 5 2 3 2 2 4" xfId="5649" xr:uid="{00000000-0005-0000-0000-00004E9C0000}"/>
    <cellStyle name="Normal 5 2 3 2 2 4 2" xfId="18931" xr:uid="{00000000-0005-0000-0000-00004F9C0000}"/>
    <cellStyle name="Normal 5 2 3 2 2 4 2 2" xfId="26885" xr:uid="{00000000-0005-0000-0000-0000509C0000}"/>
    <cellStyle name="Normal 5 2 3 2 2 4 2 2 2" xfId="55844" xr:uid="{00000000-0005-0000-0000-0000519C0000}"/>
    <cellStyle name="Normal 5 2 3 2 2 4 2 3" xfId="47903" xr:uid="{00000000-0005-0000-0000-0000529C0000}"/>
    <cellStyle name="Normal 5 2 3 2 2 4 3" xfId="12261" xr:uid="{00000000-0005-0000-0000-0000539C0000}"/>
    <cellStyle name="Normal 5 2 3 2 2 4 3 2" xfId="41319" xr:uid="{00000000-0005-0000-0000-0000549C0000}"/>
    <cellStyle name="Normal 5 2 3 2 2 4 4" xfId="34735" xr:uid="{00000000-0005-0000-0000-0000559C0000}"/>
    <cellStyle name="Normal 5 2 3 2 2 5" xfId="7818" xr:uid="{00000000-0005-0000-0000-0000569C0000}"/>
    <cellStyle name="Normal 5 2 3 2 2 5 2" xfId="21079" xr:uid="{00000000-0005-0000-0000-0000579C0000}"/>
    <cellStyle name="Normal 5 2 3 2 2 5 2 2" xfId="29033" xr:uid="{00000000-0005-0000-0000-0000589C0000}"/>
    <cellStyle name="Normal 5 2 3 2 2 5 2 2 2" xfId="57992" xr:uid="{00000000-0005-0000-0000-0000599C0000}"/>
    <cellStyle name="Normal 5 2 3 2 2 5 2 3" xfId="50051" xr:uid="{00000000-0005-0000-0000-00005A9C0000}"/>
    <cellStyle name="Normal 5 2 3 2 2 5 3" xfId="14409" xr:uid="{00000000-0005-0000-0000-00005B9C0000}"/>
    <cellStyle name="Normal 5 2 3 2 2 5 3 2" xfId="43467" xr:uid="{00000000-0005-0000-0000-00005C9C0000}"/>
    <cellStyle name="Normal 5 2 3 2 2 5 4" xfId="36883" xr:uid="{00000000-0005-0000-0000-00005D9C0000}"/>
    <cellStyle name="Normal 5 2 3 2 2 6" xfId="15688" xr:uid="{00000000-0005-0000-0000-00005E9C0000}"/>
    <cellStyle name="Normal 5 2 3 2 2 6 2" xfId="23678" xr:uid="{00000000-0005-0000-0000-00005F9C0000}"/>
    <cellStyle name="Normal 5 2 3 2 2 6 2 2" xfId="52637" xr:uid="{00000000-0005-0000-0000-0000609C0000}"/>
    <cellStyle name="Normal 5 2 3 2 2 6 3" xfId="44696" xr:uid="{00000000-0005-0000-0000-0000619C0000}"/>
    <cellStyle name="Normal 5 2 3 2 2 7" xfId="22229" xr:uid="{00000000-0005-0000-0000-0000629C0000}"/>
    <cellStyle name="Normal 5 2 3 2 2 7 2" xfId="30177" xr:uid="{00000000-0005-0000-0000-0000639C0000}"/>
    <cellStyle name="Normal 5 2 3 2 2 7 2 2" xfId="59136" xr:uid="{00000000-0005-0000-0000-0000649C0000}"/>
    <cellStyle name="Normal 5 2 3 2 2 7 3" xfId="51195" xr:uid="{00000000-0005-0000-0000-0000659C0000}"/>
    <cellStyle name="Normal 5 2 3 2 2 8" xfId="8969" xr:uid="{00000000-0005-0000-0000-0000669C0000}"/>
    <cellStyle name="Normal 5 2 3 2 2 8 2" xfId="38027" xr:uid="{00000000-0005-0000-0000-0000679C0000}"/>
    <cellStyle name="Normal 5 2 3 2 2 9" xfId="31443" xr:uid="{00000000-0005-0000-0000-0000689C0000}"/>
    <cellStyle name="Normal 5 2 3 2 3" xfId="2703" xr:uid="{00000000-0005-0000-0000-0000699C0000}"/>
    <cellStyle name="Normal 5 2 3 2 3 2" xfId="6061" xr:uid="{00000000-0005-0000-0000-00006A9C0000}"/>
    <cellStyle name="Normal 5 2 3 2 3 2 2" xfId="19343" xr:uid="{00000000-0005-0000-0000-00006B9C0000}"/>
    <cellStyle name="Normal 5 2 3 2 3 2 2 2" xfId="27297" xr:uid="{00000000-0005-0000-0000-00006C9C0000}"/>
    <cellStyle name="Normal 5 2 3 2 3 2 2 2 2" xfId="56256" xr:uid="{00000000-0005-0000-0000-00006D9C0000}"/>
    <cellStyle name="Normal 5 2 3 2 3 2 2 3" xfId="48315" xr:uid="{00000000-0005-0000-0000-00006E9C0000}"/>
    <cellStyle name="Normal 5 2 3 2 3 2 3" xfId="12673" xr:uid="{00000000-0005-0000-0000-00006F9C0000}"/>
    <cellStyle name="Normal 5 2 3 2 3 2 3 2" xfId="41731" xr:uid="{00000000-0005-0000-0000-0000709C0000}"/>
    <cellStyle name="Normal 5 2 3 2 3 2 4" xfId="35147" xr:uid="{00000000-0005-0000-0000-0000719C0000}"/>
    <cellStyle name="Normal 5 2 3 2 3 3" xfId="16191" xr:uid="{00000000-0005-0000-0000-0000729C0000}"/>
    <cellStyle name="Normal 5 2 3 2 3 3 2" xfId="24145" xr:uid="{00000000-0005-0000-0000-0000739C0000}"/>
    <cellStyle name="Normal 5 2 3 2 3 3 2 2" xfId="53104" xr:uid="{00000000-0005-0000-0000-0000749C0000}"/>
    <cellStyle name="Normal 5 2 3 2 3 3 3" xfId="45163" xr:uid="{00000000-0005-0000-0000-0000759C0000}"/>
    <cellStyle name="Normal 5 2 3 2 3 4" xfId="9381" xr:uid="{00000000-0005-0000-0000-0000769C0000}"/>
    <cellStyle name="Normal 5 2 3 2 3 4 2" xfId="38439" xr:uid="{00000000-0005-0000-0000-0000779C0000}"/>
    <cellStyle name="Normal 5 2 3 2 3 5" xfId="31855" xr:uid="{00000000-0005-0000-0000-0000789C0000}"/>
    <cellStyle name="Normal 5 2 3 2 4" xfId="3901" xr:uid="{00000000-0005-0000-0000-0000799C0000}"/>
    <cellStyle name="Normal 5 2 3 2 4 2" xfId="17195" xr:uid="{00000000-0005-0000-0000-00007A9C0000}"/>
    <cellStyle name="Normal 5 2 3 2 4 2 2" xfId="25149" xr:uid="{00000000-0005-0000-0000-00007B9C0000}"/>
    <cellStyle name="Normal 5 2 3 2 4 2 2 2" xfId="54108" xr:uid="{00000000-0005-0000-0000-00007C9C0000}"/>
    <cellStyle name="Normal 5 2 3 2 4 2 3" xfId="46167" xr:uid="{00000000-0005-0000-0000-00007D9C0000}"/>
    <cellStyle name="Normal 5 2 3 2 4 3" xfId="10525" xr:uid="{00000000-0005-0000-0000-00007E9C0000}"/>
    <cellStyle name="Normal 5 2 3 2 4 3 2" xfId="39583" xr:uid="{00000000-0005-0000-0000-00007F9C0000}"/>
    <cellStyle name="Normal 5 2 3 2 4 4" xfId="32999" xr:uid="{00000000-0005-0000-0000-0000809C0000}"/>
    <cellStyle name="Normal 5 2 3 2 5" xfId="5057" xr:uid="{00000000-0005-0000-0000-0000819C0000}"/>
    <cellStyle name="Normal 5 2 3 2 5 2" xfId="18339" xr:uid="{00000000-0005-0000-0000-0000829C0000}"/>
    <cellStyle name="Normal 5 2 3 2 5 2 2" xfId="26293" xr:uid="{00000000-0005-0000-0000-0000839C0000}"/>
    <cellStyle name="Normal 5 2 3 2 5 2 2 2" xfId="55252" xr:uid="{00000000-0005-0000-0000-0000849C0000}"/>
    <cellStyle name="Normal 5 2 3 2 5 2 3" xfId="47311" xr:uid="{00000000-0005-0000-0000-0000859C0000}"/>
    <cellStyle name="Normal 5 2 3 2 5 3" xfId="11669" xr:uid="{00000000-0005-0000-0000-0000869C0000}"/>
    <cellStyle name="Normal 5 2 3 2 5 3 2" xfId="40727" xr:uid="{00000000-0005-0000-0000-0000879C0000}"/>
    <cellStyle name="Normal 5 2 3 2 5 4" xfId="34143" xr:uid="{00000000-0005-0000-0000-0000889C0000}"/>
    <cellStyle name="Normal 5 2 3 2 6" xfId="7226" xr:uid="{00000000-0005-0000-0000-0000899C0000}"/>
    <cellStyle name="Normal 5 2 3 2 6 2" xfId="20487" xr:uid="{00000000-0005-0000-0000-00008A9C0000}"/>
    <cellStyle name="Normal 5 2 3 2 6 2 2" xfId="28441" xr:uid="{00000000-0005-0000-0000-00008B9C0000}"/>
    <cellStyle name="Normal 5 2 3 2 6 2 2 2" xfId="57400" xr:uid="{00000000-0005-0000-0000-00008C9C0000}"/>
    <cellStyle name="Normal 5 2 3 2 6 2 3" xfId="49459" xr:uid="{00000000-0005-0000-0000-00008D9C0000}"/>
    <cellStyle name="Normal 5 2 3 2 6 3" xfId="13817" xr:uid="{00000000-0005-0000-0000-00008E9C0000}"/>
    <cellStyle name="Normal 5 2 3 2 6 3 2" xfId="42875" xr:uid="{00000000-0005-0000-0000-00008F9C0000}"/>
    <cellStyle name="Normal 5 2 3 2 6 4" xfId="36291" xr:uid="{00000000-0005-0000-0000-0000909C0000}"/>
    <cellStyle name="Normal 5 2 3 2 7" xfId="15095" xr:uid="{00000000-0005-0000-0000-0000919C0000}"/>
    <cellStyle name="Normal 5 2 3 2 7 2" xfId="23085" xr:uid="{00000000-0005-0000-0000-0000929C0000}"/>
    <cellStyle name="Normal 5 2 3 2 7 2 2" xfId="52044" xr:uid="{00000000-0005-0000-0000-0000939C0000}"/>
    <cellStyle name="Normal 5 2 3 2 7 3" xfId="44103" xr:uid="{00000000-0005-0000-0000-0000949C0000}"/>
    <cellStyle name="Normal 5 2 3 2 8" xfId="21637" xr:uid="{00000000-0005-0000-0000-0000959C0000}"/>
    <cellStyle name="Normal 5 2 3 2 8 2" xfId="29585" xr:uid="{00000000-0005-0000-0000-0000969C0000}"/>
    <cellStyle name="Normal 5 2 3 2 8 2 2" xfId="58544" xr:uid="{00000000-0005-0000-0000-0000979C0000}"/>
    <cellStyle name="Normal 5 2 3 2 8 3" xfId="50603" xr:uid="{00000000-0005-0000-0000-0000989C0000}"/>
    <cellStyle name="Normal 5 2 3 2 9" xfId="8377" xr:uid="{00000000-0005-0000-0000-0000999C0000}"/>
    <cellStyle name="Normal 5 2 3 2 9 2" xfId="37435" xr:uid="{00000000-0005-0000-0000-00009A9C0000}"/>
    <cellStyle name="Normal 5 2 3 3" xfId="2074" xr:uid="{00000000-0005-0000-0000-00009B9C0000}"/>
    <cellStyle name="Normal 5 2 3 3 2" xfId="3082" xr:uid="{00000000-0005-0000-0000-00009C9C0000}"/>
    <cellStyle name="Normal 5 2 3 3 2 2" xfId="6440" xr:uid="{00000000-0005-0000-0000-00009D9C0000}"/>
    <cellStyle name="Normal 5 2 3 3 2 2 2" xfId="19722" xr:uid="{00000000-0005-0000-0000-00009E9C0000}"/>
    <cellStyle name="Normal 5 2 3 3 2 2 2 2" xfId="27676" xr:uid="{00000000-0005-0000-0000-00009F9C0000}"/>
    <cellStyle name="Normal 5 2 3 3 2 2 2 2 2" xfId="56635" xr:uid="{00000000-0005-0000-0000-0000A09C0000}"/>
    <cellStyle name="Normal 5 2 3 3 2 2 2 3" xfId="48694" xr:uid="{00000000-0005-0000-0000-0000A19C0000}"/>
    <cellStyle name="Normal 5 2 3 3 2 2 3" xfId="13052" xr:uid="{00000000-0005-0000-0000-0000A29C0000}"/>
    <cellStyle name="Normal 5 2 3 3 2 2 3 2" xfId="42110" xr:uid="{00000000-0005-0000-0000-0000A39C0000}"/>
    <cellStyle name="Normal 5 2 3 3 2 2 4" xfId="35526" xr:uid="{00000000-0005-0000-0000-0000A49C0000}"/>
    <cellStyle name="Normal 5 2 3 3 2 3" xfId="16570" xr:uid="{00000000-0005-0000-0000-0000A59C0000}"/>
    <cellStyle name="Normal 5 2 3 3 2 3 2" xfId="24524" xr:uid="{00000000-0005-0000-0000-0000A69C0000}"/>
    <cellStyle name="Normal 5 2 3 3 2 3 2 2" xfId="53483" xr:uid="{00000000-0005-0000-0000-0000A79C0000}"/>
    <cellStyle name="Normal 5 2 3 3 2 3 3" xfId="45542" xr:uid="{00000000-0005-0000-0000-0000A89C0000}"/>
    <cellStyle name="Normal 5 2 3 3 2 4" xfId="9760" xr:uid="{00000000-0005-0000-0000-0000A99C0000}"/>
    <cellStyle name="Normal 5 2 3 3 2 4 2" xfId="38818" xr:uid="{00000000-0005-0000-0000-0000AA9C0000}"/>
    <cellStyle name="Normal 5 2 3 3 2 5" xfId="32234" xr:uid="{00000000-0005-0000-0000-0000AB9C0000}"/>
    <cellStyle name="Normal 5 2 3 3 3" xfId="4280" xr:uid="{00000000-0005-0000-0000-0000AC9C0000}"/>
    <cellStyle name="Normal 5 2 3 3 3 2" xfId="17574" xr:uid="{00000000-0005-0000-0000-0000AD9C0000}"/>
    <cellStyle name="Normal 5 2 3 3 3 2 2" xfId="25528" xr:uid="{00000000-0005-0000-0000-0000AE9C0000}"/>
    <cellStyle name="Normal 5 2 3 3 3 2 2 2" xfId="54487" xr:uid="{00000000-0005-0000-0000-0000AF9C0000}"/>
    <cellStyle name="Normal 5 2 3 3 3 2 3" xfId="46546" xr:uid="{00000000-0005-0000-0000-0000B09C0000}"/>
    <cellStyle name="Normal 5 2 3 3 3 3" xfId="10904" xr:uid="{00000000-0005-0000-0000-0000B19C0000}"/>
    <cellStyle name="Normal 5 2 3 3 3 3 2" xfId="39962" xr:uid="{00000000-0005-0000-0000-0000B29C0000}"/>
    <cellStyle name="Normal 5 2 3 3 3 4" xfId="33378" xr:uid="{00000000-0005-0000-0000-0000B39C0000}"/>
    <cellStyle name="Normal 5 2 3 3 4" xfId="5436" xr:uid="{00000000-0005-0000-0000-0000B49C0000}"/>
    <cellStyle name="Normal 5 2 3 3 4 2" xfId="18718" xr:uid="{00000000-0005-0000-0000-0000B59C0000}"/>
    <cellStyle name="Normal 5 2 3 3 4 2 2" xfId="26672" xr:uid="{00000000-0005-0000-0000-0000B69C0000}"/>
    <cellStyle name="Normal 5 2 3 3 4 2 2 2" xfId="55631" xr:uid="{00000000-0005-0000-0000-0000B79C0000}"/>
    <cellStyle name="Normal 5 2 3 3 4 2 3" xfId="47690" xr:uid="{00000000-0005-0000-0000-0000B89C0000}"/>
    <cellStyle name="Normal 5 2 3 3 4 3" xfId="12048" xr:uid="{00000000-0005-0000-0000-0000B99C0000}"/>
    <cellStyle name="Normal 5 2 3 3 4 3 2" xfId="41106" xr:uid="{00000000-0005-0000-0000-0000BA9C0000}"/>
    <cellStyle name="Normal 5 2 3 3 4 4" xfId="34522" xr:uid="{00000000-0005-0000-0000-0000BB9C0000}"/>
    <cellStyle name="Normal 5 2 3 3 5" xfId="7605" xr:uid="{00000000-0005-0000-0000-0000BC9C0000}"/>
    <cellStyle name="Normal 5 2 3 3 5 2" xfId="20866" xr:uid="{00000000-0005-0000-0000-0000BD9C0000}"/>
    <cellStyle name="Normal 5 2 3 3 5 2 2" xfId="28820" xr:uid="{00000000-0005-0000-0000-0000BE9C0000}"/>
    <cellStyle name="Normal 5 2 3 3 5 2 2 2" xfId="57779" xr:uid="{00000000-0005-0000-0000-0000BF9C0000}"/>
    <cellStyle name="Normal 5 2 3 3 5 2 3" xfId="49838" xr:uid="{00000000-0005-0000-0000-0000C09C0000}"/>
    <cellStyle name="Normal 5 2 3 3 5 3" xfId="14196" xr:uid="{00000000-0005-0000-0000-0000C19C0000}"/>
    <cellStyle name="Normal 5 2 3 3 5 3 2" xfId="43254" xr:uid="{00000000-0005-0000-0000-0000C29C0000}"/>
    <cellStyle name="Normal 5 2 3 3 5 4" xfId="36670" xr:uid="{00000000-0005-0000-0000-0000C39C0000}"/>
    <cellStyle name="Normal 5 2 3 3 6" xfId="15475" xr:uid="{00000000-0005-0000-0000-0000C49C0000}"/>
    <cellStyle name="Normal 5 2 3 3 6 2" xfId="23465" xr:uid="{00000000-0005-0000-0000-0000C59C0000}"/>
    <cellStyle name="Normal 5 2 3 3 6 2 2" xfId="52424" xr:uid="{00000000-0005-0000-0000-0000C69C0000}"/>
    <cellStyle name="Normal 5 2 3 3 6 3" xfId="44483" xr:uid="{00000000-0005-0000-0000-0000C79C0000}"/>
    <cellStyle name="Normal 5 2 3 3 7" xfId="22016" xr:uid="{00000000-0005-0000-0000-0000C89C0000}"/>
    <cellStyle name="Normal 5 2 3 3 7 2" xfId="29964" xr:uid="{00000000-0005-0000-0000-0000C99C0000}"/>
    <cellStyle name="Normal 5 2 3 3 7 2 2" xfId="58923" xr:uid="{00000000-0005-0000-0000-0000CA9C0000}"/>
    <cellStyle name="Normal 5 2 3 3 7 3" xfId="50982" xr:uid="{00000000-0005-0000-0000-0000CB9C0000}"/>
    <cellStyle name="Normal 5 2 3 3 8" xfId="8756" xr:uid="{00000000-0005-0000-0000-0000CC9C0000}"/>
    <cellStyle name="Normal 5 2 3 3 8 2" xfId="37814" xr:uid="{00000000-0005-0000-0000-0000CD9C0000}"/>
    <cellStyle name="Normal 5 2 3 3 9" xfId="31230" xr:uid="{00000000-0005-0000-0000-0000CE9C0000}"/>
    <cellStyle name="Normal 5 2 3 4" xfId="1892" xr:uid="{00000000-0005-0000-0000-0000CF9C0000}"/>
    <cellStyle name="Normal 5 2 3 4 2" xfId="2902" xr:uid="{00000000-0005-0000-0000-0000D09C0000}"/>
    <cellStyle name="Normal 5 2 3 4 2 2" xfId="6260" xr:uid="{00000000-0005-0000-0000-0000D19C0000}"/>
    <cellStyle name="Normal 5 2 3 4 2 2 2" xfId="19542" xr:uid="{00000000-0005-0000-0000-0000D29C0000}"/>
    <cellStyle name="Normal 5 2 3 4 2 2 2 2" xfId="27496" xr:uid="{00000000-0005-0000-0000-0000D39C0000}"/>
    <cellStyle name="Normal 5 2 3 4 2 2 2 2 2" xfId="56455" xr:uid="{00000000-0005-0000-0000-0000D49C0000}"/>
    <cellStyle name="Normal 5 2 3 4 2 2 2 3" xfId="48514" xr:uid="{00000000-0005-0000-0000-0000D59C0000}"/>
    <cellStyle name="Normal 5 2 3 4 2 2 3" xfId="12872" xr:uid="{00000000-0005-0000-0000-0000D69C0000}"/>
    <cellStyle name="Normal 5 2 3 4 2 2 3 2" xfId="41930" xr:uid="{00000000-0005-0000-0000-0000D79C0000}"/>
    <cellStyle name="Normal 5 2 3 4 2 2 4" xfId="35346" xr:uid="{00000000-0005-0000-0000-0000D89C0000}"/>
    <cellStyle name="Normal 5 2 3 4 2 3" xfId="16390" xr:uid="{00000000-0005-0000-0000-0000D99C0000}"/>
    <cellStyle name="Normal 5 2 3 4 2 3 2" xfId="24344" xr:uid="{00000000-0005-0000-0000-0000DA9C0000}"/>
    <cellStyle name="Normal 5 2 3 4 2 3 2 2" xfId="53303" xr:uid="{00000000-0005-0000-0000-0000DB9C0000}"/>
    <cellStyle name="Normal 5 2 3 4 2 3 3" xfId="45362" xr:uid="{00000000-0005-0000-0000-0000DC9C0000}"/>
    <cellStyle name="Normal 5 2 3 4 2 4" xfId="9580" xr:uid="{00000000-0005-0000-0000-0000DD9C0000}"/>
    <cellStyle name="Normal 5 2 3 4 2 4 2" xfId="38638" xr:uid="{00000000-0005-0000-0000-0000DE9C0000}"/>
    <cellStyle name="Normal 5 2 3 4 2 5" xfId="32054" xr:uid="{00000000-0005-0000-0000-0000DF9C0000}"/>
    <cellStyle name="Normal 5 2 3 4 3" xfId="4100" xr:uid="{00000000-0005-0000-0000-0000E09C0000}"/>
    <cellStyle name="Normal 5 2 3 4 3 2" xfId="17394" xr:uid="{00000000-0005-0000-0000-0000E19C0000}"/>
    <cellStyle name="Normal 5 2 3 4 3 2 2" xfId="25348" xr:uid="{00000000-0005-0000-0000-0000E29C0000}"/>
    <cellStyle name="Normal 5 2 3 4 3 2 2 2" xfId="54307" xr:uid="{00000000-0005-0000-0000-0000E39C0000}"/>
    <cellStyle name="Normal 5 2 3 4 3 2 3" xfId="46366" xr:uid="{00000000-0005-0000-0000-0000E49C0000}"/>
    <cellStyle name="Normal 5 2 3 4 3 3" xfId="10724" xr:uid="{00000000-0005-0000-0000-0000E59C0000}"/>
    <cellStyle name="Normal 5 2 3 4 3 3 2" xfId="39782" xr:uid="{00000000-0005-0000-0000-0000E69C0000}"/>
    <cellStyle name="Normal 5 2 3 4 3 4" xfId="33198" xr:uid="{00000000-0005-0000-0000-0000E79C0000}"/>
    <cellStyle name="Normal 5 2 3 4 4" xfId="5256" xr:uid="{00000000-0005-0000-0000-0000E89C0000}"/>
    <cellStyle name="Normal 5 2 3 4 4 2" xfId="18538" xr:uid="{00000000-0005-0000-0000-0000E99C0000}"/>
    <cellStyle name="Normal 5 2 3 4 4 2 2" xfId="26492" xr:uid="{00000000-0005-0000-0000-0000EA9C0000}"/>
    <cellStyle name="Normal 5 2 3 4 4 2 2 2" xfId="55451" xr:uid="{00000000-0005-0000-0000-0000EB9C0000}"/>
    <cellStyle name="Normal 5 2 3 4 4 2 3" xfId="47510" xr:uid="{00000000-0005-0000-0000-0000EC9C0000}"/>
    <cellStyle name="Normal 5 2 3 4 4 3" xfId="11868" xr:uid="{00000000-0005-0000-0000-0000ED9C0000}"/>
    <cellStyle name="Normal 5 2 3 4 4 3 2" xfId="40926" xr:uid="{00000000-0005-0000-0000-0000EE9C0000}"/>
    <cellStyle name="Normal 5 2 3 4 4 4" xfId="34342" xr:uid="{00000000-0005-0000-0000-0000EF9C0000}"/>
    <cellStyle name="Normal 5 2 3 4 5" xfId="7425" xr:uid="{00000000-0005-0000-0000-0000F09C0000}"/>
    <cellStyle name="Normal 5 2 3 4 5 2" xfId="20686" xr:uid="{00000000-0005-0000-0000-0000F19C0000}"/>
    <cellStyle name="Normal 5 2 3 4 5 2 2" xfId="28640" xr:uid="{00000000-0005-0000-0000-0000F29C0000}"/>
    <cellStyle name="Normal 5 2 3 4 5 2 2 2" xfId="57599" xr:uid="{00000000-0005-0000-0000-0000F39C0000}"/>
    <cellStyle name="Normal 5 2 3 4 5 2 3" xfId="49658" xr:uid="{00000000-0005-0000-0000-0000F49C0000}"/>
    <cellStyle name="Normal 5 2 3 4 5 3" xfId="14016" xr:uid="{00000000-0005-0000-0000-0000F59C0000}"/>
    <cellStyle name="Normal 5 2 3 4 5 3 2" xfId="43074" xr:uid="{00000000-0005-0000-0000-0000F69C0000}"/>
    <cellStyle name="Normal 5 2 3 4 5 4" xfId="36490" xr:uid="{00000000-0005-0000-0000-0000F79C0000}"/>
    <cellStyle name="Normal 5 2 3 4 6" xfId="15295" xr:uid="{00000000-0005-0000-0000-0000F89C0000}"/>
    <cellStyle name="Normal 5 2 3 4 6 2" xfId="23285" xr:uid="{00000000-0005-0000-0000-0000F99C0000}"/>
    <cellStyle name="Normal 5 2 3 4 6 2 2" xfId="52244" xr:uid="{00000000-0005-0000-0000-0000FA9C0000}"/>
    <cellStyle name="Normal 5 2 3 4 6 3" xfId="44303" xr:uid="{00000000-0005-0000-0000-0000FB9C0000}"/>
    <cellStyle name="Normal 5 2 3 4 7" xfId="21836" xr:uid="{00000000-0005-0000-0000-0000FC9C0000}"/>
    <cellStyle name="Normal 5 2 3 4 7 2" xfId="29784" xr:uid="{00000000-0005-0000-0000-0000FD9C0000}"/>
    <cellStyle name="Normal 5 2 3 4 7 2 2" xfId="58743" xr:uid="{00000000-0005-0000-0000-0000FE9C0000}"/>
    <cellStyle name="Normal 5 2 3 4 7 3" xfId="50802" xr:uid="{00000000-0005-0000-0000-0000FF9C0000}"/>
    <cellStyle name="Normal 5 2 3 4 8" xfId="8576" xr:uid="{00000000-0005-0000-0000-0000009D0000}"/>
    <cellStyle name="Normal 5 2 3 4 8 2" xfId="37634" xr:uid="{00000000-0005-0000-0000-0000019D0000}"/>
    <cellStyle name="Normal 5 2 3 4 9" xfId="31050" xr:uid="{00000000-0005-0000-0000-0000029D0000}"/>
    <cellStyle name="Normal 5 2 3 5" xfId="2490" xr:uid="{00000000-0005-0000-0000-0000039D0000}"/>
    <cellStyle name="Normal 5 2 3 5 2" xfId="5848" xr:uid="{00000000-0005-0000-0000-0000049D0000}"/>
    <cellStyle name="Normal 5 2 3 5 2 2" xfId="19130" xr:uid="{00000000-0005-0000-0000-0000059D0000}"/>
    <cellStyle name="Normal 5 2 3 5 2 2 2" xfId="27084" xr:uid="{00000000-0005-0000-0000-0000069D0000}"/>
    <cellStyle name="Normal 5 2 3 5 2 2 2 2" xfId="56043" xr:uid="{00000000-0005-0000-0000-0000079D0000}"/>
    <cellStyle name="Normal 5 2 3 5 2 2 3" xfId="48102" xr:uid="{00000000-0005-0000-0000-0000089D0000}"/>
    <cellStyle name="Normal 5 2 3 5 2 3" xfId="12460" xr:uid="{00000000-0005-0000-0000-0000099D0000}"/>
    <cellStyle name="Normal 5 2 3 5 2 3 2" xfId="41518" xr:uid="{00000000-0005-0000-0000-00000A9D0000}"/>
    <cellStyle name="Normal 5 2 3 5 2 4" xfId="34934" xr:uid="{00000000-0005-0000-0000-00000B9D0000}"/>
    <cellStyle name="Normal 5 2 3 5 3" xfId="14748" xr:uid="{00000000-0005-0000-0000-00000C9D0000}"/>
    <cellStyle name="Normal 5 2 3 5 3 2" xfId="22768" xr:uid="{00000000-0005-0000-0000-00000D9D0000}"/>
    <cellStyle name="Normal 5 2 3 5 3 2 2" xfId="51727" xr:uid="{00000000-0005-0000-0000-00000E9D0000}"/>
    <cellStyle name="Normal 5 2 3 5 3 3" xfId="43786" xr:uid="{00000000-0005-0000-0000-00000F9D0000}"/>
    <cellStyle name="Normal 5 2 3 5 4" xfId="9168" xr:uid="{00000000-0005-0000-0000-0000109D0000}"/>
    <cellStyle name="Normal 5 2 3 5 4 2" xfId="38226" xr:uid="{00000000-0005-0000-0000-0000119D0000}"/>
    <cellStyle name="Normal 5 2 3 5 5" xfId="31642" xr:uid="{00000000-0005-0000-0000-0000129D0000}"/>
    <cellStyle name="Normal 5 2 3 6" xfId="3688" xr:uid="{00000000-0005-0000-0000-0000139D0000}"/>
    <cellStyle name="Normal 5 2 3 6 2" xfId="16982" xr:uid="{00000000-0005-0000-0000-0000149D0000}"/>
    <cellStyle name="Normal 5 2 3 6 2 2" xfId="24936" xr:uid="{00000000-0005-0000-0000-0000159D0000}"/>
    <cellStyle name="Normal 5 2 3 6 2 2 2" xfId="53895" xr:uid="{00000000-0005-0000-0000-0000169D0000}"/>
    <cellStyle name="Normal 5 2 3 6 2 3" xfId="45954" xr:uid="{00000000-0005-0000-0000-0000179D0000}"/>
    <cellStyle name="Normal 5 2 3 6 3" xfId="10312" xr:uid="{00000000-0005-0000-0000-0000189D0000}"/>
    <cellStyle name="Normal 5 2 3 6 3 2" xfId="39370" xr:uid="{00000000-0005-0000-0000-0000199D0000}"/>
    <cellStyle name="Normal 5 2 3 6 4" xfId="32786" xr:uid="{00000000-0005-0000-0000-00001A9D0000}"/>
    <cellStyle name="Normal 5 2 3 7" xfId="4844" xr:uid="{00000000-0005-0000-0000-00001B9D0000}"/>
    <cellStyle name="Normal 5 2 3 7 2" xfId="18126" xr:uid="{00000000-0005-0000-0000-00001C9D0000}"/>
    <cellStyle name="Normal 5 2 3 7 2 2" xfId="26080" xr:uid="{00000000-0005-0000-0000-00001D9D0000}"/>
    <cellStyle name="Normal 5 2 3 7 2 2 2" xfId="55039" xr:uid="{00000000-0005-0000-0000-00001E9D0000}"/>
    <cellStyle name="Normal 5 2 3 7 2 3" xfId="47098" xr:uid="{00000000-0005-0000-0000-00001F9D0000}"/>
    <cellStyle name="Normal 5 2 3 7 3" xfId="11456" xr:uid="{00000000-0005-0000-0000-0000209D0000}"/>
    <cellStyle name="Normal 5 2 3 7 3 2" xfId="40514" xr:uid="{00000000-0005-0000-0000-0000219D0000}"/>
    <cellStyle name="Normal 5 2 3 7 4" xfId="33930" xr:uid="{00000000-0005-0000-0000-0000229D0000}"/>
    <cellStyle name="Normal 5 2 3 8" xfId="7013" xr:uid="{00000000-0005-0000-0000-0000239D0000}"/>
    <cellStyle name="Normal 5 2 3 8 2" xfId="20274" xr:uid="{00000000-0005-0000-0000-0000249D0000}"/>
    <cellStyle name="Normal 5 2 3 8 2 2" xfId="28228" xr:uid="{00000000-0005-0000-0000-0000259D0000}"/>
    <cellStyle name="Normal 5 2 3 8 2 2 2" xfId="57187" xr:uid="{00000000-0005-0000-0000-0000269D0000}"/>
    <cellStyle name="Normal 5 2 3 8 2 3" xfId="49246" xr:uid="{00000000-0005-0000-0000-0000279D0000}"/>
    <cellStyle name="Normal 5 2 3 8 3" xfId="13604" xr:uid="{00000000-0005-0000-0000-0000289D0000}"/>
    <cellStyle name="Normal 5 2 3 8 3 2" xfId="42662" xr:uid="{00000000-0005-0000-0000-0000299D0000}"/>
    <cellStyle name="Normal 5 2 3 8 4" xfId="36078" xr:uid="{00000000-0005-0000-0000-00002A9D0000}"/>
    <cellStyle name="Normal 5 2 3 9" xfId="14882" xr:uid="{00000000-0005-0000-0000-00002B9D0000}"/>
    <cellStyle name="Normal 5 2 3 9 2" xfId="22872" xr:uid="{00000000-0005-0000-0000-00002C9D0000}"/>
    <cellStyle name="Normal 5 2 3 9 2 2" xfId="51831" xr:uid="{00000000-0005-0000-0000-00002D9D0000}"/>
    <cellStyle name="Normal 5 2 3 9 3" xfId="43890" xr:uid="{00000000-0005-0000-0000-00002E9D0000}"/>
    <cellStyle name="Normal 5 2 4" xfId="1542" xr:uid="{00000000-0005-0000-0000-00002F9D0000}"/>
    <cellStyle name="Normal 5 2 4 10" xfId="30731" xr:uid="{00000000-0005-0000-0000-0000309D0000}"/>
    <cellStyle name="Normal 5 2 4 2" xfId="2167" xr:uid="{00000000-0005-0000-0000-0000319D0000}"/>
    <cellStyle name="Normal 5 2 4 2 2" xfId="3175" xr:uid="{00000000-0005-0000-0000-0000329D0000}"/>
    <cellStyle name="Normal 5 2 4 2 2 2" xfId="6533" xr:uid="{00000000-0005-0000-0000-0000339D0000}"/>
    <cellStyle name="Normal 5 2 4 2 2 2 2" xfId="19815" xr:uid="{00000000-0005-0000-0000-0000349D0000}"/>
    <cellStyle name="Normal 5 2 4 2 2 2 2 2" xfId="27769" xr:uid="{00000000-0005-0000-0000-0000359D0000}"/>
    <cellStyle name="Normal 5 2 4 2 2 2 2 2 2" xfId="56728" xr:uid="{00000000-0005-0000-0000-0000369D0000}"/>
    <cellStyle name="Normal 5 2 4 2 2 2 2 3" xfId="48787" xr:uid="{00000000-0005-0000-0000-0000379D0000}"/>
    <cellStyle name="Normal 5 2 4 2 2 2 3" xfId="13145" xr:uid="{00000000-0005-0000-0000-0000389D0000}"/>
    <cellStyle name="Normal 5 2 4 2 2 2 3 2" xfId="42203" xr:uid="{00000000-0005-0000-0000-0000399D0000}"/>
    <cellStyle name="Normal 5 2 4 2 2 2 4" xfId="35619" xr:uid="{00000000-0005-0000-0000-00003A9D0000}"/>
    <cellStyle name="Normal 5 2 4 2 2 3" xfId="16663" xr:uid="{00000000-0005-0000-0000-00003B9D0000}"/>
    <cellStyle name="Normal 5 2 4 2 2 3 2" xfId="24617" xr:uid="{00000000-0005-0000-0000-00003C9D0000}"/>
    <cellStyle name="Normal 5 2 4 2 2 3 2 2" xfId="53576" xr:uid="{00000000-0005-0000-0000-00003D9D0000}"/>
    <cellStyle name="Normal 5 2 4 2 2 3 3" xfId="45635" xr:uid="{00000000-0005-0000-0000-00003E9D0000}"/>
    <cellStyle name="Normal 5 2 4 2 2 4" xfId="9853" xr:uid="{00000000-0005-0000-0000-00003F9D0000}"/>
    <cellStyle name="Normal 5 2 4 2 2 4 2" xfId="38911" xr:uid="{00000000-0005-0000-0000-0000409D0000}"/>
    <cellStyle name="Normal 5 2 4 2 2 5" xfId="32327" xr:uid="{00000000-0005-0000-0000-0000419D0000}"/>
    <cellStyle name="Normal 5 2 4 2 3" xfId="4373" xr:uid="{00000000-0005-0000-0000-0000429D0000}"/>
    <cellStyle name="Normal 5 2 4 2 3 2" xfId="17667" xr:uid="{00000000-0005-0000-0000-0000439D0000}"/>
    <cellStyle name="Normal 5 2 4 2 3 2 2" xfId="25621" xr:uid="{00000000-0005-0000-0000-0000449D0000}"/>
    <cellStyle name="Normal 5 2 4 2 3 2 2 2" xfId="54580" xr:uid="{00000000-0005-0000-0000-0000459D0000}"/>
    <cellStyle name="Normal 5 2 4 2 3 2 3" xfId="46639" xr:uid="{00000000-0005-0000-0000-0000469D0000}"/>
    <cellStyle name="Normal 5 2 4 2 3 3" xfId="10997" xr:uid="{00000000-0005-0000-0000-0000479D0000}"/>
    <cellStyle name="Normal 5 2 4 2 3 3 2" xfId="40055" xr:uid="{00000000-0005-0000-0000-0000489D0000}"/>
    <cellStyle name="Normal 5 2 4 2 3 4" xfId="33471" xr:uid="{00000000-0005-0000-0000-0000499D0000}"/>
    <cellStyle name="Normal 5 2 4 2 4" xfId="5529" xr:uid="{00000000-0005-0000-0000-00004A9D0000}"/>
    <cellStyle name="Normal 5 2 4 2 4 2" xfId="18811" xr:uid="{00000000-0005-0000-0000-00004B9D0000}"/>
    <cellStyle name="Normal 5 2 4 2 4 2 2" xfId="26765" xr:uid="{00000000-0005-0000-0000-00004C9D0000}"/>
    <cellStyle name="Normal 5 2 4 2 4 2 2 2" xfId="55724" xr:uid="{00000000-0005-0000-0000-00004D9D0000}"/>
    <cellStyle name="Normal 5 2 4 2 4 2 3" xfId="47783" xr:uid="{00000000-0005-0000-0000-00004E9D0000}"/>
    <cellStyle name="Normal 5 2 4 2 4 3" xfId="12141" xr:uid="{00000000-0005-0000-0000-00004F9D0000}"/>
    <cellStyle name="Normal 5 2 4 2 4 3 2" xfId="41199" xr:uid="{00000000-0005-0000-0000-0000509D0000}"/>
    <cellStyle name="Normal 5 2 4 2 4 4" xfId="34615" xr:uid="{00000000-0005-0000-0000-0000519D0000}"/>
    <cellStyle name="Normal 5 2 4 2 5" xfId="7698" xr:uid="{00000000-0005-0000-0000-0000529D0000}"/>
    <cellStyle name="Normal 5 2 4 2 5 2" xfId="20959" xr:uid="{00000000-0005-0000-0000-0000539D0000}"/>
    <cellStyle name="Normal 5 2 4 2 5 2 2" xfId="28913" xr:uid="{00000000-0005-0000-0000-0000549D0000}"/>
    <cellStyle name="Normal 5 2 4 2 5 2 2 2" xfId="57872" xr:uid="{00000000-0005-0000-0000-0000559D0000}"/>
    <cellStyle name="Normal 5 2 4 2 5 2 3" xfId="49931" xr:uid="{00000000-0005-0000-0000-0000569D0000}"/>
    <cellStyle name="Normal 5 2 4 2 5 3" xfId="14289" xr:uid="{00000000-0005-0000-0000-0000579D0000}"/>
    <cellStyle name="Normal 5 2 4 2 5 3 2" xfId="43347" xr:uid="{00000000-0005-0000-0000-0000589D0000}"/>
    <cellStyle name="Normal 5 2 4 2 5 4" xfId="36763" xr:uid="{00000000-0005-0000-0000-0000599D0000}"/>
    <cellStyle name="Normal 5 2 4 2 6" xfId="15568" xr:uid="{00000000-0005-0000-0000-00005A9D0000}"/>
    <cellStyle name="Normal 5 2 4 2 6 2" xfId="23558" xr:uid="{00000000-0005-0000-0000-00005B9D0000}"/>
    <cellStyle name="Normal 5 2 4 2 6 2 2" xfId="52517" xr:uid="{00000000-0005-0000-0000-00005C9D0000}"/>
    <cellStyle name="Normal 5 2 4 2 6 3" xfId="44576" xr:uid="{00000000-0005-0000-0000-00005D9D0000}"/>
    <cellStyle name="Normal 5 2 4 2 7" xfId="22109" xr:uid="{00000000-0005-0000-0000-00005E9D0000}"/>
    <cellStyle name="Normal 5 2 4 2 7 2" xfId="30057" xr:uid="{00000000-0005-0000-0000-00005F9D0000}"/>
    <cellStyle name="Normal 5 2 4 2 7 2 2" xfId="59016" xr:uid="{00000000-0005-0000-0000-0000609D0000}"/>
    <cellStyle name="Normal 5 2 4 2 7 3" xfId="51075" xr:uid="{00000000-0005-0000-0000-0000619D0000}"/>
    <cellStyle name="Normal 5 2 4 2 8" xfId="8849" xr:uid="{00000000-0005-0000-0000-0000629D0000}"/>
    <cellStyle name="Normal 5 2 4 2 8 2" xfId="37907" xr:uid="{00000000-0005-0000-0000-0000639D0000}"/>
    <cellStyle name="Normal 5 2 4 2 9" xfId="31323" xr:uid="{00000000-0005-0000-0000-0000649D0000}"/>
    <cellStyle name="Normal 5 2 4 3" xfId="2583" xr:uid="{00000000-0005-0000-0000-0000659D0000}"/>
    <cellStyle name="Normal 5 2 4 3 2" xfId="5941" xr:uid="{00000000-0005-0000-0000-0000669D0000}"/>
    <cellStyle name="Normal 5 2 4 3 2 2" xfId="19223" xr:uid="{00000000-0005-0000-0000-0000679D0000}"/>
    <cellStyle name="Normal 5 2 4 3 2 2 2" xfId="27177" xr:uid="{00000000-0005-0000-0000-0000689D0000}"/>
    <cellStyle name="Normal 5 2 4 3 2 2 2 2" xfId="56136" xr:uid="{00000000-0005-0000-0000-0000699D0000}"/>
    <cellStyle name="Normal 5 2 4 3 2 2 3" xfId="48195" xr:uid="{00000000-0005-0000-0000-00006A9D0000}"/>
    <cellStyle name="Normal 5 2 4 3 2 3" xfId="12553" xr:uid="{00000000-0005-0000-0000-00006B9D0000}"/>
    <cellStyle name="Normal 5 2 4 3 2 3 2" xfId="41611" xr:uid="{00000000-0005-0000-0000-00006C9D0000}"/>
    <cellStyle name="Normal 5 2 4 3 2 4" xfId="35027" xr:uid="{00000000-0005-0000-0000-00006D9D0000}"/>
    <cellStyle name="Normal 5 2 4 3 3" xfId="16071" xr:uid="{00000000-0005-0000-0000-00006E9D0000}"/>
    <cellStyle name="Normal 5 2 4 3 3 2" xfId="24025" xr:uid="{00000000-0005-0000-0000-00006F9D0000}"/>
    <cellStyle name="Normal 5 2 4 3 3 2 2" xfId="52984" xr:uid="{00000000-0005-0000-0000-0000709D0000}"/>
    <cellStyle name="Normal 5 2 4 3 3 3" xfId="45043" xr:uid="{00000000-0005-0000-0000-0000719D0000}"/>
    <cellStyle name="Normal 5 2 4 3 4" xfId="9261" xr:uid="{00000000-0005-0000-0000-0000729D0000}"/>
    <cellStyle name="Normal 5 2 4 3 4 2" xfId="38319" xr:uid="{00000000-0005-0000-0000-0000739D0000}"/>
    <cellStyle name="Normal 5 2 4 3 5" xfId="31735" xr:uid="{00000000-0005-0000-0000-0000749D0000}"/>
    <cellStyle name="Normal 5 2 4 4" xfId="3781" xr:uid="{00000000-0005-0000-0000-0000759D0000}"/>
    <cellStyle name="Normal 5 2 4 4 2" xfId="17075" xr:uid="{00000000-0005-0000-0000-0000769D0000}"/>
    <cellStyle name="Normal 5 2 4 4 2 2" xfId="25029" xr:uid="{00000000-0005-0000-0000-0000779D0000}"/>
    <cellStyle name="Normal 5 2 4 4 2 2 2" xfId="53988" xr:uid="{00000000-0005-0000-0000-0000789D0000}"/>
    <cellStyle name="Normal 5 2 4 4 2 3" xfId="46047" xr:uid="{00000000-0005-0000-0000-0000799D0000}"/>
    <cellStyle name="Normal 5 2 4 4 3" xfId="10405" xr:uid="{00000000-0005-0000-0000-00007A9D0000}"/>
    <cellStyle name="Normal 5 2 4 4 3 2" xfId="39463" xr:uid="{00000000-0005-0000-0000-00007B9D0000}"/>
    <cellStyle name="Normal 5 2 4 4 4" xfId="32879" xr:uid="{00000000-0005-0000-0000-00007C9D0000}"/>
    <cellStyle name="Normal 5 2 4 5" xfId="4937" xr:uid="{00000000-0005-0000-0000-00007D9D0000}"/>
    <cellStyle name="Normal 5 2 4 5 2" xfId="18219" xr:uid="{00000000-0005-0000-0000-00007E9D0000}"/>
    <cellStyle name="Normal 5 2 4 5 2 2" xfId="26173" xr:uid="{00000000-0005-0000-0000-00007F9D0000}"/>
    <cellStyle name="Normal 5 2 4 5 2 2 2" xfId="55132" xr:uid="{00000000-0005-0000-0000-0000809D0000}"/>
    <cellStyle name="Normal 5 2 4 5 2 3" xfId="47191" xr:uid="{00000000-0005-0000-0000-0000819D0000}"/>
    <cellStyle name="Normal 5 2 4 5 3" xfId="11549" xr:uid="{00000000-0005-0000-0000-0000829D0000}"/>
    <cellStyle name="Normal 5 2 4 5 3 2" xfId="40607" xr:uid="{00000000-0005-0000-0000-0000839D0000}"/>
    <cellStyle name="Normal 5 2 4 5 4" xfId="34023" xr:uid="{00000000-0005-0000-0000-0000849D0000}"/>
    <cellStyle name="Normal 5 2 4 6" xfId="7106" xr:uid="{00000000-0005-0000-0000-0000859D0000}"/>
    <cellStyle name="Normal 5 2 4 6 2" xfId="20367" xr:uid="{00000000-0005-0000-0000-0000869D0000}"/>
    <cellStyle name="Normal 5 2 4 6 2 2" xfId="28321" xr:uid="{00000000-0005-0000-0000-0000879D0000}"/>
    <cellStyle name="Normal 5 2 4 6 2 2 2" xfId="57280" xr:uid="{00000000-0005-0000-0000-0000889D0000}"/>
    <cellStyle name="Normal 5 2 4 6 2 3" xfId="49339" xr:uid="{00000000-0005-0000-0000-0000899D0000}"/>
    <cellStyle name="Normal 5 2 4 6 3" xfId="13697" xr:uid="{00000000-0005-0000-0000-00008A9D0000}"/>
    <cellStyle name="Normal 5 2 4 6 3 2" xfId="42755" xr:uid="{00000000-0005-0000-0000-00008B9D0000}"/>
    <cellStyle name="Normal 5 2 4 6 4" xfId="36171" xr:uid="{00000000-0005-0000-0000-00008C9D0000}"/>
    <cellStyle name="Normal 5 2 4 7" xfId="14975" xr:uid="{00000000-0005-0000-0000-00008D9D0000}"/>
    <cellStyle name="Normal 5 2 4 7 2" xfId="22965" xr:uid="{00000000-0005-0000-0000-00008E9D0000}"/>
    <cellStyle name="Normal 5 2 4 7 2 2" xfId="51924" xr:uid="{00000000-0005-0000-0000-00008F9D0000}"/>
    <cellStyle name="Normal 5 2 4 7 3" xfId="43983" xr:uid="{00000000-0005-0000-0000-0000909D0000}"/>
    <cellStyle name="Normal 5 2 4 8" xfId="21517" xr:uid="{00000000-0005-0000-0000-0000919D0000}"/>
    <cellStyle name="Normal 5 2 4 8 2" xfId="29465" xr:uid="{00000000-0005-0000-0000-0000929D0000}"/>
    <cellStyle name="Normal 5 2 4 8 2 2" xfId="58424" xr:uid="{00000000-0005-0000-0000-0000939D0000}"/>
    <cellStyle name="Normal 5 2 4 8 3" xfId="50483" xr:uid="{00000000-0005-0000-0000-0000949D0000}"/>
    <cellStyle name="Normal 5 2 4 9" xfId="8257" xr:uid="{00000000-0005-0000-0000-0000959D0000}"/>
    <cellStyle name="Normal 5 2 4 9 2" xfId="37315" xr:uid="{00000000-0005-0000-0000-0000969D0000}"/>
    <cellStyle name="Normal 5 2 5" xfId="1984" xr:uid="{00000000-0005-0000-0000-0000979D0000}"/>
    <cellStyle name="Normal 5 2 5 2" xfId="2992" xr:uid="{00000000-0005-0000-0000-0000989D0000}"/>
    <cellStyle name="Normal 5 2 5 2 2" xfId="6350" xr:uid="{00000000-0005-0000-0000-0000999D0000}"/>
    <cellStyle name="Normal 5 2 5 2 2 2" xfId="19632" xr:uid="{00000000-0005-0000-0000-00009A9D0000}"/>
    <cellStyle name="Normal 5 2 5 2 2 2 2" xfId="27586" xr:uid="{00000000-0005-0000-0000-00009B9D0000}"/>
    <cellStyle name="Normal 5 2 5 2 2 2 2 2" xfId="56545" xr:uid="{00000000-0005-0000-0000-00009C9D0000}"/>
    <cellStyle name="Normal 5 2 5 2 2 2 3" xfId="48604" xr:uid="{00000000-0005-0000-0000-00009D9D0000}"/>
    <cellStyle name="Normal 5 2 5 2 2 3" xfId="12962" xr:uid="{00000000-0005-0000-0000-00009E9D0000}"/>
    <cellStyle name="Normal 5 2 5 2 2 3 2" xfId="42020" xr:uid="{00000000-0005-0000-0000-00009F9D0000}"/>
    <cellStyle name="Normal 5 2 5 2 2 4" xfId="35436" xr:uid="{00000000-0005-0000-0000-0000A09D0000}"/>
    <cellStyle name="Normal 5 2 5 2 3" xfId="16480" xr:uid="{00000000-0005-0000-0000-0000A19D0000}"/>
    <cellStyle name="Normal 5 2 5 2 3 2" xfId="24434" xr:uid="{00000000-0005-0000-0000-0000A29D0000}"/>
    <cellStyle name="Normal 5 2 5 2 3 2 2" xfId="53393" xr:uid="{00000000-0005-0000-0000-0000A39D0000}"/>
    <cellStyle name="Normal 5 2 5 2 3 3" xfId="45452" xr:uid="{00000000-0005-0000-0000-0000A49D0000}"/>
    <cellStyle name="Normal 5 2 5 2 4" xfId="9670" xr:uid="{00000000-0005-0000-0000-0000A59D0000}"/>
    <cellStyle name="Normal 5 2 5 2 4 2" xfId="38728" xr:uid="{00000000-0005-0000-0000-0000A69D0000}"/>
    <cellStyle name="Normal 5 2 5 2 5" xfId="32144" xr:uid="{00000000-0005-0000-0000-0000A79D0000}"/>
    <cellStyle name="Normal 5 2 5 3" xfId="4190" xr:uid="{00000000-0005-0000-0000-0000A89D0000}"/>
    <cellStyle name="Normal 5 2 5 3 2" xfId="17484" xr:uid="{00000000-0005-0000-0000-0000A99D0000}"/>
    <cellStyle name="Normal 5 2 5 3 2 2" xfId="25438" xr:uid="{00000000-0005-0000-0000-0000AA9D0000}"/>
    <cellStyle name="Normal 5 2 5 3 2 2 2" xfId="54397" xr:uid="{00000000-0005-0000-0000-0000AB9D0000}"/>
    <cellStyle name="Normal 5 2 5 3 2 3" xfId="46456" xr:uid="{00000000-0005-0000-0000-0000AC9D0000}"/>
    <cellStyle name="Normal 5 2 5 3 3" xfId="10814" xr:uid="{00000000-0005-0000-0000-0000AD9D0000}"/>
    <cellStyle name="Normal 5 2 5 3 3 2" xfId="39872" xr:uid="{00000000-0005-0000-0000-0000AE9D0000}"/>
    <cellStyle name="Normal 5 2 5 3 4" xfId="33288" xr:uid="{00000000-0005-0000-0000-0000AF9D0000}"/>
    <cellStyle name="Normal 5 2 5 4" xfId="5346" xr:uid="{00000000-0005-0000-0000-0000B09D0000}"/>
    <cellStyle name="Normal 5 2 5 4 2" xfId="18628" xr:uid="{00000000-0005-0000-0000-0000B19D0000}"/>
    <cellStyle name="Normal 5 2 5 4 2 2" xfId="26582" xr:uid="{00000000-0005-0000-0000-0000B29D0000}"/>
    <cellStyle name="Normal 5 2 5 4 2 2 2" xfId="55541" xr:uid="{00000000-0005-0000-0000-0000B39D0000}"/>
    <cellStyle name="Normal 5 2 5 4 2 3" xfId="47600" xr:uid="{00000000-0005-0000-0000-0000B49D0000}"/>
    <cellStyle name="Normal 5 2 5 4 3" xfId="11958" xr:uid="{00000000-0005-0000-0000-0000B59D0000}"/>
    <cellStyle name="Normal 5 2 5 4 3 2" xfId="41016" xr:uid="{00000000-0005-0000-0000-0000B69D0000}"/>
    <cellStyle name="Normal 5 2 5 4 4" xfId="34432" xr:uid="{00000000-0005-0000-0000-0000B79D0000}"/>
    <cellStyle name="Normal 5 2 5 5" xfId="7515" xr:uid="{00000000-0005-0000-0000-0000B89D0000}"/>
    <cellStyle name="Normal 5 2 5 5 2" xfId="20776" xr:uid="{00000000-0005-0000-0000-0000B99D0000}"/>
    <cellStyle name="Normal 5 2 5 5 2 2" xfId="28730" xr:uid="{00000000-0005-0000-0000-0000BA9D0000}"/>
    <cellStyle name="Normal 5 2 5 5 2 2 2" xfId="57689" xr:uid="{00000000-0005-0000-0000-0000BB9D0000}"/>
    <cellStyle name="Normal 5 2 5 5 2 3" xfId="49748" xr:uid="{00000000-0005-0000-0000-0000BC9D0000}"/>
    <cellStyle name="Normal 5 2 5 5 3" xfId="14106" xr:uid="{00000000-0005-0000-0000-0000BD9D0000}"/>
    <cellStyle name="Normal 5 2 5 5 3 2" xfId="43164" xr:uid="{00000000-0005-0000-0000-0000BE9D0000}"/>
    <cellStyle name="Normal 5 2 5 5 4" xfId="36580" xr:uid="{00000000-0005-0000-0000-0000BF9D0000}"/>
    <cellStyle name="Normal 5 2 5 6" xfId="15385" xr:uid="{00000000-0005-0000-0000-0000C09D0000}"/>
    <cellStyle name="Normal 5 2 5 6 2" xfId="23375" xr:uid="{00000000-0005-0000-0000-0000C19D0000}"/>
    <cellStyle name="Normal 5 2 5 6 2 2" xfId="52334" xr:uid="{00000000-0005-0000-0000-0000C29D0000}"/>
    <cellStyle name="Normal 5 2 5 6 3" xfId="44393" xr:uid="{00000000-0005-0000-0000-0000C39D0000}"/>
    <cellStyle name="Normal 5 2 5 7" xfId="21926" xr:uid="{00000000-0005-0000-0000-0000C49D0000}"/>
    <cellStyle name="Normal 5 2 5 7 2" xfId="29874" xr:uid="{00000000-0005-0000-0000-0000C59D0000}"/>
    <cellStyle name="Normal 5 2 5 7 2 2" xfId="58833" xr:uid="{00000000-0005-0000-0000-0000C69D0000}"/>
    <cellStyle name="Normal 5 2 5 7 3" xfId="50892" xr:uid="{00000000-0005-0000-0000-0000C79D0000}"/>
    <cellStyle name="Normal 5 2 5 8" xfId="8666" xr:uid="{00000000-0005-0000-0000-0000C89D0000}"/>
    <cellStyle name="Normal 5 2 5 8 2" xfId="37724" xr:uid="{00000000-0005-0000-0000-0000C99D0000}"/>
    <cellStyle name="Normal 5 2 5 9" xfId="31140" xr:uid="{00000000-0005-0000-0000-0000CA9D0000}"/>
    <cellStyle name="Normal 5 2 6" xfId="1800" xr:uid="{00000000-0005-0000-0000-0000CB9D0000}"/>
    <cellStyle name="Normal 5 2 6 2" xfId="2812" xr:uid="{00000000-0005-0000-0000-0000CC9D0000}"/>
    <cellStyle name="Normal 5 2 6 2 2" xfId="6170" xr:uid="{00000000-0005-0000-0000-0000CD9D0000}"/>
    <cellStyle name="Normal 5 2 6 2 2 2" xfId="19452" xr:uid="{00000000-0005-0000-0000-0000CE9D0000}"/>
    <cellStyle name="Normal 5 2 6 2 2 2 2" xfId="27406" xr:uid="{00000000-0005-0000-0000-0000CF9D0000}"/>
    <cellStyle name="Normal 5 2 6 2 2 2 2 2" xfId="56365" xr:uid="{00000000-0005-0000-0000-0000D09D0000}"/>
    <cellStyle name="Normal 5 2 6 2 2 2 3" xfId="48424" xr:uid="{00000000-0005-0000-0000-0000D19D0000}"/>
    <cellStyle name="Normal 5 2 6 2 2 3" xfId="12782" xr:uid="{00000000-0005-0000-0000-0000D29D0000}"/>
    <cellStyle name="Normal 5 2 6 2 2 3 2" xfId="41840" xr:uid="{00000000-0005-0000-0000-0000D39D0000}"/>
    <cellStyle name="Normal 5 2 6 2 2 4" xfId="35256" xr:uid="{00000000-0005-0000-0000-0000D49D0000}"/>
    <cellStyle name="Normal 5 2 6 2 3" xfId="16300" xr:uid="{00000000-0005-0000-0000-0000D59D0000}"/>
    <cellStyle name="Normal 5 2 6 2 3 2" xfId="24254" xr:uid="{00000000-0005-0000-0000-0000D69D0000}"/>
    <cellStyle name="Normal 5 2 6 2 3 2 2" xfId="53213" xr:uid="{00000000-0005-0000-0000-0000D79D0000}"/>
    <cellStyle name="Normal 5 2 6 2 3 3" xfId="45272" xr:uid="{00000000-0005-0000-0000-0000D89D0000}"/>
    <cellStyle name="Normal 5 2 6 2 4" xfId="9490" xr:uid="{00000000-0005-0000-0000-0000D99D0000}"/>
    <cellStyle name="Normal 5 2 6 2 4 2" xfId="38548" xr:uid="{00000000-0005-0000-0000-0000DA9D0000}"/>
    <cellStyle name="Normal 5 2 6 2 5" xfId="31964" xr:uid="{00000000-0005-0000-0000-0000DB9D0000}"/>
    <cellStyle name="Normal 5 2 6 3" xfId="4010" xr:uid="{00000000-0005-0000-0000-0000DC9D0000}"/>
    <cellStyle name="Normal 5 2 6 3 2" xfId="17304" xr:uid="{00000000-0005-0000-0000-0000DD9D0000}"/>
    <cellStyle name="Normal 5 2 6 3 2 2" xfId="25258" xr:uid="{00000000-0005-0000-0000-0000DE9D0000}"/>
    <cellStyle name="Normal 5 2 6 3 2 2 2" xfId="54217" xr:uid="{00000000-0005-0000-0000-0000DF9D0000}"/>
    <cellStyle name="Normal 5 2 6 3 2 3" xfId="46276" xr:uid="{00000000-0005-0000-0000-0000E09D0000}"/>
    <cellStyle name="Normal 5 2 6 3 3" xfId="10634" xr:uid="{00000000-0005-0000-0000-0000E19D0000}"/>
    <cellStyle name="Normal 5 2 6 3 3 2" xfId="39692" xr:uid="{00000000-0005-0000-0000-0000E29D0000}"/>
    <cellStyle name="Normal 5 2 6 3 4" xfId="33108" xr:uid="{00000000-0005-0000-0000-0000E39D0000}"/>
    <cellStyle name="Normal 5 2 6 4" xfId="5166" xr:uid="{00000000-0005-0000-0000-0000E49D0000}"/>
    <cellStyle name="Normal 5 2 6 4 2" xfId="18448" xr:uid="{00000000-0005-0000-0000-0000E59D0000}"/>
    <cellStyle name="Normal 5 2 6 4 2 2" xfId="26402" xr:uid="{00000000-0005-0000-0000-0000E69D0000}"/>
    <cellStyle name="Normal 5 2 6 4 2 2 2" xfId="55361" xr:uid="{00000000-0005-0000-0000-0000E79D0000}"/>
    <cellStyle name="Normal 5 2 6 4 2 3" xfId="47420" xr:uid="{00000000-0005-0000-0000-0000E89D0000}"/>
    <cellStyle name="Normal 5 2 6 4 3" xfId="11778" xr:uid="{00000000-0005-0000-0000-0000E99D0000}"/>
    <cellStyle name="Normal 5 2 6 4 3 2" xfId="40836" xr:uid="{00000000-0005-0000-0000-0000EA9D0000}"/>
    <cellStyle name="Normal 5 2 6 4 4" xfId="34252" xr:uid="{00000000-0005-0000-0000-0000EB9D0000}"/>
    <cellStyle name="Normal 5 2 6 5" xfId="7335" xr:uid="{00000000-0005-0000-0000-0000EC9D0000}"/>
    <cellStyle name="Normal 5 2 6 5 2" xfId="20596" xr:uid="{00000000-0005-0000-0000-0000ED9D0000}"/>
    <cellStyle name="Normal 5 2 6 5 2 2" xfId="28550" xr:uid="{00000000-0005-0000-0000-0000EE9D0000}"/>
    <cellStyle name="Normal 5 2 6 5 2 2 2" xfId="57509" xr:uid="{00000000-0005-0000-0000-0000EF9D0000}"/>
    <cellStyle name="Normal 5 2 6 5 2 3" xfId="49568" xr:uid="{00000000-0005-0000-0000-0000F09D0000}"/>
    <cellStyle name="Normal 5 2 6 5 3" xfId="13926" xr:uid="{00000000-0005-0000-0000-0000F19D0000}"/>
    <cellStyle name="Normal 5 2 6 5 3 2" xfId="42984" xr:uid="{00000000-0005-0000-0000-0000F29D0000}"/>
    <cellStyle name="Normal 5 2 6 5 4" xfId="36400" xr:uid="{00000000-0005-0000-0000-0000F39D0000}"/>
    <cellStyle name="Normal 5 2 6 6" xfId="15205" xr:uid="{00000000-0005-0000-0000-0000F49D0000}"/>
    <cellStyle name="Normal 5 2 6 6 2" xfId="23195" xr:uid="{00000000-0005-0000-0000-0000F59D0000}"/>
    <cellStyle name="Normal 5 2 6 6 2 2" xfId="52154" xr:uid="{00000000-0005-0000-0000-0000F69D0000}"/>
    <cellStyle name="Normal 5 2 6 6 3" xfId="44213" xr:uid="{00000000-0005-0000-0000-0000F79D0000}"/>
    <cellStyle name="Normal 5 2 6 7" xfId="21746" xr:uid="{00000000-0005-0000-0000-0000F89D0000}"/>
    <cellStyle name="Normal 5 2 6 7 2" xfId="29694" xr:uid="{00000000-0005-0000-0000-0000F99D0000}"/>
    <cellStyle name="Normal 5 2 6 7 2 2" xfId="58653" xr:uid="{00000000-0005-0000-0000-0000FA9D0000}"/>
    <cellStyle name="Normal 5 2 6 7 3" xfId="50712" xr:uid="{00000000-0005-0000-0000-0000FB9D0000}"/>
    <cellStyle name="Normal 5 2 6 8" xfId="8486" xr:uid="{00000000-0005-0000-0000-0000FC9D0000}"/>
    <cellStyle name="Normal 5 2 6 8 2" xfId="37544" xr:uid="{00000000-0005-0000-0000-0000FD9D0000}"/>
    <cellStyle name="Normal 5 2 6 9" xfId="30960" xr:uid="{00000000-0005-0000-0000-0000FE9D0000}"/>
    <cellStyle name="Normal 5 2 7" xfId="3509" xr:uid="{00000000-0005-0000-0000-0000FF9D0000}"/>
    <cellStyle name="Normal 5 2 7 2" xfId="4667" xr:uid="{00000000-0005-0000-0000-0000009E0000}"/>
    <cellStyle name="Normal 5 2 7 2 2" xfId="17961" xr:uid="{00000000-0005-0000-0000-0000019E0000}"/>
    <cellStyle name="Normal 5 2 7 2 2 2" xfId="25915" xr:uid="{00000000-0005-0000-0000-0000029E0000}"/>
    <cellStyle name="Normal 5 2 7 2 2 2 2" xfId="54874" xr:uid="{00000000-0005-0000-0000-0000039E0000}"/>
    <cellStyle name="Normal 5 2 7 2 2 3" xfId="46933" xr:uid="{00000000-0005-0000-0000-0000049E0000}"/>
    <cellStyle name="Normal 5 2 7 2 3" xfId="11291" xr:uid="{00000000-0005-0000-0000-0000059E0000}"/>
    <cellStyle name="Normal 5 2 7 2 3 2" xfId="40349" xr:uid="{00000000-0005-0000-0000-0000069E0000}"/>
    <cellStyle name="Normal 5 2 7 2 4" xfId="33765" xr:uid="{00000000-0005-0000-0000-0000079E0000}"/>
    <cellStyle name="Normal 5 2 7 3" xfId="6827" xr:uid="{00000000-0005-0000-0000-0000089E0000}"/>
    <cellStyle name="Normal 5 2 7 3 2" xfId="20109" xr:uid="{00000000-0005-0000-0000-0000099E0000}"/>
    <cellStyle name="Normal 5 2 7 3 2 2" xfId="28063" xr:uid="{00000000-0005-0000-0000-00000A9E0000}"/>
    <cellStyle name="Normal 5 2 7 3 2 2 2" xfId="57022" xr:uid="{00000000-0005-0000-0000-00000B9E0000}"/>
    <cellStyle name="Normal 5 2 7 3 2 3" xfId="49081" xr:uid="{00000000-0005-0000-0000-00000C9E0000}"/>
    <cellStyle name="Normal 5 2 7 3 3" xfId="13439" xr:uid="{00000000-0005-0000-0000-00000D9E0000}"/>
    <cellStyle name="Normal 5 2 7 3 3 2" xfId="42497" xr:uid="{00000000-0005-0000-0000-00000E9E0000}"/>
    <cellStyle name="Normal 5 2 7 3 4" xfId="35913" xr:uid="{00000000-0005-0000-0000-00000F9E0000}"/>
    <cellStyle name="Normal 5 2 7 4" xfId="7992" xr:uid="{00000000-0005-0000-0000-0000109E0000}"/>
    <cellStyle name="Normal 5 2 7 4 2" xfId="21253" xr:uid="{00000000-0005-0000-0000-0000119E0000}"/>
    <cellStyle name="Normal 5 2 7 4 2 2" xfId="29207" xr:uid="{00000000-0005-0000-0000-0000129E0000}"/>
    <cellStyle name="Normal 5 2 7 4 2 2 2" xfId="58166" xr:uid="{00000000-0005-0000-0000-0000139E0000}"/>
    <cellStyle name="Normal 5 2 7 4 2 3" xfId="50225" xr:uid="{00000000-0005-0000-0000-0000149E0000}"/>
    <cellStyle name="Normal 5 2 7 4 3" xfId="14583" xr:uid="{00000000-0005-0000-0000-0000159E0000}"/>
    <cellStyle name="Normal 5 2 7 4 3 2" xfId="43641" xr:uid="{00000000-0005-0000-0000-0000169E0000}"/>
    <cellStyle name="Normal 5 2 7 4 4" xfId="37057" xr:uid="{00000000-0005-0000-0000-0000179E0000}"/>
    <cellStyle name="Normal 5 2 7 5" xfId="15865" xr:uid="{00000000-0005-0000-0000-0000189E0000}"/>
    <cellStyle name="Normal 5 2 7 5 2" xfId="23854" xr:uid="{00000000-0005-0000-0000-0000199E0000}"/>
    <cellStyle name="Normal 5 2 7 5 2 2" xfId="52813" xr:uid="{00000000-0005-0000-0000-00001A9E0000}"/>
    <cellStyle name="Normal 5 2 7 5 3" xfId="44872" xr:uid="{00000000-0005-0000-0000-00001B9E0000}"/>
    <cellStyle name="Normal 5 2 7 6" xfId="22403" xr:uid="{00000000-0005-0000-0000-00001C9E0000}"/>
    <cellStyle name="Normal 5 2 7 6 2" xfId="30351" xr:uid="{00000000-0005-0000-0000-00001D9E0000}"/>
    <cellStyle name="Normal 5 2 7 6 2 2" xfId="59310" xr:uid="{00000000-0005-0000-0000-00001E9E0000}"/>
    <cellStyle name="Normal 5 2 7 6 3" xfId="51369" xr:uid="{00000000-0005-0000-0000-00001F9E0000}"/>
    <cellStyle name="Normal 5 2 7 7" xfId="10147" xr:uid="{00000000-0005-0000-0000-0000209E0000}"/>
    <cellStyle name="Normal 5 2 7 7 2" xfId="39205" xr:uid="{00000000-0005-0000-0000-0000219E0000}"/>
    <cellStyle name="Normal 5 2 7 8" xfId="32621" xr:uid="{00000000-0005-0000-0000-0000229E0000}"/>
    <cellStyle name="Normal 5 2 8" xfId="2399" xr:uid="{00000000-0005-0000-0000-0000239E0000}"/>
    <cellStyle name="Normal 5 2 8 2" xfId="5758" xr:uid="{00000000-0005-0000-0000-0000249E0000}"/>
    <cellStyle name="Normal 5 2 8 2 2" xfId="19040" xr:uid="{00000000-0005-0000-0000-0000259E0000}"/>
    <cellStyle name="Normal 5 2 8 2 2 2" xfId="26994" xr:uid="{00000000-0005-0000-0000-0000269E0000}"/>
    <cellStyle name="Normal 5 2 8 2 2 2 2" xfId="55953" xr:uid="{00000000-0005-0000-0000-0000279E0000}"/>
    <cellStyle name="Normal 5 2 8 2 2 3" xfId="48012" xr:uid="{00000000-0005-0000-0000-0000289E0000}"/>
    <cellStyle name="Normal 5 2 8 2 3" xfId="12370" xr:uid="{00000000-0005-0000-0000-0000299E0000}"/>
    <cellStyle name="Normal 5 2 8 2 3 2" xfId="41428" xr:uid="{00000000-0005-0000-0000-00002A9E0000}"/>
    <cellStyle name="Normal 5 2 8 2 4" xfId="34844" xr:uid="{00000000-0005-0000-0000-00002B9E0000}"/>
    <cellStyle name="Normal 5 2 8 3" xfId="14685" xr:uid="{00000000-0005-0000-0000-00002C9E0000}"/>
    <cellStyle name="Normal 5 2 8 3 2" xfId="22720" xr:uid="{00000000-0005-0000-0000-00002D9E0000}"/>
    <cellStyle name="Normal 5 2 8 3 2 2" xfId="51679" xr:uid="{00000000-0005-0000-0000-00002E9E0000}"/>
    <cellStyle name="Normal 5 2 8 3 3" xfId="43738" xr:uid="{00000000-0005-0000-0000-00002F9E0000}"/>
    <cellStyle name="Normal 5 2 8 4" xfId="9078" xr:uid="{00000000-0005-0000-0000-0000309E0000}"/>
    <cellStyle name="Normal 5 2 8 4 2" xfId="38136" xr:uid="{00000000-0005-0000-0000-0000319E0000}"/>
    <cellStyle name="Normal 5 2 8 5" xfId="31552" xr:uid="{00000000-0005-0000-0000-0000329E0000}"/>
    <cellStyle name="Normal 5 2 9" xfId="3598" xr:uid="{00000000-0005-0000-0000-0000339E0000}"/>
    <cellStyle name="Normal 5 2 9 2" xfId="16892" xr:uid="{00000000-0005-0000-0000-0000349E0000}"/>
    <cellStyle name="Normal 5 2 9 2 2" xfId="24846" xr:uid="{00000000-0005-0000-0000-0000359E0000}"/>
    <cellStyle name="Normal 5 2 9 2 2 2" xfId="53805" xr:uid="{00000000-0005-0000-0000-0000369E0000}"/>
    <cellStyle name="Normal 5 2 9 2 3" xfId="45864" xr:uid="{00000000-0005-0000-0000-0000379E0000}"/>
    <cellStyle name="Normal 5 2 9 3" xfId="10222" xr:uid="{00000000-0005-0000-0000-0000389E0000}"/>
    <cellStyle name="Normal 5 2 9 3 2" xfId="39280" xr:uid="{00000000-0005-0000-0000-0000399E0000}"/>
    <cellStyle name="Normal 5 2 9 4" xfId="32696" xr:uid="{00000000-0005-0000-0000-00003A9E0000}"/>
    <cellStyle name="Normal 5 3" xfId="1175" xr:uid="{00000000-0005-0000-0000-00003B9E0000}"/>
    <cellStyle name="Normal 5 3 2" xfId="3510" xr:uid="{00000000-0005-0000-0000-00003C9E0000}"/>
    <cellStyle name="Normal 5 4" xfId="103" xr:uid="{00000000-0005-0000-0000-00003D9E0000}"/>
    <cellStyle name="Normal 5 4 10" xfId="14688" xr:uid="{00000000-0005-0000-0000-00003E9E0000}"/>
    <cellStyle name="Normal 5 4 10 2" xfId="22723" xr:uid="{00000000-0005-0000-0000-00003F9E0000}"/>
    <cellStyle name="Normal 5 4 10 2 2" xfId="51682" xr:uid="{00000000-0005-0000-0000-0000409E0000}"/>
    <cellStyle name="Normal 5 4 10 3" xfId="43741" xr:uid="{00000000-0005-0000-0000-0000419E0000}"/>
    <cellStyle name="Normal 5 4 11" xfId="21350" xr:uid="{00000000-0005-0000-0000-0000429E0000}"/>
    <cellStyle name="Normal 5 4 11 2" xfId="29302" xr:uid="{00000000-0005-0000-0000-0000439E0000}"/>
    <cellStyle name="Normal 5 4 11 2 2" xfId="58261" xr:uid="{00000000-0005-0000-0000-0000449E0000}"/>
    <cellStyle name="Normal 5 4 11 3" xfId="50320" xr:uid="{00000000-0005-0000-0000-0000459E0000}"/>
    <cellStyle name="Normal 5 4 12" xfId="8092" xr:uid="{00000000-0005-0000-0000-0000469E0000}"/>
    <cellStyle name="Normal 5 4 12 2" xfId="37152" xr:uid="{00000000-0005-0000-0000-0000479E0000}"/>
    <cellStyle name="Normal 5 4 13" xfId="30568" xr:uid="{00000000-0005-0000-0000-0000489E0000}"/>
    <cellStyle name="Normal 5 4 2" xfId="1462" xr:uid="{00000000-0005-0000-0000-0000499E0000}"/>
    <cellStyle name="Normal 5 4 2 10" xfId="21444" xr:uid="{00000000-0005-0000-0000-00004A9E0000}"/>
    <cellStyle name="Normal 5 4 2 10 2" xfId="29392" xr:uid="{00000000-0005-0000-0000-00004B9E0000}"/>
    <cellStyle name="Normal 5 4 2 10 2 2" xfId="58351" xr:uid="{00000000-0005-0000-0000-00004C9E0000}"/>
    <cellStyle name="Normal 5 4 2 10 3" xfId="50410" xr:uid="{00000000-0005-0000-0000-00004D9E0000}"/>
    <cellStyle name="Normal 5 4 2 11" xfId="8184" xr:uid="{00000000-0005-0000-0000-00004E9E0000}"/>
    <cellStyle name="Normal 5 4 2 11 2" xfId="37242" xr:uid="{00000000-0005-0000-0000-00004F9E0000}"/>
    <cellStyle name="Normal 5 4 2 12" xfId="30658" xr:uid="{00000000-0005-0000-0000-0000509E0000}"/>
    <cellStyle name="Normal 5 4 2 2" xfId="1682" xr:uid="{00000000-0005-0000-0000-0000519E0000}"/>
    <cellStyle name="Normal 5 4 2 2 10" xfId="30871" xr:uid="{00000000-0005-0000-0000-0000529E0000}"/>
    <cellStyle name="Normal 5 4 2 2 2" xfId="2307" xr:uid="{00000000-0005-0000-0000-0000539E0000}"/>
    <cellStyle name="Normal 5 4 2 2 2 2" xfId="3315" xr:uid="{00000000-0005-0000-0000-0000549E0000}"/>
    <cellStyle name="Normal 5 4 2 2 2 2 2" xfId="6673" xr:uid="{00000000-0005-0000-0000-0000559E0000}"/>
    <cellStyle name="Normal 5 4 2 2 2 2 2 2" xfId="19955" xr:uid="{00000000-0005-0000-0000-0000569E0000}"/>
    <cellStyle name="Normal 5 4 2 2 2 2 2 2 2" xfId="27909" xr:uid="{00000000-0005-0000-0000-0000579E0000}"/>
    <cellStyle name="Normal 5 4 2 2 2 2 2 2 2 2" xfId="56868" xr:uid="{00000000-0005-0000-0000-0000589E0000}"/>
    <cellStyle name="Normal 5 4 2 2 2 2 2 2 3" xfId="48927" xr:uid="{00000000-0005-0000-0000-0000599E0000}"/>
    <cellStyle name="Normal 5 4 2 2 2 2 2 3" xfId="13285" xr:uid="{00000000-0005-0000-0000-00005A9E0000}"/>
    <cellStyle name="Normal 5 4 2 2 2 2 2 3 2" xfId="42343" xr:uid="{00000000-0005-0000-0000-00005B9E0000}"/>
    <cellStyle name="Normal 5 4 2 2 2 2 2 4" xfId="35759" xr:uid="{00000000-0005-0000-0000-00005C9E0000}"/>
    <cellStyle name="Normal 5 4 2 2 2 2 3" xfId="16803" xr:uid="{00000000-0005-0000-0000-00005D9E0000}"/>
    <cellStyle name="Normal 5 4 2 2 2 2 3 2" xfId="24757" xr:uid="{00000000-0005-0000-0000-00005E9E0000}"/>
    <cellStyle name="Normal 5 4 2 2 2 2 3 2 2" xfId="53716" xr:uid="{00000000-0005-0000-0000-00005F9E0000}"/>
    <cellStyle name="Normal 5 4 2 2 2 2 3 3" xfId="45775" xr:uid="{00000000-0005-0000-0000-0000609E0000}"/>
    <cellStyle name="Normal 5 4 2 2 2 2 4" xfId="9993" xr:uid="{00000000-0005-0000-0000-0000619E0000}"/>
    <cellStyle name="Normal 5 4 2 2 2 2 4 2" xfId="39051" xr:uid="{00000000-0005-0000-0000-0000629E0000}"/>
    <cellStyle name="Normal 5 4 2 2 2 2 5" xfId="32467" xr:uid="{00000000-0005-0000-0000-0000639E0000}"/>
    <cellStyle name="Normal 5 4 2 2 2 3" xfId="4513" xr:uid="{00000000-0005-0000-0000-0000649E0000}"/>
    <cellStyle name="Normal 5 4 2 2 2 3 2" xfId="17807" xr:uid="{00000000-0005-0000-0000-0000659E0000}"/>
    <cellStyle name="Normal 5 4 2 2 2 3 2 2" xfId="25761" xr:uid="{00000000-0005-0000-0000-0000669E0000}"/>
    <cellStyle name="Normal 5 4 2 2 2 3 2 2 2" xfId="54720" xr:uid="{00000000-0005-0000-0000-0000679E0000}"/>
    <cellStyle name="Normal 5 4 2 2 2 3 2 3" xfId="46779" xr:uid="{00000000-0005-0000-0000-0000689E0000}"/>
    <cellStyle name="Normal 5 4 2 2 2 3 3" xfId="11137" xr:uid="{00000000-0005-0000-0000-0000699E0000}"/>
    <cellStyle name="Normal 5 4 2 2 2 3 3 2" xfId="40195" xr:uid="{00000000-0005-0000-0000-00006A9E0000}"/>
    <cellStyle name="Normal 5 4 2 2 2 3 4" xfId="33611" xr:uid="{00000000-0005-0000-0000-00006B9E0000}"/>
    <cellStyle name="Normal 5 4 2 2 2 4" xfId="5669" xr:uid="{00000000-0005-0000-0000-00006C9E0000}"/>
    <cellStyle name="Normal 5 4 2 2 2 4 2" xfId="18951" xr:uid="{00000000-0005-0000-0000-00006D9E0000}"/>
    <cellStyle name="Normal 5 4 2 2 2 4 2 2" xfId="26905" xr:uid="{00000000-0005-0000-0000-00006E9E0000}"/>
    <cellStyle name="Normal 5 4 2 2 2 4 2 2 2" xfId="55864" xr:uid="{00000000-0005-0000-0000-00006F9E0000}"/>
    <cellStyle name="Normal 5 4 2 2 2 4 2 3" xfId="47923" xr:uid="{00000000-0005-0000-0000-0000709E0000}"/>
    <cellStyle name="Normal 5 4 2 2 2 4 3" xfId="12281" xr:uid="{00000000-0005-0000-0000-0000719E0000}"/>
    <cellStyle name="Normal 5 4 2 2 2 4 3 2" xfId="41339" xr:uid="{00000000-0005-0000-0000-0000729E0000}"/>
    <cellStyle name="Normal 5 4 2 2 2 4 4" xfId="34755" xr:uid="{00000000-0005-0000-0000-0000739E0000}"/>
    <cellStyle name="Normal 5 4 2 2 2 5" xfId="7838" xr:uid="{00000000-0005-0000-0000-0000749E0000}"/>
    <cellStyle name="Normal 5 4 2 2 2 5 2" xfId="21099" xr:uid="{00000000-0005-0000-0000-0000759E0000}"/>
    <cellStyle name="Normal 5 4 2 2 2 5 2 2" xfId="29053" xr:uid="{00000000-0005-0000-0000-0000769E0000}"/>
    <cellStyle name="Normal 5 4 2 2 2 5 2 2 2" xfId="58012" xr:uid="{00000000-0005-0000-0000-0000779E0000}"/>
    <cellStyle name="Normal 5 4 2 2 2 5 2 3" xfId="50071" xr:uid="{00000000-0005-0000-0000-0000789E0000}"/>
    <cellStyle name="Normal 5 4 2 2 2 5 3" xfId="14429" xr:uid="{00000000-0005-0000-0000-0000799E0000}"/>
    <cellStyle name="Normal 5 4 2 2 2 5 3 2" xfId="43487" xr:uid="{00000000-0005-0000-0000-00007A9E0000}"/>
    <cellStyle name="Normal 5 4 2 2 2 5 4" xfId="36903" xr:uid="{00000000-0005-0000-0000-00007B9E0000}"/>
    <cellStyle name="Normal 5 4 2 2 2 6" xfId="15708" xr:uid="{00000000-0005-0000-0000-00007C9E0000}"/>
    <cellStyle name="Normal 5 4 2 2 2 6 2" xfId="23698" xr:uid="{00000000-0005-0000-0000-00007D9E0000}"/>
    <cellStyle name="Normal 5 4 2 2 2 6 2 2" xfId="52657" xr:uid="{00000000-0005-0000-0000-00007E9E0000}"/>
    <cellStyle name="Normal 5 4 2 2 2 6 3" xfId="44716" xr:uid="{00000000-0005-0000-0000-00007F9E0000}"/>
    <cellStyle name="Normal 5 4 2 2 2 7" xfId="22249" xr:uid="{00000000-0005-0000-0000-0000809E0000}"/>
    <cellStyle name="Normal 5 4 2 2 2 7 2" xfId="30197" xr:uid="{00000000-0005-0000-0000-0000819E0000}"/>
    <cellStyle name="Normal 5 4 2 2 2 7 2 2" xfId="59156" xr:uid="{00000000-0005-0000-0000-0000829E0000}"/>
    <cellStyle name="Normal 5 4 2 2 2 7 3" xfId="51215" xr:uid="{00000000-0005-0000-0000-0000839E0000}"/>
    <cellStyle name="Normal 5 4 2 2 2 8" xfId="8989" xr:uid="{00000000-0005-0000-0000-0000849E0000}"/>
    <cellStyle name="Normal 5 4 2 2 2 8 2" xfId="38047" xr:uid="{00000000-0005-0000-0000-0000859E0000}"/>
    <cellStyle name="Normal 5 4 2 2 2 9" xfId="31463" xr:uid="{00000000-0005-0000-0000-0000869E0000}"/>
    <cellStyle name="Normal 5 4 2 2 3" xfId="2723" xr:uid="{00000000-0005-0000-0000-0000879E0000}"/>
    <cellStyle name="Normal 5 4 2 2 3 2" xfId="6081" xr:uid="{00000000-0005-0000-0000-0000889E0000}"/>
    <cellStyle name="Normal 5 4 2 2 3 2 2" xfId="19363" xr:uid="{00000000-0005-0000-0000-0000899E0000}"/>
    <cellStyle name="Normal 5 4 2 2 3 2 2 2" xfId="27317" xr:uid="{00000000-0005-0000-0000-00008A9E0000}"/>
    <cellStyle name="Normal 5 4 2 2 3 2 2 2 2" xfId="56276" xr:uid="{00000000-0005-0000-0000-00008B9E0000}"/>
    <cellStyle name="Normal 5 4 2 2 3 2 2 3" xfId="48335" xr:uid="{00000000-0005-0000-0000-00008C9E0000}"/>
    <cellStyle name="Normal 5 4 2 2 3 2 3" xfId="12693" xr:uid="{00000000-0005-0000-0000-00008D9E0000}"/>
    <cellStyle name="Normal 5 4 2 2 3 2 3 2" xfId="41751" xr:uid="{00000000-0005-0000-0000-00008E9E0000}"/>
    <cellStyle name="Normal 5 4 2 2 3 2 4" xfId="35167" xr:uid="{00000000-0005-0000-0000-00008F9E0000}"/>
    <cellStyle name="Normal 5 4 2 2 3 3" xfId="16211" xr:uid="{00000000-0005-0000-0000-0000909E0000}"/>
    <cellStyle name="Normal 5 4 2 2 3 3 2" xfId="24165" xr:uid="{00000000-0005-0000-0000-0000919E0000}"/>
    <cellStyle name="Normal 5 4 2 2 3 3 2 2" xfId="53124" xr:uid="{00000000-0005-0000-0000-0000929E0000}"/>
    <cellStyle name="Normal 5 4 2 2 3 3 3" xfId="45183" xr:uid="{00000000-0005-0000-0000-0000939E0000}"/>
    <cellStyle name="Normal 5 4 2 2 3 4" xfId="9401" xr:uid="{00000000-0005-0000-0000-0000949E0000}"/>
    <cellStyle name="Normal 5 4 2 2 3 4 2" xfId="38459" xr:uid="{00000000-0005-0000-0000-0000959E0000}"/>
    <cellStyle name="Normal 5 4 2 2 3 5" xfId="31875" xr:uid="{00000000-0005-0000-0000-0000969E0000}"/>
    <cellStyle name="Normal 5 4 2 2 4" xfId="3921" xr:uid="{00000000-0005-0000-0000-0000979E0000}"/>
    <cellStyle name="Normal 5 4 2 2 4 2" xfId="17215" xr:uid="{00000000-0005-0000-0000-0000989E0000}"/>
    <cellStyle name="Normal 5 4 2 2 4 2 2" xfId="25169" xr:uid="{00000000-0005-0000-0000-0000999E0000}"/>
    <cellStyle name="Normal 5 4 2 2 4 2 2 2" xfId="54128" xr:uid="{00000000-0005-0000-0000-00009A9E0000}"/>
    <cellStyle name="Normal 5 4 2 2 4 2 3" xfId="46187" xr:uid="{00000000-0005-0000-0000-00009B9E0000}"/>
    <cellStyle name="Normal 5 4 2 2 4 3" xfId="10545" xr:uid="{00000000-0005-0000-0000-00009C9E0000}"/>
    <cellStyle name="Normal 5 4 2 2 4 3 2" xfId="39603" xr:uid="{00000000-0005-0000-0000-00009D9E0000}"/>
    <cellStyle name="Normal 5 4 2 2 4 4" xfId="33019" xr:uid="{00000000-0005-0000-0000-00009E9E0000}"/>
    <cellStyle name="Normal 5 4 2 2 5" xfId="5077" xr:uid="{00000000-0005-0000-0000-00009F9E0000}"/>
    <cellStyle name="Normal 5 4 2 2 5 2" xfId="18359" xr:uid="{00000000-0005-0000-0000-0000A09E0000}"/>
    <cellStyle name="Normal 5 4 2 2 5 2 2" xfId="26313" xr:uid="{00000000-0005-0000-0000-0000A19E0000}"/>
    <cellStyle name="Normal 5 4 2 2 5 2 2 2" xfId="55272" xr:uid="{00000000-0005-0000-0000-0000A29E0000}"/>
    <cellStyle name="Normal 5 4 2 2 5 2 3" xfId="47331" xr:uid="{00000000-0005-0000-0000-0000A39E0000}"/>
    <cellStyle name="Normal 5 4 2 2 5 3" xfId="11689" xr:uid="{00000000-0005-0000-0000-0000A49E0000}"/>
    <cellStyle name="Normal 5 4 2 2 5 3 2" xfId="40747" xr:uid="{00000000-0005-0000-0000-0000A59E0000}"/>
    <cellStyle name="Normal 5 4 2 2 5 4" xfId="34163" xr:uid="{00000000-0005-0000-0000-0000A69E0000}"/>
    <cellStyle name="Normal 5 4 2 2 6" xfId="7246" xr:uid="{00000000-0005-0000-0000-0000A79E0000}"/>
    <cellStyle name="Normal 5 4 2 2 6 2" xfId="20507" xr:uid="{00000000-0005-0000-0000-0000A89E0000}"/>
    <cellStyle name="Normal 5 4 2 2 6 2 2" xfId="28461" xr:uid="{00000000-0005-0000-0000-0000A99E0000}"/>
    <cellStyle name="Normal 5 4 2 2 6 2 2 2" xfId="57420" xr:uid="{00000000-0005-0000-0000-0000AA9E0000}"/>
    <cellStyle name="Normal 5 4 2 2 6 2 3" xfId="49479" xr:uid="{00000000-0005-0000-0000-0000AB9E0000}"/>
    <cellStyle name="Normal 5 4 2 2 6 3" xfId="13837" xr:uid="{00000000-0005-0000-0000-0000AC9E0000}"/>
    <cellStyle name="Normal 5 4 2 2 6 3 2" xfId="42895" xr:uid="{00000000-0005-0000-0000-0000AD9E0000}"/>
    <cellStyle name="Normal 5 4 2 2 6 4" xfId="36311" xr:uid="{00000000-0005-0000-0000-0000AE9E0000}"/>
    <cellStyle name="Normal 5 4 2 2 7" xfId="15115" xr:uid="{00000000-0005-0000-0000-0000AF9E0000}"/>
    <cellStyle name="Normal 5 4 2 2 7 2" xfId="23105" xr:uid="{00000000-0005-0000-0000-0000B09E0000}"/>
    <cellStyle name="Normal 5 4 2 2 7 2 2" xfId="52064" xr:uid="{00000000-0005-0000-0000-0000B19E0000}"/>
    <cellStyle name="Normal 5 4 2 2 7 3" xfId="44123" xr:uid="{00000000-0005-0000-0000-0000B29E0000}"/>
    <cellStyle name="Normal 5 4 2 2 8" xfId="21657" xr:uid="{00000000-0005-0000-0000-0000B39E0000}"/>
    <cellStyle name="Normal 5 4 2 2 8 2" xfId="29605" xr:uid="{00000000-0005-0000-0000-0000B49E0000}"/>
    <cellStyle name="Normal 5 4 2 2 8 2 2" xfId="58564" xr:uid="{00000000-0005-0000-0000-0000B59E0000}"/>
    <cellStyle name="Normal 5 4 2 2 8 3" xfId="50623" xr:uid="{00000000-0005-0000-0000-0000B69E0000}"/>
    <cellStyle name="Normal 5 4 2 2 9" xfId="8397" xr:uid="{00000000-0005-0000-0000-0000B79E0000}"/>
    <cellStyle name="Normal 5 4 2 2 9 2" xfId="37455" xr:uid="{00000000-0005-0000-0000-0000B89E0000}"/>
    <cellStyle name="Normal 5 4 2 3" xfId="2094" xr:uid="{00000000-0005-0000-0000-0000B99E0000}"/>
    <cellStyle name="Normal 5 4 2 3 2" xfId="3102" xr:uid="{00000000-0005-0000-0000-0000BA9E0000}"/>
    <cellStyle name="Normal 5 4 2 3 2 2" xfId="6460" xr:uid="{00000000-0005-0000-0000-0000BB9E0000}"/>
    <cellStyle name="Normal 5 4 2 3 2 2 2" xfId="19742" xr:uid="{00000000-0005-0000-0000-0000BC9E0000}"/>
    <cellStyle name="Normal 5 4 2 3 2 2 2 2" xfId="27696" xr:uid="{00000000-0005-0000-0000-0000BD9E0000}"/>
    <cellStyle name="Normal 5 4 2 3 2 2 2 2 2" xfId="56655" xr:uid="{00000000-0005-0000-0000-0000BE9E0000}"/>
    <cellStyle name="Normal 5 4 2 3 2 2 2 3" xfId="48714" xr:uid="{00000000-0005-0000-0000-0000BF9E0000}"/>
    <cellStyle name="Normal 5 4 2 3 2 2 3" xfId="13072" xr:uid="{00000000-0005-0000-0000-0000C09E0000}"/>
    <cellStyle name="Normal 5 4 2 3 2 2 3 2" xfId="42130" xr:uid="{00000000-0005-0000-0000-0000C19E0000}"/>
    <cellStyle name="Normal 5 4 2 3 2 2 4" xfId="35546" xr:uid="{00000000-0005-0000-0000-0000C29E0000}"/>
    <cellStyle name="Normal 5 4 2 3 2 3" xfId="16590" xr:uid="{00000000-0005-0000-0000-0000C39E0000}"/>
    <cellStyle name="Normal 5 4 2 3 2 3 2" xfId="24544" xr:uid="{00000000-0005-0000-0000-0000C49E0000}"/>
    <cellStyle name="Normal 5 4 2 3 2 3 2 2" xfId="53503" xr:uid="{00000000-0005-0000-0000-0000C59E0000}"/>
    <cellStyle name="Normal 5 4 2 3 2 3 3" xfId="45562" xr:uid="{00000000-0005-0000-0000-0000C69E0000}"/>
    <cellStyle name="Normal 5 4 2 3 2 4" xfId="9780" xr:uid="{00000000-0005-0000-0000-0000C79E0000}"/>
    <cellStyle name="Normal 5 4 2 3 2 4 2" xfId="38838" xr:uid="{00000000-0005-0000-0000-0000C89E0000}"/>
    <cellStyle name="Normal 5 4 2 3 2 5" xfId="32254" xr:uid="{00000000-0005-0000-0000-0000C99E0000}"/>
    <cellStyle name="Normal 5 4 2 3 3" xfId="4300" xr:uid="{00000000-0005-0000-0000-0000CA9E0000}"/>
    <cellStyle name="Normal 5 4 2 3 3 2" xfId="17594" xr:uid="{00000000-0005-0000-0000-0000CB9E0000}"/>
    <cellStyle name="Normal 5 4 2 3 3 2 2" xfId="25548" xr:uid="{00000000-0005-0000-0000-0000CC9E0000}"/>
    <cellStyle name="Normal 5 4 2 3 3 2 2 2" xfId="54507" xr:uid="{00000000-0005-0000-0000-0000CD9E0000}"/>
    <cellStyle name="Normal 5 4 2 3 3 2 3" xfId="46566" xr:uid="{00000000-0005-0000-0000-0000CE9E0000}"/>
    <cellStyle name="Normal 5 4 2 3 3 3" xfId="10924" xr:uid="{00000000-0005-0000-0000-0000CF9E0000}"/>
    <cellStyle name="Normal 5 4 2 3 3 3 2" xfId="39982" xr:uid="{00000000-0005-0000-0000-0000D09E0000}"/>
    <cellStyle name="Normal 5 4 2 3 3 4" xfId="33398" xr:uid="{00000000-0005-0000-0000-0000D19E0000}"/>
    <cellStyle name="Normal 5 4 2 3 4" xfId="5456" xr:uid="{00000000-0005-0000-0000-0000D29E0000}"/>
    <cellStyle name="Normal 5 4 2 3 4 2" xfId="18738" xr:uid="{00000000-0005-0000-0000-0000D39E0000}"/>
    <cellStyle name="Normal 5 4 2 3 4 2 2" xfId="26692" xr:uid="{00000000-0005-0000-0000-0000D49E0000}"/>
    <cellStyle name="Normal 5 4 2 3 4 2 2 2" xfId="55651" xr:uid="{00000000-0005-0000-0000-0000D59E0000}"/>
    <cellStyle name="Normal 5 4 2 3 4 2 3" xfId="47710" xr:uid="{00000000-0005-0000-0000-0000D69E0000}"/>
    <cellStyle name="Normal 5 4 2 3 4 3" xfId="12068" xr:uid="{00000000-0005-0000-0000-0000D79E0000}"/>
    <cellStyle name="Normal 5 4 2 3 4 3 2" xfId="41126" xr:uid="{00000000-0005-0000-0000-0000D89E0000}"/>
    <cellStyle name="Normal 5 4 2 3 4 4" xfId="34542" xr:uid="{00000000-0005-0000-0000-0000D99E0000}"/>
    <cellStyle name="Normal 5 4 2 3 5" xfId="7625" xr:uid="{00000000-0005-0000-0000-0000DA9E0000}"/>
    <cellStyle name="Normal 5 4 2 3 5 2" xfId="20886" xr:uid="{00000000-0005-0000-0000-0000DB9E0000}"/>
    <cellStyle name="Normal 5 4 2 3 5 2 2" xfId="28840" xr:uid="{00000000-0005-0000-0000-0000DC9E0000}"/>
    <cellStyle name="Normal 5 4 2 3 5 2 2 2" xfId="57799" xr:uid="{00000000-0005-0000-0000-0000DD9E0000}"/>
    <cellStyle name="Normal 5 4 2 3 5 2 3" xfId="49858" xr:uid="{00000000-0005-0000-0000-0000DE9E0000}"/>
    <cellStyle name="Normal 5 4 2 3 5 3" xfId="14216" xr:uid="{00000000-0005-0000-0000-0000DF9E0000}"/>
    <cellStyle name="Normal 5 4 2 3 5 3 2" xfId="43274" xr:uid="{00000000-0005-0000-0000-0000E09E0000}"/>
    <cellStyle name="Normal 5 4 2 3 5 4" xfId="36690" xr:uid="{00000000-0005-0000-0000-0000E19E0000}"/>
    <cellStyle name="Normal 5 4 2 3 6" xfId="15495" xr:uid="{00000000-0005-0000-0000-0000E29E0000}"/>
    <cellStyle name="Normal 5 4 2 3 6 2" xfId="23485" xr:uid="{00000000-0005-0000-0000-0000E39E0000}"/>
    <cellStyle name="Normal 5 4 2 3 6 2 2" xfId="52444" xr:uid="{00000000-0005-0000-0000-0000E49E0000}"/>
    <cellStyle name="Normal 5 4 2 3 6 3" xfId="44503" xr:uid="{00000000-0005-0000-0000-0000E59E0000}"/>
    <cellStyle name="Normal 5 4 2 3 7" xfId="22036" xr:uid="{00000000-0005-0000-0000-0000E69E0000}"/>
    <cellStyle name="Normal 5 4 2 3 7 2" xfId="29984" xr:uid="{00000000-0005-0000-0000-0000E79E0000}"/>
    <cellStyle name="Normal 5 4 2 3 7 2 2" xfId="58943" xr:uid="{00000000-0005-0000-0000-0000E89E0000}"/>
    <cellStyle name="Normal 5 4 2 3 7 3" xfId="51002" xr:uid="{00000000-0005-0000-0000-0000E99E0000}"/>
    <cellStyle name="Normal 5 4 2 3 8" xfId="8776" xr:uid="{00000000-0005-0000-0000-0000EA9E0000}"/>
    <cellStyle name="Normal 5 4 2 3 8 2" xfId="37834" xr:uid="{00000000-0005-0000-0000-0000EB9E0000}"/>
    <cellStyle name="Normal 5 4 2 3 9" xfId="31250" xr:uid="{00000000-0005-0000-0000-0000EC9E0000}"/>
    <cellStyle name="Normal 5 4 2 4" xfId="1912" xr:uid="{00000000-0005-0000-0000-0000ED9E0000}"/>
    <cellStyle name="Normal 5 4 2 4 2" xfId="2922" xr:uid="{00000000-0005-0000-0000-0000EE9E0000}"/>
    <cellStyle name="Normal 5 4 2 4 2 2" xfId="6280" xr:uid="{00000000-0005-0000-0000-0000EF9E0000}"/>
    <cellStyle name="Normal 5 4 2 4 2 2 2" xfId="19562" xr:uid="{00000000-0005-0000-0000-0000F09E0000}"/>
    <cellStyle name="Normal 5 4 2 4 2 2 2 2" xfId="27516" xr:uid="{00000000-0005-0000-0000-0000F19E0000}"/>
    <cellStyle name="Normal 5 4 2 4 2 2 2 2 2" xfId="56475" xr:uid="{00000000-0005-0000-0000-0000F29E0000}"/>
    <cellStyle name="Normal 5 4 2 4 2 2 2 3" xfId="48534" xr:uid="{00000000-0005-0000-0000-0000F39E0000}"/>
    <cellStyle name="Normal 5 4 2 4 2 2 3" xfId="12892" xr:uid="{00000000-0005-0000-0000-0000F49E0000}"/>
    <cellStyle name="Normal 5 4 2 4 2 2 3 2" xfId="41950" xr:uid="{00000000-0005-0000-0000-0000F59E0000}"/>
    <cellStyle name="Normal 5 4 2 4 2 2 4" xfId="35366" xr:uid="{00000000-0005-0000-0000-0000F69E0000}"/>
    <cellStyle name="Normal 5 4 2 4 2 3" xfId="16410" xr:uid="{00000000-0005-0000-0000-0000F79E0000}"/>
    <cellStyle name="Normal 5 4 2 4 2 3 2" xfId="24364" xr:uid="{00000000-0005-0000-0000-0000F89E0000}"/>
    <cellStyle name="Normal 5 4 2 4 2 3 2 2" xfId="53323" xr:uid="{00000000-0005-0000-0000-0000F99E0000}"/>
    <cellStyle name="Normal 5 4 2 4 2 3 3" xfId="45382" xr:uid="{00000000-0005-0000-0000-0000FA9E0000}"/>
    <cellStyle name="Normal 5 4 2 4 2 4" xfId="9600" xr:uid="{00000000-0005-0000-0000-0000FB9E0000}"/>
    <cellStyle name="Normal 5 4 2 4 2 4 2" xfId="38658" xr:uid="{00000000-0005-0000-0000-0000FC9E0000}"/>
    <cellStyle name="Normal 5 4 2 4 2 5" xfId="32074" xr:uid="{00000000-0005-0000-0000-0000FD9E0000}"/>
    <cellStyle name="Normal 5 4 2 4 3" xfId="4120" xr:uid="{00000000-0005-0000-0000-0000FE9E0000}"/>
    <cellStyle name="Normal 5 4 2 4 3 2" xfId="17414" xr:uid="{00000000-0005-0000-0000-0000FF9E0000}"/>
    <cellStyle name="Normal 5 4 2 4 3 2 2" xfId="25368" xr:uid="{00000000-0005-0000-0000-0000009F0000}"/>
    <cellStyle name="Normal 5 4 2 4 3 2 2 2" xfId="54327" xr:uid="{00000000-0005-0000-0000-0000019F0000}"/>
    <cellStyle name="Normal 5 4 2 4 3 2 3" xfId="46386" xr:uid="{00000000-0005-0000-0000-0000029F0000}"/>
    <cellStyle name="Normal 5 4 2 4 3 3" xfId="10744" xr:uid="{00000000-0005-0000-0000-0000039F0000}"/>
    <cellStyle name="Normal 5 4 2 4 3 3 2" xfId="39802" xr:uid="{00000000-0005-0000-0000-0000049F0000}"/>
    <cellStyle name="Normal 5 4 2 4 3 4" xfId="33218" xr:uid="{00000000-0005-0000-0000-0000059F0000}"/>
    <cellStyle name="Normal 5 4 2 4 4" xfId="5276" xr:uid="{00000000-0005-0000-0000-0000069F0000}"/>
    <cellStyle name="Normal 5 4 2 4 4 2" xfId="18558" xr:uid="{00000000-0005-0000-0000-0000079F0000}"/>
    <cellStyle name="Normal 5 4 2 4 4 2 2" xfId="26512" xr:uid="{00000000-0005-0000-0000-0000089F0000}"/>
    <cellStyle name="Normal 5 4 2 4 4 2 2 2" xfId="55471" xr:uid="{00000000-0005-0000-0000-0000099F0000}"/>
    <cellStyle name="Normal 5 4 2 4 4 2 3" xfId="47530" xr:uid="{00000000-0005-0000-0000-00000A9F0000}"/>
    <cellStyle name="Normal 5 4 2 4 4 3" xfId="11888" xr:uid="{00000000-0005-0000-0000-00000B9F0000}"/>
    <cellStyle name="Normal 5 4 2 4 4 3 2" xfId="40946" xr:uid="{00000000-0005-0000-0000-00000C9F0000}"/>
    <cellStyle name="Normal 5 4 2 4 4 4" xfId="34362" xr:uid="{00000000-0005-0000-0000-00000D9F0000}"/>
    <cellStyle name="Normal 5 4 2 4 5" xfId="7445" xr:uid="{00000000-0005-0000-0000-00000E9F0000}"/>
    <cellStyle name="Normal 5 4 2 4 5 2" xfId="20706" xr:uid="{00000000-0005-0000-0000-00000F9F0000}"/>
    <cellStyle name="Normal 5 4 2 4 5 2 2" xfId="28660" xr:uid="{00000000-0005-0000-0000-0000109F0000}"/>
    <cellStyle name="Normal 5 4 2 4 5 2 2 2" xfId="57619" xr:uid="{00000000-0005-0000-0000-0000119F0000}"/>
    <cellStyle name="Normal 5 4 2 4 5 2 3" xfId="49678" xr:uid="{00000000-0005-0000-0000-0000129F0000}"/>
    <cellStyle name="Normal 5 4 2 4 5 3" xfId="14036" xr:uid="{00000000-0005-0000-0000-0000139F0000}"/>
    <cellStyle name="Normal 5 4 2 4 5 3 2" xfId="43094" xr:uid="{00000000-0005-0000-0000-0000149F0000}"/>
    <cellStyle name="Normal 5 4 2 4 5 4" xfId="36510" xr:uid="{00000000-0005-0000-0000-0000159F0000}"/>
    <cellStyle name="Normal 5 4 2 4 6" xfId="15315" xr:uid="{00000000-0005-0000-0000-0000169F0000}"/>
    <cellStyle name="Normal 5 4 2 4 6 2" xfId="23305" xr:uid="{00000000-0005-0000-0000-0000179F0000}"/>
    <cellStyle name="Normal 5 4 2 4 6 2 2" xfId="52264" xr:uid="{00000000-0005-0000-0000-0000189F0000}"/>
    <cellStyle name="Normal 5 4 2 4 6 3" xfId="44323" xr:uid="{00000000-0005-0000-0000-0000199F0000}"/>
    <cellStyle name="Normal 5 4 2 4 7" xfId="21856" xr:uid="{00000000-0005-0000-0000-00001A9F0000}"/>
    <cellStyle name="Normal 5 4 2 4 7 2" xfId="29804" xr:uid="{00000000-0005-0000-0000-00001B9F0000}"/>
    <cellStyle name="Normal 5 4 2 4 7 2 2" xfId="58763" xr:uid="{00000000-0005-0000-0000-00001C9F0000}"/>
    <cellStyle name="Normal 5 4 2 4 7 3" xfId="50822" xr:uid="{00000000-0005-0000-0000-00001D9F0000}"/>
    <cellStyle name="Normal 5 4 2 4 8" xfId="8596" xr:uid="{00000000-0005-0000-0000-00001E9F0000}"/>
    <cellStyle name="Normal 5 4 2 4 8 2" xfId="37654" xr:uid="{00000000-0005-0000-0000-00001F9F0000}"/>
    <cellStyle name="Normal 5 4 2 4 9" xfId="31070" xr:uid="{00000000-0005-0000-0000-0000209F0000}"/>
    <cellStyle name="Normal 5 4 2 5" xfId="2510" xr:uid="{00000000-0005-0000-0000-0000219F0000}"/>
    <cellStyle name="Normal 5 4 2 5 2" xfId="5868" xr:uid="{00000000-0005-0000-0000-0000229F0000}"/>
    <cellStyle name="Normal 5 4 2 5 2 2" xfId="19150" xr:uid="{00000000-0005-0000-0000-0000239F0000}"/>
    <cellStyle name="Normal 5 4 2 5 2 2 2" xfId="27104" xr:uid="{00000000-0005-0000-0000-0000249F0000}"/>
    <cellStyle name="Normal 5 4 2 5 2 2 2 2" xfId="56063" xr:uid="{00000000-0005-0000-0000-0000259F0000}"/>
    <cellStyle name="Normal 5 4 2 5 2 2 3" xfId="48122" xr:uid="{00000000-0005-0000-0000-0000269F0000}"/>
    <cellStyle name="Normal 5 4 2 5 2 3" xfId="12480" xr:uid="{00000000-0005-0000-0000-0000279F0000}"/>
    <cellStyle name="Normal 5 4 2 5 2 3 2" xfId="41538" xr:uid="{00000000-0005-0000-0000-0000289F0000}"/>
    <cellStyle name="Normal 5 4 2 5 2 4" xfId="34954" xr:uid="{00000000-0005-0000-0000-0000299F0000}"/>
    <cellStyle name="Normal 5 4 2 5 3" xfId="14711" xr:uid="{00000000-0005-0000-0000-00002A9F0000}"/>
    <cellStyle name="Normal 5 4 2 5 3 2" xfId="22745" xr:uid="{00000000-0005-0000-0000-00002B9F0000}"/>
    <cellStyle name="Normal 5 4 2 5 3 2 2" xfId="51704" xr:uid="{00000000-0005-0000-0000-00002C9F0000}"/>
    <cellStyle name="Normal 5 4 2 5 3 3" xfId="43763" xr:uid="{00000000-0005-0000-0000-00002D9F0000}"/>
    <cellStyle name="Normal 5 4 2 5 4" xfId="9188" xr:uid="{00000000-0005-0000-0000-00002E9F0000}"/>
    <cellStyle name="Normal 5 4 2 5 4 2" xfId="38246" xr:uid="{00000000-0005-0000-0000-00002F9F0000}"/>
    <cellStyle name="Normal 5 4 2 5 5" xfId="31662" xr:uid="{00000000-0005-0000-0000-0000309F0000}"/>
    <cellStyle name="Normal 5 4 2 6" xfId="3708" xr:uid="{00000000-0005-0000-0000-0000319F0000}"/>
    <cellStyle name="Normal 5 4 2 6 2" xfId="17002" xr:uid="{00000000-0005-0000-0000-0000329F0000}"/>
    <cellStyle name="Normal 5 4 2 6 2 2" xfId="24956" xr:uid="{00000000-0005-0000-0000-0000339F0000}"/>
    <cellStyle name="Normal 5 4 2 6 2 2 2" xfId="53915" xr:uid="{00000000-0005-0000-0000-0000349F0000}"/>
    <cellStyle name="Normal 5 4 2 6 2 3" xfId="45974" xr:uid="{00000000-0005-0000-0000-0000359F0000}"/>
    <cellStyle name="Normal 5 4 2 6 3" xfId="10332" xr:uid="{00000000-0005-0000-0000-0000369F0000}"/>
    <cellStyle name="Normal 5 4 2 6 3 2" xfId="39390" xr:uid="{00000000-0005-0000-0000-0000379F0000}"/>
    <cellStyle name="Normal 5 4 2 6 4" xfId="32806" xr:uid="{00000000-0005-0000-0000-0000389F0000}"/>
    <cellStyle name="Normal 5 4 2 7" xfId="4864" xr:uid="{00000000-0005-0000-0000-0000399F0000}"/>
    <cellStyle name="Normal 5 4 2 7 2" xfId="18146" xr:uid="{00000000-0005-0000-0000-00003A9F0000}"/>
    <cellStyle name="Normal 5 4 2 7 2 2" xfId="26100" xr:uid="{00000000-0005-0000-0000-00003B9F0000}"/>
    <cellStyle name="Normal 5 4 2 7 2 2 2" xfId="55059" xr:uid="{00000000-0005-0000-0000-00003C9F0000}"/>
    <cellStyle name="Normal 5 4 2 7 2 3" xfId="47118" xr:uid="{00000000-0005-0000-0000-00003D9F0000}"/>
    <cellStyle name="Normal 5 4 2 7 3" xfId="11476" xr:uid="{00000000-0005-0000-0000-00003E9F0000}"/>
    <cellStyle name="Normal 5 4 2 7 3 2" xfId="40534" xr:uid="{00000000-0005-0000-0000-00003F9F0000}"/>
    <cellStyle name="Normal 5 4 2 7 4" xfId="33950" xr:uid="{00000000-0005-0000-0000-0000409F0000}"/>
    <cellStyle name="Normal 5 4 2 8" xfId="7033" xr:uid="{00000000-0005-0000-0000-0000419F0000}"/>
    <cellStyle name="Normal 5 4 2 8 2" xfId="20294" xr:uid="{00000000-0005-0000-0000-0000429F0000}"/>
    <cellStyle name="Normal 5 4 2 8 2 2" xfId="28248" xr:uid="{00000000-0005-0000-0000-0000439F0000}"/>
    <cellStyle name="Normal 5 4 2 8 2 2 2" xfId="57207" xr:uid="{00000000-0005-0000-0000-0000449F0000}"/>
    <cellStyle name="Normal 5 4 2 8 2 3" xfId="49266" xr:uid="{00000000-0005-0000-0000-0000459F0000}"/>
    <cellStyle name="Normal 5 4 2 8 3" xfId="13624" xr:uid="{00000000-0005-0000-0000-0000469F0000}"/>
    <cellStyle name="Normal 5 4 2 8 3 2" xfId="42682" xr:uid="{00000000-0005-0000-0000-0000479F0000}"/>
    <cellStyle name="Normal 5 4 2 8 4" xfId="36098" xr:uid="{00000000-0005-0000-0000-0000489F0000}"/>
    <cellStyle name="Normal 5 4 2 9" xfId="14902" xr:uid="{00000000-0005-0000-0000-0000499F0000}"/>
    <cellStyle name="Normal 5 4 2 9 2" xfId="22892" xr:uid="{00000000-0005-0000-0000-00004A9F0000}"/>
    <cellStyle name="Normal 5 4 2 9 2 2" xfId="51851" xr:uid="{00000000-0005-0000-0000-00004B9F0000}"/>
    <cellStyle name="Normal 5 4 2 9 3" xfId="43910" xr:uid="{00000000-0005-0000-0000-00004C9F0000}"/>
    <cellStyle name="Normal 5 4 3" xfId="1562" xr:uid="{00000000-0005-0000-0000-00004D9F0000}"/>
    <cellStyle name="Normal 5 4 3 10" xfId="30751" xr:uid="{00000000-0005-0000-0000-00004E9F0000}"/>
    <cellStyle name="Normal 5 4 3 2" xfId="2187" xr:uid="{00000000-0005-0000-0000-00004F9F0000}"/>
    <cellStyle name="Normal 5 4 3 2 2" xfId="3195" xr:uid="{00000000-0005-0000-0000-0000509F0000}"/>
    <cellStyle name="Normal 5 4 3 2 2 2" xfId="6553" xr:uid="{00000000-0005-0000-0000-0000519F0000}"/>
    <cellStyle name="Normal 5 4 3 2 2 2 2" xfId="19835" xr:uid="{00000000-0005-0000-0000-0000529F0000}"/>
    <cellStyle name="Normal 5 4 3 2 2 2 2 2" xfId="27789" xr:uid="{00000000-0005-0000-0000-0000539F0000}"/>
    <cellStyle name="Normal 5 4 3 2 2 2 2 2 2" xfId="56748" xr:uid="{00000000-0005-0000-0000-0000549F0000}"/>
    <cellStyle name="Normal 5 4 3 2 2 2 2 3" xfId="48807" xr:uid="{00000000-0005-0000-0000-0000559F0000}"/>
    <cellStyle name="Normal 5 4 3 2 2 2 3" xfId="13165" xr:uid="{00000000-0005-0000-0000-0000569F0000}"/>
    <cellStyle name="Normal 5 4 3 2 2 2 3 2" xfId="42223" xr:uid="{00000000-0005-0000-0000-0000579F0000}"/>
    <cellStyle name="Normal 5 4 3 2 2 2 4" xfId="35639" xr:uid="{00000000-0005-0000-0000-0000589F0000}"/>
    <cellStyle name="Normal 5 4 3 2 2 3" xfId="16683" xr:uid="{00000000-0005-0000-0000-0000599F0000}"/>
    <cellStyle name="Normal 5 4 3 2 2 3 2" xfId="24637" xr:uid="{00000000-0005-0000-0000-00005A9F0000}"/>
    <cellStyle name="Normal 5 4 3 2 2 3 2 2" xfId="53596" xr:uid="{00000000-0005-0000-0000-00005B9F0000}"/>
    <cellStyle name="Normal 5 4 3 2 2 3 3" xfId="45655" xr:uid="{00000000-0005-0000-0000-00005C9F0000}"/>
    <cellStyle name="Normal 5 4 3 2 2 4" xfId="9873" xr:uid="{00000000-0005-0000-0000-00005D9F0000}"/>
    <cellStyle name="Normal 5 4 3 2 2 4 2" xfId="38931" xr:uid="{00000000-0005-0000-0000-00005E9F0000}"/>
    <cellStyle name="Normal 5 4 3 2 2 5" xfId="32347" xr:uid="{00000000-0005-0000-0000-00005F9F0000}"/>
    <cellStyle name="Normal 5 4 3 2 3" xfId="4393" xr:uid="{00000000-0005-0000-0000-0000609F0000}"/>
    <cellStyle name="Normal 5 4 3 2 3 2" xfId="17687" xr:uid="{00000000-0005-0000-0000-0000619F0000}"/>
    <cellStyle name="Normal 5 4 3 2 3 2 2" xfId="25641" xr:uid="{00000000-0005-0000-0000-0000629F0000}"/>
    <cellStyle name="Normal 5 4 3 2 3 2 2 2" xfId="54600" xr:uid="{00000000-0005-0000-0000-0000639F0000}"/>
    <cellStyle name="Normal 5 4 3 2 3 2 3" xfId="46659" xr:uid="{00000000-0005-0000-0000-0000649F0000}"/>
    <cellStyle name="Normal 5 4 3 2 3 3" xfId="11017" xr:uid="{00000000-0005-0000-0000-0000659F0000}"/>
    <cellStyle name="Normal 5 4 3 2 3 3 2" xfId="40075" xr:uid="{00000000-0005-0000-0000-0000669F0000}"/>
    <cellStyle name="Normal 5 4 3 2 3 4" xfId="33491" xr:uid="{00000000-0005-0000-0000-0000679F0000}"/>
    <cellStyle name="Normal 5 4 3 2 4" xfId="5549" xr:uid="{00000000-0005-0000-0000-0000689F0000}"/>
    <cellStyle name="Normal 5 4 3 2 4 2" xfId="18831" xr:uid="{00000000-0005-0000-0000-0000699F0000}"/>
    <cellStyle name="Normal 5 4 3 2 4 2 2" xfId="26785" xr:uid="{00000000-0005-0000-0000-00006A9F0000}"/>
    <cellStyle name="Normal 5 4 3 2 4 2 2 2" xfId="55744" xr:uid="{00000000-0005-0000-0000-00006B9F0000}"/>
    <cellStyle name="Normal 5 4 3 2 4 2 3" xfId="47803" xr:uid="{00000000-0005-0000-0000-00006C9F0000}"/>
    <cellStyle name="Normal 5 4 3 2 4 3" xfId="12161" xr:uid="{00000000-0005-0000-0000-00006D9F0000}"/>
    <cellStyle name="Normal 5 4 3 2 4 3 2" xfId="41219" xr:uid="{00000000-0005-0000-0000-00006E9F0000}"/>
    <cellStyle name="Normal 5 4 3 2 4 4" xfId="34635" xr:uid="{00000000-0005-0000-0000-00006F9F0000}"/>
    <cellStyle name="Normal 5 4 3 2 5" xfId="7718" xr:uid="{00000000-0005-0000-0000-0000709F0000}"/>
    <cellStyle name="Normal 5 4 3 2 5 2" xfId="20979" xr:uid="{00000000-0005-0000-0000-0000719F0000}"/>
    <cellStyle name="Normal 5 4 3 2 5 2 2" xfId="28933" xr:uid="{00000000-0005-0000-0000-0000729F0000}"/>
    <cellStyle name="Normal 5 4 3 2 5 2 2 2" xfId="57892" xr:uid="{00000000-0005-0000-0000-0000739F0000}"/>
    <cellStyle name="Normal 5 4 3 2 5 2 3" xfId="49951" xr:uid="{00000000-0005-0000-0000-0000749F0000}"/>
    <cellStyle name="Normal 5 4 3 2 5 3" xfId="14309" xr:uid="{00000000-0005-0000-0000-0000759F0000}"/>
    <cellStyle name="Normal 5 4 3 2 5 3 2" xfId="43367" xr:uid="{00000000-0005-0000-0000-0000769F0000}"/>
    <cellStyle name="Normal 5 4 3 2 5 4" xfId="36783" xr:uid="{00000000-0005-0000-0000-0000779F0000}"/>
    <cellStyle name="Normal 5 4 3 2 6" xfId="15588" xr:uid="{00000000-0005-0000-0000-0000789F0000}"/>
    <cellStyle name="Normal 5 4 3 2 6 2" xfId="23578" xr:uid="{00000000-0005-0000-0000-0000799F0000}"/>
    <cellStyle name="Normal 5 4 3 2 6 2 2" xfId="52537" xr:uid="{00000000-0005-0000-0000-00007A9F0000}"/>
    <cellStyle name="Normal 5 4 3 2 6 3" xfId="44596" xr:uid="{00000000-0005-0000-0000-00007B9F0000}"/>
    <cellStyle name="Normal 5 4 3 2 7" xfId="22129" xr:uid="{00000000-0005-0000-0000-00007C9F0000}"/>
    <cellStyle name="Normal 5 4 3 2 7 2" xfId="30077" xr:uid="{00000000-0005-0000-0000-00007D9F0000}"/>
    <cellStyle name="Normal 5 4 3 2 7 2 2" xfId="59036" xr:uid="{00000000-0005-0000-0000-00007E9F0000}"/>
    <cellStyle name="Normal 5 4 3 2 7 3" xfId="51095" xr:uid="{00000000-0005-0000-0000-00007F9F0000}"/>
    <cellStyle name="Normal 5 4 3 2 8" xfId="8869" xr:uid="{00000000-0005-0000-0000-0000809F0000}"/>
    <cellStyle name="Normal 5 4 3 2 8 2" xfId="37927" xr:uid="{00000000-0005-0000-0000-0000819F0000}"/>
    <cellStyle name="Normal 5 4 3 2 9" xfId="31343" xr:uid="{00000000-0005-0000-0000-0000829F0000}"/>
    <cellStyle name="Normal 5 4 3 3" xfId="2603" xr:uid="{00000000-0005-0000-0000-0000839F0000}"/>
    <cellStyle name="Normal 5 4 3 3 2" xfId="5961" xr:uid="{00000000-0005-0000-0000-0000849F0000}"/>
    <cellStyle name="Normal 5 4 3 3 2 2" xfId="19243" xr:uid="{00000000-0005-0000-0000-0000859F0000}"/>
    <cellStyle name="Normal 5 4 3 3 2 2 2" xfId="27197" xr:uid="{00000000-0005-0000-0000-0000869F0000}"/>
    <cellStyle name="Normal 5 4 3 3 2 2 2 2" xfId="56156" xr:uid="{00000000-0005-0000-0000-0000879F0000}"/>
    <cellStyle name="Normal 5 4 3 3 2 2 3" xfId="48215" xr:uid="{00000000-0005-0000-0000-0000889F0000}"/>
    <cellStyle name="Normal 5 4 3 3 2 3" xfId="12573" xr:uid="{00000000-0005-0000-0000-0000899F0000}"/>
    <cellStyle name="Normal 5 4 3 3 2 3 2" xfId="41631" xr:uid="{00000000-0005-0000-0000-00008A9F0000}"/>
    <cellStyle name="Normal 5 4 3 3 2 4" xfId="35047" xr:uid="{00000000-0005-0000-0000-00008B9F0000}"/>
    <cellStyle name="Normal 5 4 3 3 3" xfId="16091" xr:uid="{00000000-0005-0000-0000-00008C9F0000}"/>
    <cellStyle name="Normal 5 4 3 3 3 2" xfId="24045" xr:uid="{00000000-0005-0000-0000-00008D9F0000}"/>
    <cellStyle name="Normal 5 4 3 3 3 2 2" xfId="53004" xr:uid="{00000000-0005-0000-0000-00008E9F0000}"/>
    <cellStyle name="Normal 5 4 3 3 3 3" xfId="45063" xr:uid="{00000000-0005-0000-0000-00008F9F0000}"/>
    <cellStyle name="Normal 5 4 3 3 4" xfId="9281" xr:uid="{00000000-0005-0000-0000-0000909F0000}"/>
    <cellStyle name="Normal 5 4 3 3 4 2" xfId="38339" xr:uid="{00000000-0005-0000-0000-0000919F0000}"/>
    <cellStyle name="Normal 5 4 3 3 5" xfId="31755" xr:uid="{00000000-0005-0000-0000-0000929F0000}"/>
    <cellStyle name="Normal 5 4 3 4" xfId="3801" xr:uid="{00000000-0005-0000-0000-0000939F0000}"/>
    <cellStyle name="Normal 5 4 3 4 2" xfId="17095" xr:uid="{00000000-0005-0000-0000-0000949F0000}"/>
    <cellStyle name="Normal 5 4 3 4 2 2" xfId="25049" xr:uid="{00000000-0005-0000-0000-0000959F0000}"/>
    <cellStyle name="Normal 5 4 3 4 2 2 2" xfId="54008" xr:uid="{00000000-0005-0000-0000-0000969F0000}"/>
    <cellStyle name="Normal 5 4 3 4 2 3" xfId="46067" xr:uid="{00000000-0005-0000-0000-0000979F0000}"/>
    <cellStyle name="Normal 5 4 3 4 3" xfId="10425" xr:uid="{00000000-0005-0000-0000-0000989F0000}"/>
    <cellStyle name="Normal 5 4 3 4 3 2" xfId="39483" xr:uid="{00000000-0005-0000-0000-0000999F0000}"/>
    <cellStyle name="Normal 5 4 3 4 4" xfId="32899" xr:uid="{00000000-0005-0000-0000-00009A9F0000}"/>
    <cellStyle name="Normal 5 4 3 5" xfId="4957" xr:uid="{00000000-0005-0000-0000-00009B9F0000}"/>
    <cellStyle name="Normal 5 4 3 5 2" xfId="18239" xr:uid="{00000000-0005-0000-0000-00009C9F0000}"/>
    <cellStyle name="Normal 5 4 3 5 2 2" xfId="26193" xr:uid="{00000000-0005-0000-0000-00009D9F0000}"/>
    <cellStyle name="Normal 5 4 3 5 2 2 2" xfId="55152" xr:uid="{00000000-0005-0000-0000-00009E9F0000}"/>
    <cellStyle name="Normal 5 4 3 5 2 3" xfId="47211" xr:uid="{00000000-0005-0000-0000-00009F9F0000}"/>
    <cellStyle name="Normal 5 4 3 5 3" xfId="11569" xr:uid="{00000000-0005-0000-0000-0000A09F0000}"/>
    <cellStyle name="Normal 5 4 3 5 3 2" xfId="40627" xr:uid="{00000000-0005-0000-0000-0000A19F0000}"/>
    <cellStyle name="Normal 5 4 3 5 4" xfId="34043" xr:uid="{00000000-0005-0000-0000-0000A29F0000}"/>
    <cellStyle name="Normal 5 4 3 6" xfId="7126" xr:uid="{00000000-0005-0000-0000-0000A39F0000}"/>
    <cellStyle name="Normal 5 4 3 6 2" xfId="20387" xr:uid="{00000000-0005-0000-0000-0000A49F0000}"/>
    <cellStyle name="Normal 5 4 3 6 2 2" xfId="28341" xr:uid="{00000000-0005-0000-0000-0000A59F0000}"/>
    <cellStyle name="Normal 5 4 3 6 2 2 2" xfId="57300" xr:uid="{00000000-0005-0000-0000-0000A69F0000}"/>
    <cellStyle name="Normal 5 4 3 6 2 3" xfId="49359" xr:uid="{00000000-0005-0000-0000-0000A79F0000}"/>
    <cellStyle name="Normal 5 4 3 6 3" xfId="13717" xr:uid="{00000000-0005-0000-0000-0000A89F0000}"/>
    <cellStyle name="Normal 5 4 3 6 3 2" xfId="42775" xr:uid="{00000000-0005-0000-0000-0000A99F0000}"/>
    <cellStyle name="Normal 5 4 3 6 4" xfId="36191" xr:uid="{00000000-0005-0000-0000-0000AA9F0000}"/>
    <cellStyle name="Normal 5 4 3 7" xfId="14995" xr:uid="{00000000-0005-0000-0000-0000AB9F0000}"/>
    <cellStyle name="Normal 5 4 3 7 2" xfId="22985" xr:uid="{00000000-0005-0000-0000-0000AC9F0000}"/>
    <cellStyle name="Normal 5 4 3 7 2 2" xfId="51944" xr:uid="{00000000-0005-0000-0000-0000AD9F0000}"/>
    <cellStyle name="Normal 5 4 3 7 3" xfId="44003" xr:uid="{00000000-0005-0000-0000-0000AE9F0000}"/>
    <cellStyle name="Normal 5 4 3 8" xfId="21537" xr:uid="{00000000-0005-0000-0000-0000AF9F0000}"/>
    <cellStyle name="Normal 5 4 3 8 2" xfId="29485" xr:uid="{00000000-0005-0000-0000-0000B09F0000}"/>
    <cellStyle name="Normal 5 4 3 8 2 2" xfId="58444" xr:uid="{00000000-0005-0000-0000-0000B19F0000}"/>
    <cellStyle name="Normal 5 4 3 8 3" xfId="50503" xr:uid="{00000000-0005-0000-0000-0000B29F0000}"/>
    <cellStyle name="Normal 5 4 3 9" xfId="8277" xr:uid="{00000000-0005-0000-0000-0000B39F0000}"/>
    <cellStyle name="Normal 5 4 3 9 2" xfId="37335" xr:uid="{00000000-0005-0000-0000-0000B49F0000}"/>
    <cellStyle name="Normal 5 4 4" xfId="2004" xr:uid="{00000000-0005-0000-0000-0000B59F0000}"/>
    <cellStyle name="Normal 5 4 4 2" xfId="3012" xr:uid="{00000000-0005-0000-0000-0000B69F0000}"/>
    <cellStyle name="Normal 5 4 4 2 2" xfId="6370" xr:uid="{00000000-0005-0000-0000-0000B79F0000}"/>
    <cellStyle name="Normal 5 4 4 2 2 2" xfId="19652" xr:uid="{00000000-0005-0000-0000-0000B89F0000}"/>
    <cellStyle name="Normal 5 4 4 2 2 2 2" xfId="27606" xr:uid="{00000000-0005-0000-0000-0000B99F0000}"/>
    <cellStyle name="Normal 5 4 4 2 2 2 2 2" xfId="56565" xr:uid="{00000000-0005-0000-0000-0000BA9F0000}"/>
    <cellStyle name="Normal 5 4 4 2 2 2 3" xfId="48624" xr:uid="{00000000-0005-0000-0000-0000BB9F0000}"/>
    <cellStyle name="Normal 5 4 4 2 2 3" xfId="12982" xr:uid="{00000000-0005-0000-0000-0000BC9F0000}"/>
    <cellStyle name="Normal 5 4 4 2 2 3 2" xfId="42040" xr:uid="{00000000-0005-0000-0000-0000BD9F0000}"/>
    <cellStyle name="Normal 5 4 4 2 2 4" xfId="35456" xr:uid="{00000000-0005-0000-0000-0000BE9F0000}"/>
    <cellStyle name="Normal 5 4 4 2 3" xfId="16500" xr:uid="{00000000-0005-0000-0000-0000BF9F0000}"/>
    <cellStyle name="Normal 5 4 4 2 3 2" xfId="24454" xr:uid="{00000000-0005-0000-0000-0000C09F0000}"/>
    <cellStyle name="Normal 5 4 4 2 3 2 2" xfId="53413" xr:uid="{00000000-0005-0000-0000-0000C19F0000}"/>
    <cellStyle name="Normal 5 4 4 2 3 3" xfId="45472" xr:uid="{00000000-0005-0000-0000-0000C29F0000}"/>
    <cellStyle name="Normal 5 4 4 2 4" xfId="9690" xr:uid="{00000000-0005-0000-0000-0000C39F0000}"/>
    <cellStyle name="Normal 5 4 4 2 4 2" xfId="38748" xr:uid="{00000000-0005-0000-0000-0000C49F0000}"/>
    <cellStyle name="Normal 5 4 4 2 5" xfId="32164" xr:uid="{00000000-0005-0000-0000-0000C59F0000}"/>
    <cellStyle name="Normal 5 4 4 3" xfId="4210" xr:uid="{00000000-0005-0000-0000-0000C69F0000}"/>
    <cellStyle name="Normal 5 4 4 3 2" xfId="17504" xr:uid="{00000000-0005-0000-0000-0000C79F0000}"/>
    <cellStyle name="Normal 5 4 4 3 2 2" xfId="25458" xr:uid="{00000000-0005-0000-0000-0000C89F0000}"/>
    <cellStyle name="Normal 5 4 4 3 2 2 2" xfId="54417" xr:uid="{00000000-0005-0000-0000-0000C99F0000}"/>
    <cellStyle name="Normal 5 4 4 3 2 3" xfId="46476" xr:uid="{00000000-0005-0000-0000-0000CA9F0000}"/>
    <cellStyle name="Normal 5 4 4 3 3" xfId="10834" xr:uid="{00000000-0005-0000-0000-0000CB9F0000}"/>
    <cellStyle name="Normal 5 4 4 3 3 2" xfId="39892" xr:uid="{00000000-0005-0000-0000-0000CC9F0000}"/>
    <cellStyle name="Normal 5 4 4 3 4" xfId="33308" xr:uid="{00000000-0005-0000-0000-0000CD9F0000}"/>
    <cellStyle name="Normal 5 4 4 4" xfId="5366" xr:uid="{00000000-0005-0000-0000-0000CE9F0000}"/>
    <cellStyle name="Normal 5 4 4 4 2" xfId="18648" xr:uid="{00000000-0005-0000-0000-0000CF9F0000}"/>
    <cellStyle name="Normal 5 4 4 4 2 2" xfId="26602" xr:uid="{00000000-0005-0000-0000-0000D09F0000}"/>
    <cellStyle name="Normal 5 4 4 4 2 2 2" xfId="55561" xr:uid="{00000000-0005-0000-0000-0000D19F0000}"/>
    <cellStyle name="Normal 5 4 4 4 2 3" xfId="47620" xr:uid="{00000000-0005-0000-0000-0000D29F0000}"/>
    <cellStyle name="Normal 5 4 4 4 3" xfId="11978" xr:uid="{00000000-0005-0000-0000-0000D39F0000}"/>
    <cellStyle name="Normal 5 4 4 4 3 2" xfId="41036" xr:uid="{00000000-0005-0000-0000-0000D49F0000}"/>
    <cellStyle name="Normal 5 4 4 4 4" xfId="34452" xr:uid="{00000000-0005-0000-0000-0000D59F0000}"/>
    <cellStyle name="Normal 5 4 4 5" xfId="7535" xr:uid="{00000000-0005-0000-0000-0000D69F0000}"/>
    <cellStyle name="Normal 5 4 4 5 2" xfId="20796" xr:uid="{00000000-0005-0000-0000-0000D79F0000}"/>
    <cellStyle name="Normal 5 4 4 5 2 2" xfId="28750" xr:uid="{00000000-0005-0000-0000-0000D89F0000}"/>
    <cellStyle name="Normal 5 4 4 5 2 2 2" xfId="57709" xr:uid="{00000000-0005-0000-0000-0000D99F0000}"/>
    <cellStyle name="Normal 5 4 4 5 2 3" xfId="49768" xr:uid="{00000000-0005-0000-0000-0000DA9F0000}"/>
    <cellStyle name="Normal 5 4 4 5 3" xfId="14126" xr:uid="{00000000-0005-0000-0000-0000DB9F0000}"/>
    <cellStyle name="Normal 5 4 4 5 3 2" xfId="43184" xr:uid="{00000000-0005-0000-0000-0000DC9F0000}"/>
    <cellStyle name="Normal 5 4 4 5 4" xfId="36600" xr:uid="{00000000-0005-0000-0000-0000DD9F0000}"/>
    <cellStyle name="Normal 5 4 4 6" xfId="15405" xr:uid="{00000000-0005-0000-0000-0000DE9F0000}"/>
    <cellStyle name="Normal 5 4 4 6 2" xfId="23395" xr:uid="{00000000-0005-0000-0000-0000DF9F0000}"/>
    <cellStyle name="Normal 5 4 4 6 2 2" xfId="52354" xr:uid="{00000000-0005-0000-0000-0000E09F0000}"/>
    <cellStyle name="Normal 5 4 4 6 3" xfId="44413" xr:uid="{00000000-0005-0000-0000-0000E19F0000}"/>
    <cellStyle name="Normal 5 4 4 7" xfId="21946" xr:uid="{00000000-0005-0000-0000-0000E29F0000}"/>
    <cellStyle name="Normal 5 4 4 7 2" xfId="29894" xr:uid="{00000000-0005-0000-0000-0000E39F0000}"/>
    <cellStyle name="Normal 5 4 4 7 2 2" xfId="58853" xr:uid="{00000000-0005-0000-0000-0000E49F0000}"/>
    <cellStyle name="Normal 5 4 4 7 3" xfId="50912" xr:uid="{00000000-0005-0000-0000-0000E59F0000}"/>
    <cellStyle name="Normal 5 4 4 8" xfId="8686" xr:uid="{00000000-0005-0000-0000-0000E69F0000}"/>
    <cellStyle name="Normal 5 4 4 8 2" xfId="37744" xr:uid="{00000000-0005-0000-0000-0000E79F0000}"/>
    <cellStyle name="Normal 5 4 4 9" xfId="31160" xr:uid="{00000000-0005-0000-0000-0000E89F0000}"/>
    <cellStyle name="Normal 5 4 5" xfId="1820" xr:uid="{00000000-0005-0000-0000-0000E99F0000}"/>
    <cellStyle name="Normal 5 4 5 2" xfId="2832" xr:uid="{00000000-0005-0000-0000-0000EA9F0000}"/>
    <cellStyle name="Normal 5 4 5 2 2" xfId="6190" xr:uid="{00000000-0005-0000-0000-0000EB9F0000}"/>
    <cellStyle name="Normal 5 4 5 2 2 2" xfId="19472" xr:uid="{00000000-0005-0000-0000-0000EC9F0000}"/>
    <cellStyle name="Normal 5 4 5 2 2 2 2" xfId="27426" xr:uid="{00000000-0005-0000-0000-0000ED9F0000}"/>
    <cellStyle name="Normal 5 4 5 2 2 2 2 2" xfId="56385" xr:uid="{00000000-0005-0000-0000-0000EE9F0000}"/>
    <cellStyle name="Normal 5 4 5 2 2 2 3" xfId="48444" xr:uid="{00000000-0005-0000-0000-0000EF9F0000}"/>
    <cellStyle name="Normal 5 4 5 2 2 3" xfId="12802" xr:uid="{00000000-0005-0000-0000-0000F09F0000}"/>
    <cellStyle name="Normal 5 4 5 2 2 3 2" xfId="41860" xr:uid="{00000000-0005-0000-0000-0000F19F0000}"/>
    <cellStyle name="Normal 5 4 5 2 2 4" xfId="35276" xr:uid="{00000000-0005-0000-0000-0000F29F0000}"/>
    <cellStyle name="Normal 5 4 5 2 3" xfId="16320" xr:uid="{00000000-0005-0000-0000-0000F39F0000}"/>
    <cellStyle name="Normal 5 4 5 2 3 2" xfId="24274" xr:uid="{00000000-0005-0000-0000-0000F49F0000}"/>
    <cellStyle name="Normal 5 4 5 2 3 2 2" xfId="53233" xr:uid="{00000000-0005-0000-0000-0000F59F0000}"/>
    <cellStyle name="Normal 5 4 5 2 3 3" xfId="45292" xr:uid="{00000000-0005-0000-0000-0000F69F0000}"/>
    <cellStyle name="Normal 5 4 5 2 4" xfId="9510" xr:uid="{00000000-0005-0000-0000-0000F79F0000}"/>
    <cellStyle name="Normal 5 4 5 2 4 2" xfId="38568" xr:uid="{00000000-0005-0000-0000-0000F89F0000}"/>
    <cellStyle name="Normal 5 4 5 2 5" xfId="31984" xr:uid="{00000000-0005-0000-0000-0000F99F0000}"/>
    <cellStyle name="Normal 5 4 5 3" xfId="4030" xr:uid="{00000000-0005-0000-0000-0000FA9F0000}"/>
    <cellStyle name="Normal 5 4 5 3 2" xfId="17324" xr:uid="{00000000-0005-0000-0000-0000FB9F0000}"/>
    <cellStyle name="Normal 5 4 5 3 2 2" xfId="25278" xr:uid="{00000000-0005-0000-0000-0000FC9F0000}"/>
    <cellStyle name="Normal 5 4 5 3 2 2 2" xfId="54237" xr:uid="{00000000-0005-0000-0000-0000FD9F0000}"/>
    <cellStyle name="Normal 5 4 5 3 2 3" xfId="46296" xr:uid="{00000000-0005-0000-0000-0000FE9F0000}"/>
    <cellStyle name="Normal 5 4 5 3 3" xfId="10654" xr:uid="{00000000-0005-0000-0000-0000FF9F0000}"/>
    <cellStyle name="Normal 5 4 5 3 3 2" xfId="39712" xr:uid="{00000000-0005-0000-0000-000000A00000}"/>
    <cellStyle name="Normal 5 4 5 3 4" xfId="33128" xr:uid="{00000000-0005-0000-0000-000001A00000}"/>
    <cellStyle name="Normal 5 4 5 4" xfId="5186" xr:uid="{00000000-0005-0000-0000-000002A00000}"/>
    <cellStyle name="Normal 5 4 5 4 2" xfId="18468" xr:uid="{00000000-0005-0000-0000-000003A00000}"/>
    <cellStyle name="Normal 5 4 5 4 2 2" xfId="26422" xr:uid="{00000000-0005-0000-0000-000004A00000}"/>
    <cellStyle name="Normal 5 4 5 4 2 2 2" xfId="55381" xr:uid="{00000000-0005-0000-0000-000005A00000}"/>
    <cellStyle name="Normal 5 4 5 4 2 3" xfId="47440" xr:uid="{00000000-0005-0000-0000-000006A00000}"/>
    <cellStyle name="Normal 5 4 5 4 3" xfId="11798" xr:uid="{00000000-0005-0000-0000-000007A00000}"/>
    <cellStyle name="Normal 5 4 5 4 3 2" xfId="40856" xr:uid="{00000000-0005-0000-0000-000008A00000}"/>
    <cellStyle name="Normal 5 4 5 4 4" xfId="34272" xr:uid="{00000000-0005-0000-0000-000009A00000}"/>
    <cellStyle name="Normal 5 4 5 5" xfId="7355" xr:uid="{00000000-0005-0000-0000-00000AA00000}"/>
    <cellStyle name="Normal 5 4 5 5 2" xfId="20616" xr:uid="{00000000-0005-0000-0000-00000BA00000}"/>
    <cellStyle name="Normal 5 4 5 5 2 2" xfId="28570" xr:uid="{00000000-0005-0000-0000-00000CA00000}"/>
    <cellStyle name="Normal 5 4 5 5 2 2 2" xfId="57529" xr:uid="{00000000-0005-0000-0000-00000DA00000}"/>
    <cellStyle name="Normal 5 4 5 5 2 3" xfId="49588" xr:uid="{00000000-0005-0000-0000-00000EA00000}"/>
    <cellStyle name="Normal 5 4 5 5 3" xfId="13946" xr:uid="{00000000-0005-0000-0000-00000FA00000}"/>
    <cellStyle name="Normal 5 4 5 5 3 2" xfId="43004" xr:uid="{00000000-0005-0000-0000-000010A00000}"/>
    <cellStyle name="Normal 5 4 5 5 4" xfId="36420" xr:uid="{00000000-0005-0000-0000-000011A00000}"/>
    <cellStyle name="Normal 5 4 5 6" xfId="15225" xr:uid="{00000000-0005-0000-0000-000012A00000}"/>
    <cellStyle name="Normal 5 4 5 6 2" xfId="23215" xr:uid="{00000000-0005-0000-0000-000013A00000}"/>
    <cellStyle name="Normal 5 4 5 6 2 2" xfId="52174" xr:uid="{00000000-0005-0000-0000-000014A00000}"/>
    <cellStyle name="Normal 5 4 5 6 3" xfId="44233" xr:uid="{00000000-0005-0000-0000-000015A00000}"/>
    <cellStyle name="Normal 5 4 5 7" xfId="21766" xr:uid="{00000000-0005-0000-0000-000016A00000}"/>
    <cellStyle name="Normal 5 4 5 7 2" xfId="29714" xr:uid="{00000000-0005-0000-0000-000017A00000}"/>
    <cellStyle name="Normal 5 4 5 7 2 2" xfId="58673" xr:uid="{00000000-0005-0000-0000-000018A00000}"/>
    <cellStyle name="Normal 5 4 5 7 3" xfId="50732" xr:uid="{00000000-0005-0000-0000-000019A00000}"/>
    <cellStyle name="Normal 5 4 5 8" xfId="8506" xr:uid="{00000000-0005-0000-0000-00001AA00000}"/>
    <cellStyle name="Normal 5 4 5 8 2" xfId="37564" xr:uid="{00000000-0005-0000-0000-00001BA00000}"/>
    <cellStyle name="Normal 5 4 5 9" xfId="30980" xr:uid="{00000000-0005-0000-0000-00001CA00000}"/>
    <cellStyle name="Normal 5 4 6" xfId="2419" xr:uid="{00000000-0005-0000-0000-00001DA00000}"/>
    <cellStyle name="Normal 5 4 6 2" xfId="5778" xr:uid="{00000000-0005-0000-0000-00001EA00000}"/>
    <cellStyle name="Normal 5 4 6 2 2" xfId="19060" xr:uid="{00000000-0005-0000-0000-00001FA00000}"/>
    <cellStyle name="Normal 5 4 6 2 2 2" xfId="27014" xr:uid="{00000000-0005-0000-0000-000020A00000}"/>
    <cellStyle name="Normal 5 4 6 2 2 2 2" xfId="55973" xr:uid="{00000000-0005-0000-0000-000021A00000}"/>
    <cellStyle name="Normal 5 4 6 2 2 3" xfId="48032" xr:uid="{00000000-0005-0000-0000-000022A00000}"/>
    <cellStyle name="Normal 5 4 6 2 3" xfId="12390" xr:uid="{00000000-0005-0000-0000-000023A00000}"/>
    <cellStyle name="Normal 5 4 6 2 3 2" xfId="41448" xr:uid="{00000000-0005-0000-0000-000024A00000}"/>
    <cellStyle name="Normal 5 4 6 2 4" xfId="34864" xr:uid="{00000000-0005-0000-0000-000025A00000}"/>
    <cellStyle name="Normal 5 4 6 3" xfId="16006" xr:uid="{00000000-0005-0000-0000-000026A00000}"/>
    <cellStyle name="Normal 5 4 6 3 2" xfId="23964" xr:uid="{00000000-0005-0000-0000-000027A00000}"/>
    <cellStyle name="Normal 5 4 6 3 2 2" xfId="52923" xr:uid="{00000000-0005-0000-0000-000028A00000}"/>
    <cellStyle name="Normal 5 4 6 3 3" xfId="44982" xr:uid="{00000000-0005-0000-0000-000029A00000}"/>
    <cellStyle name="Normal 5 4 6 4" xfId="9098" xr:uid="{00000000-0005-0000-0000-00002AA00000}"/>
    <cellStyle name="Normal 5 4 6 4 2" xfId="38156" xr:uid="{00000000-0005-0000-0000-00002BA00000}"/>
    <cellStyle name="Normal 5 4 6 5" xfId="31572" xr:uid="{00000000-0005-0000-0000-00002CA00000}"/>
    <cellStyle name="Normal 5 4 7" xfId="3618" xr:uid="{00000000-0005-0000-0000-00002DA00000}"/>
    <cellStyle name="Normal 5 4 7 2" xfId="16912" xr:uid="{00000000-0005-0000-0000-00002EA00000}"/>
    <cellStyle name="Normal 5 4 7 2 2" xfId="24866" xr:uid="{00000000-0005-0000-0000-00002FA00000}"/>
    <cellStyle name="Normal 5 4 7 2 2 2" xfId="53825" xr:uid="{00000000-0005-0000-0000-000030A00000}"/>
    <cellStyle name="Normal 5 4 7 2 3" xfId="45884" xr:uid="{00000000-0005-0000-0000-000031A00000}"/>
    <cellStyle name="Normal 5 4 7 3" xfId="10242" xr:uid="{00000000-0005-0000-0000-000032A00000}"/>
    <cellStyle name="Normal 5 4 7 3 2" xfId="39300" xr:uid="{00000000-0005-0000-0000-000033A00000}"/>
    <cellStyle name="Normal 5 4 7 4" xfId="32716" xr:uid="{00000000-0005-0000-0000-000034A00000}"/>
    <cellStyle name="Normal 5 4 8" xfId="4772" xr:uid="{00000000-0005-0000-0000-000035A00000}"/>
    <cellStyle name="Normal 5 4 8 2" xfId="18056" xr:uid="{00000000-0005-0000-0000-000036A00000}"/>
    <cellStyle name="Normal 5 4 8 2 2" xfId="26010" xr:uid="{00000000-0005-0000-0000-000037A00000}"/>
    <cellStyle name="Normal 5 4 8 2 2 2" xfId="54969" xr:uid="{00000000-0005-0000-0000-000038A00000}"/>
    <cellStyle name="Normal 5 4 8 2 3" xfId="47028" xr:uid="{00000000-0005-0000-0000-000039A00000}"/>
    <cellStyle name="Normal 5 4 8 3" xfId="11386" xr:uid="{00000000-0005-0000-0000-00003AA00000}"/>
    <cellStyle name="Normal 5 4 8 3 2" xfId="40444" xr:uid="{00000000-0005-0000-0000-00003BA00000}"/>
    <cellStyle name="Normal 5 4 8 4" xfId="33860" xr:uid="{00000000-0005-0000-0000-00003CA00000}"/>
    <cellStyle name="Normal 5 4 9" xfId="6933" xr:uid="{00000000-0005-0000-0000-00003DA00000}"/>
    <cellStyle name="Normal 5 4 9 2" xfId="20204" xr:uid="{00000000-0005-0000-0000-00003EA00000}"/>
    <cellStyle name="Normal 5 4 9 2 2" xfId="28158" xr:uid="{00000000-0005-0000-0000-00003FA00000}"/>
    <cellStyle name="Normal 5 4 9 2 2 2" xfId="57117" xr:uid="{00000000-0005-0000-0000-000040A00000}"/>
    <cellStyle name="Normal 5 4 9 2 3" xfId="49176" xr:uid="{00000000-0005-0000-0000-000041A00000}"/>
    <cellStyle name="Normal 5 4 9 3" xfId="13534" xr:uid="{00000000-0005-0000-0000-000042A00000}"/>
    <cellStyle name="Normal 5 4 9 3 2" xfId="42592" xr:uid="{00000000-0005-0000-0000-000043A00000}"/>
    <cellStyle name="Normal 5 4 9 4" xfId="36008" xr:uid="{00000000-0005-0000-0000-000044A00000}"/>
    <cellStyle name="Normal 5 5" xfId="1417" xr:uid="{00000000-0005-0000-0000-000045A00000}"/>
    <cellStyle name="Normal 5 5 10" xfId="21399" xr:uid="{00000000-0005-0000-0000-000046A00000}"/>
    <cellStyle name="Normal 5 5 10 2" xfId="29347" xr:uid="{00000000-0005-0000-0000-000047A00000}"/>
    <cellStyle name="Normal 5 5 10 2 2" xfId="58306" xr:uid="{00000000-0005-0000-0000-000048A00000}"/>
    <cellStyle name="Normal 5 5 10 3" xfId="50365" xr:uid="{00000000-0005-0000-0000-000049A00000}"/>
    <cellStyle name="Normal 5 5 11" xfId="8139" xr:uid="{00000000-0005-0000-0000-00004AA00000}"/>
    <cellStyle name="Normal 5 5 11 2" xfId="37197" xr:uid="{00000000-0005-0000-0000-00004BA00000}"/>
    <cellStyle name="Normal 5 5 12" xfId="30613" xr:uid="{00000000-0005-0000-0000-00004CA00000}"/>
    <cellStyle name="Normal 5 5 2" xfId="1637" xr:uid="{00000000-0005-0000-0000-00004DA00000}"/>
    <cellStyle name="Normal 5 5 2 10" xfId="30826" xr:uid="{00000000-0005-0000-0000-00004EA00000}"/>
    <cellStyle name="Normal 5 5 2 2" xfId="2262" xr:uid="{00000000-0005-0000-0000-00004FA00000}"/>
    <cellStyle name="Normal 5 5 2 2 2" xfId="3270" xr:uid="{00000000-0005-0000-0000-000050A00000}"/>
    <cellStyle name="Normal 5 5 2 2 2 2" xfId="6628" xr:uid="{00000000-0005-0000-0000-000051A00000}"/>
    <cellStyle name="Normal 5 5 2 2 2 2 2" xfId="19910" xr:uid="{00000000-0005-0000-0000-000052A00000}"/>
    <cellStyle name="Normal 5 5 2 2 2 2 2 2" xfId="27864" xr:uid="{00000000-0005-0000-0000-000053A00000}"/>
    <cellStyle name="Normal 5 5 2 2 2 2 2 2 2" xfId="56823" xr:uid="{00000000-0005-0000-0000-000054A00000}"/>
    <cellStyle name="Normal 5 5 2 2 2 2 2 3" xfId="48882" xr:uid="{00000000-0005-0000-0000-000055A00000}"/>
    <cellStyle name="Normal 5 5 2 2 2 2 3" xfId="13240" xr:uid="{00000000-0005-0000-0000-000056A00000}"/>
    <cellStyle name="Normal 5 5 2 2 2 2 3 2" xfId="42298" xr:uid="{00000000-0005-0000-0000-000057A00000}"/>
    <cellStyle name="Normal 5 5 2 2 2 2 4" xfId="35714" xr:uid="{00000000-0005-0000-0000-000058A00000}"/>
    <cellStyle name="Normal 5 5 2 2 2 3" xfId="16758" xr:uid="{00000000-0005-0000-0000-000059A00000}"/>
    <cellStyle name="Normal 5 5 2 2 2 3 2" xfId="24712" xr:uid="{00000000-0005-0000-0000-00005AA00000}"/>
    <cellStyle name="Normal 5 5 2 2 2 3 2 2" xfId="53671" xr:uid="{00000000-0005-0000-0000-00005BA00000}"/>
    <cellStyle name="Normal 5 5 2 2 2 3 3" xfId="45730" xr:uid="{00000000-0005-0000-0000-00005CA00000}"/>
    <cellStyle name="Normal 5 5 2 2 2 4" xfId="9948" xr:uid="{00000000-0005-0000-0000-00005DA00000}"/>
    <cellStyle name="Normal 5 5 2 2 2 4 2" xfId="39006" xr:uid="{00000000-0005-0000-0000-00005EA00000}"/>
    <cellStyle name="Normal 5 5 2 2 2 5" xfId="32422" xr:uid="{00000000-0005-0000-0000-00005FA00000}"/>
    <cellStyle name="Normal 5 5 2 2 3" xfId="4468" xr:uid="{00000000-0005-0000-0000-000060A00000}"/>
    <cellStyle name="Normal 5 5 2 2 3 2" xfId="17762" xr:uid="{00000000-0005-0000-0000-000061A00000}"/>
    <cellStyle name="Normal 5 5 2 2 3 2 2" xfId="25716" xr:uid="{00000000-0005-0000-0000-000062A00000}"/>
    <cellStyle name="Normal 5 5 2 2 3 2 2 2" xfId="54675" xr:uid="{00000000-0005-0000-0000-000063A00000}"/>
    <cellStyle name="Normal 5 5 2 2 3 2 3" xfId="46734" xr:uid="{00000000-0005-0000-0000-000064A00000}"/>
    <cellStyle name="Normal 5 5 2 2 3 3" xfId="11092" xr:uid="{00000000-0005-0000-0000-000065A00000}"/>
    <cellStyle name="Normal 5 5 2 2 3 3 2" xfId="40150" xr:uid="{00000000-0005-0000-0000-000066A00000}"/>
    <cellStyle name="Normal 5 5 2 2 3 4" xfId="33566" xr:uid="{00000000-0005-0000-0000-000067A00000}"/>
    <cellStyle name="Normal 5 5 2 2 4" xfId="5624" xr:uid="{00000000-0005-0000-0000-000068A00000}"/>
    <cellStyle name="Normal 5 5 2 2 4 2" xfId="18906" xr:uid="{00000000-0005-0000-0000-000069A00000}"/>
    <cellStyle name="Normal 5 5 2 2 4 2 2" xfId="26860" xr:uid="{00000000-0005-0000-0000-00006AA00000}"/>
    <cellStyle name="Normal 5 5 2 2 4 2 2 2" xfId="55819" xr:uid="{00000000-0005-0000-0000-00006BA00000}"/>
    <cellStyle name="Normal 5 5 2 2 4 2 3" xfId="47878" xr:uid="{00000000-0005-0000-0000-00006CA00000}"/>
    <cellStyle name="Normal 5 5 2 2 4 3" xfId="12236" xr:uid="{00000000-0005-0000-0000-00006DA00000}"/>
    <cellStyle name="Normal 5 5 2 2 4 3 2" xfId="41294" xr:uid="{00000000-0005-0000-0000-00006EA00000}"/>
    <cellStyle name="Normal 5 5 2 2 4 4" xfId="34710" xr:uid="{00000000-0005-0000-0000-00006FA00000}"/>
    <cellStyle name="Normal 5 5 2 2 5" xfId="7793" xr:uid="{00000000-0005-0000-0000-000070A00000}"/>
    <cellStyle name="Normal 5 5 2 2 5 2" xfId="21054" xr:uid="{00000000-0005-0000-0000-000071A00000}"/>
    <cellStyle name="Normal 5 5 2 2 5 2 2" xfId="29008" xr:uid="{00000000-0005-0000-0000-000072A00000}"/>
    <cellStyle name="Normal 5 5 2 2 5 2 2 2" xfId="57967" xr:uid="{00000000-0005-0000-0000-000073A00000}"/>
    <cellStyle name="Normal 5 5 2 2 5 2 3" xfId="50026" xr:uid="{00000000-0005-0000-0000-000074A00000}"/>
    <cellStyle name="Normal 5 5 2 2 5 3" xfId="14384" xr:uid="{00000000-0005-0000-0000-000075A00000}"/>
    <cellStyle name="Normal 5 5 2 2 5 3 2" xfId="43442" xr:uid="{00000000-0005-0000-0000-000076A00000}"/>
    <cellStyle name="Normal 5 5 2 2 5 4" xfId="36858" xr:uid="{00000000-0005-0000-0000-000077A00000}"/>
    <cellStyle name="Normal 5 5 2 2 6" xfId="15663" xr:uid="{00000000-0005-0000-0000-000078A00000}"/>
    <cellStyle name="Normal 5 5 2 2 6 2" xfId="23653" xr:uid="{00000000-0005-0000-0000-000079A00000}"/>
    <cellStyle name="Normal 5 5 2 2 6 2 2" xfId="52612" xr:uid="{00000000-0005-0000-0000-00007AA00000}"/>
    <cellStyle name="Normal 5 5 2 2 6 3" xfId="44671" xr:uid="{00000000-0005-0000-0000-00007BA00000}"/>
    <cellStyle name="Normal 5 5 2 2 7" xfId="22204" xr:uid="{00000000-0005-0000-0000-00007CA00000}"/>
    <cellStyle name="Normal 5 5 2 2 7 2" xfId="30152" xr:uid="{00000000-0005-0000-0000-00007DA00000}"/>
    <cellStyle name="Normal 5 5 2 2 7 2 2" xfId="59111" xr:uid="{00000000-0005-0000-0000-00007EA00000}"/>
    <cellStyle name="Normal 5 5 2 2 7 3" xfId="51170" xr:uid="{00000000-0005-0000-0000-00007FA00000}"/>
    <cellStyle name="Normal 5 5 2 2 8" xfId="8944" xr:uid="{00000000-0005-0000-0000-000080A00000}"/>
    <cellStyle name="Normal 5 5 2 2 8 2" xfId="38002" xr:uid="{00000000-0005-0000-0000-000081A00000}"/>
    <cellStyle name="Normal 5 5 2 2 9" xfId="31418" xr:uid="{00000000-0005-0000-0000-000082A00000}"/>
    <cellStyle name="Normal 5 5 2 3" xfId="2678" xr:uid="{00000000-0005-0000-0000-000083A00000}"/>
    <cellStyle name="Normal 5 5 2 3 2" xfId="6036" xr:uid="{00000000-0005-0000-0000-000084A00000}"/>
    <cellStyle name="Normal 5 5 2 3 2 2" xfId="19318" xr:uid="{00000000-0005-0000-0000-000085A00000}"/>
    <cellStyle name="Normal 5 5 2 3 2 2 2" xfId="27272" xr:uid="{00000000-0005-0000-0000-000086A00000}"/>
    <cellStyle name="Normal 5 5 2 3 2 2 2 2" xfId="56231" xr:uid="{00000000-0005-0000-0000-000087A00000}"/>
    <cellStyle name="Normal 5 5 2 3 2 2 3" xfId="48290" xr:uid="{00000000-0005-0000-0000-000088A00000}"/>
    <cellStyle name="Normal 5 5 2 3 2 3" xfId="12648" xr:uid="{00000000-0005-0000-0000-000089A00000}"/>
    <cellStyle name="Normal 5 5 2 3 2 3 2" xfId="41706" xr:uid="{00000000-0005-0000-0000-00008AA00000}"/>
    <cellStyle name="Normal 5 5 2 3 2 4" xfId="35122" xr:uid="{00000000-0005-0000-0000-00008BA00000}"/>
    <cellStyle name="Normal 5 5 2 3 3" xfId="16166" xr:uid="{00000000-0005-0000-0000-00008CA00000}"/>
    <cellStyle name="Normal 5 5 2 3 3 2" xfId="24120" xr:uid="{00000000-0005-0000-0000-00008DA00000}"/>
    <cellStyle name="Normal 5 5 2 3 3 2 2" xfId="53079" xr:uid="{00000000-0005-0000-0000-00008EA00000}"/>
    <cellStyle name="Normal 5 5 2 3 3 3" xfId="45138" xr:uid="{00000000-0005-0000-0000-00008FA00000}"/>
    <cellStyle name="Normal 5 5 2 3 4" xfId="9356" xr:uid="{00000000-0005-0000-0000-000090A00000}"/>
    <cellStyle name="Normal 5 5 2 3 4 2" xfId="38414" xr:uid="{00000000-0005-0000-0000-000091A00000}"/>
    <cellStyle name="Normal 5 5 2 3 5" xfId="31830" xr:uid="{00000000-0005-0000-0000-000092A00000}"/>
    <cellStyle name="Normal 5 5 2 4" xfId="3876" xr:uid="{00000000-0005-0000-0000-000093A00000}"/>
    <cellStyle name="Normal 5 5 2 4 2" xfId="17170" xr:uid="{00000000-0005-0000-0000-000094A00000}"/>
    <cellStyle name="Normal 5 5 2 4 2 2" xfId="25124" xr:uid="{00000000-0005-0000-0000-000095A00000}"/>
    <cellStyle name="Normal 5 5 2 4 2 2 2" xfId="54083" xr:uid="{00000000-0005-0000-0000-000096A00000}"/>
    <cellStyle name="Normal 5 5 2 4 2 3" xfId="46142" xr:uid="{00000000-0005-0000-0000-000097A00000}"/>
    <cellStyle name="Normal 5 5 2 4 3" xfId="10500" xr:uid="{00000000-0005-0000-0000-000098A00000}"/>
    <cellStyle name="Normal 5 5 2 4 3 2" xfId="39558" xr:uid="{00000000-0005-0000-0000-000099A00000}"/>
    <cellStyle name="Normal 5 5 2 4 4" xfId="32974" xr:uid="{00000000-0005-0000-0000-00009AA00000}"/>
    <cellStyle name="Normal 5 5 2 5" xfId="5032" xr:uid="{00000000-0005-0000-0000-00009BA00000}"/>
    <cellStyle name="Normal 5 5 2 5 2" xfId="18314" xr:uid="{00000000-0005-0000-0000-00009CA00000}"/>
    <cellStyle name="Normal 5 5 2 5 2 2" xfId="26268" xr:uid="{00000000-0005-0000-0000-00009DA00000}"/>
    <cellStyle name="Normal 5 5 2 5 2 2 2" xfId="55227" xr:uid="{00000000-0005-0000-0000-00009EA00000}"/>
    <cellStyle name="Normal 5 5 2 5 2 3" xfId="47286" xr:uid="{00000000-0005-0000-0000-00009FA00000}"/>
    <cellStyle name="Normal 5 5 2 5 3" xfId="11644" xr:uid="{00000000-0005-0000-0000-0000A0A00000}"/>
    <cellStyle name="Normal 5 5 2 5 3 2" xfId="40702" xr:uid="{00000000-0005-0000-0000-0000A1A00000}"/>
    <cellStyle name="Normal 5 5 2 5 4" xfId="34118" xr:uid="{00000000-0005-0000-0000-0000A2A00000}"/>
    <cellStyle name="Normal 5 5 2 6" xfId="7201" xr:uid="{00000000-0005-0000-0000-0000A3A00000}"/>
    <cellStyle name="Normal 5 5 2 6 2" xfId="20462" xr:uid="{00000000-0005-0000-0000-0000A4A00000}"/>
    <cellStyle name="Normal 5 5 2 6 2 2" xfId="28416" xr:uid="{00000000-0005-0000-0000-0000A5A00000}"/>
    <cellStyle name="Normal 5 5 2 6 2 2 2" xfId="57375" xr:uid="{00000000-0005-0000-0000-0000A6A00000}"/>
    <cellStyle name="Normal 5 5 2 6 2 3" xfId="49434" xr:uid="{00000000-0005-0000-0000-0000A7A00000}"/>
    <cellStyle name="Normal 5 5 2 6 3" xfId="13792" xr:uid="{00000000-0005-0000-0000-0000A8A00000}"/>
    <cellStyle name="Normal 5 5 2 6 3 2" xfId="42850" xr:uid="{00000000-0005-0000-0000-0000A9A00000}"/>
    <cellStyle name="Normal 5 5 2 6 4" xfId="36266" xr:uid="{00000000-0005-0000-0000-0000AAA00000}"/>
    <cellStyle name="Normal 5 5 2 7" xfId="15070" xr:uid="{00000000-0005-0000-0000-0000ABA00000}"/>
    <cellStyle name="Normal 5 5 2 7 2" xfId="23060" xr:uid="{00000000-0005-0000-0000-0000ACA00000}"/>
    <cellStyle name="Normal 5 5 2 7 2 2" xfId="52019" xr:uid="{00000000-0005-0000-0000-0000ADA00000}"/>
    <cellStyle name="Normal 5 5 2 7 3" xfId="44078" xr:uid="{00000000-0005-0000-0000-0000AEA00000}"/>
    <cellStyle name="Normal 5 5 2 8" xfId="21612" xr:uid="{00000000-0005-0000-0000-0000AFA00000}"/>
    <cellStyle name="Normal 5 5 2 8 2" xfId="29560" xr:uid="{00000000-0005-0000-0000-0000B0A00000}"/>
    <cellStyle name="Normal 5 5 2 8 2 2" xfId="58519" xr:uid="{00000000-0005-0000-0000-0000B1A00000}"/>
    <cellStyle name="Normal 5 5 2 8 3" xfId="50578" xr:uid="{00000000-0005-0000-0000-0000B2A00000}"/>
    <cellStyle name="Normal 5 5 2 9" xfId="8352" xr:uid="{00000000-0005-0000-0000-0000B3A00000}"/>
    <cellStyle name="Normal 5 5 2 9 2" xfId="37410" xr:uid="{00000000-0005-0000-0000-0000B4A00000}"/>
    <cellStyle name="Normal 5 5 3" xfId="2049" xr:uid="{00000000-0005-0000-0000-0000B5A00000}"/>
    <cellStyle name="Normal 5 5 3 2" xfId="3057" xr:uid="{00000000-0005-0000-0000-0000B6A00000}"/>
    <cellStyle name="Normal 5 5 3 2 2" xfId="6415" xr:uid="{00000000-0005-0000-0000-0000B7A00000}"/>
    <cellStyle name="Normal 5 5 3 2 2 2" xfId="19697" xr:uid="{00000000-0005-0000-0000-0000B8A00000}"/>
    <cellStyle name="Normal 5 5 3 2 2 2 2" xfId="27651" xr:uid="{00000000-0005-0000-0000-0000B9A00000}"/>
    <cellStyle name="Normal 5 5 3 2 2 2 2 2" xfId="56610" xr:uid="{00000000-0005-0000-0000-0000BAA00000}"/>
    <cellStyle name="Normal 5 5 3 2 2 2 3" xfId="48669" xr:uid="{00000000-0005-0000-0000-0000BBA00000}"/>
    <cellStyle name="Normal 5 5 3 2 2 3" xfId="13027" xr:uid="{00000000-0005-0000-0000-0000BCA00000}"/>
    <cellStyle name="Normal 5 5 3 2 2 3 2" xfId="42085" xr:uid="{00000000-0005-0000-0000-0000BDA00000}"/>
    <cellStyle name="Normal 5 5 3 2 2 4" xfId="35501" xr:uid="{00000000-0005-0000-0000-0000BEA00000}"/>
    <cellStyle name="Normal 5 5 3 2 3" xfId="16545" xr:uid="{00000000-0005-0000-0000-0000BFA00000}"/>
    <cellStyle name="Normal 5 5 3 2 3 2" xfId="24499" xr:uid="{00000000-0005-0000-0000-0000C0A00000}"/>
    <cellStyle name="Normal 5 5 3 2 3 2 2" xfId="53458" xr:uid="{00000000-0005-0000-0000-0000C1A00000}"/>
    <cellStyle name="Normal 5 5 3 2 3 3" xfId="45517" xr:uid="{00000000-0005-0000-0000-0000C2A00000}"/>
    <cellStyle name="Normal 5 5 3 2 4" xfId="9735" xr:uid="{00000000-0005-0000-0000-0000C3A00000}"/>
    <cellStyle name="Normal 5 5 3 2 4 2" xfId="38793" xr:uid="{00000000-0005-0000-0000-0000C4A00000}"/>
    <cellStyle name="Normal 5 5 3 2 5" xfId="32209" xr:uid="{00000000-0005-0000-0000-0000C5A00000}"/>
    <cellStyle name="Normal 5 5 3 3" xfId="4255" xr:uid="{00000000-0005-0000-0000-0000C6A00000}"/>
    <cellStyle name="Normal 5 5 3 3 2" xfId="17549" xr:uid="{00000000-0005-0000-0000-0000C7A00000}"/>
    <cellStyle name="Normal 5 5 3 3 2 2" xfId="25503" xr:uid="{00000000-0005-0000-0000-0000C8A00000}"/>
    <cellStyle name="Normal 5 5 3 3 2 2 2" xfId="54462" xr:uid="{00000000-0005-0000-0000-0000C9A00000}"/>
    <cellStyle name="Normal 5 5 3 3 2 3" xfId="46521" xr:uid="{00000000-0005-0000-0000-0000CAA00000}"/>
    <cellStyle name="Normal 5 5 3 3 3" xfId="10879" xr:uid="{00000000-0005-0000-0000-0000CBA00000}"/>
    <cellStyle name="Normal 5 5 3 3 3 2" xfId="39937" xr:uid="{00000000-0005-0000-0000-0000CCA00000}"/>
    <cellStyle name="Normal 5 5 3 3 4" xfId="33353" xr:uid="{00000000-0005-0000-0000-0000CDA00000}"/>
    <cellStyle name="Normal 5 5 3 4" xfId="5411" xr:uid="{00000000-0005-0000-0000-0000CEA00000}"/>
    <cellStyle name="Normal 5 5 3 4 2" xfId="18693" xr:uid="{00000000-0005-0000-0000-0000CFA00000}"/>
    <cellStyle name="Normal 5 5 3 4 2 2" xfId="26647" xr:uid="{00000000-0005-0000-0000-0000D0A00000}"/>
    <cellStyle name="Normal 5 5 3 4 2 2 2" xfId="55606" xr:uid="{00000000-0005-0000-0000-0000D1A00000}"/>
    <cellStyle name="Normal 5 5 3 4 2 3" xfId="47665" xr:uid="{00000000-0005-0000-0000-0000D2A00000}"/>
    <cellStyle name="Normal 5 5 3 4 3" xfId="12023" xr:uid="{00000000-0005-0000-0000-0000D3A00000}"/>
    <cellStyle name="Normal 5 5 3 4 3 2" xfId="41081" xr:uid="{00000000-0005-0000-0000-0000D4A00000}"/>
    <cellStyle name="Normal 5 5 3 4 4" xfId="34497" xr:uid="{00000000-0005-0000-0000-0000D5A00000}"/>
    <cellStyle name="Normal 5 5 3 5" xfId="7580" xr:uid="{00000000-0005-0000-0000-0000D6A00000}"/>
    <cellStyle name="Normal 5 5 3 5 2" xfId="20841" xr:uid="{00000000-0005-0000-0000-0000D7A00000}"/>
    <cellStyle name="Normal 5 5 3 5 2 2" xfId="28795" xr:uid="{00000000-0005-0000-0000-0000D8A00000}"/>
    <cellStyle name="Normal 5 5 3 5 2 2 2" xfId="57754" xr:uid="{00000000-0005-0000-0000-0000D9A00000}"/>
    <cellStyle name="Normal 5 5 3 5 2 3" xfId="49813" xr:uid="{00000000-0005-0000-0000-0000DAA00000}"/>
    <cellStyle name="Normal 5 5 3 5 3" xfId="14171" xr:uid="{00000000-0005-0000-0000-0000DBA00000}"/>
    <cellStyle name="Normal 5 5 3 5 3 2" xfId="43229" xr:uid="{00000000-0005-0000-0000-0000DCA00000}"/>
    <cellStyle name="Normal 5 5 3 5 4" xfId="36645" xr:uid="{00000000-0005-0000-0000-0000DDA00000}"/>
    <cellStyle name="Normal 5 5 3 6" xfId="15450" xr:uid="{00000000-0005-0000-0000-0000DEA00000}"/>
    <cellStyle name="Normal 5 5 3 6 2" xfId="23440" xr:uid="{00000000-0005-0000-0000-0000DFA00000}"/>
    <cellStyle name="Normal 5 5 3 6 2 2" xfId="52399" xr:uid="{00000000-0005-0000-0000-0000E0A00000}"/>
    <cellStyle name="Normal 5 5 3 6 3" xfId="44458" xr:uid="{00000000-0005-0000-0000-0000E1A00000}"/>
    <cellStyle name="Normal 5 5 3 7" xfId="21991" xr:uid="{00000000-0005-0000-0000-0000E2A00000}"/>
    <cellStyle name="Normal 5 5 3 7 2" xfId="29939" xr:uid="{00000000-0005-0000-0000-0000E3A00000}"/>
    <cellStyle name="Normal 5 5 3 7 2 2" xfId="58898" xr:uid="{00000000-0005-0000-0000-0000E4A00000}"/>
    <cellStyle name="Normal 5 5 3 7 3" xfId="50957" xr:uid="{00000000-0005-0000-0000-0000E5A00000}"/>
    <cellStyle name="Normal 5 5 3 8" xfId="8731" xr:uid="{00000000-0005-0000-0000-0000E6A00000}"/>
    <cellStyle name="Normal 5 5 3 8 2" xfId="37789" xr:uid="{00000000-0005-0000-0000-0000E7A00000}"/>
    <cellStyle name="Normal 5 5 3 9" xfId="31205" xr:uid="{00000000-0005-0000-0000-0000E8A00000}"/>
    <cellStyle name="Normal 5 5 4" xfId="1867" xr:uid="{00000000-0005-0000-0000-0000E9A00000}"/>
    <cellStyle name="Normal 5 5 4 2" xfId="2877" xr:uid="{00000000-0005-0000-0000-0000EAA00000}"/>
    <cellStyle name="Normal 5 5 4 2 2" xfId="6235" xr:uid="{00000000-0005-0000-0000-0000EBA00000}"/>
    <cellStyle name="Normal 5 5 4 2 2 2" xfId="19517" xr:uid="{00000000-0005-0000-0000-0000ECA00000}"/>
    <cellStyle name="Normal 5 5 4 2 2 2 2" xfId="27471" xr:uid="{00000000-0005-0000-0000-0000EDA00000}"/>
    <cellStyle name="Normal 5 5 4 2 2 2 2 2" xfId="56430" xr:uid="{00000000-0005-0000-0000-0000EEA00000}"/>
    <cellStyle name="Normal 5 5 4 2 2 2 3" xfId="48489" xr:uid="{00000000-0005-0000-0000-0000EFA00000}"/>
    <cellStyle name="Normal 5 5 4 2 2 3" xfId="12847" xr:uid="{00000000-0005-0000-0000-0000F0A00000}"/>
    <cellStyle name="Normal 5 5 4 2 2 3 2" xfId="41905" xr:uid="{00000000-0005-0000-0000-0000F1A00000}"/>
    <cellStyle name="Normal 5 5 4 2 2 4" xfId="35321" xr:uid="{00000000-0005-0000-0000-0000F2A00000}"/>
    <cellStyle name="Normal 5 5 4 2 3" xfId="16365" xr:uid="{00000000-0005-0000-0000-0000F3A00000}"/>
    <cellStyle name="Normal 5 5 4 2 3 2" xfId="24319" xr:uid="{00000000-0005-0000-0000-0000F4A00000}"/>
    <cellStyle name="Normal 5 5 4 2 3 2 2" xfId="53278" xr:uid="{00000000-0005-0000-0000-0000F5A00000}"/>
    <cellStyle name="Normal 5 5 4 2 3 3" xfId="45337" xr:uid="{00000000-0005-0000-0000-0000F6A00000}"/>
    <cellStyle name="Normal 5 5 4 2 4" xfId="9555" xr:uid="{00000000-0005-0000-0000-0000F7A00000}"/>
    <cellStyle name="Normal 5 5 4 2 4 2" xfId="38613" xr:uid="{00000000-0005-0000-0000-0000F8A00000}"/>
    <cellStyle name="Normal 5 5 4 2 5" xfId="32029" xr:uid="{00000000-0005-0000-0000-0000F9A00000}"/>
    <cellStyle name="Normal 5 5 4 3" xfId="4075" xr:uid="{00000000-0005-0000-0000-0000FAA00000}"/>
    <cellStyle name="Normal 5 5 4 3 2" xfId="17369" xr:uid="{00000000-0005-0000-0000-0000FBA00000}"/>
    <cellStyle name="Normal 5 5 4 3 2 2" xfId="25323" xr:uid="{00000000-0005-0000-0000-0000FCA00000}"/>
    <cellStyle name="Normal 5 5 4 3 2 2 2" xfId="54282" xr:uid="{00000000-0005-0000-0000-0000FDA00000}"/>
    <cellStyle name="Normal 5 5 4 3 2 3" xfId="46341" xr:uid="{00000000-0005-0000-0000-0000FEA00000}"/>
    <cellStyle name="Normal 5 5 4 3 3" xfId="10699" xr:uid="{00000000-0005-0000-0000-0000FFA00000}"/>
    <cellStyle name="Normal 5 5 4 3 3 2" xfId="39757" xr:uid="{00000000-0005-0000-0000-000000A10000}"/>
    <cellStyle name="Normal 5 5 4 3 4" xfId="33173" xr:uid="{00000000-0005-0000-0000-000001A10000}"/>
    <cellStyle name="Normal 5 5 4 4" xfId="5231" xr:uid="{00000000-0005-0000-0000-000002A10000}"/>
    <cellStyle name="Normal 5 5 4 4 2" xfId="18513" xr:uid="{00000000-0005-0000-0000-000003A10000}"/>
    <cellStyle name="Normal 5 5 4 4 2 2" xfId="26467" xr:uid="{00000000-0005-0000-0000-000004A10000}"/>
    <cellStyle name="Normal 5 5 4 4 2 2 2" xfId="55426" xr:uid="{00000000-0005-0000-0000-000005A10000}"/>
    <cellStyle name="Normal 5 5 4 4 2 3" xfId="47485" xr:uid="{00000000-0005-0000-0000-000006A10000}"/>
    <cellStyle name="Normal 5 5 4 4 3" xfId="11843" xr:uid="{00000000-0005-0000-0000-000007A10000}"/>
    <cellStyle name="Normal 5 5 4 4 3 2" xfId="40901" xr:uid="{00000000-0005-0000-0000-000008A10000}"/>
    <cellStyle name="Normal 5 5 4 4 4" xfId="34317" xr:uid="{00000000-0005-0000-0000-000009A10000}"/>
    <cellStyle name="Normal 5 5 4 5" xfId="7400" xr:uid="{00000000-0005-0000-0000-00000AA10000}"/>
    <cellStyle name="Normal 5 5 4 5 2" xfId="20661" xr:uid="{00000000-0005-0000-0000-00000BA10000}"/>
    <cellStyle name="Normal 5 5 4 5 2 2" xfId="28615" xr:uid="{00000000-0005-0000-0000-00000CA10000}"/>
    <cellStyle name="Normal 5 5 4 5 2 2 2" xfId="57574" xr:uid="{00000000-0005-0000-0000-00000DA10000}"/>
    <cellStyle name="Normal 5 5 4 5 2 3" xfId="49633" xr:uid="{00000000-0005-0000-0000-00000EA10000}"/>
    <cellStyle name="Normal 5 5 4 5 3" xfId="13991" xr:uid="{00000000-0005-0000-0000-00000FA10000}"/>
    <cellStyle name="Normal 5 5 4 5 3 2" xfId="43049" xr:uid="{00000000-0005-0000-0000-000010A10000}"/>
    <cellStyle name="Normal 5 5 4 5 4" xfId="36465" xr:uid="{00000000-0005-0000-0000-000011A10000}"/>
    <cellStyle name="Normal 5 5 4 6" xfId="15270" xr:uid="{00000000-0005-0000-0000-000012A10000}"/>
    <cellStyle name="Normal 5 5 4 6 2" xfId="23260" xr:uid="{00000000-0005-0000-0000-000013A10000}"/>
    <cellStyle name="Normal 5 5 4 6 2 2" xfId="52219" xr:uid="{00000000-0005-0000-0000-000014A10000}"/>
    <cellStyle name="Normal 5 5 4 6 3" xfId="44278" xr:uid="{00000000-0005-0000-0000-000015A10000}"/>
    <cellStyle name="Normal 5 5 4 7" xfId="21811" xr:uid="{00000000-0005-0000-0000-000016A10000}"/>
    <cellStyle name="Normal 5 5 4 7 2" xfId="29759" xr:uid="{00000000-0005-0000-0000-000017A10000}"/>
    <cellStyle name="Normal 5 5 4 7 2 2" xfId="58718" xr:uid="{00000000-0005-0000-0000-000018A10000}"/>
    <cellStyle name="Normal 5 5 4 7 3" xfId="50777" xr:uid="{00000000-0005-0000-0000-000019A10000}"/>
    <cellStyle name="Normal 5 5 4 8" xfId="8551" xr:uid="{00000000-0005-0000-0000-00001AA10000}"/>
    <cellStyle name="Normal 5 5 4 8 2" xfId="37609" xr:uid="{00000000-0005-0000-0000-00001BA10000}"/>
    <cellStyle name="Normal 5 5 4 9" xfId="31025" xr:uid="{00000000-0005-0000-0000-00001CA10000}"/>
    <cellStyle name="Normal 5 5 5" xfId="2465" xr:uid="{00000000-0005-0000-0000-00001DA10000}"/>
    <cellStyle name="Normal 5 5 5 2" xfId="5823" xr:uid="{00000000-0005-0000-0000-00001EA10000}"/>
    <cellStyle name="Normal 5 5 5 2 2" xfId="19105" xr:uid="{00000000-0005-0000-0000-00001FA10000}"/>
    <cellStyle name="Normal 5 5 5 2 2 2" xfId="27059" xr:uid="{00000000-0005-0000-0000-000020A10000}"/>
    <cellStyle name="Normal 5 5 5 2 2 2 2" xfId="56018" xr:uid="{00000000-0005-0000-0000-000021A10000}"/>
    <cellStyle name="Normal 5 5 5 2 2 3" xfId="48077" xr:uid="{00000000-0005-0000-0000-000022A10000}"/>
    <cellStyle name="Normal 5 5 5 2 3" xfId="12435" xr:uid="{00000000-0005-0000-0000-000023A10000}"/>
    <cellStyle name="Normal 5 5 5 2 3 2" xfId="41493" xr:uid="{00000000-0005-0000-0000-000024A10000}"/>
    <cellStyle name="Normal 5 5 5 2 4" xfId="34909" xr:uid="{00000000-0005-0000-0000-000025A10000}"/>
    <cellStyle name="Normal 5 5 5 3" xfId="14717" xr:uid="{00000000-0005-0000-0000-000026A10000}"/>
    <cellStyle name="Normal 5 5 5 3 2" xfId="22747" xr:uid="{00000000-0005-0000-0000-000027A10000}"/>
    <cellStyle name="Normal 5 5 5 3 2 2" xfId="51706" xr:uid="{00000000-0005-0000-0000-000028A10000}"/>
    <cellStyle name="Normal 5 5 5 3 3" xfId="43765" xr:uid="{00000000-0005-0000-0000-000029A10000}"/>
    <cellStyle name="Normal 5 5 5 4" xfId="9143" xr:uid="{00000000-0005-0000-0000-00002AA10000}"/>
    <cellStyle name="Normal 5 5 5 4 2" xfId="38201" xr:uid="{00000000-0005-0000-0000-00002BA10000}"/>
    <cellStyle name="Normal 5 5 5 5" xfId="31617" xr:uid="{00000000-0005-0000-0000-00002CA10000}"/>
    <cellStyle name="Normal 5 5 6" xfId="3663" xr:uid="{00000000-0005-0000-0000-00002DA10000}"/>
    <cellStyle name="Normal 5 5 6 2" xfId="16957" xr:uid="{00000000-0005-0000-0000-00002EA10000}"/>
    <cellStyle name="Normal 5 5 6 2 2" xfId="24911" xr:uid="{00000000-0005-0000-0000-00002FA10000}"/>
    <cellStyle name="Normal 5 5 6 2 2 2" xfId="53870" xr:uid="{00000000-0005-0000-0000-000030A10000}"/>
    <cellStyle name="Normal 5 5 6 2 3" xfId="45929" xr:uid="{00000000-0005-0000-0000-000031A10000}"/>
    <cellStyle name="Normal 5 5 6 3" xfId="10287" xr:uid="{00000000-0005-0000-0000-000032A10000}"/>
    <cellStyle name="Normal 5 5 6 3 2" xfId="39345" xr:uid="{00000000-0005-0000-0000-000033A10000}"/>
    <cellStyle name="Normal 5 5 6 4" xfId="32761" xr:uid="{00000000-0005-0000-0000-000034A10000}"/>
    <cellStyle name="Normal 5 5 7" xfId="4819" xr:uid="{00000000-0005-0000-0000-000035A10000}"/>
    <cellStyle name="Normal 5 5 7 2" xfId="18101" xr:uid="{00000000-0005-0000-0000-000036A10000}"/>
    <cellStyle name="Normal 5 5 7 2 2" xfId="26055" xr:uid="{00000000-0005-0000-0000-000037A10000}"/>
    <cellStyle name="Normal 5 5 7 2 2 2" xfId="55014" xr:uid="{00000000-0005-0000-0000-000038A10000}"/>
    <cellStyle name="Normal 5 5 7 2 3" xfId="47073" xr:uid="{00000000-0005-0000-0000-000039A10000}"/>
    <cellStyle name="Normal 5 5 7 3" xfId="11431" xr:uid="{00000000-0005-0000-0000-00003AA10000}"/>
    <cellStyle name="Normal 5 5 7 3 2" xfId="40489" xr:uid="{00000000-0005-0000-0000-00003BA10000}"/>
    <cellStyle name="Normal 5 5 7 4" xfId="33905" xr:uid="{00000000-0005-0000-0000-00003CA10000}"/>
    <cellStyle name="Normal 5 5 8" xfId="6988" xr:uid="{00000000-0005-0000-0000-00003DA10000}"/>
    <cellStyle name="Normal 5 5 8 2" xfId="20249" xr:uid="{00000000-0005-0000-0000-00003EA10000}"/>
    <cellStyle name="Normal 5 5 8 2 2" xfId="28203" xr:uid="{00000000-0005-0000-0000-00003FA10000}"/>
    <cellStyle name="Normal 5 5 8 2 2 2" xfId="57162" xr:uid="{00000000-0005-0000-0000-000040A10000}"/>
    <cellStyle name="Normal 5 5 8 2 3" xfId="49221" xr:uid="{00000000-0005-0000-0000-000041A10000}"/>
    <cellStyle name="Normal 5 5 8 3" xfId="13579" xr:uid="{00000000-0005-0000-0000-000042A10000}"/>
    <cellStyle name="Normal 5 5 8 3 2" xfId="42637" xr:uid="{00000000-0005-0000-0000-000043A10000}"/>
    <cellStyle name="Normal 5 5 8 4" xfId="36053" xr:uid="{00000000-0005-0000-0000-000044A10000}"/>
    <cellStyle name="Normal 5 5 9" xfId="14857" xr:uid="{00000000-0005-0000-0000-000045A10000}"/>
    <cellStyle name="Normal 5 5 9 2" xfId="22847" xr:uid="{00000000-0005-0000-0000-000046A10000}"/>
    <cellStyle name="Normal 5 5 9 2 2" xfId="51806" xr:uid="{00000000-0005-0000-0000-000047A10000}"/>
    <cellStyle name="Normal 5 5 9 3" xfId="43865" xr:uid="{00000000-0005-0000-0000-000048A10000}"/>
    <cellStyle name="Normal 5 6" xfId="1525" xr:uid="{00000000-0005-0000-0000-000049A10000}"/>
    <cellStyle name="Normal 5 6 10" xfId="30718" xr:uid="{00000000-0005-0000-0000-00004AA10000}"/>
    <cellStyle name="Normal 5 6 2" xfId="2154" xr:uid="{00000000-0005-0000-0000-00004BA10000}"/>
    <cellStyle name="Normal 5 6 2 2" xfId="3162" xr:uid="{00000000-0005-0000-0000-00004CA10000}"/>
    <cellStyle name="Normal 5 6 2 2 2" xfId="6520" xr:uid="{00000000-0005-0000-0000-00004DA10000}"/>
    <cellStyle name="Normal 5 6 2 2 2 2" xfId="19802" xr:uid="{00000000-0005-0000-0000-00004EA10000}"/>
    <cellStyle name="Normal 5 6 2 2 2 2 2" xfId="27756" xr:uid="{00000000-0005-0000-0000-00004FA10000}"/>
    <cellStyle name="Normal 5 6 2 2 2 2 2 2" xfId="56715" xr:uid="{00000000-0005-0000-0000-000050A10000}"/>
    <cellStyle name="Normal 5 6 2 2 2 2 3" xfId="48774" xr:uid="{00000000-0005-0000-0000-000051A10000}"/>
    <cellStyle name="Normal 5 6 2 2 2 3" xfId="13132" xr:uid="{00000000-0005-0000-0000-000052A10000}"/>
    <cellStyle name="Normal 5 6 2 2 2 3 2" xfId="42190" xr:uid="{00000000-0005-0000-0000-000053A10000}"/>
    <cellStyle name="Normal 5 6 2 2 2 4" xfId="35606" xr:uid="{00000000-0005-0000-0000-000054A10000}"/>
    <cellStyle name="Normal 5 6 2 2 3" xfId="16650" xr:uid="{00000000-0005-0000-0000-000055A10000}"/>
    <cellStyle name="Normal 5 6 2 2 3 2" xfId="24604" xr:uid="{00000000-0005-0000-0000-000056A10000}"/>
    <cellStyle name="Normal 5 6 2 2 3 2 2" xfId="53563" xr:uid="{00000000-0005-0000-0000-000057A10000}"/>
    <cellStyle name="Normal 5 6 2 2 3 3" xfId="45622" xr:uid="{00000000-0005-0000-0000-000058A10000}"/>
    <cellStyle name="Normal 5 6 2 2 4" xfId="9840" xr:uid="{00000000-0005-0000-0000-000059A10000}"/>
    <cellStyle name="Normal 5 6 2 2 4 2" xfId="38898" xr:uid="{00000000-0005-0000-0000-00005AA10000}"/>
    <cellStyle name="Normal 5 6 2 2 5" xfId="32314" xr:uid="{00000000-0005-0000-0000-00005BA10000}"/>
    <cellStyle name="Normal 5 6 2 3" xfId="4360" xr:uid="{00000000-0005-0000-0000-00005CA10000}"/>
    <cellStyle name="Normal 5 6 2 3 2" xfId="17654" xr:uid="{00000000-0005-0000-0000-00005DA10000}"/>
    <cellStyle name="Normal 5 6 2 3 2 2" xfId="25608" xr:uid="{00000000-0005-0000-0000-00005EA10000}"/>
    <cellStyle name="Normal 5 6 2 3 2 2 2" xfId="54567" xr:uid="{00000000-0005-0000-0000-00005FA10000}"/>
    <cellStyle name="Normal 5 6 2 3 2 3" xfId="46626" xr:uid="{00000000-0005-0000-0000-000060A10000}"/>
    <cellStyle name="Normal 5 6 2 3 3" xfId="10984" xr:uid="{00000000-0005-0000-0000-000061A10000}"/>
    <cellStyle name="Normal 5 6 2 3 3 2" xfId="40042" xr:uid="{00000000-0005-0000-0000-000062A10000}"/>
    <cellStyle name="Normal 5 6 2 3 4" xfId="33458" xr:uid="{00000000-0005-0000-0000-000063A10000}"/>
    <cellStyle name="Normal 5 6 2 4" xfId="5516" xr:uid="{00000000-0005-0000-0000-000064A10000}"/>
    <cellStyle name="Normal 5 6 2 4 2" xfId="18798" xr:uid="{00000000-0005-0000-0000-000065A10000}"/>
    <cellStyle name="Normal 5 6 2 4 2 2" xfId="26752" xr:uid="{00000000-0005-0000-0000-000066A10000}"/>
    <cellStyle name="Normal 5 6 2 4 2 2 2" xfId="55711" xr:uid="{00000000-0005-0000-0000-000067A10000}"/>
    <cellStyle name="Normal 5 6 2 4 2 3" xfId="47770" xr:uid="{00000000-0005-0000-0000-000068A10000}"/>
    <cellStyle name="Normal 5 6 2 4 3" xfId="12128" xr:uid="{00000000-0005-0000-0000-000069A10000}"/>
    <cellStyle name="Normal 5 6 2 4 3 2" xfId="41186" xr:uid="{00000000-0005-0000-0000-00006AA10000}"/>
    <cellStyle name="Normal 5 6 2 4 4" xfId="34602" xr:uid="{00000000-0005-0000-0000-00006BA10000}"/>
    <cellStyle name="Normal 5 6 2 5" xfId="7685" xr:uid="{00000000-0005-0000-0000-00006CA10000}"/>
    <cellStyle name="Normal 5 6 2 5 2" xfId="20946" xr:uid="{00000000-0005-0000-0000-00006DA10000}"/>
    <cellStyle name="Normal 5 6 2 5 2 2" xfId="28900" xr:uid="{00000000-0005-0000-0000-00006EA10000}"/>
    <cellStyle name="Normal 5 6 2 5 2 2 2" xfId="57859" xr:uid="{00000000-0005-0000-0000-00006FA10000}"/>
    <cellStyle name="Normal 5 6 2 5 2 3" xfId="49918" xr:uid="{00000000-0005-0000-0000-000070A10000}"/>
    <cellStyle name="Normal 5 6 2 5 3" xfId="14276" xr:uid="{00000000-0005-0000-0000-000071A10000}"/>
    <cellStyle name="Normal 5 6 2 5 3 2" xfId="43334" xr:uid="{00000000-0005-0000-0000-000072A10000}"/>
    <cellStyle name="Normal 5 6 2 5 4" xfId="36750" xr:uid="{00000000-0005-0000-0000-000073A10000}"/>
    <cellStyle name="Normal 5 6 2 6" xfId="15555" xr:uid="{00000000-0005-0000-0000-000074A10000}"/>
    <cellStyle name="Normal 5 6 2 6 2" xfId="23545" xr:uid="{00000000-0005-0000-0000-000075A10000}"/>
    <cellStyle name="Normal 5 6 2 6 2 2" xfId="52504" xr:uid="{00000000-0005-0000-0000-000076A10000}"/>
    <cellStyle name="Normal 5 6 2 6 3" xfId="44563" xr:uid="{00000000-0005-0000-0000-000077A10000}"/>
    <cellStyle name="Normal 5 6 2 7" xfId="22096" xr:uid="{00000000-0005-0000-0000-000078A10000}"/>
    <cellStyle name="Normal 5 6 2 7 2" xfId="30044" xr:uid="{00000000-0005-0000-0000-000079A10000}"/>
    <cellStyle name="Normal 5 6 2 7 2 2" xfId="59003" xr:uid="{00000000-0005-0000-0000-00007AA10000}"/>
    <cellStyle name="Normal 5 6 2 7 3" xfId="51062" xr:uid="{00000000-0005-0000-0000-00007BA10000}"/>
    <cellStyle name="Normal 5 6 2 8" xfId="8836" xr:uid="{00000000-0005-0000-0000-00007CA10000}"/>
    <cellStyle name="Normal 5 6 2 8 2" xfId="37894" xr:uid="{00000000-0005-0000-0000-00007DA10000}"/>
    <cellStyle name="Normal 5 6 2 9" xfId="31310" xr:uid="{00000000-0005-0000-0000-00007EA10000}"/>
    <cellStyle name="Normal 5 6 3" xfId="2570" xr:uid="{00000000-0005-0000-0000-00007FA10000}"/>
    <cellStyle name="Normal 5 6 3 2" xfId="5928" xr:uid="{00000000-0005-0000-0000-000080A10000}"/>
    <cellStyle name="Normal 5 6 3 2 2" xfId="19210" xr:uid="{00000000-0005-0000-0000-000081A10000}"/>
    <cellStyle name="Normal 5 6 3 2 2 2" xfId="27164" xr:uid="{00000000-0005-0000-0000-000082A10000}"/>
    <cellStyle name="Normal 5 6 3 2 2 2 2" xfId="56123" xr:uid="{00000000-0005-0000-0000-000083A10000}"/>
    <cellStyle name="Normal 5 6 3 2 2 3" xfId="48182" xr:uid="{00000000-0005-0000-0000-000084A10000}"/>
    <cellStyle name="Normal 5 6 3 2 3" xfId="12540" xr:uid="{00000000-0005-0000-0000-000085A10000}"/>
    <cellStyle name="Normal 5 6 3 2 3 2" xfId="41598" xr:uid="{00000000-0005-0000-0000-000086A10000}"/>
    <cellStyle name="Normal 5 6 3 2 4" xfId="35014" xr:uid="{00000000-0005-0000-0000-000087A10000}"/>
    <cellStyle name="Normal 5 6 3 3" xfId="16058" xr:uid="{00000000-0005-0000-0000-000088A10000}"/>
    <cellStyle name="Normal 5 6 3 3 2" xfId="24012" xr:uid="{00000000-0005-0000-0000-000089A10000}"/>
    <cellStyle name="Normal 5 6 3 3 2 2" xfId="52971" xr:uid="{00000000-0005-0000-0000-00008AA10000}"/>
    <cellStyle name="Normal 5 6 3 3 3" xfId="45030" xr:uid="{00000000-0005-0000-0000-00008BA10000}"/>
    <cellStyle name="Normal 5 6 3 4" xfId="9248" xr:uid="{00000000-0005-0000-0000-00008CA10000}"/>
    <cellStyle name="Normal 5 6 3 4 2" xfId="38306" xr:uid="{00000000-0005-0000-0000-00008DA10000}"/>
    <cellStyle name="Normal 5 6 3 5" xfId="31722" xr:uid="{00000000-0005-0000-0000-00008EA10000}"/>
    <cellStyle name="Normal 5 6 4" xfId="3768" xr:uid="{00000000-0005-0000-0000-00008FA10000}"/>
    <cellStyle name="Normal 5 6 4 2" xfId="17062" xr:uid="{00000000-0005-0000-0000-000090A10000}"/>
    <cellStyle name="Normal 5 6 4 2 2" xfId="25016" xr:uid="{00000000-0005-0000-0000-000091A10000}"/>
    <cellStyle name="Normal 5 6 4 2 2 2" xfId="53975" xr:uid="{00000000-0005-0000-0000-000092A10000}"/>
    <cellStyle name="Normal 5 6 4 2 3" xfId="46034" xr:uid="{00000000-0005-0000-0000-000093A10000}"/>
    <cellStyle name="Normal 5 6 4 3" xfId="10392" xr:uid="{00000000-0005-0000-0000-000094A10000}"/>
    <cellStyle name="Normal 5 6 4 3 2" xfId="39450" xr:uid="{00000000-0005-0000-0000-000095A10000}"/>
    <cellStyle name="Normal 5 6 4 4" xfId="32866" xr:uid="{00000000-0005-0000-0000-000096A10000}"/>
    <cellStyle name="Normal 5 6 5" xfId="4924" xr:uid="{00000000-0005-0000-0000-000097A10000}"/>
    <cellStyle name="Normal 5 6 5 2" xfId="18206" xr:uid="{00000000-0005-0000-0000-000098A10000}"/>
    <cellStyle name="Normal 5 6 5 2 2" xfId="26160" xr:uid="{00000000-0005-0000-0000-000099A10000}"/>
    <cellStyle name="Normal 5 6 5 2 2 2" xfId="55119" xr:uid="{00000000-0005-0000-0000-00009AA10000}"/>
    <cellStyle name="Normal 5 6 5 2 3" xfId="47178" xr:uid="{00000000-0005-0000-0000-00009BA10000}"/>
    <cellStyle name="Normal 5 6 5 3" xfId="11536" xr:uid="{00000000-0005-0000-0000-00009CA10000}"/>
    <cellStyle name="Normal 5 6 5 3 2" xfId="40594" xr:uid="{00000000-0005-0000-0000-00009DA10000}"/>
    <cellStyle name="Normal 5 6 5 4" xfId="34010" xr:uid="{00000000-0005-0000-0000-00009EA10000}"/>
    <cellStyle name="Normal 5 6 6" xfId="7093" xr:uid="{00000000-0005-0000-0000-00009FA10000}"/>
    <cellStyle name="Normal 5 6 6 2" xfId="20354" xr:uid="{00000000-0005-0000-0000-0000A0A10000}"/>
    <cellStyle name="Normal 5 6 6 2 2" xfId="28308" xr:uid="{00000000-0005-0000-0000-0000A1A10000}"/>
    <cellStyle name="Normal 5 6 6 2 2 2" xfId="57267" xr:uid="{00000000-0005-0000-0000-0000A2A10000}"/>
    <cellStyle name="Normal 5 6 6 2 3" xfId="49326" xr:uid="{00000000-0005-0000-0000-0000A3A10000}"/>
    <cellStyle name="Normal 5 6 6 3" xfId="13684" xr:uid="{00000000-0005-0000-0000-0000A4A10000}"/>
    <cellStyle name="Normal 5 6 6 3 2" xfId="42742" xr:uid="{00000000-0005-0000-0000-0000A5A10000}"/>
    <cellStyle name="Normal 5 6 6 4" xfId="36158" xr:uid="{00000000-0005-0000-0000-0000A6A10000}"/>
    <cellStyle name="Normal 5 6 7" xfId="14962" xr:uid="{00000000-0005-0000-0000-0000A7A10000}"/>
    <cellStyle name="Normal 5 6 7 2" xfId="22952" xr:uid="{00000000-0005-0000-0000-0000A8A10000}"/>
    <cellStyle name="Normal 5 6 7 2 2" xfId="51911" xr:uid="{00000000-0005-0000-0000-0000A9A10000}"/>
    <cellStyle name="Normal 5 6 7 3" xfId="43970" xr:uid="{00000000-0005-0000-0000-0000AAA10000}"/>
    <cellStyle name="Normal 5 6 8" xfId="21504" xr:uid="{00000000-0005-0000-0000-0000ABA10000}"/>
    <cellStyle name="Normal 5 6 8 2" xfId="29452" xr:uid="{00000000-0005-0000-0000-0000ACA10000}"/>
    <cellStyle name="Normal 5 6 8 2 2" xfId="58411" xr:uid="{00000000-0005-0000-0000-0000ADA10000}"/>
    <cellStyle name="Normal 5 6 8 3" xfId="50470" xr:uid="{00000000-0005-0000-0000-0000AEA10000}"/>
    <cellStyle name="Normal 5 6 9" xfId="8244" xr:uid="{00000000-0005-0000-0000-0000AFA10000}"/>
    <cellStyle name="Normal 5 6 9 2" xfId="37302" xr:uid="{00000000-0005-0000-0000-0000B0A10000}"/>
    <cellStyle name="Normal 5 7" xfId="1959" xr:uid="{00000000-0005-0000-0000-0000B1A10000}"/>
    <cellStyle name="Normal 5 7 2" xfId="2967" xr:uid="{00000000-0005-0000-0000-0000B2A10000}"/>
    <cellStyle name="Normal 5 7 2 2" xfId="6325" xr:uid="{00000000-0005-0000-0000-0000B3A10000}"/>
    <cellStyle name="Normal 5 7 2 2 2" xfId="19607" xr:uid="{00000000-0005-0000-0000-0000B4A10000}"/>
    <cellStyle name="Normal 5 7 2 2 2 2" xfId="27561" xr:uid="{00000000-0005-0000-0000-0000B5A10000}"/>
    <cellStyle name="Normal 5 7 2 2 2 2 2" xfId="56520" xr:uid="{00000000-0005-0000-0000-0000B6A10000}"/>
    <cellStyle name="Normal 5 7 2 2 2 3" xfId="48579" xr:uid="{00000000-0005-0000-0000-0000B7A10000}"/>
    <cellStyle name="Normal 5 7 2 2 3" xfId="12937" xr:uid="{00000000-0005-0000-0000-0000B8A10000}"/>
    <cellStyle name="Normal 5 7 2 2 3 2" xfId="41995" xr:uid="{00000000-0005-0000-0000-0000B9A10000}"/>
    <cellStyle name="Normal 5 7 2 2 4" xfId="35411" xr:uid="{00000000-0005-0000-0000-0000BAA10000}"/>
    <cellStyle name="Normal 5 7 2 3" xfId="16455" xr:uid="{00000000-0005-0000-0000-0000BBA10000}"/>
    <cellStyle name="Normal 5 7 2 3 2" xfId="24409" xr:uid="{00000000-0005-0000-0000-0000BCA10000}"/>
    <cellStyle name="Normal 5 7 2 3 2 2" xfId="53368" xr:uid="{00000000-0005-0000-0000-0000BDA10000}"/>
    <cellStyle name="Normal 5 7 2 3 3" xfId="45427" xr:uid="{00000000-0005-0000-0000-0000BEA10000}"/>
    <cellStyle name="Normal 5 7 2 4" xfId="9645" xr:uid="{00000000-0005-0000-0000-0000BFA10000}"/>
    <cellStyle name="Normal 5 7 2 4 2" xfId="38703" xr:uid="{00000000-0005-0000-0000-0000C0A10000}"/>
    <cellStyle name="Normal 5 7 2 5" xfId="32119" xr:uid="{00000000-0005-0000-0000-0000C1A10000}"/>
    <cellStyle name="Normal 5 7 3" xfId="4165" xr:uid="{00000000-0005-0000-0000-0000C2A10000}"/>
    <cellStyle name="Normal 5 7 3 2" xfId="17459" xr:uid="{00000000-0005-0000-0000-0000C3A10000}"/>
    <cellStyle name="Normal 5 7 3 2 2" xfId="25413" xr:uid="{00000000-0005-0000-0000-0000C4A10000}"/>
    <cellStyle name="Normal 5 7 3 2 2 2" xfId="54372" xr:uid="{00000000-0005-0000-0000-0000C5A10000}"/>
    <cellStyle name="Normal 5 7 3 2 3" xfId="46431" xr:uid="{00000000-0005-0000-0000-0000C6A10000}"/>
    <cellStyle name="Normal 5 7 3 3" xfId="10789" xr:uid="{00000000-0005-0000-0000-0000C7A10000}"/>
    <cellStyle name="Normal 5 7 3 3 2" xfId="39847" xr:uid="{00000000-0005-0000-0000-0000C8A10000}"/>
    <cellStyle name="Normal 5 7 3 4" xfId="33263" xr:uid="{00000000-0005-0000-0000-0000C9A10000}"/>
    <cellStyle name="Normal 5 7 4" xfId="5321" xr:uid="{00000000-0005-0000-0000-0000CAA10000}"/>
    <cellStyle name="Normal 5 7 4 2" xfId="18603" xr:uid="{00000000-0005-0000-0000-0000CBA10000}"/>
    <cellStyle name="Normal 5 7 4 2 2" xfId="26557" xr:uid="{00000000-0005-0000-0000-0000CCA10000}"/>
    <cellStyle name="Normal 5 7 4 2 2 2" xfId="55516" xr:uid="{00000000-0005-0000-0000-0000CDA10000}"/>
    <cellStyle name="Normal 5 7 4 2 3" xfId="47575" xr:uid="{00000000-0005-0000-0000-0000CEA10000}"/>
    <cellStyle name="Normal 5 7 4 3" xfId="11933" xr:uid="{00000000-0005-0000-0000-0000CFA10000}"/>
    <cellStyle name="Normal 5 7 4 3 2" xfId="40991" xr:uid="{00000000-0005-0000-0000-0000D0A10000}"/>
    <cellStyle name="Normal 5 7 4 4" xfId="34407" xr:uid="{00000000-0005-0000-0000-0000D1A10000}"/>
    <cellStyle name="Normal 5 7 5" xfId="7490" xr:uid="{00000000-0005-0000-0000-0000D2A10000}"/>
    <cellStyle name="Normal 5 7 5 2" xfId="20751" xr:uid="{00000000-0005-0000-0000-0000D3A10000}"/>
    <cellStyle name="Normal 5 7 5 2 2" xfId="28705" xr:uid="{00000000-0005-0000-0000-0000D4A10000}"/>
    <cellStyle name="Normal 5 7 5 2 2 2" xfId="57664" xr:uid="{00000000-0005-0000-0000-0000D5A10000}"/>
    <cellStyle name="Normal 5 7 5 2 3" xfId="49723" xr:uid="{00000000-0005-0000-0000-0000D6A10000}"/>
    <cellStyle name="Normal 5 7 5 3" xfId="14081" xr:uid="{00000000-0005-0000-0000-0000D7A10000}"/>
    <cellStyle name="Normal 5 7 5 3 2" xfId="43139" xr:uid="{00000000-0005-0000-0000-0000D8A10000}"/>
    <cellStyle name="Normal 5 7 5 4" xfId="36555" xr:uid="{00000000-0005-0000-0000-0000D9A10000}"/>
    <cellStyle name="Normal 5 7 6" xfId="15360" xr:uid="{00000000-0005-0000-0000-0000DAA10000}"/>
    <cellStyle name="Normal 5 7 6 2" xfId="23350" xr:uid="{00000000-0005-0000-0000-0000DBA10000}"/>
    <cellStyle name="Normal 5 7 6 2 2" xfId="52309" xr:uid="{00000000-0005-0000-0000-0000DCA10000}"/>
    <cellStyle name="Normal 5 7 6 3" xfId="44368" xr:uid="{00000000-0005-0000-0000-0000DDA10000}"/>
    <cellStyle name="Normal 5 7 7" xfId="21901" xr:uid="{00000000-0005-0000-0000-0000DEA10000}"/>
    <cellStyle name="Normal 5 7 7 2" xfId="29849" xr:uid="{00000000-0005-0000-0000-0000DFA10000}"/>
    <cellStyle name="Normal 5 7 7 2 2" xfId="58808" xr:uid="{00000000-0005-0000-0000-0000E0A10000}"/>
    <cellStyle name="Normal 5 7 7 3" xfId="50867" xr:uid="{00000000-0005-0000-0000-0000E1A10000}"/>
    <cellStyle name="Normal 5 7 8" xfId="8641" xr:uid="{00000000-0005-0000-0000-0000E2A10000}"/>
    <cellStyle name="Normal 5 7 8 2" xfId="37699" xr:uid="{00000000-0005-0000-0000-0000E3A10000}"/>
    <cellStyle name="Normal 5 7 9" xfId="31115" xr:uid="{00000000-0005-0000-0000-0000E4A10000}"/>
    <cellStyle name="Normal 5 8" xfId="1775" xr:uid="{00000000-0005-0000-0000-0000E5A10000}"/>
    <cellStyle name="Normal 5 8 2" xfId="2787" xr:uid="{00000000-0005-0000-0000-0000E6A10000}"/>
    <cellStyle name="Normal 5 8 2 2" xfId="6145" xr:uid="{00000000-0005-0000-0000-0000E7A10000}"/>
    <cellStyle name="Normal 5 8 2 2 2" xfId="19427" xr:uid="{00000000-0005-0000-0000-0000E8A10000}"/>
    <cellStyle name="Normal 5 8 2 2 2 2" xfId="27381" xr:uid="{00000000-0005-0000-0000-0000E9A10000}"/>
    <cellStyle name="Normal 5 8 2 2 2 2 2" xfId="56340" xr:uid="{00000000-0005-0000-0000-0000EAA10000}"/>
    <cellStyle name="Normal 5 8 2 2 2 3" xfId="48399" xr:uid="{00000000-0005-0000-0000-0000EBA10000}"/>
    <cellStyle name="Normal 5 8 2 2 3" xfId="12757" xr:uid="{00000000-0005-0000-0000-0000ECA10000}"/>
    <cellStyle name="Normal 5 8 2 2 3 2" xfId="41815" xr:uid="{00000000-0005-0000-0000-0000EDA10000}"/>
    <cellStyle name="Normal 5 8 2 2 4" xfId="35231" xr:uid="{00000000-0005-0000-0000-0000EEA10000}"/>
    <cellStyle name="Normal 5 8 2 3" xfId="16275" xr:uid="{00000000-0005-0000-0000-0000EFA10000}"/>
    <cellStyle name="Normal 5 8 2 3 2" xfId="24229" xr:uid="{00000000-0005-0000-0000-0000F0A10000}"/>
    <cellStyle name="Normal 5 8 2 3 2 2" xfId="53188" xr:uid="{00000000-0005-0000-0000-0000F1A10000}"/>
    <cellStyle name="Normal 5 8 2 3 3" xfId="45247" xr:uid="{00000000-0005-0000-0000-0000F2A10000}"/>
    <cellStyle name="Normal 5 8 2 4" xfId="9465" xr:uid="{00000000-0005-0000-0000-0000F3A10000}"/>
    <cellStyle name="Normal 5 8 2 4 2" xfId="38523" xr:uid="{00000000-0005-0000-0000-0000F4A10000}"/>
    <cellStyle name="Normal 5 8 2 5" xfId="31939" xr:uid="{00000000-0005-0000-0000-0000F5A10000}"/>
    <cellStyle name="Normal 5 8 3" xfId="3985" xr:uid="{00000000-0005-0000-0000-0000F6A10000}"/>
    <cellStyle name="Normal 5 8 3 2" xfId="17279" xr:uid="{00000000-0005-0000-0000-0000F7A10000}"/>
    <cellStyle name="Normal 5 8 3 2 2" xfId="25233" xr:uid="{00000000-0005-0000-0000-0000F8A10000}"/>
    <cellStyle name="Normal 5 8 3 2 2 2" xfId="54192" xr:uid="{00000000-0005-0000-0000-0000F9A10000}"/>
    <cellStyle name="Normal 5 8 3 2 3" xfId="46251" xr:uid="{00000000-0005-0000-0000-0000FAA10000}"/>
    <cellStyle name="Normal 5 8 3 3" xfId="10609" xr:uid="{00000000-0005-0000-0000-0000FBA10000}"/>
    <cellStyle name="Normal 5 8 3 3 2" xfId="39667" xr:uid="{00000000-0005-0000-0000-0000FCA10000}"/>
    <cellStyle name="Normal 5 8 3 4" xfId="33083" xr:uid="{00000000-0005-0000-0000-0000FDA10000}"/>
    <cellStyle name="Normal 5 8 4" xfId="5141" xr:uid="{00000000-0005-0000-0000-0000FEA10000}"/>
    <cellStyle name="Normal 5 8 4 2" xfId="18423" xr:uid="{00000000-0005-0000-0000-0000FFA10000}"/>
    <cellStyle name="Normal 5 8 4 2 2" xfId="26377" xr:uid="{00000000-0005-0000-0000-000000A20000}"/>
    <cellStyle name="Normal 5 8 4 2 2 2" xfId="55336" xr:uid="{00000000-0005-0000-0000-000001A20000}"/>
    <cellStyle name="Normal 5 8 4 2 3" xfId="47395" xr:uid="{00000000-0005-0000-0000-000002A20000}"/>
    <cellStyle name="Normal 5 8 4 3" xfId="11753" xr:uid="{00000000-0005-0000-0000-000003A20000}"/>
    <cellStyle name="Normal 5 8 4 3 2" xfId="40811" xr:uid="{00000000-0005-0000-0000-000004A20000}"/>
    <cellStyle name="Normal 5 8 4 4" xfId="34227" xr:uid="{00000000-0005-0000-0000-000005A20000}"/>
    <cellStyle name="Normal 5 8 5" xfId="7310" xr:uid="{00000000-0005-0000-0000-000006A20000}"/>
    <cellStyle name="Normal 5 8 5 2" xfId="20571" xr:uid="{00000000-0005-0000-0000-000007A20000}"/>
    <cellStyle name="Normal 5 8 5 2 2" xfId="28525" xr:uid="{00000000-0005-0000-0000-000008A20000}"/>
    <cellStyle name="Normal 5 8 5 2 2 2" xfId="57484" xr:uid="{00000000-0005-0000-0000-000009A20000}"/>
    <cellStyle name="Normal 5 8 5 2 3" xfId="49543" xr:uid="{00000000-0005-0000-0000-00000AA20000}"/>
    <cellStyle name="Normal 5 8 5 3" xfId="13901" xr:uid="{00000000-0005-0000-0000-00000BA20000}"/>
    <cellStyle name="Normal 5 8 5 3 2" xfId="42959" xr:uid="{00000000-0005-0000-0000-00000CA20000}"/>
    <cellStyle name="Normal 5 8 5 4" xfId="36375" xr:uid="{00000000-0005-0000-0000-00000DA20000}"/>
    <cellStyle name="Normal 5 8 6" xfId="15180" xr:uid="{00000000-0005-0000-0000-00000EA20000}"/>
    <cellStyle name="Normal 5 8 6 2" xfId="23170" xr:uid="{00000000-0005-0000-0000-00000FA20000}"/>
    <cellStyle name="Normal 5 8 6 2 2" xfId="52129" xr:uid="{00000000-0005-0000-0000-000010A20000}"/>
    <cellStyle name="Normal 5 8 6 3" xfId="44188" xr:uid="{00000000-0005-0000-0000-000011A20000}"/>
    <cellStyle name="Normal 5 8 7" xfId="21721" xr:uid="{00000000-0005-0000-0000-000012A20000}"/>
    <cellStyle name="Normal 5 8 7 2" xfId="29669" xr:uid="{00000000-0005-0000-0000-000013A20000}"/>
    <cellStyle name="Normal 5 8 7 2 2" xfId="58628" xr:uid="{00000000-0005-0000-0000-000014A20000}"/>
    <cellStyle name="Normal 5 8 7 3" xfId="50687" xr:uid="{00000000-0005-0000-0000-000015A20000}"/>
    <cellStyle name="Normal 5 8 8" xfId="8461" xr:uid="{00000000-0005-0000-0000-000016A20000}"/>
    <cellStyle name="Normal 5 8 8 2" xfId="37519" xr:uid="{00000000-0005-0000-0000-000017A20000}"/>
    <cellStyle name="Normal 5 8 9" xfId="30935" xr:uid="{00000000-0005-0000-0000-000018A20000}"/>
    <cellStyle name="Normal 5 9" xfId="3508" xr:uid="{00000000-0005-0000-0000-000019A20000}"/>
    <cellStyle name="Normal 5 9 2" xfId="4666" xr:uid="{00000000-0005-0000-0000-00001AA20000}"/>
    <cellStyle name="Normal 5 9 2 2" xfId="17960" xr:uid="{00000000-0005-0000-0000-00001BA20000}"/>
    <cellStyle name="Normal 5 9 2 2 2" xfId="25914" xr:uid="{00000000-0005-0000-0000-00001CA20000}"/>
    <cellStyle name="Normal 5 9 2 2 2 2" xfId="54873" xr:uid="{00000000-0005-0000-0000-00001DA20000}"/>
    <cellStyle name="Normal 5 9 2 2 3" xfId="46932" xr:uid="{00000000-0005-0000-0000-00001EA20000}"/>
    <cellStyle name="Normal 5 9 2 3" xfId="11290" xr:uid="{00000000-0005-0000-0000-00001FA20000}"/>
    <cellStyle name="Normal 5 9 2 3 2" xfId="40348" xr:uid="{00000000-0005-0000-0000-000020A20000}"/>
    <cellStyle name="Normal 5 9 2 4" xfId="33764" xr:uid="{00000000-0005-0000-0000-000021A20000}"/>
    <cellStyle name="Normal 5 9 3" xfId="6826" xr:uid="{00000000-0005-0000-0000-000022A20000}"/>
    <cellStyle name="Normal 5 9 3 2" xfId="20108" xr:uid="{00000000-0005-0000-0000-000023A20000}"/>
    <cellStyle name="Normal 5 9 3 2 2" xfId="28062" xr:uid="{00000000-0005-0000-0000-000024A20000}"/>
    <cellStyle name="Normal 5 9 3 2 2 2" xfId="57021" xr:uid="{00000000-0005-0000-0000-000025A20000}"/>
    <cellStyle name="Normal 5 9 3 2 3" xfId="49080" xr:uid="{00000000-0005-0000-0000-000026A20000}"/>
    <cellStyle name="Normal 5 9 3 3" xfId="13438" xr:uid="{00000000-0005-0000-0000-000027A20000}"/>
    <cellStyle name="Normal 5 9 3 3 2" xfId="42496" xr:uid="{00000000-0005-0000-0000-000028A20000}"/>
    <cellStyle name="Normal 5 9 3 4" xfId="35912" xr:uid="{00000000-0005-0000-0000-000029A20000}"/>
    <cellStyle name="Normal 5 9 4" xfId="7991" xr:uid="{00000000-0005-0000-0000-00002AA20000}"/>
    <cellStyle name="Normal 5 9 4 2" xfId="21252" xr:uid="{00000000-0005-0000-0000-00002BA20000}"/>
    <cellStyle name="Normal 5 9 4 2 2" xfId="29206" xr:uid="{00000000-0005-0000-0000-00002CA20000}"/>
    <cellStyle name="Normal 5 9 4 2 2 2" xfId="58165" xr:uid="{00000000-0005-0000-0000-00002DA20000}"/>
    <cellStyle name="Normal 5 9 4 2 3" xfId="50224" xr:uid="{00000000-0005-0000-0000-00002EA20000}"/>
    <cellStyle name="Normal 5 9 4 3" xfId="14582" xr:uid="{00000000-0005-0000-0000-00002FA20000}"/>
    <cellStyle name="Normal 5 9 4 3 2" xfId="43640" xr:uid="{00000000-0005-0000-0000-000030A20000}"/>
    <cellStyle name="Normal 5 9 4 4" xfId="37056" xr:uid="{00000000-0005-0000-0000-000031A20000}"/>
    <cellStyle name="Normal 5 9 5" xfId="15864" xr:uid="{00000000-0005-0000-0000-000032A20000}"/>
    <cellStyle name="Normal 5 9 5 2" xfId="23853" xr:uid="{00000000-0005-0000-0000-000033A20000}"/>
    <cellStyle name="Normal 5 9 5 2 2" xfId="52812" xr:uid="{00000000-0005-0000-0000-000034A20000}"/>
    <cellStyle name="Normal 5 9 5 3" xfId="44871" xr:uid="{00000000-0005-0000-0000-000035A20000}"/>
    <cellStyle name="Normal 5 9 6" xfId="22402" xr:uid="{00000000-0005-0000-0000-000036A20000}"/>
    <cellStyle name="Normal 5 9 6 2" xfId="30350" xr:uid="{00000000-0005-0000-0000-000037A20000}"/>
    <cellStyle name="Normal 5 9 6 2 2" xfId="59309" xr:uid="{00000000-0005-0000-0000-000038A20000}"/>
    <cellStyle name="Normal 5 9 6 3" xfId="51368" xr:uid="{00000000-0005-0000-0000-000039A20000}"/>
    <cellStyle name="Normal 5 9 7" xfId="10146" xr:uid="{00000000-0005-0000-0000-00003AA20000}"/>
    <cellStyle name="Normal 5 9 7 2" xfId="39204" xr:uid="{00000000-0005-0000-0000-00003BA20000}"/>
    <cellStyle name="Normal 5 9 8" xfId="32620" xr:uid="{00000000-0005-0000-0000-00003CA20000}"/>
    <cellStyle name="Normal 50" xfId="1176" xr:uid="{00000000-0005-0000-0000-00003DA20000}"/>
    <cellStyle name="Normal 51" xfId="1177" xr:uid="{00000000-0005-0000-0000-00003EA20000}"/>
    <cellStyle name="Normal 52" xfId="1178" xr:uid="{00000000-0005-0000-0000-00003FA20000}"/>
    <cellStyle name="Normal 53" xfId="1179" xr:uid="{00000000-0005-0000-0000-000040A20000}"/>
    <cellStyle name="Normal 54" xfId="1180" xr:uid="{00000000-0005-0000-0000-000041A20000}"/>
    <cellStyle name="Normal 55" xfId="1181" xr:uid="{00000000-0005-0000-0000-000042A20000}"/>
    <cellStyle name="Normal 56" xfId="1182" xr:uid="{00000000-0005-0000-0000-000043A20000}"/>
    <cellStyle name="Normal 57" xfId="1183" xr:uid="{00000000-0005-0000-0000-000044A20000}"/>
    <cellStyle name="Normal 58" xfId="1184" xr:uid="{00000000-0005-0000-0000-000045A20000}"/>
    <cellStyle name="Normal 59" xfId="1185" xr:uid="{00000000-0005-0000-0000-000046A20000}"/>
    <cellStyle name="Normal 6" xfId="19" xr:uid="{00000000-0005-0000-0000-000047A20000}"/>
    <cellStyle name="Normal 6 10" xfId="2377" xr:uid="{00000000-0005-0000-0000-000048A20000}"/>
    <cellStyle name="Normal 6 10 2" xfId="5737" xr:uid="{00000000-0005-0000-0000-000049A20000}"/>
    <cellStyle name="Normal 6 10 2 2" xfId="19019" xr:uid="{00000000-0005-0000-0000-00004AA20000}"/>
    <cellStyle name="Normal 6 10 2 2 2" xfId="26973" xr:uid="{00000000-0005-0000-0000-00004BA20000}"/>
    <cellStyle name="Normal 6 10 2 2 2 2" xfId="55932" xr:uid="{00000000-0005-0000-0000-00004CA20000}"/>
    <cellStyle name="Normal 6 10 2 2 3" xfId="47991" xr:uid="{00000000-0005-0000-0000-00004DA20000}"/>
    <cellStyle name="Normal 6 10 2 3" xfId="12349" xr:uid="{00000000-0005-0000-0000-00004EA20000}"/>
    <cellStyle name="Normal 6 10 2 3 2" xfId="41407" xr:uid="{00000000-0005-0000-0000-00004FA20000}"/>
    <cellStyle name="Normal 6 10 2 4" xfId="34823" xr:uid="{00000000-0005-0000-0000-000050A20000}"/>
    <cellStyle name="Normal 6 10 3" xfId="14732" xr:uid="{00000000-0005-0000-0000-000051A20000}"/>
    <cellStyle name="Normal 6 10 3 2" xfId="22758" xr:uid="{00000000-0005-0000-0000-000052A20000}"/>
    <cellStyle name="Normal 6 10 3 2 2" xfId="51717" xr:uid="{00000000-0005-0000-0000-000053A20000}"/>
    <cellStyle name="Normal 6 10 3 3" xfId="43776" xr:uid="{00000000-0005-0000-0000-000054A20000}"/>
    <cellStyle name="Normal 6 10 4" xfId="9057" xr:uid="{00000000-0005-0000-0000-000055A20000}"/>
    <cellStyle name="Normal 6 10 4 2" xfId="38115" xr:uid="{00000000-0005-0000-0000-000056A20000}"/>
    <cellStyle name="Normal 6 10 5" xfId="31531" xr:uid="{00000000-0005-0000-0000-000057A20000}"/>
    <cellStyle name="Normal 6 11" xfId="3577" xr:uid="{00000000-0005-0000-0000-000058A20000}"/>
    <cellStyle name="Normal 6 11 2" xfId="16871" xr:uid="{00000000-0005-0000-0000-000059A20000}"/>
    <cellStyle name="Normal 6 11 2 2" xfId="24825" xr:uid="{00000000-0005-0000-0000-00005AA20000}"/>
    <cellStyle name="Normal 6 11 2 2 2" xfId="53784" xr:uid="{00000000-0005-0000-0000-00005BA20000}"/>
    <cellStyle name="Normal 6 11 2 3" xfId="45843" xr:uid="{00000000-0005-0000-0000-00005CA20000}"/>
    <cellStyle name="Normal 6 11 3" xfId="10201" xr:uid="{00000000-0005-0000-0000-00005DA20000}"/>
    <cellStyle name="Normal 6 11 3 2" xfId="39259" xr:uid="{00000000-0005-0000-0000-00005EA20000}"/>
    <cellStyle name="Normal 6 11 4" xfId="32675" xr:uid="{00000000-0005-0000-0000-00005FA20000}"/>
    <cellStyle name="Normal 6 12" xfId="4731" xr:uid="{00000000-0005-0000-0000-000060A20000}"/>
    <cellStyle name="Normal 6 12 2" xfId="18015" xr:uid="{00000000-0005-0000-0000-000061A20000}"/>
    <cellStyle name="Normal 6 12 2 2" xfId="25969" xr:uid="{00000000-0005-0000-0000-000062A20000}"/>
    <cellStyle name="Normal 6 12 2 2 2" xfId="54928" xr:uid="{00000000-0005-0000-0000-000063A20000}"/>
    <cellStyle name="Normal 6 12 2 3" xfId="46987" xr:uid="{00000000-0005-0000-0000-000064A20000}"/>
    <cellStyle name="Normal 6 12 3" xfId="11345" xr:uid="{00000000-0005-0000-0000-000065A20000}"/>
    <cellStyle name="Normal 6 12 3 2" xfId="40403" xr:uid="{00000000-0005-0000-0000-000066A20000}"/>
    <cellStyle name="Normal 6 12 4" xfId="33819" xr:uid="{00000000-0005-0000-0000-000067A20000}"/>
    <cellStyle name="Normal 6 13" xfId="6892" xr:uid="{00000000-0005-0000-0000-000068A20000}"/>
    <cellStyle name="Normal 6 13 2" xfId="20163" xr:uid="{00000000-0005-0000-0000-000069A20000}"/>
    <cellStyle name="Normal 6 13 2 2" xfId="28117" xr:uid="{00000000-0005-0000-0000-00006AA20000}"/>
    <cellStyle name="Normal 6 13 2 2 2" xfId="57076" xr:uid="{00000000-0005-0000-0000-00006BA20000}"/>
    <cellStyle name="Normal 6 13 2 3" xfId="49135" xr:uid="{00000000-0005-0000-0000-00006CA20000}"/>
    <cellStyle name="Normal 6 13 3" xfId="13493" xr:uid="{00000000-0005-0000-0000-00006DA20000}"/>
    <cellStyle name="Normal 6 13 3 2" xfId="42551" xr:uid="{00000000-0005-0000-0000-00006EA20000}"/>
    <cellStyle name="Normal 6 13 4" xfId="35967" xr:uid="{00000000-0005-0000-0000-00006FA20000}"/>
    <cellStyle name="Normal 6 14" xfId="14640" xr:uid="{00000000-0005-0000-0000-000070A20000}"/>
    <cellStyle name="Normal 6 14 2" xfId="22678" xr:uid="{00000000-0005-0000-0000-000071A20000}"/>
    <cellStyle name="Normal 6 14 2 2" xfId="51637" xr:uid="{00000000-0005-0000-0000-000072A20000}"/>
    <cellStyle name="Normal 6 14 3" xfId="43696" xr:uid="{00000000-0005-0000-0000-000073A20000}"/>
    <cellStyle name="Normal 6 15" xfId="21309" xr:uid="{00000000-0005-0000-0000-000074A20000}"/>
    <cellStyle name="Normal 6 15 2" xfId="29261" xr:uid="{00000000-0005-0000-0000-000075A20000}"/>
    <cellStyle name="Normal 6 15 2 2" xfId="58220" xr:uid="{00000000-0005-0000-0000-000076A20000}"/>
    <cellStyle name="Normal 6 15 3" xfId="50279" xr:uid="{00000000-0005-0000-0000-000077A20000}"/>
    <cellStyle name="Normal 6 16" xfId="8051" xr:uid="{00000000-0005-0000-0000-000078A20000}"/>
    <cellStyle name="Normal 6 16 2" xfId="37111" xr:uid="{00000000-0005-0000-0000-000079A20000}"/>
    <cellStyle name="Normal 6 17" xfId="30539" xr:uid="{00000000-0005-0000-0000-00007AA20000}"/>
    <cellStyle name="Normal 6 2" xfId="78" xr:uid="{00000000-0005-0000-0000-00007BA20000}"/>
    <cellStyle name="Normal 6 2 10" xfId="3599" xr:uid="{00000000-0005-0000-0000-00007CA20000}"/>
    <cellStyle name="Normal 6 2 10 2" xfId="16893" xr:uid="{00000000-0005-0000-0000-00007DA20000}"/>
    <cellStyle name="Normal 6 2 10 2 2" xfId="24847" xr:uid="{00000000-0005-0000-0000-00007EA20000}"/>
    <cellStyle name="Normal 6 2 10 2 2 2" xfId="53806" xr:uid="{00000000-0005-0000-0000-00007FA20000}"/>
    <cellStyle name="Normal 6 2 10 2 3" xfId="45865" xr:uid="{00000000-0005-0000-0000-000080A20000}"/>
    <cellStyle name="Normal 6 2 10 3" xfId="10223" xr:uid="{00000000-0005-0000-0000-000081A20000}"/>
    <cellStyle name="Normal 6 2 10 3 2" xfId="39281" xr:uid="{00000000-0005-0000-0000-000082A20000}"/>
    <cellStyle name="Normal 6 2 10 4" xfId="32697" xr:uid="{00000000-0005-0000-0000-000083A20000}"/>
    <cellStyle name="Normal 6 2 11" xfId="4753" xr:uid="{00000000-0005-0000-0000-000084A20000}"/>
    <cellStyle name="Normal 6 2 11 2" xfId="18037" xr:uid="{00000000-0005-0000-0000-000085A20000}"/>
    <cellStyle name="Normal 6 2 11 2 2" xfId="25991" xr:uid="{00000000-0005-0000-0000-000086A20000}"/>
    <cellStyle name="Normal 6 2 11 2 2 2" xfId="54950" xr:uid="{00000000-0005-0000-0000-000087A20000}"/>
    <cellStyle name="Normal 6 2 11 2 3" xfId="47009" xr:uid="{00000000-0005-0000-0000-000088A20000}"/>
    <cellStyle name="Normal 6 2 11 3" xfId="11367" xr:uid="{00000000-0005-0000-0000-000089A20000}"/>
    <cellStyle name="Normal 6 2 11 3 2" xfId="40425" xr:uid="{00000000-0005-0000-0000-00008AA20000}"/>
    <cellStyle name="Normal 6 2 11 4" xfId="33841" xr:uid="{00000000-0005-0000-0000-00008BA20000}"/>
    <cellStyle name="Normal 6 2 12" xfId="6914" xr:uid="{00000000-0005-0000-0000-00008CA20000}"/>
    <cellStyle name="Normal 6 2 12 2" xfId="20185" xr:uid="{00000000-0005-0000-0000-00008DA20000}"/>
    <cellStyle name="Normal 6 2 12 2 2" xfId="28139" xr:uid="{00000000-0005-0000-0000-00008EA20000}"/>
    <cellStyle name="Normal 6 2 12 2 2 2" xfId="57098" xr:uid="{00000000-0005-0000-0000-00008FA20000}"/>
    <cellStyle name="Normal 6 2 12 2 3" xfId="49157" xr:uid="{00000000-0005-0000-0000-000090A20000}"/>
    <cellStyle name="Normal 6 2 12 3" xfId="13515" xr:uid="{00000000-0005-0000-0000-000091A20000}"/>
    <cellStyle name="Normal 6 2 12 3 2" xfId="42573" xr:uid="{00000000-0005-0000-0000-000092A20000}"/>
    <cellStyle name="Normal 6 2 12 4" xfId="35989" xr:uid="{00000000-0005-0000-0000-000093A20000}"/>
    <cellStyle name="Normal 6 2 13" xfId="14667" xr:uid="{00000000-0005-0000-0000-000094A20000}"/>
    <cellStyle name="Normal 6 2 13 2" xfId="22702" xr:uid="{00000000-0005-0000-0000-000095A20000}"/>
    <cellStyle name="Normal 6 2 13 2 2" xfId="51661" xr:uid="{00000000-0005-0000-0000-000096A20000}"/>
    <cellStyle name="Normal 6 2 13 3" xfId="43720" xr:uid="{00000000-0005-0000-0000-000097A20000}"/>
    <cellStyle name="Normal 6 2 14" xfId="21331" xr:uid="{00000000-0005-0000-0000-000098A20000}"/>
    <cellStyle name="Normal 6 2 14 2" xfId="29283" xr:uid="{00000000-0005-0000-0000-000099A20000}"/>
    <cellStyle name="Normal 6 2 14 2 2" xfId="58242" xr:uid="{00000000-0005-0000-0000-00009AA20000}"/>
    <cellStyle name="Normal 6 2 14 3" xfId="50301" xr:uid="{00000000-0005-0000-0000-00009BA20000}"/>
    <cellStyle name="Normal 6 2 15" xfId="8073" xr:uid="{00000000-0005-0000-0000-00009CA20000}"/>
    <cellStyle name="Normal 6 2 15 2" xfId="37133" xr:uid="{00000000-0005-0000-0000-00009DA20000}"/>
    <cellStyle name="Normal 6 2 16" xfId="30549" xr:uid="{00000000-0005-0000-0000-00009EA20000}"/>
    <cellStyle name="Normal 6 2 2" xfId="1187" xr:uid="{00000000-0005-0000-0000-00009FA20000}"/>
    <cellStyle name="Normal 6 2 3" xfId="117" xr:uid="{00000000-0005-0000-0000-0000A0A20000}"/>
    <cellStyle name="Normal 6 2 3 10" xfId="14702" xr:uid="{00000000-0005-0000-0000-0000A1A20000}"/>
    <cellStyle name="Normal 6 2 3 10 2" xfId="22737" xr:uid="{00000000-0005-0000-0000-0000A2A20000}"/>
    <cellStyle name="Normal 6 2 3 10 2 2" xfId="51696" xr:uid="{00000000-0005-0000-0000-0000A3A20000}"/>
    <cellStyle name="Normal 6 2 3 10 3" xfId="43755" xr:uid="{00000000-0005-0000-0000-0000A4A20000}"/>
    <cellStyle name="Normal 6 2 3 11" xfId="21364" xr:uid="{00000000-0005-0000-0000-0000A5A20000}"/>
    <cellStyle name="Normal 6 2 3 11 2" xfId="29316" xr:uid="{00000000-0005-0000-0000-0000A6A20000}"/>
    <cellStyle name="Normal 6 2 3 11 2 2" xfId="58275" xr:uid="{00000000-0005-0000-0000-0000A7A20000}"/>
    <cellStyle name="Normal 6 2 3 11 3" xfId="50334" xr:uid="{00000000-0005-0000-0000-0000A8A20000}"/>
    <cellStyle name="Normal 6 2 3 12" xfId="8106" xr:uid="{00000000-0005-0000-0000-0000A9A20000}"/>
    <cellStyle name="Normal 6 2 3 12 2" xfId="37166" xr:uid="{00000000-0005-0000-0000-0000AAA20000}"/>
    <cellStyle name="Normal 6 2 3 13" xfId="30582" xr:uid="{00000000-0005-0000-0000-0000ABA20000}"/>
    <cellStyle name="Normal 6 2 3 2" xfId="1476" xr:uid="{00000000-0005-0000-0000-0000ACA20000}"/>
    <cellStyle name="Normal 6 2 3 2 10" xfId="21458" xr:uid="{00000000-0005-0000-0000-0000ADA20000}"/>
    <cellStyle name="Normal 6 2 3 2 10 2" xfId="29406" xr:uid="{00000000-0005-0000-0000-0000AEA20000}"/>
    <cellStyle name="Normal 6 2 3 2 10 2 2" xfId="58365" xr:uid="{00000000-0005-0000-0000-0000AFA20000}"/>
    <cellStyle name="Normal 6 2 3 2 10 3" xfId="50424" xr:uid="{00000000-0005-0000-0000-0000B0A20000}"/>
    <cellStyle name="Normal 6 2 3 2 11" xfId="8198" xr:uid="{00000000-0005-0000-0000-0000B1A20000}"/>
    <cellStyle name="Normal 6 2 3 2 11 2" xfId="37256" xr:uid="{00000000-0005-0000-0000-0000B2A20000}"/>
    <cellStyle name="Normal 6 2 3 2 12" xfId="30672" xr:uid="{00000000-0005-0000-0000-0000B3A20000}"/>
    <cellStyle name="Normal 6 2 3 2 2" xfId="1696" xr:uid="{00000000-0005-0000-0000-0000B4A20000}"/>
    <cellStyle name="Normal 6 2 3 2 2 10" xfId="30885" xr:uid="{00000000-0005-0000-0000-0000B5A20000}"/>
    <cellStyle name="Normal 6 2 3 2 2 2" xfId="2321" xr:uid="{00000000-0005-0000-0000-0000B6A20000}"/>
    <cellStyle name="Normal 6 2 3 2 2 2 2" xfId="3329" xr:uid="{00000000-0005-0000-0000-0000B7A20000}"/>
    <cellStyle name="Normal 6 2 3 2 2 2 2 2" xfId="6687" xr:uid="{00000000-0005-0000-0000-0000B8A20000}"/>
    <cellStyle name="Normal 6 2 3 2 2 2 2 2 2" xfId="19969" xr:uid="{00000000-0005-0000-0000-0000B9A20000}"/>
    <cellStyle name="Normal 6 2 3 2 2 2 2 2 2 2" xfId="27923" xr:uid="{00000000-0005-0000-0000-0000BAA20000}"/>
    <cellStyle name="Normal 6 2 3 2 2 2 2 2 2 2 2" xfId="56882" xr:uid="{00000000-0005-0000-0000-0000BBA20000}"/>
    <cellStyle name="Normal 6 2 3 2 2 2 2 2 2 3" xfId="48941" xr:uid="{00000000-0005-0000-0000-0000BCA20000}"/>
    <cellStyle name="Normal 6 2 3 2 2 2 2 2 3" xfId="13299" xr:uid="{00000000-0005-0000-0000-0000BDA20000}"/>
    <cellStyle name="Normal 6 2 3 2 2 2 2 2 3 2" xfId="42357" xr:uid="{00000000-0005-0000-0000-0000BEA20000}"/>
    <cellStyle name="Normal 6 2 3 2 2 2 2 2 4" xfId="35773" xr:uid="{00000000-0005-0000-0000-0000BFA20000}"/>
    <cellStyle name="Normal 6 2 3 2 2 2 2 3" xfId="16817" xr:uid="{00000000-0005-0000-0000-0000C0A20000}"/>
    <cellStyle name="Normal 6 2 3 2 2 2 2 3 2" xfId="24771" xr:uid="{00000000-0005-0000-0000-0000C1A20000}"/>
    <cellStyle name="Normal 6 2 3 2 2 2 2 3 2 2" xfId="53730" xr:uid="{00000000-0005-0000-0000-0000C2A20000}"/>
    <cellStyle name="Normal 6 2 3 2 2 2 2 3 3" xfId="45789" xr:uid="{00000000-0005-0000-0000-0000C3A20000}"/>
    <cellStyle name="Normal 6 2 3 2 2 2 2 4" xfId="10007" xr:uid="{00000000-0005-0000-0000-0000C4A20000}"/>
    <cellStyle name="Normal 6 2 3 2 2 2 2 4 2" xfId="39065" xr:uid="{00000000-0005-0000-0000-0000C5A20000}"/>
    <cellStyle name="Normal 6 2 3 2 2 2 2 5" xfId="32481" xr:uid="{00000000-0005-0000-0000-0000C6A20000}"/>
    <cellStyle name="Normal 6 2 3 2 2 2 3" xfId="4527" xr:uid="{00000000-0005-0000-0000-0000C7A20000}"/>
    <cellStyle name="Normal 6 2 3 2 2 2 3 2" xfId="17821" xr:uid="{00000000-0005-0000-0000-0000C8A20000}"/>
    <cellStyle name="Normal 6 2 3 2 2 2 3 2 2" xfId="25775" xr:uid="{00000000-0005-0000-0000-0000C9A20000}"/>
    <cellStyle name="Normal 6 2 3 2 2 2 3 2 2 2" xfId="54734" xr:uid="{00000000-0005-0000-0000-0000CAA20000}"/>
    <cellStyle name="Normal 6 2 3 2 2 2 3 2 3" xfId="46793" xr:uid="{00000000-0005-0000-0000-0000CBA20000}"/>
    <cellStyle name="Normal 6 2 3 2 2 2 3 3" xfId="11151" xr:uid="{00000000-0005-0000-0000-0000CCA20000}"/>
    <cellStyle name="Normal 6 2 3 2 2 2 3 3 2" xfId="40209" xr:uid="{00000000-0005-0000-0000-0000CDA20000}"/>
    <cellStyle name="Normal 6 2 3 2 2 2 3 4" xfId="33625" xr:uid="{00000000-0005-0000-0000-0000CEA20000}"/>
    <cellStyle name="Normal 6 2 3 2 2 2 4" xfId="5683" xr:uid="{00000000-0005-0000-0000-0000CFA20000}"/>
    <cellStyle name="Normal 6 2 3 2 2 2 4 2" xfId="18965" xr:uid="{00000000-0005-0000-0000-0000D0A20000}"/>
    <cellStyle name="Normal 6 2 3 2 2 2 4 2 2" xfId="26919" xr:uid="{00000000-0005-0000-0000-0000D1A20000}"/>
    <cellStyle name="Normal 6 2 3 2 2 2 4 2 2 2" xfId="55878" xr:uid="{00000000-0005-0000-0000-0000D2A20000}"/>
    <cellStyle name="Normal 6 2 3 2 2 2 4 2 3" xfId="47937" xr:uid="{00000000-0005-0000-0000-0000D3A20000}"/>
    <cellStyle name="Normal 6 2 3 2 2 2 4 3" xfId="12295" xr:uid="{00000000-0005-0000-0000-0000D4A20000}"/>
    <cellStyle name="Normal 6 2 3 2 2 2 4 3 2" xfId="41353" xr:uid="{00000000-0005-0000-0000-0000D5A20000}"/>
    <cellStyle name="Normal 6 2 3 2 2 2 4 4" xfId="34769" xr:uid="{00000000-0005-0000-0000-0000D6A20000}"/>
    <cellStyle name="Normal 6 2 3 2 2 2 5" xfId="7852" xr:uid="{00000000-0005-0000-0000-0000D7A20000}"/>
    <cellStyle name="Normal 6 2 3 2 2 2 5 2" xfId="21113" xr:uid="{00000000-0005-0000-0000-0000D8A20000}"/>
    <cellStyle name="Normal 6 2 3 2 2 2 5 2 2" xfId="29067" xr:uid="{00000000-0005-0000-0000-0000D9A20000}"/>
    <cellStyle name="Normal 6 2 3 2 2 2 5 2 2 2" xfId="58026" xr:uid="{00000000-0005-0000-0000-0000DAA20000}"/>
    <cellStyle name="Normal 6 2 3 2 2 2 5 2 3" xfId="50085" xr:uid="{00000000-0005-0000-0000-0000DBA20000}"/>
    <cellStyle name="Normal 6 2 3 2 2 2 5 3" xfId="14443" xr:uid="{00000000-0005-0000-0000-0000DCA20000}"/>
    <cellStyle name="Normal 6 2 3 2 2 2 5 3 2" xfId="43501" xr:uid="{00000000-0005-0000-0000-0000DDA20000}"/>
    <cellStyle name="Normal 6 2 3 2 2 2 5 4" xfId="36917" xr:uid="{00000000-0005-0000-0000-0000DEA20000}"/>
    <cellStyle name="Normal 6 2 3 2 2 2 6" xfId="15722" xr:uid="{00000000-0005-0000-0000-0000DFA20000}"/>
    <cellStyle name="Normal 6 2 3 2 2 2 6 2" xfId="23712" xr:uid="{00000000-0005-0000-0000-0000E0A20000}"/>
    <cellStyle name="Normal 6 2 3 2 2 2 6 2 2" xfId="52671" xr:uid="{00000000-0005-0000-0000-0000E1A20000}"/>
    <cellStyle name="Normal 6 2 3 2 2 2 6 3" xfId="44730" xr:uid="{00000000-0005-0000-0000-0000E2A20000}"/>
    <cellStyle name="Normal 6 2 3 2 2 2 7" xfId="22263" xr:uid="{00000000-0005-0000-0000-0000E3A20000}"/>
    <cellStyle name="Normal 6 2 3 2 2 2 7 2" xfId="30211" xr:uid="{00000000-0005-0000-0000-0000E4A20000}"/>
    <cellStyle name="Normal 6 2 3 2 2 2 7 2 2" xfId="59170" xr:uid="{00000000-0005-0000-0000-0000E5A20000}"/>
    <cellStyle name="Normal 6 2 3 2 2 2 7 3" xfId="51229" xr:uid="{00000000-0005-0000-0000-0000E6A20000}"/>
    <cellStyle name="Normal 6 2 3 2 2 2 8" xfId="9003" xr:uid="{00000000-0005-0000-0000-0000E7A20000}"/>
    <cellStyle name="Normal 6 2 3 2 2 2 8 2" xfId="38061" xr:uid="{00000000-0005-0000-0000-0000E8A20000}"/>
    <cellStyle name="Normal 6 2 3 2 2 2 9" xfId="31477" xr:uid="{00000000-0005-0000-0000-0000E9A20000}"/>
    <cellStyle name="Normal 6 2 3 2 2 3" xfId="2737" xr:uid="{00000000-0005-0000-0000-0000EAA20000}"/>
    <cellStyle name="Normal 6 2 3 2 2 3 2" xfId="6095" xr:uid="{00000000-0005-0000-0000-0000EBA20000}"/>
    <cellStyle name="Normal 6 2 3 2 2 3 2 2" xfId="19377" xr:uid="{00000000-0005-0000-0000-0000ECA20000}"/>
    <cellStyle name="Normal 6 2 3 2 2 3 2 2 2" xfId="27331" xr:uid="{00000000-0005-0000-0000-0000EDA20000}"/>
    <cellStyle name="Normal 6 2 3 2 2 3 2 2 2 2" xfId="56290" xr:uid="{00000000-0005-0000-0000-0000EEA20000}"/>
    <cellStyle name="Normal 6 2 3 2 2 3 2 2 3" xfId="48349" xr:uid="{00000000-0005-0000-0000-0000EFA20000}"/>
    <cellStyle name="Normal 6 2 3 2 2 3 2 3" xfId="12707" xr:uid="{00000000-0005-0000-0000-0000F0A20000}"/>
    <cellStyle name="Normal 6 2 3 2 2 3 2 3 2" xfId="41765" xr:uid="{00000000-0005-0000-0000-0000F1A20000}"/>
    <cellStyle name="Normal 6 2 3 2 2 3 2 4" xfId="35181" xr:uid="{00000000-0005-0000-0000-0000F2A20000}"/>
    <cellStyle name="Normal 6 2 3 2 2 3 3" xfId="16225" xr:uid="{00000000-0005-0000-0000-0000F3A20000}"/>
    <cellStyle name="Normal 6 2 3 2 2 3 3 2" xfId="24179" xr:uid="{00000000-0005-0000-0000-0000F4A20000}"/>
    <cellStyle name="Normal 6 2 3 2 2 3 3 2 2" xfId="53138" xr:uid="{00000000-0005-0000-0000-0000F5A20000}"/>
    <cellStyle name="Normal 6 2 3 2 2 3 3 3" xfId="45197" xr:uid="{00000000-0005-0000-0000-0000F6A20000}"/>
    <cellStyle name="Normal 6 2 3 2 2 3 4" xfId="9415" xr:uid="{00000000-0005-0000-0000-0000F7A20000}"/>
    <cellStyle name="Normal 6 2 3 2 2 3 4 2" xfId="38473" xr:uid="{00000000-0005-0000-0000-0000F8A20000}"/>
    <cellStyle name="Normal 6 2 3 2 2 3 5" xfId="31889" xr:uid="{00000000-0005-0000-0000-0000F9A20000}"/>
    <cellStyle name="Normal 6 2 3 2 2 4" xfId="3935" xr:uid="{00000000-0005-0000-0000-0000FAA20000}"/>
    <cellStyle name="Normal 6 2 3 2 2 4 2" xfId="17229" xr:uid="{00000000-0005-0000-0000-0000FBA20000}"/>
    <cellStyle name="Normal 6 2 3 2 2 4 2 2" xfId="25183" xr:uid="{00000000-0005-0000-0000-0000FCA20000}"/>
    <cellStyle name="Normal 6 2 3 2 2 4 2 2 2" xfId="54142" xr:uid="{00000000-0005-0000-0000-0000FDA20000}"/>
    <cellStyle name="Normal 6 2 3 2 2 4 2 3" xfId="46201" xr:uid="{00000000-0005-0000-0000-0000FEA20000}"/>
    <cellStyle name="Normal 6 2 3 2 2 4 3" xfId="10559" xr:uid="{00000000-0005-0000-0000-0000FFA20000}"/>
    <cellStyle name="Normal 6 2 3 2 2 4 3 2" xfId="39617" xr:uid="{00000000-0005-0000-0000-000000A30000}"/>
    <cellStyle name="Normal 6 2 3 2 2 4 4" xfId="33033" xr:uid="{00000000-0005-0000-0000-000001A30000}"/>
    <cellStyle name="Normal 6 2 3 2 2 5" xfId="5091" xr:uid="{00000000-0005-0000-0000-000002A30000}"/>
    <cellStyle name="Normal 6 2 3 2 2 5 2" xfId="18373" xr:uid="{00000000-0005-0000-0000-000003A30000}"/>
    <cellStyle name="Normal 6 2 3 2 2 5 2 2" xfId="26327" xr:uid="{00000000-0005-0000-0000-000004A30000}"/>
    <cellStyle name="Normal 6 2 3 2 2 5 2 2 2" xfId="55286" xr:uid="{00000000-0005-0000-0000-000005A30000}"/>
    <cellStyle name="Normal 6 2 3 2 2 5 2 3" xfId="47345" xr:uid="{00000000-0005-0000-0000-000006A30000}"/>
    <cellStyle name="Normal 6 2 3 2 2 5 3" xfId="11703" xr:uid="{00000000-0005-0000-0000-000007A30000}"/>
    <cellStyle name="Normal 6 2 3 2 2 5 3 2" xfId="40761" xr:uid="{00000000-0005-0000-0000-000008A30000}"/>
    <cellStyle name="Normal 6 2 3 2 2 5 4" xfId="34177" xr:uid="{00000000-0005-0000-0000-000009A30000}"/>
    <cellStyle name="Normal 6 2 3 2 2 6" xfId="7260" xr:uid="{00000000-0005-0000-0000-00000AA30000}"/>
    <cellStyle name="Normal 6 2 3 2 2 6 2" xfId="20521" xr:uid="{00000000-0005-0000-0000-00000BA30000}"/>
    <cellStyle name="Normal 6 2 3 2 2 6 2 2" xfId="28475" xr:uid="{00000000-0005-0000-0000-00000CA30000}"/>
    <cellStyle name="Normal 6 2 3 2 2 6 2 2 2" xfId="57434" xr:uid="{00000000-0005-0000-0000-00000DA30000}"/>
    <cellStyle name="Normal 6 2 3 2 2 6 2 3" xfId="49493" xr:uid="{00000000-0005-0000-0000-00000EA30000}"/>
    <cellStyle name="Normal 6 2 3 2 2 6 3" xfId="13851" xr:uid="{00000000-0005-0000-0000-00000FA30000}"/>
    <cellStyle name="Normal 6 2 3 2 2 6 3 2" xfId="42909" xr:uid="{00000000-0005-0000-0000-000010A30000}"/>
    <cellStyle name="Normal 6 2 3 2 2 6 4" xfId="36325" xr:uid="{00000000-0005-0000-0000-000011A30000}"/>
    <cellStyle name="Normal 6 2 3 2 2 7" xfId="15129" xr:uid="{00000000-0005-0000-0000-000012A30000}"/>
    <cellStyle name="Normal 6 2 3 2 2 7 2" xfId="23119" xr:uid="{00000000-0005-0000-0000-000013A30000}"/>
    <cellStyle name="Normal 6 2 3 2 2 7 2 2" xfId="52078" xr:uid="{00000000-0005-0000-0000-000014A30000}"/>
    <cellStyle name="Normal 6 2 3 2 2 7 3" xfId="44137" xr:uid="{00000000-0005-0000-0000-000015A30000}"/>
    <cellStyle name="Normal 6 2 3 2 2 8" xfId="21671" xr:uid="{00000000-0005-0000-0000-000016A30000}"/>
    <cellStyle name="Normal 6 2 3 2 2 8 2" xfId="29619" xr:uid="{00000000-0005-0000-0000-000017A30000}"/>
    <cellStyle name="Normal 6 2 3 2 2 8 2 2" xfId="58578" xr:uid="{00000000-0005-0000-0000-000018A30000}"/>
    <cellStyle name="Normal 6 2 3 2 2 8 3" xfId="50637" xr:uid="{00000000-0005-0000-0000-000019A30000}"/>
    <cellStyle name="Normal 6 2 3 2 2 9" xfId="8411" xr:uid="{00000000-0005-0000-0000-00001AA30000}"/>
    <cellStyle name="Normal 6 2 3 2 2 9 2" xfId="37469" xr:uid="{00000000-0005-0000-0000-00001BA30000}"/>
    <cellStyle name="Normal 6 2 3 2 3" xfId="2108" xr:uid="{00000000-0005-0000-0000-00001CA30000}"/>
    <cellStyle name="Normal 6 2 3 2 3 2" xfId="3116" xr:uid="{00000000-0005-0000-0000-00001DA30000}"/>
    <cellStyle name="Normal 6 2 3 2 3 2 2" xfId="6474" xr:uid="{00000000-0005-0000-0000-00001EA30000}"/>
    <cellStyle name="Normal 6 2 3 2 3 2 2 2" xfId="19756" xr:uid="{00000000-0005-0000-0000-00001FA30000}"/>
    <cellStyle name="Normal 6 2 3 2 3 2 2 2 2" xfId="27710" xr:uid="{00000000-0005-0000-0000-000020A30000}"/>
    <cellStyle name="Normal 6 2 3 2 3 2 2 2 2 2" xfId="56669" xr:uid="{00000000-0005-0000-0000-000021A30000}"/>
    <cellStyle name="Normal 6 2 3 2 3 2 2 2 3" xfId="48728" xr:uid="{00000000-0005-0000-0000-000022A30000}"/>
    <cellStyle name="Normal 6 2 3 2 3 2 2 3" xfId="13086" xr:uid="{00000000-0005-0000-0000-000023A30000}"/>
    <cellStyle name="Normal 6 2 3 2 3 2 2 3 2" xfId="42144" xr:uid="{00000000-0005-0000-0000-000024A30000}"/>
    <cellStyle name="Normal 6 2 3 2 3 2 2 4" xfId="35560" xr:uid="{00000000-0005-0000-0000-000025A30000}"/>
    <cellStyle name="Normal 6 2 3 2 3 2 3" xfId="16604" xr:uid="{00000000-0005-0000-0000-000026A30000}"/>
    <cellStyle name="Normal 6 2 3 2 3 2 3 2" xfId="24558" xr:uid="{00000000-0005-0000-0000-000027A30000}"/>
    <cellStyle name="Normal 6 2 3 2 3 2 3 2 2" xfId="53517" xr:uid="{00000000-0005-0000-0000-000028A30000}"/>
    <cellStyle name="Normal 6 2 3 2 3 2 3 3" xfId="45576" xr:uid="{00000000-0005-0000-0000-000029A30000}"/>
    <cellStyle name="Normal 6 2 3 2 3 2 4" xfId="9794" xr:uid="{00000000-0005-0000-0000-00002AA30000}"/>
    <cellStyle name="Normal 6 2 3 2 3 2 4 2" xfId="38852" xr:uid="{00000000-0005-0000-0000-00002BA30000}"/>
    <cellStyle name="Normal 6 2 3 2 3 2 5" xfId="32268" xr:uid="{00000000-0005-0000-0000-00002CA30000}"/>
    <cellStyle name="Normal 6 2 3 2 3 3" xfId="4314" xr:uid="{00000000-0005-0000-0000-00002DA30000}"/>
    <cellStyle name="Normal 6 2 3 2 3 3 2" xfId="17608" xr:uid="{00000000-0005-0000-0000-00002EA30000}"/>
    <cellStyle name="Normal 6 2 3 2 3 3 2 2" xfId="25562" xr:uid="{00000000-0005-0000-0000-00002FA30000}"/>
    <cellStyle name="Normal 6 2 3 2 3 3 2 2 2" xfId="54521" xr:uid="{00000000-0005-0000-0000-000030A30000}"/>
    <cellStyle name="Normal 6 2 3 2 3 3 2 3" xfId="46580" xr:uid="{00000000-0005-0000-0000-000031A30000}"/>
    <cellStyle name="Normal 6 2 3 2 3 3 3" xfId="10938" xr:uid="{00000000-0005-0000-0000-000032A30000}"/>
    <cellStyle name="Normal 6 2 3 2 3 3 3 2" xfId="39996" xr:uid="{00000000-0005-0000-0000-000033A30000}"/>
    <cellStyle name="Normal 6 2 3 2 3 3 4" xfId="33412" xr:uid="{00000000-0005-0000-0000-000034A30000}"/>
    <cellStyle name="Normal 6 2 3 2 3 4" xfId="5470" xr:uid="{00000000-0005-0000-0000-000035A30000}"/>
    <cellStyle name="Normal 6 2 3 2 3 4 2" xfId="18752" xr:uid="{00000000-0005-0000-0000-000036A30000}"/>
    <cellStyle name="Normal 6 2 3 2 3 4 2 2" xfId="26706" xr:uid="{00000000-0005-0000-0000-000037A30000}"/>
    <cellStyle name="Normal 6 2 3 2 3 4 2 2 2" xfId="55665" xr:uid="{00000000-0005-0000-0000-000038A30000}"/>
    <cellStyle name="Normal 6 2 3 2 3 4 2 3" xfId="47724" xr:uid="{00000000-0005-0000-0000-000039A30000}"/>
    <cellStyle name="Normal 6 2 3 2 3 4 3" xfId="12082" xr:uid="{00000000-0005-0000-0000-00003AA30000}"/>
    <cellStyle name="Normal 6 2 3 2 3 4 3 2" xfId="41140" xr:uid="{00000000-0005-0000-0000-00003BA30000}"/>
    <cellStyle name="Normal 6 2 3 2 3 4 4" xfId="34556" xr:uid="{00000000-0005-0000-0000-00003CA30000}"/>
    <cellStyle name="Normal 6 2 3 2 3 5" xfId="7639" xr:uid="{00000000-0005-0000-0000-00003DA30000}"/>
    <cellStyle name="Normal 6 2 3 2 3 5 2" xfId="20900" xr:uid="{00000000-0005-0000-0000-00003EA30000}"/>
    <cellStyle name="Normal 6 2 3 2 3 5 2 2" xfId="28854" xr:uid="{00000000-0005-0000-0000-00003FA30000}"/>
    <cellStyle name="Normal 6 2 3 2 3 5 2 2 2" xfId="57813" xr:uid="{00000000-0005-0000-0000-000040A30000}"/>
    <cellStyle name="Normal 6 2 3 2 3 5 2 3" xfId="49872" xr:uid="{00000000-0005-0000-0000-000041A30000}"/>
    <cellStyle name="Normal 6 2 3 2 3 5 3" xfId="14230" xr:uid="{00000000-0005-0000-0000-000042A30000}"/>
    <cellStyle name="Normal 6 2 3 2 3 5 3 2" xfId="43288" xr:uid="{00000000-0005-0000-0000-000043A30000}"/>
    <cellStyle name="Normal 6 2 3 2 3 5 4" xfId="36704" xr:uid="{00000000-0005-0000-0000-000044A30000}"/>
    <cellStyle name="Normal 6 2 3 2 3 6" xfId="15509" xr:uid="{00000000-0005-0000-0000-000045A30000}"/>
    <cellStyle name="Normal 6 2 3 2 3 6 2" xfId="23499" xr:uid="{00000000-0005-0000-0000-000046A30000}"/>
    <cellStyle name="Normal 6 2 3 2 3 6 2 2" xfId="52458" xr:uid="{00000000-0005-0000-0000-000047A30000}"/>
    <cellStyle name="Normal 6 2 3 2 3 6 3" xfId="44517" xr:uid="{00000000-0005-0000-0000-000048A30000}"/>
    <cellStyle name="Normal 6 2 3 2 3 7" xfId="22050" xr:uid="{00000000-0005-0000-0000-000049A30000}"/>
    <cellStyle name="Normal 6 2 3 2 3 7 2" xfId="29998" xr:uid="{00000000-0005-0000-0000-00004AA30000}"/>
    <cellStyle name="Normal 6 2 3 2 3 7 2 2" xfId="58957" xr:uid="{00000000-0005-0000-0000-00004BA30000}"/>
    <cellStyle name="Normal 6 2 3 2 3 7 3" xfId="51016" xr:uid="{00000000-0005-0000-0000-00004CA30000}"/>
    <cellStyle name="Normal 6 2 3 2 3 8" xfId="8790" xr:uid="{00000000-0005-0000-0000-00004DA30000}"/>
    <cellStyle name="Normal 6 2 3 2 3 8 2" xfId="37848" xr:uid="{00000000-0005-0000-0000-00004EA30000}"/>
    <cellStyle name="Normal 6 2 3 2 3 9" xfId="31264" xr:uid="{00000000-0005-0000-0000-00004FA30000}"/>
    <cellStyle name="Normal 6 2 3 2 4" xfId="1926" xr:uid="{00000000-0005-0000-0000-000050A30000}"/>
    <cellStyle name="Normal 6 2 3 2 4 2" xfId="2936" xr:uid="{00000000-0005-0000-0000-000051A30000}"/>
    <cellStyle name="Normal 6 2 3 2 4 2 2" xfId="6294" xr:uid="{00000000-0005-0000-0000-000052A30000}"/>
    <cellStyle name="Normal 6 2 3 2 4 2 2 2" xfId="19576" xr:uid="{00000000-0005-0000-0000-000053A30000}"/>
    <cellStyle name="Normal 6 2 3 2 4 2 2 2 2" xfId="27530" xr:uid="{00000000-0005-0000-0000-000054A30000}"/>
    <cellStyle name="Normal 6 2 3 2 4 2 2 2 2 2" xfId="56489" xr:uid="{00000000-0005-0000-0000-000055A30000}"/>
    <cellStyle name="Normal 6 2 3 2 4 2 2 2 3" xfId="48548" xr:uid="{00000000-0005-0000-0000-000056A30000}"/>
    <cellStyle name="Normal 6 2 3 2 4 2 2 3" xfId="12906" xr:uid="{00000000-0005-0000-0000-000057A30000}"/>
    <cellStyle name="Normal 6 2 3 2 4 2 2 3 2" xfId="41964" xr:uid="{00000000-0005-0000-0000-000058A30000}"/>
    <cellStyle name="Normal 6 2 3 2 4 2 2 4" xfId="35380" xr:uid="{00000000-0005-0000-0000-000059A30000}"/>
    <cellStyle name="Normal 6 2 3 2 4 2 3" xfId="16424" xr:uid="{00000000-0005-0000-0000-00005AA30000}"/>
    <cellStyle name="Normal 6 2 3 2 4 2 3 2" xfId="24378" xr:uid="{00000000-0005-0000-0000-00005BA30000}"/>
    <cellStyle name="Normal 6 2 3 2 4 2 3 2 2" xfId="53337" xr:uid="{00000000-0005-0000-0000-00005CA30000}"/>
    <cellStyle name="Normal 6 2 3 2 4 2 3 3" xfId="45396" xr:uid="{00000000-0005-0000-0000-00005DA30000}"/>
    <cellStyle name="Normal 6 2 3 2 4 2 4" xfId="9614" xr:uid="{00000000-0005-0000-0000-00005EA30000}"/>
    <cellStyle name="Normal 6 2 3 2 4 2 4 2" xfId="38672" xr:uid="{00000000-0005-0000-0000-00005FA30000}"/>
    <cellStyle name="Normal 6 2 3 2 4 2 5" xfId="32088" xr:uid="{00000000-0005-0000-0000-000060A30000}"/>
    <cellStyle name="Normal 6 2 3 2 4 3" xfId="4134" xr:uid="{00000000-0005-0000-0000-000061A30000}"/>
    <cellStyle name="Normal 6 2 3 2 4 3 2" xfId="17428" xr:uid="{00000000-0005-0000-0000-000062A30000}"/>
    <cellStyle name="Normal 6 2 3 2 4 3 2 2" xfId="25382" xr:uid="{00000000-0005-0000-0000-000063A30000}"/>
    <cellStyle name="Normal 6 2 3 2 4 3 2 2 2" xfId="54341" xr:uid="{00000000-0005-0000-0000-000064A30000}"/>
    <cellStyle name="Normal 6 2 3 2 4 3 2 3" xfId="46400" xr:uid="{00000000-0005-0000-0000-000065A30000}"/>
    <cellStyle name="Normal 6 2 3 2 4 3 3" xfId="10758" xr:uid="{00000000-0005-0000-0000-000066A30000}"/>
    <cellStyle name="Normal 6 2 3 2 4 3 3 2" xfId="39816" xr:uid="{00000000-0005-0000-0000-000067A30000}"/>
    <cellStyle name="Normal 6 2 3 2 4 3 4" xfId="33232" xr:uid="{00000000-0005-0000-0000-000068A30000}"/>
    <cellStyle name="Normal 6 2 3 2 4 4" xfId="5290" xr:uid="{00000000-0005-0000-0000-000069A30000}"/>
    <cellStyle name="Normal 6 2 3 2 4 4 2" xfId="18572" xr:uid="{00000000-0005-0000-0000-00006AA30000}"/>
    <cellStyle name="Normal 6 2 3 2 4 4 2 2" xfId="26526" xr:uid="{00000000-0005-0000-0000-00006BA30000}"/>
    <cellStyle name="Normal 6 2 3 2 4 4 2 2 2" xfId="55485" xr:uid="{00000000-0005-0000-0000-00006CA30000}"/>
    <cellStyle name="Normal 6 2 3 2 4 4 2 3" xfId="47544" xr:uid="{00000000-0005-0000-0000-00006DA30000}"/>
    <cellStyle name="Normal 6 2 3 2 4 4 3" xfId="11902" xr:uid="{00000000-0005-0000-0000-00006EA30000}"/>
    <cellStyle name="Normal 6 2 3 2 4 4 3 2" xfId="40960" xr:uid="{00000000-0005-0000-0000-00006FA30000}"/>
    <cellStyle name="Normal 6 2 3 2 4 4 4" xfId="34376" xr:uid="{00000000-0005-0000-0000-000070A30000}"/>
    <cellStyle name="Normal 6 2 3 2 4 5" xfId="7459" xr:uid="{00000000-0005-0000-0000-000071A30000}"/>
    <cellStyle name="Normal 6 2 3 2 4 5 2" xfId="20720" xr:uid="{00000000-0005-0000-0000-000072A30000}"/>
    <cellStyle name="Normal 6 2 3 2 4 5 2 2" xfId="28674" xr:uid="{00000000-0005-0000-0000-000073A30000}"/>
    <cellStyle name="Normal 6 2 3 2 4 5 2 2 2" xfId="57633" xr:uid="{00000000-0005-0000-0000-000074A30000}"/>
    <cellStyle name="Normal 6 2 3 2 4 5 2 3" xfId="49692" xr:uid="{00000000-0005-0000-0000-000075A30000}"/>
    <cellStyle name="Normal 6 2 3 2 4 5 3" xfId="14050" xr:uid="{00000000-0005-0000-0000-000076A30000}"/>
    <cellStyle name="Normal 6 2 3 2 4 5 3 2" xfId="43108" xr:uid="{00000000-0005-0000-0000-000077A30000}"/>
    <cellStyle name="Normal 6 2 3 2 4 5 4" xfId="36524" xr:uid="{00000000-0005-0000-0000-000078A30000}"/>
    <cellStyle name="Normal 6 2 3 2 4 6" xfId="15329" xr:uid="{00000000-0005-0000-0000-000079A30000}"/>
    <cellStyle name="Normal 6 2 3 2 4 6 2" xfId="23319" xr:uid="{00000000-0005-0000-0000-00007AA30000}"/>
    <cellStyle name="Normal 6 2 3 2 4 6 2 2" xfId="52278" xr:uid="{00000000-0005-0000-0000-00007BA30000}"/>
    <cellStyle name="Normal 6 2 3 2 4 6 3" xfId="44337" xr:uid="{00000000-0005-0000-0000-00007CA30000}"/>
    <cellStyle name="Normal 6 2 3 2 4 7" xfId="21870" xr:uid="{00000000-0005-0000-0000-00007DA30000}"/>
    <cellStyle name="Normal 6 2 3 2 4 7 2" xfId="29818" xr:uid="{00000000-0005-0000-0000-00007EA30000}"/>
    <cellStyle name="Normal 6 2 3 2 4 7 2 2" xfId="58777" xr:uid="{00000000-0005-0000-0000-00007FA30000}"/>
    <cellStyle name="Normal 6 2 3 2 4 7 3" xfId="50836" xr:uid="{00000000-0005-0000-0000-000080A30000}"/>
    <cellStyle name="Normal 6 2 3 2 4 8" xfId="8610" xr:uid="{00000000-0005-0000-0000-000081A30000}"/>
    <cellStyle name="Normal 6 2 3 2 4 8 2" xfId="37668" xr:uid="{00000000-0005-0000-0000-000082A30000}"/>
    <cellStyle name="Normal 6 2 3 2 4 9" xfId="31084" xr:uid="{00000000-0005-0000-0000-000083A30000}"/>
    <cellStyle name="Normal 6 2 3 2 5" xfId="2524" xr:uid="{00000000-0005-0000-0000-000084A30000}"/>
    <cellStyle name="Normal 6 2 3 2 5 2" xfId="5882" xr:uid="{00000000-0005-0000-0000-000085A30000}"/>
    <cellStyle name="Normal 6 2 3 2 5 2 2" xfId="19164" xr:uid="{00000000-0005-0000-0000-000086A30000}"/>
    <cellStyle name="Normal 6 2 3 2 5 2 2 2" xfId="27118" xr:uid="{00000000-0005-0000-0000-000087A30000}"/>
    <cellStyle name="Normal 6 2 3 2 5 2 2 2 2" xfId="56077" xr:uid="{00000000-0005-0000-0000-000088A30000}"/>
    <cellStyle name="Normal 6 2 3 2 5 2 2 3" xfId="48136" xr:uid="{00000000-0005-0000-0000-000089A30000}"/>
    <cellStyle name="Normal 6 2 3 2 5 2 3" xfId="12494" xr:uid="{00000000-0005-0000-0000-00008AA30000}"/>
    <cellStyle name="Normal 6 2 3 2 5 2 3 2" xfId="41552" xr:uid="{00000000-0005-0000-0000-00008BA30000}"/>
    <cellStyle name="Normal 6 2 3 2 5 2 4" xfId="34968" xr:uid="{00000000-0005-0000-0000-00008CA30000}"/>
    <cellStyle name="Normal 6 2 3 2 5 3" xfId="16017" xr:uid="{00000000-0005-0000-0000-00008DA30000}"/>
    <cellStyle name="Normal 6 2 3 2 5 3 2" xfId="23971" xr:uid="{00000000-0005-0000-0000-00008EA30000}"/>
    <cellStyle name="Normal 6 2 3 2 5 3 2 2" xfId="52930" xr:uid="{00000000-0005-0000-0000-00008FA30000}"/>
    <cellStyle name="Normal 6 2 3 2 5 3 3" xfId="44989" xr:uid="{00000000-0005-0000-0000-000090A30000}"/>
    <cellStyle name="Normal 6 2 3 2 5 4" xfId="9202" xr:uid="{00000000-0005-0000-0000-000091A30000}"/>
    <cellStyle name="Normal 6 2 3 2 5 4 2" xfId="38260" xr:uid="{00000000-0005-0000-0000-000092A30000}"/>
    <cellStyle name="Normal 6 2 3 2 5 5" xfId="31676" xr:uid="{00000000-0005-0000-0000-000093A30000}"/>
    <cellStyle name="Normal 6 2 3 2 6" xfId="3722" xr:uid="{00000000-0005-0000-0000-000094A30000}"/>
    <cellStyle name="Normal 6 2 3 2 6 2" xfId="17016" xr:uid="{00000000-0005-0000-0000-000095A30000}"/>
    <cellStyle name="Normal 6 2 3 2 6 2 2" xfId="24970" xr:uid="{00000000-0005-0000-0000-000096A30000}"/>
    <cellStyle name="Normal 6 2 3 2 6 2 2 2" xfId="53929" xr:uid="{00000000-0005-0000-0000-000097A30000}"/>
    <cellStyle name="Normal 6 2 3 2 6 2 3" xfId="45988" xr:uid="{00000000-0005-0000-0000-000098A30000}"/>
    <cellStyle name="Normal 6 2 3 2 6 3" xfId="10346" xr:uid="{00000000-0005-0000-0000-000099A30000}"/>
    <cellStyle name="Normal 6 2 3 2 6 3 2" xfId="39404" xr:uid="{00000000-0005-0000-0000-00009AA30000}"/>
    <cellStyle name="Normal 6 2 3 2 6 4" xfId="32820" xr:uid="{00000000-0005-0000-0000-00009BA30000}"/>
    <cellStyle name="Normal 6 2 3 2 7" xfId="4878" xr:uid="{00000000-0005-0000-0000-00009CA30000}"/>
    <cellStyle name="Normal 6 2 3 2 7 2" xfId="18160" xr:uid="{00000000-0005-0000-0000-00009DA30000}"/>
    <cellStyle name="Normal 6 2 3 2 7 2 2" xfId="26114" xr:uid="{00000000-0005-0000-0000-00009EA30000}"/>
    <cellStyle name="Normal 6 2 3 2 7 2 2 2" xfId="55073" xr:uid="{00000000-0005-0000-0000-00009FA30000}"/>
    <cellStyle name="Normal 6 2 3 2 7 2 3" xfId="47132" xr:uid="{00000000-0005-0000-0000-0000A0A30000}"/>
    <cellStyle name="Normal 6 2 3 2 7 3" xfId="11490" xr:uid="{00000000-0005-0000-0000-0000A1A30000}"/>
    <cellStyle name="Normal 6 2 3 2 7 3 2" xfId="40548" xr:uid="{00000000-0005-0000-0000-0000A2A30000}"/>
    <cellStyle name="Normal 6 2 3 2 7 4" xfId="33964" xr:uid="{00000000-0005-0000-0000-0000A3A30000}"/>
    <cellStyle name="Normal 6 2 3 2 8" xfId="7047" xr:uid="{00000000-0005-0000-0000-0000A4A30000}"/>
    <cellStyle name="Normal 6 2 3 2 8 2" xfId="20308" xr:uid="{00000000-0005-0000-0000-0000A5A30000}"/>
    <cellStyle name="Normal 6 2 3 2 8 2 2" xfId="28262" xr:uid="{00000000-0005-0000-0000-0000A6A30000}"/>
    <cellStyle name="Normal 6 2 3 2 8 2 2 2" xfId="57221" xr:uid="{00000000-0005-0000-0000-0000A7A30000}"/>
    <cellStyle name="Normal 6 2 3 2 8 2 3" xfId="49280" xr:uid="{00000000-0005-0000-0000-0000A8A30000}"/>
    <cellStyle name="Normal 6 2 3 2 8 3" xfId="13638" xr:uid="{00000000-0005-0000-0000-0000A9A30000}"/>
    <cellStyle name="Normal 6 2 3 2 8 3 2" xfId="42696" xr:uid="{00000000-0005-0000-0000-0000AAA30000}"/>
    <cellStyle name="Normal 6 2 3 2 8 4" xfId="36112" xr:uid="{00000000-0005-0000-0000-0000ABA30000}"/>
    <cellStyle name="Normal 6 2 3 2 9" xfId="14916" xr:uid="{00000000-0005-0000-0000-0000ACA30000}"/>
    <cellStyle name="Normal 6 2 3 2 9 2" xfId="22906" xr:uid="{00000000-0005-0000-0000-0000ADA30000}"/>
    <cellStyle name="Normal 6 2 3 2 9 2 2" xfId="51865" xr:uid="{00000000-0005-0000-0000-0000AEA30000}"/>
    <cellStyle name="Normal 6 2 3 2 9 3" xfId="43924" xr:uid="{00000000-0005-0000-0000-0000AFA30000}"/>
    <cellStyle name="Normal 6 2 3 3" xfId="1576" xr:uid="{00000000-0005-0000-0000-0000B0A30000}"/>
    <cellStyle name="Normal 6 2 3 3 10" xfId="30765" xr:uid="{00000000-0005-0000-0000-0000B1A30000}"/>
    <cellStyle name="Normal 6 2 3 3 2" xfId="2201" xr:uid="{00000000-0005-0000-0000-0000B2A30000}"/>
    <cellStyle name="Normal 6 2 3 3 2 2" xfId="3209" xr:uid="{00000000-0005-0000-0000-0000B3A30000}"/>
    <cellStyle name="Normal 6 2 3 3 2 2 2" xfId="6567" xr:uid="{00000000-0005-0000-0000-0000B4A30000}"/>
    <cellStyle name="Normal 6 2 3 3 2 2 2 2" xfId="19849" xr:uid="{00000000-0005-0000-0000-0000B5A30000}"/>
    <cellStyle name="Normal 6 2 3 3 2 2 2 2 2" xfId="27803" xr:uid="{00000000-0005-0000-0000-0000B6A30000}"/>
    <cellStyle name="Normal 6 2 3 3 2 2 2 2 2 2" xfId="56762" xr:uid="{00000000-0005-0000-0000-0000B7A30000}"/>
    <cellStyle name="Normal 6 2 3 3 2 2 2 2 3" xfId="48821" xr:uid="{00000000-0005-0000-0000-0000B8A30000}"/>
    <cellStyle name="Normal 6 2 3 3 2 2 2 3" xfId="13179" xr:uid="{00000000-0005-0000-0000-0000B9A30000}"/>
    <cellStyle name="Normal 6 2 3 3 2 2 2 3 2" xfId="42237" xr:uid="{00000000-0005-0000-0000-0000BAA30000}"/>
    <cellStyle name="Normal 6 2 3 3 2 2 2 4" xfId="35653" xr:uid="{00000000-0005-0000-0000-0000BBA30000}"/>
    <cellStyle name="Normal 6 2 3 3 2 2 3" xfId="16697" xr:uid="{00000000-0005-0000-0000-0000BCA30000}"/>
    <cellStyle name="Normal 6 2 3 3 2 2 3 2" xfId="24651" xr:uid="{00000000-0005-0000-0000-0000BDA30000}"/>
    <cellStyle name="Normal 6 2 3 3 2 2 3 2 2" xfId="53610" xr:uid="{00000000-0005-0000-0000-0000BEA30000}"/>
    <cellStyle name="Normal 6 2 3 3 2 2 3 3" xfId="45669" xr:uid="{00000000-0005-0000-0000-0000BFA30000}"/>
    <cellStyle name="Normal 6 2 3 3 2 2 4" xfId="9887" xr:uid="{00000000-0005-0000-0000-0000C0A30000}"/>
    <cellStyle name="Normal 6 2 3 3 2 2 4 2" xfId="38945" xr:uid="{00000000-0005-0000-0000-0000C1A30000}"/>
    <cellStyle name="Normal 6 2 3 3 2 2 5" xfId="32361" xr:uid="{00000000-0005-0000-0000-0000C2A30000}"/>
    <cellStyle name="Normal 6 2 3 3 2 3" xfId="4407" xr:uid="{00000000-0005-0000-0000-0000C3A30000}"/>
    <cellStyle name="Normal 6 2 3 3 2 3 2" xfId="17701" xr:uid="{00000000-0005-0000-0000-0000C4A30000}"/>
    <cellStyle name="Normal 6 2 3 3 2 3 2 2" xfId="25655" xr:uid="{00000000-0005-0000-0000-0000C5A30000}"/>
    <cellStyle name="Normal 6 2 3 3 2 3 2 2 2" xfId="54614" xr:uid="{00000000-0005-0000-0000-0000C6A30000}"/>
    <cellStyle name="Normal 6 2 3 3 2 3 2 3" xfId="46673" xr:uid="{00000000-0005-0000-0000-0000C7A30000}"/>
    <cellStyle name="Normal 6 2 3 3 2 3 3" xfId="11031" xr:uid="{00000000-0005-0000-0000-0000C8A30000}"/>
    <cellStyle name="Normal 6 2 3 3 2 3 3 2" xfId="40089" xr:uid="{00000000-0005-0000-0000-0000C9A30000}"/>
    <cellStyle name="Normal 6 2 3 3 2 3 4" xfId="33505" xr:uid="{00000000-0005-0000-0000-0000CAA30000}"/>
    <cellStyle name="Normal 6 2 3 3 2 4" xfId="5563" xr:uid="{00000000-0005-0000-0000-0000CBA30000}"/>
    <cellStyle name="Normal 6 2 3 3 2 4 2" xfId="18845" xr:uid="{00000000-0005-0000-0000-0000CCA30000}"/>
    <cellStyle name="Normal 6 2 3 3 2 4 2 2" xfId="26799" xr:uid="{00000000-0005-0000-0000-0000CDA30000}"/>
    <cellStyle name="Normal 6 2 3 3 2 4 2 2 2" xfId="55758" xr:uid="{00000000-0005-0000-0000-0000CEA30000}"/>
    <cellStyle name="Normal 6 2 3 3 2 4 2 3" xfId="47817" xr:uid="{00000000-0005-0000-0000-0000CFA30000}"/>
    <cellStyle name="Normal 6 2 3 3 2 4 3" xfId="12175" xr:uid="{00000000-0005-0000-0000-0000D0A30000}"/>
    <cellStyle name="Normal 6 2 3 3 2 4 3 2" xfId="41233" xr:uid="{00000000-0005-0000-0000-0000D1A30000}"/>
    <cellStyle name="Normal 6 2 3 3 2 4 4" xfId="34649" xr:uid="{00000000-0005-0000-0000-0000D2A30000}"/>
    <cellStyle name="Normal 6 2 3 3 2 5" xfId="7732" xr:uid="{00000000-0005-0000-0000-0000D3A30000}"/>
    <cellStyle name="Normal 6 2 3 3 2 5 2" xfId="20993" xr:uid="{00000000-0005-0000-0000-0000D4A30000}"/>
    <cellStyle name="Normal 6 2 3 3 2 5 2 2" xfId="28947" xr:uid="{00000000-0005-0000-0000-0000D5A30000}"/>
    <cellStyle name="Normal 6 2 3 3 2 5 2 2 2" xfId="57906" xr:uid="{00000000-0005-0000-0000-0000D6A30000}"/>
    <cellStyle name="Normal 6 2 3 3 2 5 2 3" xfId="49965" xr:uid="{00000000-0005-0000-0000-0000D7A30000}"/>
    <cellStyle name="Normal 6 2 3 3 2 5 3" xfId="14323" xr:uid="{00000000-0005-0000-0000-0000D8A30000}"/>
    <cellStyle name="Normal 6 2 3 3 2 5 3 2" xfId="43381" xr:uid="{00000000-0005-0000-0000-0000D9A30000}"/>
    <cellStyle name="Normal 6 2 3 3 2 5 4" xfId="36797" xr:uid="{00000000-0005-0000-0000-0000DAA30000}"/>
    <cellStyle name="Normal 6 2 3 3 2 6" xfId="15602" xr:uid="{00000000-0005-0000-0000-0000DBA30000}"/>
    <cellStyle name="Normal 6 2 3 3 2 6 2" xfId="23592" xr:uid="{00000000-0005-0000-0000-0000DCA30000}"/>
    <cellStyle name="Normal 6 2 3 3 2 6 2 2" xfId="52551" xr:uid="{00000000-0005-0000-0000-0000DDA30000}"/>
    <cellStyle name="Normal 6 2 3 3 2 6 3" xfId="44610" xr:uid="{00000000-0005-0000-0000-0000DEA30000}"/>
    <cellStyle name="Normal 6 2 3 3 2 7" xfId="22143" xr:uid="{00000000-0005-0000-0000-0000DFA30000}"/>
    <cellStyle name="Normal 6 2 3 3 2 7 2" xfId="30091" xr:uid="{00000000-0005-0000-0000-0000E0A30000}"/>
    <cellStyle name="Normal 6 2 3 3 2 7 2 2" xfId="59050" xr:uid="{00000000-0005-0000-0000-0000E1A30000}"/>
    <cellStyle name="Normal 6 2 3 3 2 7 3" xfId="51109" xr:uid="{00000000-0005-0000-0000-0000E2A30000}"/>
    <cellStyle name="Normal 6 2 3 3 2 8" xfId="8883" xr:uid="{00000000-0005-0000-0000-0000E3A30000}"/>
    <cellStyle name="Normal 6 2 3 3 2 8 2" xfId="37941" xr:uid="{00000000-0005-0000-0000-0000E4A30000}"/>
    <cellStyle name="Normal 6 2 3 3 2 9" xfId="31357" xr:uid="{00000000-0005-0000-0000-0000E5A30000}"/>
    <cellStyle name="Normal 6 2 3 3 3" xfId="2617" xr:uid="{00000000-0005-0000-0000-0000E6A30000}"/>
    <cellStyle name="Normal 6 2 3 3 3 2" xfId="5975" xr:uid="{00000000-0005-0000-0000-0000E7A30000}"/>
    <cellStyle name="Normal 6 2 3 3 3 2 2" xfId="19257" xr:uid="{00000000-0005-0000-0000-0000E8A30000}"/>
    <cellStyle name="Normal 6 2 3 3 3 2 2 2" xfId="27211" xr:uid="{00000000-0005-0000-0000-0000E9A30000}"/>
    <cellStyle name="Normal 6 2 3 3 3 2 2 2 2" xfId="56170" xr:uid="{00000000-0005-0000-0000-0000EAA30000}"/>
    <cellStyle name="Normal 6 2 3 3 3 2 2 3" xfId="48229" xr:uid="{00000000-0005-0000-0000-0000EBA30000}"/>
    <cellStyle name="Normal 6 2 3 3 3 2 3" xfId="12587" xr:uid="{00000000-0005-0000-0000-0000ECA30000}"/>
    <cellStyle name="Normal 6 2 3 3 3 2 3 2" xfId="41645" xr:uid="{00000000-0005-0000-0000-0000EDA30000}"/>
    <cellStyle name="Normal 6 2 3 3 3 2 4" xfId="35061" xr:uid="{00000000-0005-0000-0000-0000EEA30000}"/>
    <cellStyle name="Normal 6 2 3 3 3 3" xfId="16105" xr:uid="{00000000-0005-0000-0000-0000EFA30000}"/>
    <cellStyle name="Normal 6 2 3 3 3 3 2" xfId="24059" xr:uid="{00000000-0005-0000-0000-0000F0A30000}"/>
    <cellStyle name="Normal 6 2 3 3 3 3 2 2" xfId="53018" xr:uid="{00000000-0005-0000-0000-0000F1A30000}"/>
    <cellStyle name="Normal 6 2 3 3 3 3 3" xfId="45077" xr:uid="{00000000-0005-0000-0000-0000F2A30000}"/>
    <cellStyle name="Normal 6 2 3 3 3 4" xfId="9295" xr:uid="{00000000-0005-0000-0000-0000F3A30000}"/>
    <cellStyle name="Normal 6 2 3 3 3 4 2" xfId="38353" xr:uid="{00000000-0005-0000-0000-0000F4A30000}"/>
    <cellStyle name="Normal 6 2 3 3 3 5" xfId="31769" xr:uid="{00000000-0005-0000-0000-0000F5A30000}"/>
    <cellStyle name="Normal 6 2 3 3 4" xfId="3815" xr:uid="{00000000-0005-0000-0000-0000F6A30000}"/>
    <cellStyle name="Normal 6 2 3 3 4 2" xfId="17109" xr:uid="{00000000-0005-0000-0000-0000F7A30000}"/>
    <cellStyle name="Normal 6 2 3 3 4 2 2" xfId="25063" xr:uid="{00000000-0005-0000-0000-0000F8A30000}"/>
    <cellStyle name="Normal 6 2 3 3 4 2 2 2" xfId="54022" xr:uid="{00000000-0005-0000-0000-0000F9A30000}"/>
    <cellStyle name="Normal 6 2 3 3 4 2 3" xfId="46081" xr:uid="{00000000-0005-0000-0000-0000FAA30000}"/>
    <cellStyle name="Normal 6 2 3 3 4 3" xfId="10439" xr:uid="{00000000-0005-0000-0000-0000FBA30000}"/>
    <cellStyle name="Normal 6 2 3 3 4 3 2" xfId="39497" xr:uid="{00000000-0005-0000-0000-0000FCA30000}"/>
    <cellStyle name="Normal 6 2 3 3 4 4" xfId="32913" xr:uid="{00000000-0005-0000-0000-0000FDA30000}"/>
    <cellStyle name="Normal 6 2 3 3 5" xfId="4971" xr:uid="{00000000-0005-0000-0000-0000FEA30000}"/>
    <cellStyle name="Normal 6 2 3 3 5 2" xfId="18253" xr:uid="{00000000-0005-0000-0000-0000FFA30000}"/>
    <cellStyle name="Normal 6 2 3 3 5 2 2" xfId="26207" xr:uid="{00000000-0005-0000-0000-000000A40000}"/>
    <cellStyle name="Normal 6 2 3 3 5 2 2 2" xfId="55166" xr:uid="{00000000-0005-0000-0000-000001A40000}"/>
    <cellStyle name="Normal 6 2 3 3 5 2 3" xfId="47225" xr:uid="{00000000-0005-0000-0000-000002A40000}"/>
    <cellStyle name="Normal 6 2 3 3 5 3" xfId="11583" xr:uid="{00000000-0005-0000-0000-000003A40000}"/>
    <cellStyle name="Normal 6 2 3 3 5 3 2" xfId="40641" xr:uid="{00000000-0005-0000-0000-000004A40000}"/>
    <cellStyle name="Normal 6 2 3 3 5 4" xfId="34057" xr:uid="{00000000-0005-0000-0000-000005A40000}"/>
    <cellStyle name="Normal 6 2 3 3 6" xfId="7140" xr:uid="{00000000-0005-0000-0000-000006A40000}"/>
    <cellStyle name="Normal 6 2 3 3 6 2" xfId="20401" xr:uid="{00000000-0005-0000-0000-000007A40000}"/>
    <cellStyle name="Normal 6 2 3 3 6 2 2" xfId="28355" xr:uid="{00000000-0005-0000-0000-000008A40000}"/>
    <cellStyle name="Normal 6 2 3 3 6 2 2 2" xfId="57314" xr:uid="{00000000-0005-0000-0000-000009A40000}"/>
    <cellStyle name="Normal 6 2 3 3 6 2 3" xfId="49373" xr:uid="{00000000-0005-0000-0000-00000AA40000}"/>
    <cellStyle name="Normal 6 2 3 3 6 3" xfId="13731" xr:uid="{00000000-0005-0000-0000-00000BA40000}"/>
    <cellStyle name="Normal 6 2 3 3 6 3 2" xfId="42789" xr:uid="{00000000-0005-0000-0000-00000CA40000}"/>
    <cellStyle name="Normal 6 2 3 3 6 4" xfId="36205" xr:uid="{00000000-0005-0000-0000-00000DA40000}"/>
    <cellStyle name="Normal 6 2 3 3 7" xfId="15009" xr:uid="{00000000-0005-0000-0000-00000EA40000}"/>
    <cellStyle name="Normal 6 2 3 3 7 2" xfId="22999" xr:uid="{00000000-0005-0000-0000-00000FA40000}"/>
    <cellStyle name="Normal 6 2 3 3 7 2 2" xfId="51958" xr:uid="{00000000-0005-0000-0000-000010A40000}"/>
    <cellStyle name="Normal 6 2 3 3 7 3" xfId="44017" xr:uid="{00000000-0005-0000-0000-000011A40000}"/>
    <cellStyle name="Normal 6 2 3 3 8" xfId="21551" xr:uid="{00000000-0005-0000-0000-000012A40000}"/>
    <cellStyle name="Normal 6 2 3 3 8 2" xfId="29499" xr:uid="{00000000-0005-0000-0000-000013A40000}"/>
    <cellStyle name="Normal 6 2 3 3 8 2 2" xfId="58458" xr:uid="{00000000-0005-0000-0000-000014A40000}"/>
    <cellStyle name="Normal 6 2 3 3 8 3" xfId="50517" xr:uid="{00000000-0005-0000-0000-000015A40000}"/>
    <cellStyle name="Normal 6 2 3 3 9" xfId="8291" xr:uid="{00000000-0005-0000-0000-000016A40000}"/>
    <cellStyle name="Normal 6 2 3 3 9 2" xfId="37349" xr:uid="{00000000-0005-0000-0000-000017A40000}"/>
    <cellStyle name="Normal 6 2 3 4" xfId="2018" xr:uid="{00000000-0005-0000-0000-000018A40000}"/>
    <cellStyle name="Normal 6 2 3 4 2" xfId="3026" xr:uid="{00000000-0005-0000-0000-000019A40000}"/>
    <cellStyle name="Normal 6 2 3 4 2 2" xfId="6384" xr:uid="{00000000-0005-0000-0000-00001AA40000}"/>
    <cellStyle name="Normal 6 2 3 4 2 2 2" xfId="19666" xr:uid="{00000000-0005-0000-0000-00001BA40000}"/>
    <cellStyle name="Normal 6 2 3 4 2 2 2 2" xfId="27620" xr:uid="{00000000-0005-0000-0000-00001CA40000}"/>
    <cellStyle name="Normal 6 2 3 4 2 2 2 2 2" xfId="56579" xr:uid="{00000000-0005-0000-0000-00001DA40000}"/>
    <cellStyle name="Normal 6 2 3 4 2 2 2 3" xfId="48638" xr:uid="{00000000-0005-0000-0000-00001EA40000}"/>
    <cellStyle name="Normal 6 2 3 4 2 2 3" xfId="12996" xr:uid="{00000000-0005-0000-0000-00001FA40000}"/>
    <cellStyle name="Normal 6 2 3 4 2 2 3 2" xfId="42054" xr:uid="{00000000-0005-0000-0000-000020A40000}"/>
    <cellStyle name="Normal 6 2 3 4 2 2 4" xfId="35470" xr:uid="{00000000-0005-0000-0000-000021A40000}"/>
    <cellStyle name="Normal 6 2 3 4 2 3" xfId="16514" xr:uid="{00000000-0005-0000-0000-000022A40000}"/>
    <cellStyle name="Normal 6 2 3 4 2 3 2" xfId="24468" xr:uid="{00000000-0005-0000-0000-000023A40000}"/>
    <cellStyle name="Normal 6 2 3 4 2 3 2 2" xfId="53427" xr:uid="{00000000-0005-0000-0000-000024A40000}"/>
    <cellStyle name="Normal 6 2 3 4 2 3 3" xfId="45486" xr:uid="{00000000-0005-0000-0000-000025A40000}"/>
    <cellStyle name="Normal 6 2 3 4 2 4" xfId="9704" xr:uid="{00000000-0005-0000-0000-000026A40000}"/>
    <cellStyle name="Normal 6 2 3 4 2 4 2" xfId="38762" xr:uid="{00000000-0005-0000-0000-000027A40000}"/>
    <cellStyle name="Normal 6 2 3 4 2 5" xfId="32178" xr:uid="{00000000-0005-0000-0000-000028A40000}"/>
    <cellStyle name="Normal 6 2 3 4 3" xfId="4224" xr:uid="{00000000-0005-0000-0000-000029A40000}"/>
    <cellStyle name="Normal 6 2 3 4 3 2" xfId="17518" xr:uid="{00000000-0005-0000-0000-00002AA40000}"/>
    <cellStyle name="Normal 6 2 3 4 3 2 2" xfId="25472" xr:uid="{00000000-0005-0000-0000-00002BA40000}"/>
    <cellStyle name="Normal 6 2 3 4 3 2 2 2" xfId="54431" xr:uid="{00000000-0005-0000-0000-00002CA40000}"/>
    <cellStyle name="Normal 6 2 3 4 3 2 3" xfId="46490" xr:uid="{00000000-0005-0000-0000-00002DA40000}"/>
    <cellStyle name="Normal 6 2 3 4 3 3" xfId="10848" xr:uid="{00000000-0005-0000-0000-00002EA40000}"/>
    <cellStyle name="Normal 6 2 3 4 3 3 2" xfId="39906" xr:uid="{00000000-0005-0000-0000-00002FA40000}"/>
    <cellStyle name="Normal 6 2 3 4 3 4" xfId="33322" xr:uid="{00000000-0005-0000-0000-000030A40000}"/>
    <cellStyle name="Normal 6 2 3 4 4" xfId="5380" xr:uid="{00000000-0005-0000-0000-000031A40000}"/>
    <cellStyle name="Normal 6 2 3 4 4 2" xfId="18662" xr:uid="{00000000-0005-0000-0000-000032A40000}"/>
    <cellStyle name="Normal 6 2 3 4 4 2 2" xfId="26616" xr:uid="{00000000-0005-0000-0000-000033A40000}"/>
    <cellStyle name="Normal 6 2 3 4 4 2 2 2" xfId="55575" xr:uid="{00000000-0005-0000-0000-000034A40000}"/>
    <cellStyle name="Normal 6 2 3 4 4 2 3" xfId="47634" xr:uid="{00000000-0005-0000-0000-000035A40000}"/>
    <cellStyle name="Normal 6 2 3 4 4 3" xfId="11992" xr:uid="{00000000-0005-0000-0000-000036A40000}"/>
    <cellStyle name="Normal 6 2 3 4 4 3 2" xfId="41050" xr:uid="{00000000-0005-0000-0000-000037A40000}"/>
    <cellStyle name="Normal 6 2 3 4 4 4" xfId="34466" xr:uid="{00000000-0005-0000-0000-000038A40000}"/>
    <cellStyle name="Normal 6 2 3 4 5" xfId="7549" xr:uid="{00000000-0005-0000-0000-000039A40000}"/>
    <cellStyle name="Normal 6 2 3 4 5 2" xfId="20810" xr:uid="{00000000-0005-0000-0000-00003AA40000}"/>
    <cellStyle name="Normal 6 2 3 4 5 2 2" xfId="28764" xr:uid="{00000000-0005-0000-0000-00003BA40000}"/>
    <cellStyle name="Normal 6 2 3 4 5 2 2 2" xfId="57723" xr:uid="{00000000-0005-0000-0000-00003CA40000}"/>
    <cellStyle name="Normal 6 2 3 4 5 2 3" xfId="49782" xr:uid="{00000000-0005-0000-0000-00003DA40000}"/>
    <cellStyle name="Normal 6 2 3 4 5 3" xfId="14140" xr:uid="{00000000-0005-0000-0000-00003EA40000}"/>
    <cellStyle name="Normal 6 2 3 4 5 3 2" xfId="43198" xr:uid="{00000000-0005-0000-0000-00003FA40000}"/>
    <cellStyle name="Normal 6 2 3 4 5 4" xfId="36614" xr:uid="{00000000-0005-0000-0000-000040A40000}"/>
    <cellStyle name="Normal 6 2 3 4 6" xfId="15419" xr:uid="{00000000-0005-0000-0000-000041A40000}"/>
    <cellStyle name="Normal 6 2 3 4 6 2" xfId="23409" xr:uid="{00000000-0005-0000-0000-000042A40000}"/>
    <cellStyle name="Normal 6 2 3 4 6 2 2" xfId="52368" xr:uid="{00000000-0005-0000-0000-000043A40000}"/>
    <cellStyle name="Normal 6 2 3 4 6 3" xfId="44427" xr:uid="{00000000-0005-0000-0000-000044A40000}"/>
    <cellStyle name="Normal 6 2 3 4 7" xfId="21960" xr:uid="{00000000-0005-0000-0000-000045A40000}"/>
    <cellStyle name="Normal 6 2 3 4 7 2" xfId="29908" xr:uid="{00000000-0005-0000-0000-000046A40000}"/>
    <cellStyle name="Normal 6 2 3 4 7 2 2" xfId="58867" xr:uid="{00000000-0005-0000-0000-000047A40000}"/>
    <cellStyle name="Normal 6 2 3 4 7 3" xfId="50926" xr:uid="{00000000-0005-0000-0000-000048A40000}"/>
    <cellStyle name="Normal 6 2 3 4 8" xfId="8700" xr:uid="{00000000-0005-0000-0000-000049A40000}"/>
    <cellStyle name="Normal 6 2 3 4 8 2" xfId="37758" xr:uid="{00000000-0005-0000-0000-00004AA40000}"/>
    <cellStyle name="Normal 6 2 3 4 9" xfId="31174" xr:uid="{00000000-0005-0000-0000-00004BA40000}"/>
    <cellStyle name="Normal 6 2 3 5" xfId="1834" xr:uid="{00000000-0005-0000-0000-00004CA40000}"/>
    <cellStyle name="Normal 6 2 3 5 2" xfId="2846" xr:uid="{00000000-0005-0000-0000-00004DA40000}"/>
    <cellStyle name="Normal 6 2 3 5 2 2" xfId="6204" xr:uid="{00000000-0005-0000-0000-00004EA40000}"/>
    <cellStyle name="Normal 6 2 3 5 2 2 2" xfId="19486" xr:uid="{00000000-0005-0000-0000-00004FA40000}"/>
    <cellStyle name="Normal 6 2 3 5 2 2 2 2" xfId="27440" xr:uid="{00000000-0005-0000-0000-000050A40000}"/>
    <cellStyle name="Normal 6 2 3 5 2 2 2 2 2" xfId="56399" xr:uid="{00000000-0005-0000-0000-000051A40000}"/>
    <cellStyle name="Normal 6 2 3 5 2 2 2 3" xfId="48458" xr:uid="{00000000-0005-0000-0000-000052A40000}"/>
    <cellStyle name="Normal 6 2 3 5 2 2 3" xfId="12816" xr:uid="{00000000-0005-0000-0000-000053A40000}"/>
    <cellStyle name="Normal 6 2 3 5 2 2 3 2" xfId="41874" xr:uid="{00000000-0005-0000-0000-000054A40000}"/>
    <cellStyle name="Normal 6 2 3 5 2 2 4" xfId="35290" xr:uid="{00000000-0005-0000-0000-000055A40000}"/>
    <cellStyle name="Normal 6 2 3 5 2 3" xfId="16334" xr:uid="{00000000-0005-0000-0000-000056A40000}"/>
    <cellStyle name="Normal 6 2 3 5 2 3 2" xfId="24288" xr:uid="{00000000-0005-0000-0000-000057A40000}"/>
    <cellStyle name="Normal 6 2 3 5 2 3 2 2" xfId="53247" xr:uid="{00000000-0005-0000-0000-000058A40000}"/>
    <cellStyle name="Normal 6 2 3 5 2 3 3" xfId="45306" xr:uid="{00000000-0005-0000-0000-000059A40000}"/>
    <cellStyle name="Normal 6 2 3 5 2 4" xfId="9524" xr:uid="{00000000-0005-0000-0000-00005AA40000}"/>
    <cellStyle name="Normal 6 2 3 5 2 4 2" xfId="38582" xr:uid="{00000000-0005-0000-0000-00005BA40000}"/>
    <cellStyle name="Normal 6 2 3 5 2 5" xfId="31998" xr:uid="{00000000-0005-0000-0000-00005CA40000}"/>
    <cellStyle name="Normal 6 2 3 5 3" xfId="4044" xr:uid="{00000000-0005-0000-0000-00005DA40000}"/>
    <cellStyle name="Normal 6 2 3 5 3 2" xfId="17338" xr:uid="{00000000-0005-0000-0000-00005EA40000}"/>
    <cellStyle name="Normal 6 2 3 5 3 2 2" xfId="25292" xr:uid="{00000000-0005-0000-0000-00005FA40000}"/>
    <cellStyle name="Normal 6 2 3 5 3 2 2 2" xfId="54251" xr:uid="{00000000-0005-0000-0000-000060A40000}"/>
    <cellStyle name="Normal 6 2 3 5 3 2 3" xfId="46310" xr:uid="{00000000-0005-0000-0000-000061A40000}"/>
    <cellStyle name="Normal 6 2 3 5 3 3" xfId="10668" xr:uid="{00000000-0005-0000-0000-000062A40000}"/>
    <cellStyle name="Normal 6 2 3 5 3 3 2" xfId="39726" xr:uid="{00000000-0005-0000-0000-000063A40000}"/>
    <cellStyle name="Normal 6 2 3 5 3 4" xfId="33142" xr:uid="{00000000-0005-0000-0000-000064A40000}"/>
    <cellStyle name="Normal 6 2 3 5 4" xfId="5200" xr:uid="{00000000-0005-0000-0000-000065A40000}"/>
    <cellStyle name="Normal 6 2 3 5 4 2" xfId="18482" xr:uid="{00000000-0005-0000-0000-000066A40000}"/>
    <cellStyle name="Normal 6 2 3 5 4 2 2" xfId="26436" xr:uid="{00000000-0005-0000-0000-000067A40000}"/>
    <cellStyle name="Normal 6 2 3 5 4 2 2 2" xfId="55395" xr:uid="{00000000-0005-0000-0000-000068A40000}"/>
    <cellStyle name="Normal 6 2 3 5 4 2 3" xfId="47454" xr:uid="{00000000-0005-0000-0000-000069A40000}"/>
    <cellStyle name="Normal 6 2 3 5 4 3" xfId="11812" xr:uid="{00000000-0005-0000-0000-00006AA40000}"/>
    <cellStyle name="Normal 6 2 3 5 4 3 2" xfId="40870" xr:uid="{00000000-0005-0000-0000-00006BA40000}"/>
    <cellStyle name="Normal 6 2 3 5 4 4" xfId="34286" xr:uid="{00000000-0005-0000-0000-00006CA40000}"/>
    <cellStyle name="Normal 6 2 3 5 5" xfId="7369" xr:uid="{00000000-0005-0000-0000-00006DA40000}"/>
    <cellStyle name="Normal 6 2 3 5 5 2" xfId="20630" xr:uid="{00000000-0005-0000-0000-00006EA40000}"/>
    <cellStyle name="Normal 6 2 3 5 5 2 2" xfId="28584" xr:uid="{00000000-0005-0000-0000-00006FA40000}"/>
    <cellStyle name="Normal 6 2 3 5 5 2 2 2" xfId="57543" xr:uid="{00000000-0005-0000-0000-000070A40000}"/>
    <cellStyle name="Normal 6 2 3 5 5 2 3" xfId="49602" xr:uid="{00000000-0005-0000-0000-000071A40000}"/>
    <cellStyle name="Normal 6 2 3 5 5 3" xfId="13960" xr:uid="{00000000-0005-0000-0000-000072A40000}"/>
    <cellStyle name="Normal 6 2 3 5 5 3 2" xfId="43018" xr:uid="{00000000-0005-0000-0000-000073A40000}"/>
    <cellStyle name="Normal 6 2 3 5 5 4" xfId="36434" xr:uid="{00000000-0005-0000-0000-000074A40000}"/>
    <cellStyle name="Normal 6 2 3 5 6" xfId="15239" xr:uid="{00000000-0005-0000-0000-000075A40000}"/>
    <cellStyle name="Normal 6 2 3 5 6 2" xfId="23229" xr:uid="{00000000-0005-0000-0000-000076A40000}"/>
    <cellStyle name="Normal 6 2 3 5 6 2 2" xfId="52188" xr:uid="{00000000-0005-0000-0000-000077A40000}"/>
    <cellStyle name="Normal 6 2 3 5 6 3" xfId="44247" xr:uid="{00000000-0005-0000-0000-000078A40000}"/>
    <cellStyle name="Normal 6 2 3 5 7" xfId="21780" xr:uid="{00000000-0005-0000-0000-000079A40000}"/>
    <cellStyle name="Normal 6 2 3 5 7 2" xfId="29728" xr:uid="{00000000-0005-0000-0000-00007AA40000}"/>
    <cellStyle name="Normal 6 2 3 5 7 2 2" xfId="58687" xr:uid="{00000000-0005-0000-0000-00007BA40000}"/>
    <cellStyle name="Normal 6 2 3 5 7 3" xfId="50746" xr:uid="{00000000-0005-0000-0000-00007CA40000}"/>
    <cellStyle name="Normal 6 2 3 5 8" xfId="8520" xr:uid="{00000000-0005-0000-0000-00007DA40000}"/>
    <cellStyle name="Normal 6 2 3 5 8 2" xfId="37578" xr:uid="{00000000-0005-0000-0000-00007EA40000}"/>
    <cellStyle name="Normal 6 2 3 5 9" xfId="30994" xr:uid="{00000000-0005-0000-0000-00007FA40000}"/>
    <cellStyle name="Normal 6 2 3 6" xfId="2433" xr:uid="{00000000-0005-0000-0000-000080A40000}"/>
    <cellStyle name="Normal 6 2 3 6 2" xfId="5792" xr:uid="{00000000-0005-0000-0000-000081A40000}"/>
    <cellStyle name="Normal 6 2 3 6 2 2" xfId="19074" xr:uid="{00000000-0005-0000-0000-000082A40000}"/>
    <cellStyle name="Normal 6 2 3 6 2 2 2" xfId="27028" xr:uid="{00000000-0005-0000-0000-000083A40000}"/>
    <cellStyle name="Normal 6 2 3 6 2 2 2 2" xfId="55987" xr:uid="{00000000-0005-0000-0000-000084A40000}"/>
    <cellStyle name="Normal 6 2 3 6 2 2 3" xfId="48046" xr:uid="{00000000-0005-0000-0000-000085A40000}"/>
    <cellStyle name="Normal 6 2 3 6 2 3" xfId="12404" xr:uid="{00000000-0005-0000-0000-000086A40000}"/>
    <cellStyle name="Normal 6 2 3 6 2 3 2" xfId="41462" xr:uid="{00000000-0005-0000-0000-000087A40000}"/>
    <cellStyle name="Normal 6 2 3 6 2 4" xfId="34878" xr:uid="{00000000-0005-0000-0000-000088A40000}"/>
    <cellStyle name="Normal 6 2 3 6 3" xfId="14801" xr:uid="{00000000-0005-0000-0000-000089A40000}"/>
    <cellStyle name="Normal 6 2 3 6 3 2" xfId="22803" xr:uid="{00000000-0005-0000-0000-00008AA40000}"/>
    <cellStyle name="Normal 6 2 3 6 3 2 2" xfId="51762" xr:uid="{00000000-0005-0000-0000-00008BA40000}"/>
    <cellStyle name="Normal 6 2 3 6 3 3" xfId="43821" xr:uid="{00000000-0005-0000-0000-00008CA40000}"/>
    <cellStyle name="Normal 6 2 3 6 4" xfId="9112" xr:uid="{00000000-0005-0000-0000-00008DA40000}"/>
    <cellStyle name="Normal 6 2 3 6 4 2" xfId="38170" xr:uid="{00000000-0005-0000-0000-00008EA40000}"/>
    <cellStyle name="Normal 6 2 3 6 5" xfId="31586" xr:uid="{00000000-0005-0000-0000-00008FA40000}"/>
    <cellStyle name="Normal 6 2 3 7" xfId="3632" xr:uid="{00000000-0005-0000-0000-000090A40000}"/>
    <cellStyle name="Normal 6 2 3 7 2" xfId="16926" xr:uid="{00000000-0005-0000-0000-000091A40000}"/>
    <cellStyle name="Normal 6 2 3 7 2 2" xfId="24880" xr:uid="{00000000-0005-0000-0000-000092A40000}"/>
    <cellStyle name="Normal 6 2 3 7 2 2 2" xfId="53839" xr:uid="{00000000-0005-0000-0000-000093A40000}"/>
    <cellStyle name="Normal 6 2 3 7 2 3" xfId="45898" xr:uid="{00000000-0005-0000-0000-000094A40000}"/>
    <cellStyle name="Normal 6 2 3 7 3" xfId="10256" xr:uid="{00000000-0005-0000-0000-000095A40000}"/>
    <cellStyle name="Normal 6 2 3 7 3 2" xfId="39314" xr:uid="{00000000-0005-0000-0000-000096A40000}"/>
    <cellStyle name="Normal 6 2 3 7 4" xfId="32730" xr:uid="{00000000-0005-0000-0000-000097A40000}"/>
    <cellStyle name="Normal 6 2 3 8" xfId="4786" xr:uid="{00000000-0005-0000-0000-000098A40000}"/>
    <cellStyle name="Normal 6 2 3 8 2" xfId="18070" xr:uid="{00000000-0005-0000-0000-000099A40000}"/>
    <cellStyle name="Normal 6 2 3 8 2 2" xfId="26024" xr:uid="{00000000-0005-0000-0000-00009AA40000}"/>
    <cellStyle name="Normal 6 2 3 8 2 2 2" xfId="54983" xr:uid="{00000000-0005-0000-0000-00009BA40000}"/>
    <cellStyle name="Normal 6 2 3 8 2 3" xfId="47042" xr:uid="{00000000-0005-0000-0000-00009CA40000}"/>
    <cellStyle name="Normal 6 2 3 8 3" xfId="11400" xr:uid="{00000000-0005-0000-0000-00009DA40000}"/>
    <cellStyle name="Normal 6 2 3 8 3 2" xfId="40458" xr:uid="{00000000-0005-0000-0000-00009EA40000}"/>
    <cellStyle name="Normal 6 2 3 8 4" xfId="33874" xr:uid="{00000000-0005-0000-0000-00009FA40000}"/>
    <cellStyle name="Normal 6 2 3 9" xfId="6947" xr:uid="{00000000-0005-0000-0000-0000A0A40000}"/>
    <cellStyle name="Normal 6 2 3 9 2" xfId="20218" xr:uid="{00000000-0005-0000-0000-0000A1A40000}"/>
    <cellStyle name="Normal 6 2 3 9 2 2" xfId="28172" xr:uid="{00000000-0005-0000-0000-0000A2A40000}"/>
    <cellStyle name="Normal 6 2 3 9 2 2 2" xfId="57131" xr:uid="{00000000-0005-0000-0000-0000A3A40000}"/>
    <cellStyle name="Normal 6 2 3 9 2 3" xfId="49190" xr:uid="{00000000-0005-0000-0000-0000A4A40000}"/>
    <cellStyle name="Normal 6 2 3 9 3" xfId="13548" xr:uid="{00000000-0005-0000-0000-0000A5A40000}"/>
    <cellStyle name="Normal 6 2 3 9 3 2" xfId="42606" xr:uid="{00000000-0005-0000-0000-0000A6A40000}"/>
    <cellStyle name="Normal 6 2 3 9 4" xfId="36022" xr:uid="{00000000-0005-0000-0000-0000A7A40000}"/>
    <cellStyle name="Normal 6 2 4" xfId="1443" xr:uid="{00000000-0005-0000-0000-0000A8A40000}"/>
    <cellStyle name="Normal 6 2 4 10" xfId="21425" xr:uid="{00000000-0005-0000-0000-0000A9A40000}"/>
    <cellStyle name="Normal 6 2 4 10 2" xfId="29373" xr:uid="{00000000-0005-0000-0000-0000AAA40000}"/>
    <cellStyle name="Normal 6 2 4 10 2 2" xfId="58332" xr:uid="{00000000-0005-0000-0000-0000ABA40000}"/>
    <cellStyle name="Normal 6 2 4 10 3" xfId="50391" xr:uid="{00000000-0005-0000-0000-0000ACA40000}"/>
    <cellStyle name="Normal 6 2 4 11" xfId="8165" xr:uid="{00000000-0005-0000-0000-0000ADA40000}"/>
    <cellStyle name="Normal 6 2 4 11 2" xfId="37223" xr:uid="{00000000-0005-0000-0000-0000AEA40000}"/>
    <cellStyle name="Normal 6 2 4 12" xfId="30639" xr:uid="{00000000-0005-0000-0000-0000AFA40000}"/>
    <cellStyle name="Normal 6 2 4 2" xfId="1663" xr:uid="{00000000-0005-0000-0000-0000B0A40000}"/>
    <cellStyle name="Normal 6 2 4 2 10" xfId="30852" xr:uid="{00000000-0005-0000-0000-0000B1A40000}"/>
    <cellStyle name="Normal 6 2 4 2 2" xfId="2288" xr:uid="{00000000-0005-0000-0000-0000B2A40000}"/>
    <cellStyle name="Normal 6 2 4 2 2 2" xfId="3296" xr:uid="{00000000-0005-0000-0000-0000B3A40000}"/>
    <cellStyle name="Normal 6 2 4 2 2 2 2" xfId="6654" xr:uid="{00000000-0005-0000-0000-0000B4A40000}"/>
    <cellStyle name="Normal 6 2 4 2 2 2 2 2" xfId="19936" xr:uid="{00000000-0005-0000-0000-0000B5A40000}"/>
    <cellStyle name="Normal 6 2 4 2 2 2 2 2 2" xfId="27890" xr:uid="{00000000-0005-0000-0000-0000B6A40000}"/>
    <cellStyle name="Normal 6 2 4 2 2 2 2 2 2 2" xfId="56849" xr:uid="{00000000-0005-0000-0000-0000B7A40000}"/>
    <cellStyle name="Normal 6 2 4 2 2 2 2 2 3" xfId="48908" xr:uid="{00000000-0005-0000-0000-0000B8A40000}"/>
    <cellStyle name="Normal 6 2 4 2 2 2 2 3" xfId="13266" xr:uid="{00000000-0005-0000-0000-0000B9A40000}"/>
    <cellStyle name="Normal 6 2 4 2 2 2 2 3 2" xfId="42324" xr:uid="{00000000-0005-0000-0000-0000BAA40000}"/>
    <cellStyle name="Normal 6 2 4 2 2 2 2 4" xfId="35740" xr:uid="{00000000-0005-0000-0000-0000BBA40000}"/>
    <cellStyle name="Normal 6 2 4 2 2 2 3" xfId="16784" xr:uid="{00000000-0005-0000-0000-0000BCA40000}"/>
    <cellStyle name="Normal 6 2 4 2 2 2 3 2" xfId="24738" xr:uid="{00000000-0005-0000-0000-0000BDA40000}"/>
    <cellStyle name="Normal 6 2 4 2 2 2 3 2 2" xfId="53697" xr:uid="{00000000-0005-0000-0000-0000BEA40000}"/>
    <cellStyle name="Normal 6 2 4 2 2 2 3 3" xfId="45756" xr:uid="{00000000-0005-0000-0000-0000BFA40000}"/>
    <cellStyle name="Normal 6 2 4 2 2 2 4" xfId="9974" xr:uid="{00000000-0005-0000-0000-0000C0A40000}"/>
    <cellStyle name="Normal 6 2 4 2 2 2 4 2" xfId="39032" xr:uid="{00000000-0005-0000-0000-0000C1A40000}"/>
    <cellStyle name="Normal 6 2 4 2 2 2 5" xfId="32448" xr:uid="{00000000-0005-0000-0000-0000C2A40000}"/>
    <cellStyle name="Normal 6 2 4 2 2 3" xfId="4494" xr:uid="{00000000-0005-0000-0000-0000C3A40000}"/>
    <cellStyle name="Normal 6 2 4 2 2 3 2" xfId="17788" xr:uid="{00000000-0005-0000-0000-0000C4A40000}"/>
    <cellStyle name="Normal 6 2 4 2 2 3 2 2" xfId="25742" xr:uid="{00000000-0005-0000-0000-0000C5A40000}"/>
    <cellStyle name="Normal 6 2 4 2 2 3 2 2 2" xfId="54701" xr:uid="{00000000-0005-0000-0000-0000C6A40000}"/>
    <cellStyle name="Normal 6 2 4 2 2 3 2 3" xfId="46760" xr:uid="{00000000-0005-0000-0000-0000C7A40000}"/>
    <cellStyle name="Normal 6 2 4 2 2 3 3" xfId="11118" xr:uid="{00000000-0005-0000-0000-0000C8A40000}"/>
    <cellStyle name="Normal 6 2 4 2 2 3 3 2" xfId="40176" xr:uid="{00000000-0005-0000-0000-0000C9A40000}"/>
    <cellStyle name="Normal 6 2 4 2 2 3 4" xfId="33592" xr:uid="{00000000-0005-0000-0000-0000CAA40000}"/>
    <cellStyle name="Normal 6 2 4 2 2 4" xfId="5650" xr:uid="{00000000-0005-0000-0000-0000CBA40000}"/>
    <cellStyle name="Normal 6 2 4 2 2 4 2" xfId="18932" xr:uid="{00000000-0005-0000-0000-0000CCA40000}"/>
    <cellStyle name="Normal 6 2 4 2 2 4 2 2" xfId="26886" xr:uid="{00000000-0005-0000-0000-0000CDA40000}"/>
    <cellStyle name="Normal 6 2 4 2 2 4 2 2 2" xfId="55845" xr:uid="{00000000-0005-0000-0000-0000CEA40000}"/>
    <cellStyle name="Normal 6 2 4 2 2 4 2 3" xfId="47904" xr:uid="{00000000-0005-0000-0000-0000CFA40000}"/>
    <cellStyle name="Normal 6 2 4 2 2 4 3" xfId="12262" xr:uid="{00000000-0005-0000-0000-0000D0A40000}"/>
    <cellStyle name="Normal 6 2 4 2 2 4 3 2" xfId="41320" xr:uid="{00000000-0005-0000-0000-0000D1A40000}"/>
    <cellStyle name="Normal 6 2 4 2 2 4 4" xfId="34736" xr:uid="{00000000-0005-0000-0000-0000D2A40000}"/>
    <cellStyle name="Normal 6 2 4 2 2 5" xfId="7819" xr:uid="{00000000-0005-0000-0000-0000D3A40000}"/>
    <cellStyle name="Normal 6 2 4 2 2 5 2" xfId="21080" xr:uid="{00000000-0005-0000-0000-0000D4A40000}"/>
    <cellStyle name="Normal 6 2 4 2 2 5 2 2" xfId="29034" xr:uid="{00000000-0005-0000-0000-0000D5A40000}"/>
    <cellStyle name="Normal 6 2 4 2 2 5 2 2 2" xfId="57993" xr:uid="{00000000-0005-0000-0000-0000D6A40000}"/>
    <cellStyle name="Normal 6 2 4 2 2 5 2 3" xfId="50052" xr:uid="{00000000-0005-0000-0000-0000D7A40000}"/>
    <cellStyle name="Normal 6 2 4 2 2 5 3" xfId="14410" xr:uid="{00000000-0005-0000-0000-0000D8A40000}"/>
    <cellStyle name="Normal 6 2 4 2 2 5 3 2" xfId="43468" xr:uid="{00000000-0005-0000-0000-0000D9A40000}"/>
    <cellStyle name="Normal 6 2 4 2 2 5 4" xfId="36884" xr:uid="{00000000-0005-0000-0000-0000DAA40000}"/>
    <cellStyle name="Normal 6 2 4 2 2 6" xfId="15689" xr:uid="{00000000-0005-0000-0000-0000DBA40000}"/>
    <cellStyle name="Normal 6 2 4 2 2 6 2" xfId="23679" xr:uid="{00000000-0005-0000-0000-0000DCA40000}"/>
    <cellStyle name="Normal 6 2 4 2 2 6 2 2" xfId="52638" xr:uid="{00000000-0005-0000-0000-0000DDA40000}"/>
    <cellStyle name="Normal 6 2 4 2 2 6 3" xfId="44697" xr:uid="{00000000-0005-0000-0000-0000DEA40000}"/>
    <cellStyle name="Normal 6 2 4 2 2 7" xfId="22230" xr:uid="{00000000-0005-0000-0000-0000DFA40000}"/>
    <cellStyle name="Normal 6 2 4 2 2 7 2" xfId="30178" xr:uid="{00000000-0005-0000-0000-0000E0A40000}"/>
    <cellStyle name="Normal 6 2 4 2 2 7 2 2" xfId="59137" xr:uid="{00000000-0005-0000-0000-0000E1A40000}"/>
    <cellStyle name="Normal 6 2 4 2 2 7 3" xfId="51196" xr:uid="{00000000-0005-0000-0000-0000E2A40000}"/>
    <cellStyle name="Normal 6 2 4 2 2 8" xfId="8970" xr:uid="{00000000-0005-0000-0000-0000E3A40000}"/>
    <cellStyle name="Normal 6 2 4 2 2 8 2" xfId="38028" xr:uid="{00000000-0005-0000-0000-0000E4A40000}"/>
    <cellStyle name="Normal 6 2 4 2 2 9" xfId="31444" xr:uid="{00000000-0005-0000-0000-0000E5A40000}"/>
    <cellStyle name="Normal 6 2 4 2 3" xfId="2704" xr:uid="{00000000-0005-0000-0000-0000E6A40000}"/>
    <cellStyle name="Normal 6 2 4 2 3 2" xfId="6062" xr:uid="{00000000-0005-0000-0000-0000E7A40000}"/>
    <cellStyle name="Normal 6 2 4 2 3 2 2" xfId="19344" xr:uid="{00000000-0005-0000-0000-0000E8A40000}"/>
    <cellStyle name="Normal 6 2 4 2 3 2 2 2" xfId="27298" xr:uid="{00000000-0005-0000-0000-0000E9A40000}"/>
    <cellStyle name="Normal 6 2 4 2 3 2 2 2 2" xfId="56257" xr:uid="{00000000-0005-0000-0000-0000EAA40000}"/>
    <cellStyle name="Normal 6 2 4 2 3 2 2 3" xfId="48316" xr:uid="{00000000-0005-0000-0000-0000EBA40000}"/>
    <cellStyle name="Normal 6 2 4 2 3 2 3" xfId="12674" xr:uid="{00000000-0005-0000-0000-0000ECA40000}"/>
    <cellStyle name="Normal 6 2 4 2 3 2 3 2" xfId="41732" xr:uid="{00000000-0005-0000-0000-0000EDA40000}"/>
    <cellStyle name="Normal 6 2 4 2 3 2 4" xfId="35148" xr:uid="{00000000-0005-0000-0000-0000EEA40000}"/>
    <cellStyle name="Normal 6 2 4 2 3 3" xfId="16192" xr:uid="{00000000-0005-0000-0000-0000EFA40000}"/>
    <cellStyle name="Normal 6 2 4 2 3 3 2" xfId="24146" xr:uid="{00000000-0005-0000-0000-0000F0A40000}"/>
    <cellStyle name="Normal 6 2 4 2 3 3 2 2" xfId="53105" xr:uid="{00000000-0005-0000-0000-0000F1A40000}"/>
    <cellStyle name="Normal 6 2 4 2 3 3 3" xfId="45164" xr:uid="{00000000-0005-0000-0000-0000F2A40000}"/>
    <cellStyle name="Normal 6 2 4 2 3 4" xfId="9382" xr:uid="{00000000-0005-0000-0000-0000F3A40000}"/>
    <cellStyle name="Normal 6 2 4 2 3 4 2" xfId="38440" xr:uid="{00000000-0005-0000-0000-0000F4A40000}"/>
    <cellStyle name="Normal 6 2 4 2 3 5" xfId="31856" xr:uid="{00000000-0005-0000-0000-0000F5A40000}"/>
    <cellStyle name="Normal 6 2 4 2 4" xfId="3902" xr:uid="{00000000-0005-0000-0000-0000F6A40000}"/>
    <cellStyle name="Normal 6 2 4 2 4 2" xfId="17196" xr:uid="{00000000-0005-0000-0000-0000F7A40000}"/>
    <cellStyle name="Normal 6 2 4 2 4 2 2" xfId="25150" xr:uid="{00000000-0005-0000-0000-0000F8A40000}"/>
    <cellStyle name="Normal 6 2 4 2 4 2 2 2" xfId="54109" xr:uid="{00000000-0005-0000-0000-0000F9A40000}"/>
    <cellStyle name="Normal 6 2 4 2 4 2 3" xfId="46168" xr:uid="{00000000-0005-0000-0000-0000FAA40000}"/>
    <cellStyle name="Normal 6 2 4 2 4 3" xfId="10526" xr:uid="{00000000-0005-0000-0000-0000FBA40000}"/>
    <cellStyle name="Normal 6 2 4 2 4 3 2" xfId="39584" xr:uid="{00000000-0005-0000-0000-0000FCA40000}"/>
    <cellStyle name="Normal 6 2 4 2 4 4" xfId="33000" xr:uid="{00000000-0005-0000-0000-0000FDA40000}"/>
    <cellStyle name="Normal 6 2 4 2 5" xfId="5058" xr:uid="{00000000-0005-0000-0000-0000FEA40000}"/>
    <cellStyle name="Normal 6 2 4 2 5 2" xfId="18340" xr:uid="{00000000-0005-0000-0000-0000FFA40000}"/>
    <cellStyle name="Normal 6 2 4 2 5 2 2" xfId="26294" xr:uid="{00000000-0005-0000-0000-000000A50000}"/>
    <cellStyle name="Normal 6 2 4 2 5 2 2 2" xfId="55253" xr:uid="{00000000-0005-0000-0000-000001A50000}"/>
    <cellStyle name="Normal 6 2 4 2 5 2 3" xfId="47312" xr:uid="{00000000-0005-0000-0000-000002A50000}"/>
    <cellStyle name="Normal 6 2 4 2 5 3" xfId="11670" xr:uid="{00000000-0005-0000-0000-000003A50000}"/>
    <cellStyle name="Normal 6 2 4 2 5 3 2" xfId="40728" xr:uid="{00000000-0005-0000-0000-000004A50000}"/>
    <cellStyle name="Normal 6 2 4 2 5 4" xfId="34144" xr:uid="{00000000-0005-0000-0000-000005A50000}"/>
    <cellStyle name="Normal 6 2 4 2 6" xfId="7227" xr:uid="{00000000-0005-0000-0000-000006A50000}"/>
    <cellStyle name="Normal 6 2 4 2 6 2" xfId="20488" xr:uid="{00000000-0005-0000-0000-000007A50000}"/>
    <cellStyle name="Normal 6 2 4 2 6 2 2" xfId="28442" xr:uid="{00000000-0005-0000-0000-000008A50000}"/>
    <cellStyle name="Normal 6 2 4 2 6 2 2 2" xfId="57401" xr:uid="{00000000-0005-0000-0000-000009A50000}"/>
    <cellStyle name="Normal 6 2 4 2 6 2 3" xfId="49460" xr:uid="{00000000-0005-0000-0000-00000AA50000}"/>
    <cellStyle name="Normal 6 2 4 2 6 3" xfId="13818" xr:uid="{00000000-0005-0000-0000-00000BA50000}"/>
    <cellStyle name="Normal 6 2 4 2 6 3 2" xfId="42876" xr:uid="{00000000-0005-0000-0000-00000CA50000}"/>
    <cellStyle name="Normal 6 2 4 2 6 4" xfId="36292" xr:uid="{00000000-0005-0000-0000-00000DA50000}"/>
    <cellStyle name="Normal 6 2 4 2 7" xfId="15096" xr:uid="{00000000-0005-0000-0000-00000EA50000}"/>
    <cellStyle name="Normal 6 2 4 2 7 2" xfId="23086" xr:uid="{00000000-0005-0000-0000-00000FA50000}"/>
    <cellStyle name="Normal 6 2 4 2 7 2 2" xfId="52045" xr:uid="{00000000-0005-0000-0000-000010A50000}"/>
    <cellStyle name="Normal 6 2 4 2 7 3" xfId="44104" xr:uid="{00000000-0005-0000-0000-000011A50000}"/>
    <cellStyle name="Normal 6 2 4 2 8" xfId="21638" xr:uid="{00000000-0005-0000-0000-000012A50000}"/>
    <cellStyle name="Normal 6 2 4 2 8 2" xfId="29586" xr:uid="{00000000-0005-0000-0000-000013A50000}"/>
    <cellStyle name="Normal 6 2 4 2 8 2 2" xfId="58545" xr:uid="{00000000-0005-0000-0000-000014A50000}"/>
    <cellStyle name="Normal 6 2 4 2 8 3" xfId="50604" xr:uid="{00000000-0005-0000-0000-000015A50000}"/>
    <cellStyle name="Normal 6 2 4 2 9" xfId="8378" xr:uid="{00000000-0005-0000-0000-000016A50000}"/>
    <cellStyle name="Normal 6 2 4 2 9 2" xfId="37436" xr:uid="{00000000-0005-0000-0000-000017A50000}"/>
    <cellStyle name="Normal 6 2 4 3" xfId="2075" xr:uid="{00000000-0005-0000-0000-000018A50000}"/>
    <cellStyle name="Normal 6 2 4 3 2" xfId="3083" xr:uid="{00000000-0005-0000-0000-000019A50000}"/>
    <cellStyle name="Normal 6 2 4 3 2 2" xfId="6441" xr:uid="{00000000-0005-0000-0000-00001AA50000}"/>
    <cellStyle name="Normal 6 2 4 3 2 2 2" xfId="19723" xr:uid="{00000000-0005-0000-0000-00001BA50000}"/>
    <cellStyle name="Normal 6 2 4 3 2 2 2 2" xfId="27677" xr:uid="{00000000-0005-0000-0000-00001CA50000}"/>
    <cellStyle name="Normal 6 2 4 3 2 2 2 2 2" xfId="56636" xr:uid="{00000000-0005-0000-0000-00001DA50000}"/>
    <cellStyle name="Normal 6 2 4 3 2 2 2 3" xfId="48695" xr:uid="{00000000-0005-0000-0000-00001EA50000}"/>
    <cellStyle name="Normal 6 2 4 3 2 2 3" xfId="13053" xr:uid="{00000000-0005-0000-0000-00001FA50000}"/>
    <cellStyle name="Normal 6 2 4 3 2 2 3 2" xfId="42111" xr:uid="{00000000-0005-0000-0000-000020A50000}"/>
    <cellStyle name="Normal 6 2 4 3 2 2 4" xfId="35527" xr:uid="{00000000-0005-0000-0000-000021A50000}"/>
    <cellStyle name="Normal 6 2 4 3 2 3" xfId="16571" xr:uid="{00000000-0005-0000-0000-000022A50000}"/>
    <cellStyle name="Normal 6 2 4 3 2 3 2" xfId="24525" xr:uid="{00000000-0005-0000-0000-000023A50000}"/>
    <cellStyle name="Normal 6 2 4 3 2 3 2 2" xfId="53484" xr:uid="{00000000-0005-0000-0000-000024A50000}"/>
    <cellStyle name="Normal 6 2 4 3 2 3 3" xfId="45543" xr:uid="{00000000-0005-0000-0000-000025A50000}"/>
    <cellStyle name="Normal 6 2 4 3 2 4" xfId="9761" xr:uid="{00000000-0005-0000-0000-000026A50000}"/>
    <cellStyle name="Normal 6 2 4 3 2 4 2" xfId="38819" xr:uid="{00000000-0005-0000-0000-000027A50000}"/>
    <cellStyle name="Normal 6 2 4 3 2 5" xfId="32235" xr:uid="{00000000-0005-0000-0000-000028A50000}"/>
    <cellStyle name="Normal 6 2 4 3 3" xfId="4281" xr:uid="{00000000-0005-0000-0000-000029A50000}"/>
    <cellStyle name="Normal 6 2 4 3 3 2" xfId="17575" xr:uid="{00000000-0005-0000-0000-00002AA50000}"/>
    <cellStyle name="Normal 6 2 4 3 3 2 2" xfId="25529" xr:uid="{00000000-0005-0000-0000-00002BA50000}"/>
    <cellStyle name="Normal 6 2 4 3 3 2 2 2" xfId="54488" xr:uid="{00000000-0005-0000-0000-00002CA50000}"/>
    <cellStyle name="Normal 6 2 4 3 3 2 3" xfId="46547" xr:uid="{00000000-0005-0000-0000-00002DA50000}"/>
    <cellStyle name="Normal 6 2 4 3 3 3" xfId="10905" xr:uid="{00000000-0005-0000-0000-00002EA50000}"/>
    <cellStyle name="Normal 6 2 4 3 3 3 2" xfId="39963" xr:uid="{00000000-0005-0000-0000-00002FA50000}"/>
    <cellStyle name="Normal 6 2 4 3 3 4" xfId="33379" xr:uid="{00000000-0005-0000-0000-000030A50000}"/>
    <cellStyle name="Normal 6 2 4 3 4" xfId="5437" xr:uid="{00000000-0005-0000-0000-000031A50000}"/>
    <cellStyle name="Normal 6 2 4 3 4 2" xfId="18719" xr:uid="{00000000-0005-0000-0000-000032A50000}"/>
    <cellStyle name="Normal 6 2 4 3 4 2 2" xfId="26673" xr:uid="{00000000-0005-0000-0000-000033A50000}"/>
    <cellStyle name="Normal 6 2 4 3 4 2 2 2" xfId="55632" xr:uid="{00000000-0005-0000-0000-000034A50000}"/>
    <cellStyle name="Normal 6 2 4 3 4 2 3" xfId="47691" xr:uid="{00000000-0005-0000-0000-000035A50000}"/>
    <cellStyle name="Normal 6 2 4 3 4 3" xfId="12049" xr:uid="{00000000-0005-0000-0000-000036A50000}"/>
    <cellStyle name="Normal 6 2 4 3 4 3 2" xfId="41107" xr:uid="{00000000-0005-0000-0000-000037A50000}"/>
    <cellStyle name="Normal 6 2 4 3 4 4" xfId="34523" xr:uid="{00000000-0005-0000-0000-000038A50000}"/>
    <cellStyle name="Normal 6 2 4 3 5" xfId="7606" xr:uid="{00000000-0005-0000-0000-000039A50000}"/>
    <cellStyle name="Normal 6 2 4 3 5 2" xfId="20867" xr:uid="{00000000-0005-0000-0000-00003AA50000}"/>
    <cellStyle name="Normal 6 2 4 3 5 2 2" xfId="28821" xr:uid="{00000000-0005-0000-0000-00003BA50000}"/>
    <cellStyle name="Normal 6 2 4 3 5 2 2 2" xfId="57780" xr:uid="{00000000-0005-0000-0000-00003CA50000}"/>
    <cellStyle name="Normal 6 2 4 3 5 2 3" xfId="49839" xr:uid="{00000000-0005-0000-0000-00003DA50000}"/>
    <cellStyle name="Normal 6 2 4 3 5 3" xfId="14197" xr:uid="{00000000-0005-0000-0000-00003EA50000}"/>
    <cellStyle name="Normal 6 2 4 3 5 3 2" xfId="43255" xr:uid="{00000000-0005-0000-0000-00003FA50000}"/>
    <cellStyle name="Normal 6 2 4 3 5 4" xfId="36671" xr:uid="{00000000-0005-0000-0000-000040A50000}"/>
    <cellStyle name="Normal 6 2 4 3 6" xfId="15476" xr:uid="{00000000-0005-0000-0000-000041A50000}"/>
    <cellStyle name="Normal 6 2 4 3 6 2" xfId="23466" xr:uid="{00000000-0005-0000-0000-000042A50000}"/>
    <cellStyle name="Normal 6 2 4 3 6 2 2" xfId="52425" xr:uid="{00000000-0005-0000-0000-000043A50000}"/>
    <cellStyle name="Normal 6 2 4 3 6 3" xfId="44484" xr:uid="{00000000-0005-0000-0000-000044A50000}"/>
    <cellStyle name="Normal 6 2 4 3 7" xfId="22017" xr:uid="{00000000-0005-0000-0000-000045A50000}"/>
    <cellStyle name="Normal 6 2 4 3 7 2" xfId="29965" xr:uid="{00000000-0005-0000-0000-000046A50000}"/>
    <cellStyle name="Normal 6 2 4 3 7 2 2" xfId="58924" xr:uid="{00000000-0005-0000-0000-000047A50000}"/>
    <cellStyle name="Normal 6 2 4 3 7 3" xfId="50983" xr:uid="{00000000-0005-0000-0000-000048A50000}"/>
    <cellStyle name="Normal 6 2 4 3 8" xfId="8757" xr:uid="{00000000-0005-0000-0000-000049A50000}"/>
    <cellStyle name="Normal 6 2 4 3 8 2" xfId="37815" xr:uid="{00000000-0005-0000-0000-00004AA50000}"/>
    <cellStyle name="Normal 6 2 4 3 9" xfId="31231" xr:uid="{00000000-0005-0000-0000-00004BA50000}"/>
    <cellStyle name="Normal 6 2 4 4" xfId="1893" xr:uid="{00000000-0005-0000-0000-00004CA50000}"/>
    <cellStyle name="Normal 6 2 4 4 2" xfId="2903" xr:uid="{00000000-0005-0000-0000-00004DA50000}"/>
    <cellStyle name="Normal 6 2 4 4 2 2" xfId="6261" xr:uid="{00000000-0005-0000-0000-00004EA50000}"/>
    <cellStyle name="Normal 6 2 4 4 2 2 2" xfId="19543" xr:uid="{00000000-0005-0000-0000-00004FA50000}"/>
    <cellStyle name="Normal 6 2 4 4 2 2 2 2" xfId="27497" xr:uid="{00000000-0005-0000-0000-000050A50000}"/>
    <cellStyle name="Normal 6 2 4 4 2 2 2 2 2" xfId="56456" xr:uid="{00000000-0005-0000-0000-000051A50000}"/>
    <cellStyle name="Normal 6 2 4 4 2 2 2 3" xfId="48515" xr:uid="{00000000-0005-0000-0000-000052A50000}"/>
    <cellStyle name="Normal 6 2 4 4 2 2 3" xfId="12873" xr:uid="{00000000-0005-0000-0000-000053A50000}"/>
    <cellStyle name="Normal 6 2 4 4 2 2 3 2" xfId="41931" xr:uid="{00000000-0005-0000-0000-000054A50000}"/>
    <cellStyle name="Normal 6 2 4 4 2 2 4" xfId="35347" xr:uid="{00000000-0005-0000-0000-000055A50000}"/>
    <cellStyle name="Normal 6 2 4 4 2 3" xfId="16391" xr:uid="{00000000-0005-0000-0000-000056A50000}"/>
    <cellStyle name="Normal 6 2 4 4 2 3 2" xfId="24345" xr:uid="{00000000-0005-0000-0000-000057A50000}"/>
    <cellStyle name="Normal 6 2 4 4 2 3 2 2" xfId="53304" xr:uid="{00000000-0005-0000-0000-000058A50000}"/>
    <cellStyle name="Normal 6 2 4 4 2 3 3" xfId="45363" xr:uid="{00000000-0005-0000-0000-000059A50000}"/>
    <cellStyle name="Normal 6 2 4 4 2 4" xfId="9581" xr:uid="{00000000-0005-0000-0000-00005AA50000}"/>
    <cellStyle name="Normal 6 2 4 4 2 4 2" xfId="38639" xr:uid="{00000000-0005-0000-0000-00005BA50000}"/>
    <cellStyle name="Normal 6 2 4 4 2 5" xfId="32055" xr:uid="{00000000-0005-0000-0000-00005CA50000}"/>
    <cellStyle name="Normal 6 2 4 4 3" xfId="4101" xr:uid="{00000000-0005-0000-0000-00005DA50000}"/>
    <cellStyle name="Normal 6 2 4 4 3 2" xfId="17395" xr:uid="{00000000-0005-0000-0000-00005EA50000}"/>
    <cellStyle name="Normal 6 2 4 4 3 2 2" xfId="25349" xr:uid="{00000000-0005-0000-0000-00005FA50000}"/>
    <cellStyle name="Normal 6 2 4 4 3 2 2 2" xfId="54308" xr:uid="{00000000-0005-0000-0000-000060A50000}"/>
    <cellStyle name="Normal 6 2 4 4 3 2 3" xfId="46367" xr:uid="{00000000-0005-0000-0000-000061A50000}"/>
    <cellStyle name="Normal 6 2 4 4 3 3" xfId="10725" xr:uid="{00000000-0005-0000-0000-000062A50000}"/>
    <cellStyle name="Normal 6 2 4 4 3 3 2" xfId="39783" xr:uid="{00000000-0005-0000-0000-000063A50000}"/>
    <cellStyle name="Normal 6 2 4 4 3 4" xfId="33199" xr:uid="{00000000-0005-0000-0000-000064A50000}"/>
    <cellStyle name="Normal 6 2 4 4 4" xfId="5257" xr:uid="{00000000-0005-0000-0000-000065A50000}"/>
    <cellStyle name="Normal 6 2 4 4 4 2" xfId="18539" xr:uid="{00000000-0005-0000-0000-000066A50000}"/>
    <cellStyle name="Normal 6 2 4 4 4 2 2" xfId="26493" xr:uid="{00000000-0005-0000-0000-000067A50000}"/>
    <cellStyle name="Normal 6 2 4 4 4 2 2 2" xfId="55452" xr:uid="{00000000-0005-0000-0000-000068A50000}"/>
    <cellStyle name="Normal 6 2 4 4 4 2 3" xfId="47511" xr:uid="{00000000-0005-0000-0000-000069A50000}"/>
    <cellStyle name="Normal 6 2 4 4 4 3" xfId="11869" xr:uid="{00000000-0005-0000-0000-00006AA50000}"/>
    <cellStyle name="Normal 6 2 4 4 4 3 2" xfId="40927" xr:uid="{00000000-0005-0000-0000-00006BA50000}"/>
    <cellStyle name="Normal 6 2 4 4 4 4" xfId="34343" xr:uid="{00000000-0005-0000-0000-00006CA50000}"/>
    <cellStyle name="Normal 6 2 4 4 5" xfId="7426" xr:uid="{00000000-0005-0000-0000-00006DA50000}"/>
    <cellStyle name="Normal 6 2 4 4 5 2" xfId="20687" xr:uid="{00000000-0005-0000-0000-00006EA50000}"/>
    <cellStyle name="Normal 6 2 4 4 5 2 2" xfId="28641" xr:uid="{00000000-0005-0000-0000-00006FA50000}"/>
    <cellStyle name="Normal 6 2 4 4 5 2 2 2" xfId="57600" xr:uid="{00000000-0005-0000-0000-000070A50000}"/>
    <cellStyle name="Normal 6 2 4 4 5 2 3" xfId="49659" xr:uid="{00000000-0005-0000-0000-000071A50000}"/>
    <cellStyle name="Normal 6 2 4 4 5 3" xfId="14017" xr:uid="{00000000-0005-0000-0000-000072A50000}"/>
    <cellStyle name="Normal 6 2 4 4 5 3 2" xfId="43075" xr:uid="{00000000-0005-0000-0000-000073A50000}"/>
    <cellStyle name="Normal 6 2 4 4 5 4" xfId="36491" xr:uid="{00000000-0005-0000-0000-000074A50000}"/>
    <cellStyle name="Normal 6 2 4 4 6" xfId="15296" xr:uid="{00000000-0005-0000-0000-000075A50000}"/>
    <cellStyle name="Normal 6 2 4 4 6 2" xfId="23286" xr:uid="{00000000-0005-0000-0000-000076A50000}"/>
    <cellStyle name="Normal 6 2 4 4 6 2 2" xfId="52245" xr:uid="{00000000-0005-0000-0000-000077A50000}"/>
    <cellStyle name="Normal 6 2 4 4 6 3" xfId="44304" xr:uid="{00000000-0005-0000-0000-000078A50000}"/>
    <cellStyle name="Normal 6 2 4 4 7" xfId="21837" xr:uid="{00000000-0005-0000-0000-000079A50000}"/>
    <cellStyle name="Normal 6 2 4 4 7 2" xfId="29785" xr:uid="{00000000-0005-0000-0000-00007AA50000}"/>
    <cellStyle name="Normal 6 2 4 4 7 2 2" xfId="58744" xr:uid="{00000000-0005-0000-0000-00007BA50000}"/>
    <cellStyle name="Normal 6 2 4 4 7 3" xfId="50803" xr:uid="{00000000-0005-0000-0000-00007CA50000}"/>
    <cellStyle name="Normal 6 2 4 4 8" xfId="8577" xr:uid="{00000000-0005-0000-0000-00007DA50000}"/>
    <cellStyle name="Normal 6 2 4 4 8 2" xfId="37635" xr:uid="{00000000-0005-0000-0000-00007EA50000}"/>
    <cellStyle name="Normal 6 2 4 4 9" xfId="31051" xr:uid="{00000000-0005-0000-0000-00007FA50000}"/>
    <cellStyle name="Normal 6 2 4 5" xfId="2491" xr:uid="{00000000-0005-0000-0000-000080A50000}"/>
    <cellStyle name="Normal 6 2 4 5 2" xfId="5849" xr:uid="{00000000-0005-0000-0000-000081A50000}"/>
    <cellStyle name="Normal 6 2 4 5 2 2" xfId="19131" xr:uid="{00000000-0005-0000-0000-000082A50000}"/>
    <cellStyle name="Normal 6 2 4 5 2 2 2" xfId="27085" xr:uid="{00000000-0005-0000-0000-000083A50000}"/>
    <cellStyle name="Normal 6 2 4 5 2 2 2 2" xfId="56044" xr:uid="{00000000-0005-0000-0000-000084A50000}"/>
    <cellStyle name="Normal 6 2 4 5 2 2 3" xfId="48103" xr:uid="{00000000-0005-0000-0000-000085A50000}"/>
    <cellStyle name="Normal 6 2 4 5 2 3" xfId="12461" xr:uid="{00000000-0005-0000-0000-000086A50000}"/>
    <cellStyle name="Normal 6 2 4 5 2 3 2" xfId="41519" xr:uid="{00000000-0005-0000-0000-000087A50000}"/>
    <cellStyle name="Normal 6 2 4 5 2 4" xfId="34935" xr:uid="{00000000-0005-0000-0000-000088A50000}"/>
    <cellStyle name="Normal 6 2 4 5 3" xfId="15993" xr:uid="{00000000-0005-0000-0000-000089A50000}"/>
    <cellStyle name="Normal 6 2 4 5 3 2" xfId="23957" xr:uid="{00000000-0005-0000-0000-00008AA50000}"/>
    <cellStyle name="Normal 6 2 4 5 3 2 2" xfId="52916" xr:uid="{00000000-0005-0000-0000-00008BA50000}"/>
    <cellStyle name="Normal 6 2 4 5 3 3" xfId="44975" xr:uid="{00000000-0005-0000-0000-00008CA50000}"/>
    <cellStyle name="Normal 6 2 4 5 4" xfId="9169" xr:uid="{00000000-0005-0000-0000-00008DA50000}"/>
    <cellStyle name="Normal 6 2 4 5 4 2" xfId="38227" xr:uid="{00000000-0005-0000-0000-00008EA50000}"/>
    <cellStyle name="Normal 6 2 4 5 5" xfId="31643" xr:uid="{00000000-0005-0000-0000-00008FA50000}"/>
    <cellStyle name="Normal 6 2 4 6" xfId="3689" xr:uid="{00000000-0005-0000-0000-000090A50000}"/>
    <cellStyle name="Normal 6 2 4 6 2" xfId="16983" xr:uid="{00000000-0005-0000-0000-000091A50000}"/>
    <cellStyle name="Normal 6 2 4 6 2 2" xfId="24937" xr:uid="{00000000-0005-0000-0000-000092A50000}"/>
    <cellStyle name="Normal 6 2 4 6 2 2 2" xfId="53896" xr:uid="{00000000-0005-0000-0000-000093A50000}"/>
    <cellStyle name="Normal 6 2 4 6 2 3" xfId="45955" xr:uid="{00000000-0005-0000-0000-000094A50000}"/>
    <cellStyle name="Normal 6 2 4 6 3" xfId="10313" xr:uid="{00000000-0005-0000-0000-000095A50000}"/>
    <cellStyle name="Normal 6 2 4 6 3 2" xfId="39371" xr:uid="{00000000-0005-0000-0000-000096A50000}"/>
    <cellStyle name="Normal 6 2 4 6 4" xfId="32787" xr:uid="{00000000-0005-0000-0000-000097A50000}"/>
    <cellStyle name="Normal 6 2 4 7" xfId="4845" xr:uid="{00000000-0005-0000-0000-000098A50000}"/>
    <cellStyle name="Normal 6 2 4 7 2" xfId="18127" xr:uid="{00000000-0005-0000-0000-000099A50000}"/>
    <cellStyle name="Normal 6 2 4 7 2 2" xfId="26081" xr:uid="{00000000-0005-0000-0000-00009AA50000}"/>
    <cellStyle name="Normal 6 2 4 7 2 2 2" xfId="55040" xr:uid="{00000000-0005-0000-0000-00009BA50000}"/>
    <cellStyle name="Normal 6 2 4 7 2 3" xfId="47099" xr:uid="{00000000-0005-0000-0000-00009CA50000}"/>
    <cellStyle name="Normal 6 2 4 7 3" xfId="11457" xr:uid="{00000000-0005-0000-0000-00009DA50000}"/>
    <cellStyle name="Normal 6 2 4 7 3 2" xfId="40515" xr:uid="{00000000-0005-0000-0000-00009EA50000}"/>
    <cellStyle name="Normal 6 2 4 7 4" xfId="33931" xr:uid="{00000000-0005-0000-0000-00009FA50000}"/>
    <cellStyle name="Normal 6 2 4 8" xfId="7014" xr:uid="{00000000-0005-0000-0000-0000A0A50000}"/>
    <cellStyle name="Normal 6 2 4 8 2" xfId="20275" xr:uid="{00000000-0005-0000-0000-0000A1A50000}"/>
    <cellStyle name="Normal 6 2 4 8 2 2" xfId="28229" xr:uid="{00000000-0005-0000-0000-0000A2A50000}"/>
    <cellStyle name="Normal 6 2 4 8 2 2 2" xfId="57188" xr:uid="{00000000-0005-0000-0000-0000A3A50000}"/>
    <cellStyle name="Normal 6 2 4 8 2 3" xfId="49247" xr:uid="{00000000-0005-0000-0000-0000A4A50000}"/>
    <cellStyle name="Normal 6 2 4 8 3" xfId="13605" xr:uid="{00000000-0005-0000-0000-0000A5A50000}"/>
    <cellStyle name="Normal 6 2 4 8 3 2" xfId="42663" xr:uid="{00000000-0005-0000-0000-0000A6A50000}"/>
    <cellStyle name="Normal 6 2 4 8 4" xfId="36079" xr:uid="{00000000-0005-0000-0000-0000A7A50000}"/>
    <cellStyle name="Normal 6 2 4 9" xfId="14883" xr:uid="{00000000-0005-0000-0000-0000A8A50000}"/>
    <cellStyle name="Normal 6 2 4 9 2" xfId="22873" xr:uid="{00000000-0005-0000-0000-0000A9A50000}"/>
    <cellStyle name="Normal 6 2 4 9 2 2" xfId="51832" xr:uid="{00000000-0005-0000-0000-0000AAA50000}"/>
    <cellStyle name="Normal 6 2 4 9 3" xfId="43891" xr:uid="{00000000-0005-0000-0000-0000ABA50000}"/>
    <cellStyle name="Normal 6 2 5" xfId="1543" xr:uid="{00000000-0005-0000-0000-0000ACA50000}"/>
    <cellStyle name="Normal 6 2 5 10" xfId="30732" xr:uid="{00000000-0005-0000-0000-0000ADA50000}"/>
    <cellStyle name="Normal 6 2 5 2" xfId="2168" xr:uid="{00000000-0005-0000-0000-0000AEA50000}"/>
    <cellStyle name="Normal 6 2 5 2 2" xfId="3176" xr:uid="{00000000-0005-0000-0000-0000AFA50000}"/>
    <cellStyle name="Normal 6 2 5 2 2 2" xfId="6534" xr:uid="{00000000-0005-0000-0000-0000B0A50000}"/>
    <cellStyle name="Normal 6 2 5 2 2 2 2" xfId="19816" xr:uid="{00000000-0005-0000-0000-0000B1A50000}"/>
    <cellStyle name="Normal 6 2 5 2 2 2 2 2" xfId="27770" xr:uid="{00000000-0005-0000-0000-0000B2A50000}"/>
    <cellStyle name="Normal 6 2 5 2 2 2 2 2 2" xfId="56729" xr:uid="{00000000-0005-0000-0000-0000B3A50000}"/>
    <cellStyle name="Normal 6 2 5 2 2 2 2 3" xfId="48788" xr:uid="{00000000-0005-0000-0000-0000B4A50000}"/>
    <cellStyle name="Normal 6 2 5 2 2 2 3" xfId="13146" xr:uid="{00000000-0005-0000-0000-0000B5A50000}"/>
    <cellStyle name="Normal 6 2 5 2 2 2 3 2" xfId="42204" xr:uid="{00000000-0005-0000-0000-0000B6A50000}"/>
    <cellStyle name="Normal 6 2 5 2 2 2 4" xfId="35620" xr:uid="{00000000-0005-0000-0000-0000B7A50000}"/>
    <cellStyle name="Normal 6 2 5 2 2 3" xfId="16664" xr:uid="{00000000-0005-0000-0000-0000B8A50000}"/>
    <cellStyle name="Normal 6 2 5 2 2 3 2" xfId="24618" xr:uid="{00000000-0005-0000-0000-0000B9A50000}"/>
    <cellStyle name="Normal 6 2 5 2 2 3 2 2" xfId="53577" xr:uid="{00000000-0005-0000-0000-0000BAA50000}"/>
    <cellStyle name="Normal 6 2 5 2 2 3 3" xfId="45636" xr:uid="{00000000-0005-0000-0000-0000BBA50000}"/>
    <cellStyle name="Normal 6 2 5 2 2 4" xfId="9854" xr:uid="{00000000-0005-0000-0000-0000BCA50000}"/>
    <cellStyle name="Normal 6 2 5 2 2 4 2" xfId="38912" xr:uid="{00000000-0005-0000-0000-0000BDA50000}"/>
    <cellStyle name="Normal 6 2 5 2 2 5" xfId="32328" xr:uid="{00000000-0005-0000-0000-0000BEA50000}"/>
    <cellStyle name="Normal 6 2 5 2 3" xfId="4374" xr:uid="{00000000-0005-0000-0000-0000BFA50000}"/>
    <cellStyle name="Normal 6 2 5 2 3 2" xfId="17668" xr:uid="{00000000-0005-0000-0000-0000C0A50000}"/>
    <cellStyle name="Normal 6 2 5 2 3 2 2" xfId="25622" xr:uid="{00000000-0005-0000-0000-0000C1A50000}"/>
    <cellStyle name="Normal 6 2 5 2 3 2 2 2" xfId="54581" xr:uid="{00000000-0005-0000-0000-0000C2A50000}"/>
    <cellStyle name="Normal 6 2 5 2 3 2 3" xfId="46640" xr:uid="{00000000-0005-0000-0000-0000C3A50000}"/>
    <cellStyle name="Normal 6 2 5 2 3 3" xfId="10998" xr:uid="{00000000-0005-0000-0000-0000C4A50000}"/>
    <cellStyle name="Normal 6 2 5 2 3 3 2" xfId="40056" xr:uid="{00000000-0005-0000-0000-0000C5A50000}"/>
    <cellStyle name="Normal 6 2 5 2 3 4" xfId="33472" xr:uid="{00000000-0005-0000-0000-0000C6A50000}"/>
    <cellStyle name="Normal 6 2 5 2 4" xfId="5530" xr:uid="{00000000-0005-0000-0000-0000C7A50000}"/>
    <cellStyle name="Normal 6 2 5 2 4 2" xfId="18812" xr:uid="{00000000-0005-0000-0000-0000C8A50000}"/>
    <cellStyle name="Normal 6 2 5 2 4 2 2" xfId="26766" xr:uid="{00000000-0005-0000-0000-0000C9A50000}"/>
    <cellStyle name="Normal 6 2 5 2 4 2 2 2" xfId="55725" xr:uid="{00000000-0005-0000-0000-0000CAA50000}"/>
    <cellStyle name="Normal 6 2 5 2 4 2 3" xfId="47784" xr:uid="{00000000-0005-0000-0000-0000CBA50000}"/>
    <cellStyle name="Normal 6 2 5 2 4 3" xfId="12142" xr:uid="{00000000-0005-0000-0000-0000CCA50000}"/>
    <cellStyle name="Normal 6 2 5 2 4 3 2" xfId="41200" xr:uid="{00000000-0005-0000-0000-0000CDA50000}"/>
    <cellStyle name="Normal 6 2 5 2 4 4" xfId="34616" xr:uid="{00000000-0005-0000-0000-0000CEA50000}"/>
    <cellStyle name="Normal 6 2 5 2 5" xfId="7699" xr:uid="{00000000-0005-0000-0000-0000CFA50000}"/>
    <cellStyle name="Normal 6 2 5 2 5 2" xfId="20960" xr:uid="{00000000-0005-0000-0000-0000D0A50000}"/>
    <cellStyle name="Normal 6 2 5 2 5 2 2" xfId="28914" xr:uid="{00000000-0005-0000-0000-0000D1A50000}"/>
    <cellStyle name="Normal 6 2 5 2 5 2 2 2" xfId="57873" xr:uid="{00000000-0005-0000-0000-0000D2A50000}"/>
    <cellStyle name="Normal 6 2 5 2 5 2 3" xfId="49932" xr:uid="{00000000-0005-0000-0000-0000D3A50000}"/>
    <cellStyle name="Normal 6 2 5 2 5 3" xfId="14290" xr:uid="{00000000-0005-0000-0000-0000D4A50000}"/>
    <cellStyle name="Normal 6 2 5 2 5 3 2" xfId="43348" xr:uid="{00000000-0005-0000-0000-0000D5A50000}"/>
    <cellStyle name="Normal 6 2 5 2 5 4" xfId="36764" xr:uid="{00000000-0005-0000-0000-0000D6A50000}"/>
    <cellStyle name="Normal 6 2 5 2 6" xfId="15569" xr:uid="{00000000-0005-0000-0000-0000D7A50000}"/>
    <cellStyle name="Normal 6 2 5 2 6 2" xfId="23559" xr:uid="{00000000-0005-0000-0000-0000D8A50000}"/>
    <cellStyle name="Normal 6 2 5 2 6 2 2" xfId="52518" xr:uid="{00000000-0005-0000-0000-0000D9A50000}"/>
    <cellStyle name="Normal 6 2 5 2 6 3" xfId="44577" xr:uid="{00000000-0005-0000-0000-0000DAA50000}"/>
    <cellStyle name="Normal 6 2 5 2 7" xfId="22110" xr:uid="{00000000-0005-0000-0000-0000DBA50000}"/>
    <cellStyle name="Normal 6 2 5 2 7 2" xfId="30058" xr:uid="{00000000-0005-0000-0000-0000DCA50000}"/>
    <cellStyle name="Normal 6 2 5 2 7 2 2" xfId="59017" xr:uid="{00000000-0005-0000-0000-0000DDA50000}"/>
    <cellStyle name="Normal 6 2 5 2 7 3" xfId="51076" xr:uid="{00000000-0005-0000-0000-0000DEA50000}"/>
    <cellStyle name="Normal 6 2 5 2 8" xfId="8850" xr:uid="{00000000-0005-0000-0000-0000DFA50000}"/>
    <cellStyle name="Normal 6 2 5 2 8 2" xfId="37908" xr:uid="{00000000-0005-0000-0000-0000E0A50000}"/>
    <cellStyle name="Normal 6 2 5 2 9" xfId="31324" xr:uid="{00000000-0005-0000-0000-0000E1A50000}"/>
    <cellStyle name="Normal 6 2 5 3" xfId="2584" xr:uid="{00000000-0005-0000-0000-0000E2A50000}"/>
    <cellStyle name="Normal 6 2 5 3 2" xfId="5942" xr:uid="{00000000-0005-0000-0000-0000E3A50000}"/>
    <cellStyle name="Normal 6 2 5 3 2 2" xfId="19224" xr:uid="{00000000-0005-0000-0000-0000E4A50000}"/>
    <cellStyle name="Normal 6 2 5 3 2 2 2" xfId="27178" xr:uid="{00000000-0005-0000-0000-0000E5A50000}"/>
    <cellStyle name="Normal 6 2 5 3 2 2 2 2" xfId="56137" xr:uid="{00000000-0005-0000-0000-0000E6A50000}"/>
    <cellStyle name="Normal 6 2 5 3 2 2 3" xfId="48196" xr:uid="{00000000-0005-0000-0000-0000E7A50000}"/>
    <cellStyle name="Normal 6 2 5 3 2 3" xfId="12554" xr:uid="{00000000-0005-0000-0000-0000E8A50000}"/>
    <cellStyle name="Normal 6 2 5 3 2 3 2" xfId="41612" xr:uid="{00000000-0005-0000-0000-0000E9A50000}"/>
    <cellStyle name="Normal 6 2 5 3 2 4" xfId="35028" xr:uid="{00000000-0005-0000-0000-0000EAA50000}"/>
    <cellStyle name="Normal 6 2 5 3 3" xfId="16072" xr:uid="{00000000-0005-0000-0000-0000EBA50000}"/>
    <cellStyle name="Normal 6 2 5 3 3 2" xfId="24026" xr:uid="{00000000-0005-0000-0000-0000ECA50000}"/>
    <cellStyle name="Normal 6 2 5 3 3 2 2" xfId="52985" xr:uid="{00000000-0005-0000-0000-0000EDA50000}"/>
    <cellStyle name="Normal 6 2 5 3 3 3" xfId="45044" xr:uid="{00000000-0005-0000-0000-0000EEA50000}"/>
    <cellStyle name="Normal 6 2 5 3 4" xfId="9262" xr:uid="{00000000-0005-0000-0000-0000EFA50000}"/>
    <cellStyle name="Normal 6 2 5 3 4 2" xfId="38320" xr:uid="{00000000-0005-0000-0000-0000F0A50000}"/>
    <cellStyle name="Normal 6 2 5 3 5" xfId="31736" xr:uid="{00000000-0005-0000-0000-0000F1A50000}"/>
    <cellStyle name="Normal 6 2 5 4" xfId="3782" xr:uid="{00000000-0005-0000-0000-0000F2A50000}"/>
    <cellStyle name="Normal 6 2 5 4 2" xfId="17076" xr:uid="{00000000-0005-0000-0000-0000F3A50000}"/>
    <cellStyle name="Normal 6 2 5 4 2 2" xfId="25030" xr:uid="{00000000-0005-0000-0000-0000F4A50000}"/>
    <cellStyle name="Normal 6 2 5 4 2 2 2" xfId="53989" xr:uid="{00000000-0005-0000-0000-0000F5A50000}"/>
    <cellStyle name="Normal 6 2 5 4 2 3" xfId="46048" xr:uid="{00000000-0005-0000-0000-0000F6A50000}"/>
    <cellStyle name="Normal 6 2 5 4 3" xfId="10406" xr:uid="{00000000-0005-0000-0000-0000F7A50000}"/>
    <cellStyle name="Normal 6 2 5 4 3 2" xfId="39464" xr:uid="{00000000-0005-0000-0000-0000F8A50000}"/>
    <cellStyle name="Normal 6 2 5 4 4" xfId="32880" xr:uid="{00000000-0005-0000-0000-0000F9A50000}"/>
    <cellStyle name="Normal 6 2 5 5" xfId="4938" xr:uid="{00000000-0005-0000-0000-0000FAA50000}"/>
    <cellStyle name="Normal 6 2 5 5 2" xfId="18220" xr:uid="{00000000-0005-0000-0000-0000FBA50000}"/>
    <cellStyle name="Normal 6 2 5 5 2 2" xfId="26174" xr:uid="{00000000-0005-0000-0000-0000FCA50000}"/>
    <cellStyle name="Normal 6 2 5 5 2 2 2" xfId="55133" xr:uid="{00000000-0005-0000-0000-0000FDA50000}"/>
    <cellStyle name="Normal 6 2 5 5 2 3" xfId="47192" xr:uid="{00000000-0005-0000-0000-0000FEA50000}"/>
    <cellStyle name="Normal 6 2 5 5 3" xfId="11550" xr:uid="{00000000-0005-0000-0000-0000FFA50000}"/>
    <cellStyle name="Normal 6 2 5 5 3 2" xfId="40608" xr:uid="{00000000-0005-0000-0000-000000A60000}"/>
    <cellStyle name="Normal 6 2 5 5 4" xfId="34024" xr:uid="{00000000-0005-0000-0000-000001A60000}"/>
    <cellStyle name="Normal 6 2 5 6" xfId="7107" xr:uid="{00000000-0005-0000-0000-000002A60000}"/>
    <cellStyle name="Normal 6 2 5 6 2" xfId="20368" xr:uid="{00000000-0005-0000-0000-000003A60000}"/>
    <cellStyle name="Normal 6 2 5 6 2 2" xfId="28322" xr:uid="{00000000-0005-0000-0000-000004A60000}"/>
    <cellStyle name="Normal 6 2 5 6 2 2 2" xfId="57281" xr:uid="{00000000-0005-0000-0000-000005A60000}"/>
    <cellStyle name="Normal 6 2 5 6 2 3" xfId="49340" xr:uid="{00000000-0005-0000-0000-000006A60000}"/>
    <cellStyle name="Normal 6 2 5 6 3" xfId="13698" xr:uid="{00000000-0005-0000-0000-000007A60000}"/>
    <cellStyle name="Normal 6 2 5 6 3 2" xfId="42756" xr:uid="{00000000-0005-0000-0000-000008A60000}"/>
    <cellStyle name="Normal 6 2 5 6 4" xfId="36172" xr:uid="{00000000-0005-0000-0000-000009A60000}"/>
    <cellStyle name="Normal 6 2 5 7" xfId="14976" xr:uid="{00000000-0005-0000-0000-00000AA60000}"/>
    <cellStyle name="Normal 6 2 5 7 2" xfId="22966" xr:uid="{00000000-0005-0000-0000-00000BA60000}"/>
    <cellStyle name="Normal 6 2 5 7 2 2" xfId="51925" xr:uid="{00000000-0005-0000-0000-00000CA60000}"/>
    <cellStyle name="Normal 6 2 5 7 3" xfId="43984" xr:uid="{00000000-0005-0000-0000-00000DA60000}"/>
    <cellStyle name="Normal 6 2 5 8" xfId="21518" xr:uid="{00000000-0005-0000-0000-00000EA60000}"/>
    <cellStyle name="Normal 6 2 5 8 2" xfId="29466" xr:uid="{00000000-0005-0000-0000-00000FA60000}"/>
    <cellStyle name="Normal 6 2 5 8 2 2" xfId="58425" xr:uid="{00000000-0005-0000-0000-000010A60000}"/>
    <cellStyle name="Normal 6 2 5 8 3" xfId="50484" xr:uid="{00000000-0005-0000-0000-000011A60000}"/>
    <cellStyle name="Normal 6 2 5 9" xfId="8258" xr:uid="{00000000-0005-0000-0000-000012A60000}"/>
    <cellStyle name="Normal 6 2 5 9 2" xfId="37316" xr:uid="{00000000-0005-0000-0000-000013A60000}"/>
    <cellStyle name="Normal 6 2 6" xfId="1985" xr:uid="{00000000-0005-0000-0000-000014A60000}"/>
    <cellStyle name="Normal 6 2 6 2" xfId="2993" xr:uid="{00000000-0005-0000-0000-000015A60000}"/>
    <cellStyle name="Normal 6 2 6 2 2" xfId="6351" xr:uid="{00000000-0005-0000-0000-000016A60000}"/>
    <cellStyle name="Normal 6 2 6 2 2 2" xfId="19633" xr:uid="{00000000-0005-0000-0000-000017A60000}"/>
    <cellStyle name="Normal 6 2 6 2 2 2 2" xfId="27587" xr:uid="{00000000-0005-0000-0000-000018A60000}"/>
    <cellStyle name="Normal 6 2 6 2 2 2 2 2" xfId="56546" xr:uid="{00000000-0005-0000-0000-000019A60000}"/>
    <cellStyle name="Normal 6 2 6 2 2 2 3" xfId="48605" xr:uid="{00000000-0005-0000-0000-00001AA60000}"/>
    <cellStyle name="Normal 6 2 6 2 2 3" xfId="12963" xr:uid="{00000000-0005-0000-0000-00001BA60000}"/>
    <cellStyle name="Normal 6 2 6 2 2 3 2" xfId="42021" xr:uid="{00000000-0005-0000-0000-00001CA60000}"/>
    <cellStyle name="Normal 6 2 6 2 2 4" xfId="35437" xr:uid="{00000000-0005-0000-0000-00001DA60000}"/>
    <cellStyle name="Normal 6 2 6 2 3" xfId="16481" xr:uid="{00000000-0005-0000-0000-00001EA60000}"/>
    <cellStyle name="Normal 6 2 6 2 3 2" xfId="24435" xr:uid="{00000000-0005-0000-0000-00001FA60000}"/>
    <cellStyle name="Normal 6 2 6 2 3 2 2" xfId="53394" xr:uid="{00000000-0005-0000-0000-000020A60000}"/>
    <cellStyle name="Normal 6 2 6 2 3 3" xfId="45453" xr:uid="{00000000-0005-0000-0000-000021A60000}"/>
    <cellStyle name="Normal 6 2 6 2 4" xfId="9671" xr:uid="{00000000-0005-0000-0000-000022A60000}"/>
    <cellStyle name="Normal 6 2 6 2 4 2" xfId="38729" xr:uid="{00000000-0005-0000-0000-000023A60000}"/>
    <cellStyle name="Normal 6 2 6 2 5" xfId="32145" xr:uid="{00000000-0005-0000-0000-000024A60000}"/>
    <cellStyle name="Normal 6 2 6 3" xfId="4191" xr:uid="{00000000-0005-0000-0000-000025A60000}"/>
    <cellStyle name="Normal 6 2 6 3 2" xfId="17485" xr:uid="{00000000-0005-0000-0000-000026A60000}"/>
    <cellStyle name="Normal 6 2 6 3 2 2" xfId="25439" xr:uid="{00000000-0005-0000-0000-000027A60000}"/>
    <cellStyle name="Normal 6 2 6 3 2 2 2" xfId="54398" xr:uid="{00000000-0005-0000-0000-000028A60000}"/>
    <cellStyle name="Normal 6 2 6 3 2 3" xfId="46457" xr:uid="{00000000-0005-0000-0000-000029A60000}"/>
    <cellStyle name="Normal 6 2 6 3 3" xfId="10815" xr:uid="{00000000-0005-0000-0000-00002AA60000}"/>
    <cellStyle name="Normal 6 2 6 3 3 2" xfId="39873" xr:uid="{00000000-0005-0000-0000-00002BA60000}"/>
    <cellStyle name="Normal 6 2 6 3 4" xfId="33289" xr:uid="{00000000-0005-0000-0000-00002CA60000}"/>
    <cellStyle name="Normal 6 2 6 4" xfId="5347" xr:uid="{00000000-0005-0000-0000-00002DA60000}"/>
    <cellStyle name="Normal 6 2 6 4 2" xfId="18629" xr:uid="{00000000-0005-0000-0000-00002EA60000}"/>
    <cellStyle name="Normal 6 2 6 4 2 2" xfId="26583" xr:uid="{00000000-0005-0000-0000-00002FA60000}"/>
    <cellStyle name="Normal 6 2 6 4 2 2 2" xfId="55542" xr:uid="{00000000-0005-0000-0000-000030A60000}"/>
    <cellStyle name="Normal 6 2 6 4 2 3" xfId="47601" xr:uid="{00000000-0005-0000-0000-000031A60000}"/>
    <cellStyle name="Normal 6 2 6 4 3" xfId="11959" xr:uid="{00000000-0005-0000-0000-000032A60000}"/>
    <cellStyle name="Normal 6 2 6 4 3 2" xfId="41017" xr:uid="{00000000-0005-0000-0000-000033A60000}"/>
    <cellStyle name="Normal 6 2 6 4 4" xfId="34433" xr:uid="{00000000-0005-0000-0000-000034A60000}"/>
    <cellStyle name="Normal 6 2 6 5" xfId="7516" xr:uid="{00000000-0005-0000-0000-000035A60000}"/>
    <cellStyle name="Normal 6 2 6 5 2" xfId="20777" xr:uid="{00000000-0005-0000-0000-000036A60000}"/>
    <cellStyle name="Normal 6 2 6 5 2 2" xfId="28731" xr:uid="{00000000-0005-0000-0000-000037A60000}"/>
    <cellStyle name="Normal 6 2 6 5 2 2 2" xfId="57690" xr:uid="{00000000-0005-0000-0000-000038A60000}"/>
    <cellStyle name="Normal 6 2 6 5 2 3" xfId="49749" xr:uid="{00000000-0005-0000-0000-000039A60000}"/>
    <cellStyle name="Normal 6 2 6 5 3" xfId="14107" xr:uid="{00000000-0005-0000-0000-00003AA60000}"/>
    <cellStyle name="Normal 6 2 6 5 3 2" xfId="43165" xr:uid="{00000000-0005-0000-0000-00003BA60000}"/>
    <cellStyle name="Normal 6 2 6 5 4" xfId="36581" xr:uid="{00000000-0005-0000-0000-00003CA60000}"/>
    <cellStyle name="Normal 6 2 6 6" xfId="15386" xr:uid="{00000000-0005-0000-0000-00003DA60000}"/>
    <cellStyle name="Normal 6 2 6 6 2" xfId="23376" xr:uid="{00000000-0005-0000-0000-00003EA60000}"/>
    <cellStyle name="Normal 6 2 6 6 2 2" xfId="52335" xr:uid="{00000000-0005-0000-0000-00003FA60000}"/>
    <cellStyle name="Normal 6 2 6 6 3" xfId="44394" xr:uid="{00000000-0005-0000-0000-000040A60000}"/>
    <cellStyle name="Normal 6 2 6 7" xfId="21927" xr:uid="{00000000-0005-0000-0000-000041A60000}"/>
    <cellStyle name="Normal 6 2 6 7 2" xfId="29875" xr:uid="{00000000-0005-0000-0000-000042A60000}"/>
    <cellStyle name="Normal 6 2 6 7 2 2" xfId="58834" xr:uid="{00000000-0005-0000-0000-000043A60000}"/>
    <cellStyle name="Normal 6 2 6 7 3" xfId="50893" xr:uid="{00000000-0005-0000-0000-000044A60000}"/>
    <cellStyle name="Normal 6 2 6 8" xfId="8667" xr:uid="{00000000-0005-0000-0000-000045A60000}"/>
    <cellStyle name="Normal 6 2 6 8 2" xfId="37725" xr:uid="{00000000-0005-0000-0000-000046A60000}"/>
    <cellStyle name="Normal 6 2 6 9" xfId="31141" xr:uid="{00000000-0005-0000-0000-000047A60000}"/>
    <cellStyle name="Normal 6 2 7" xfId="1801" xr:uid="{00000000-0005-0000-0000-000048A60000}"/>
    <cellStyle name="Normal 6 2 7 2" xfId="2813" xr:uid="{00000000-0005-0000-0000-000049A60000}"/>
    <cellStyle name="Normal 6 2 7 2 2" xfId="6171" xr:uid="{00000000-0005-0000-0000-00004AA60000}"/>
    <cellStyle name="Normal 6 2 7 2 2 2" xfId="19453" xr:uid="{00000000-0005-0000-0000-00004BA60000}"/>
    <cellStyle name="Normal 6 2 7 2 2 2 2" xfId="27407" xr:uid="{00000000-0005-0000-0000-00004CA60000}"/>
    <cellStyle name="Normal 6 2 7 2 2 2 2 2" xfId="56366" xr:uid="{00000000-0005-0000-0000-00004DA60000}"/>
    <cellStyle name="Normal 6 2 7 2 2 2 3" xfId="48425" xr:uid="{00000000-0005-0000-0000-00004EA60000}"/>
    <cellStyle name="Normal 6 2 7 2 2 3" xfId="12783" xr:uid="{00000000-0005-0000-0000-00004FA60000}"/>
    <cellStyle name="Normal 6 2 7 2 2 3 2" xfId="41841" xr:uid="{00000000-0005-0000-0000-000050A60000}"/>
    <cellStyle name="Normal 6 2 7 2 2 4" xfId="35257" xr:uid="{00000000-0005-0000-0000-000051A60000}"/>
    <cellStyle name="Normal 6 2 7 2 3" xfId="16301" xr:uid="{00000000-0005-0000-0000-000052A60000}"/>
    <cellStyle name="Normal 6 2 7 2 3 2" xfId="24255" xr:uid="{00000000-0005-0000-0000-000053A60000}"/>
    <cellStyle name="Normal 6 2 7 2 3 2 2" xfId="53214" xr:uid="{00000000-0005-0000-0000-000054A60000}"/>
    <cellStyle name="Normal 6 2 7 2 3 3" xfId="45273" xr:uid="{00000000-0005-0000-0000-000055A60000}"/>
    <cellStyle name="Normal 6 2 7 2 4" xfId="9491" xr:uid="{00000000-0005-0000-0000-000056A60000}"/>
    <cellStyle name="Normal 6 2 7 2 4 2" xfId="38549" xr:uid="{00000000-0005-0000-0000-000057A60000}"/>
    <cellStyle name="Normal 6 2 7 2 5" xfId="31965" xr:uid="{00000000-0005-0000-0000-000058A60000}"/>
    <cellStyle name="Normal 6 2 7 3" xfId="4011" xr:uid="{00000000-0005-0000-0000-000059A60000}"/>
    <cellStyle name="Normal 6 2 7 3 2" xfId="17305" xr:uid="{00000000-0005-0000-0000-00005AA60000}"/>
    <cellStyle name="Normal 6 2 7 3 2 2" xfId="25259" xr:uid="{00000000-0005-0000-0000-00005BA60000}"/>
    <cellStyle name="Normal 6 2 7 3 2 2 2" xfId="54218" xr:uid="{00000000-0005-0000-0000-00005CA60000}"/>
    <cellStyle name="Normal 6 2 7 3 2 3" xfId="46277" xr:uid="{00000000-0005-0000-0000-00005DA60000}"/>
    <cellStyle name="Normal 6 2 7 3 3" xfId="10635" xr:uid="{00000000-0005-0000-0000-00005EA60000}"/>
    <cellStyle name="Normal 6 2 7 3 3 2" xfId="39693" xr:uid="{00000000-0005-0000-0000-00005FA60000}"/>
    <cellStyle name="Normal 6 2 7 3 4" xfId="33109" xr:uid="{00000000-0005-0000-0000-000060A60000}"/>
    <cellStyle name="Normal 6 2 7 4" xfId="5167" xr:uid="{00000000-0005-0000-0000-000061A60000}"/>
    <cellStyle name="Normal 6 2 7 4 2" xfId="18449" xr:uid="{00000000-0005-0000-0000-000062A60000}"/>
    <cellStyle name="Normal 6 2 7 4 2 2" xfId="26403" xr:uid="{00000000-0005-0000-0000-000063A60000}"/>
    <cellStyle name="Normal 6 2 7 4 2 2 2" xfId="55362" xr:uid="{00000000-0005-0000-0000-000064A60000}"/>
    <cellStyle name="Normal 6 2 7 4 2 3" xfId="47421" xr:uid="{00000000-0005-0000-0000-000065A60000}"/>
    <cellStyle name="Normal 6 2 7 4 3" xfId="11779" xr:uid="{00000000-0005-0000-0000-000066A60000}"/>
    <cellStyle name="Normal 6 2 7 4 3 2" xfId="40837" xr:uid="{00000000-0005-0000-0000-000067A60000}"/>
    <cellStyle name="Normal 6 2 7 4 4" xfId="34253" xr:uid="{00000000-0005-0000-0000-000068A60000}"/>
    <cellStyle name="Normal 6 2 7 5" xfId="7336" xr:uid="{00000000-0005-0000-0000-000069A60000}"/>
    <cellStyle name="Normal 6 2 7 5 2" xfId="20597" xr:uid="{00000000-0005-0000-0000-00006AA60000}"/>
    <cellStyle name="Normal 6 2 7 5 2 2" xfId="28551" xr:uid="{00000000-0005-0000-0000-00006BA60000}"/>
    <cellStyle name="Normal 6 2 7 5 2 2 2" xfId="57510" xr:uid="{00000000-0005-0000-0000-00006CA60000}"/>
    <cellStyle name="Normal 6 2 7 5 2 3" xfId="49569" xr:uid="{00000000-0005-0000-0000-00006DA60000}"/>
    <cellStyle name="Normal 6 2 7 5 3" xfId="13927" xr:uid="{00000000-0005-0000-0000-00006EA60000}"/>
    <cellStyle name="Normal 6 2 7 5 3 2" xfId="42985" xr:uid="{00000000-0005-0000-0000-00006FA60000}"/>
    <cellStyle name="Normal 6 2 7 5 4" xfId="36401" xr:uid="{00000000-0005-0000-0000-000070A60000}"/>
    <cellStyle name="Normal 6 2 7 6" xfId="15206" xr:uid="{00000000-0005-0000-0000-000071A60000}"/>
    <cellStyle name="Normal 6 2 7 6 2" xfId="23196" xr:uid="{00000000-0005-0000-0000-000072A60000}"/>
    <cellStyle name="Normal 6 2 7 6 2 2" xfId="52155" xr:uid="{00000000-0005-0000-0000-000073A60000}"/>
    <cellStyle name="Normal 6 2 7 6 3" xfId="44214" xr:uid="{00000000-0005-0000-0000-000074A60000}"/>
    <cellStyle name="Normal 6 2 7 7" xfId="21747" xr:uid="{00000000-0005-0000-0000-000075A60000}"/>
    <cellStyle name="Normal 6 2 7 7 2" xfId="29695" xr:uid="{00000000-0005-0000-0000-000076A60000}"/>
    <cellStyle name="Normal 6 2 7 7 2 2" xfId="58654" xr:uid="{00000000-0005-0000-0000-000077A60000}"/>
    <cellStyle name="Normal 6 2 7 7 3" xfId="50713" xr:uid="{00000000-0005-0000-0000-000078A60000}"/>
    <cellStyle name="Normal 6 2 7 8" xfId="8487" xr:uid="{00000000-0005-0000-0000-000079A60000}"/>
    <cellStyle name="Normal 6 2 7 8 2" xfId="37545" xr:uid="{00000000-0005-0000-0000-00007AA60000}"/>
    <cellStyle name="Normal 6 2 7 9" xfId="30961" xr:uid="{00000000-0005-0000-0000-00007BA60000}"/>
    <cellStyle name="Normal 6 2 8" xfId="3512" xr:uid="{00000000-0005-0000-0000-00007CA60000}"/>
    <cellStyle name="Normal 6 2 9" xfId="2400" xr:uid="{00000000-0005-0000-0000-00007DA60000}"/>
    <cellStyle name="Normal 6 2 9 2" xfId="5759" xr:uid="{00000000-0005-0000-0000-00007EA60000}"/>
    <cellStyle name="Normal 6 2 9 2 2" xfId="19041" xr:uid="{00000000-0005-0000-0000-00007FA60000}"/>
    <cellStyle name="Normal 6 2 9 2 2 2" xfId="26995" xr:uid="{00000000-0005-0000-0000-000080A60000}"/>
    <cellStyle name="Normal 6 2 9 2 2 2 2" xfId="55954" xr:uid="{00000000-0005-0000-0000-000081A60000}"/>
    <cellStyle name="Normal 6 2 9 2 2 3" xfId="48013" xr:uid="{00000000-0005-0000-0000-000082A60000}"/>
    <cellStyle name="Normal 6 2 9 2 3" xfId="12371" xr:uid="{00000000-0005-0000-0000-000083A60000}"/>
    <cellStyle name="Normal 6 2 9 2 3 2" xfId="41429" xr:uid="{00000000-0005-0000-0000-000084A60000}"/>
    <cellStyle name="Normal 6 2 9 2 4" xfId="34845" xr:uid="{00000000-0005-0000-0000-000085A60000}"/>
    <cellStyle name="Normal 6 2 9 3" xfId="14766" xr:uid="{00000000-0005-0000-0000-000086A60000}"/>
    <cellStyle name="Normal 6 2 9 3 2" xfId="22779" xr:uid="{00000000-0005-0000-0000-000087A60000}"/>
    <cellStyle name="Normal 6 2 9 3 2 2" xfId="51738" xr:uid="{00000000-0005-0000-0000-000088A60000}"/>
    <cellStyle name="Normal 6 2 9 3 3" xfId="43797" xr:uid="{00000000-0005-0000-0000-000089A60000}"/>
    <cellStyle name="Normal 6 2 9 4" xfId="9079" xr:uid="{00000000-0005-0000-0000-00008AA60000}"/>
    <cellStyle name="Normal 6 2 9 4 2" xfId="38137" xr:uid="{00000000-0005-0000-0000-00008BA60000}"/>
    <cellStyle name="Normal 6 2 9 5" xfId="31553" xr:uid="{00000000-0005-0000-0000-00008CA60000}"/>
    <cellStyle name="Normal 6 3" xfId="1186" xr:uid="{00000000-0005-0000-0000-00008DA60000}"/>
    <cellStyle name="Normal 6 4" xfId="107" xr:uid="{00000000-0005-0000-0000-00008EA60000}"/>
    <cellStyle name="Normal 6 4 10" xfId="14692" xr:uid="{00000000-0005-0000-0000-00008FA60000}"/>
    <cellStyle name="Normal 6 4 10 2" xfId="22727" xr:uid="{00000000-0005-0000-0000-000090A60000}"/>
    <cellStyle name="Normal 6 4 10 2 2" xfId="51686" xr:uid="{00000000-0005-0000-0000-000091A60000}"/>
    <cellStyle name="Normal 6 4 10 3" xfId="43745" xr:uid="{00000000-0005-0000-0000-000092A60000}"/>
    <cellStyle name="Normal 6 4 11" xfId="21354" xr:uid="{00000000-0005-0000-0000-000093A60000}"/>
    <cellStyle name="Normal 6 4 11 2" xfId="29306" xr:uid="{00000000-0005-0000-0000-000094A60000}"/>
    <cellStyle name="Normal 6 4 11 2 2" xfId="58265" xr:uid="{00000000-0005-0000-0000-000095A60000}"/>
    <cellStyle name="Normal 6 4 11 3" xfId="50324" xr:uid="{00000000-0005-0000-0000-000096A60000}"/>
    <cellStyle name="Normal 6 4 12" xfId="8096" xr:uid="{00000000-0005-0000-0000-000097A60000}"/>
    <cellStyle name="Normal 6 4 12 2" xfId="37156" xr:uid="{00000000-0005-0000-0000-000098A60000}"/>
    <cellStyle name="Normal 6 4 13" xfId="30572" xr:uid="{00000000-0005-0000-0000-000099A60000}"/>
    <cellStyle name="Normal 6 4 2" xfId="1466" xr:uid="{00000000-0005-0000-0000-00009AA60000}"/>
    <cellStyle name="Normal 6 4 2 10" xfId="21448" xr:uid="{00000000-0005-0000-0000-00009BA60000}"/>
    <cellStyle name="Normal 6 4 2 10 2" xfId="29396" xr:uid="{00000000-0005-0000-0000-00009CA60000}"/>
    <cellStyle name="Normal 6 4 2 10 2 2" xfId="58355" xr:uid="{00000000-0005-0000-0000-00009DA60000}"/>
    <cellStyle name="Normal 6 4 2 10 3" xfId="50414" xr:uid="{00000000-0005-0000-0000-00009EA60000}"/>
    <cellStyle name="Normal 6 4 2 11" xfId="8188" xr:uid="{00000000-0005-0000-0000-00009FA60000}"/>
    <cellStyle name="Normal 6 4 2 11 2" xfId="37246" xr:uid="{00000000-0005-0000-0000-0000A0A60000}"/>
    <cellStyle name="Normal 6 4 2 12" xfId="30662" xr:uid="{00000000-0005-0000-0000-0000A1A60000}"/>
    <cellStyle name="Normal 6 4 2 2" xfId="1686" xr:uid="{00000000-0005-0000-0000-0000A2A60000}"/>
    <cellStyle name="Normal 6 4 2 2 10" xfId="30875" xr:uid="{00000000-0005-0000-0000-0000A3A60000}"/>
    <cellStyle name="Normal 6 4 2 2 2" xfId="2311" xr:uid="{00000000-0005-0000-0000-0000A4A60000}"/>
    <cellStyle name="Normal 6 4 2 2 2 2" xfId="3319" xr:uid="{00000000-0005-0000-0000-0000A5A60000}"/>
    <cellStyle name="Normal 6 4 2 2 2 2 2" xfId="6677" xr:uid="{00000000-0005-0000-0000-0000A6A60000}"/>
    <cellStyle name="Normal 6 4 2 2 2 2 2 2" xfId="19959" xr:uid="{00000000-0005-0000-0000-0000A7A60000}"/>
    <cellStyle name="Normal 6 4 2 2 2 2 2 2 2" xfId="27913" xr:uid="{00000000-0005-0000-0000-0000A8A60000}"/>
    <cellStyle name="Normal 6 4 2 2 2 2 2 2 2 2" xfId="56872" xr:uid="{00000000-0005-0000-0000-0000A9A60000}"/>
    <cellStyle name="Normal 6 4 2 2 2 2 2 2 3" xfId="48931" xr:uid="{00000000-0005-0000-0000-0000AAA60000}"/>
    <cellStyle name="Normal 6 4 2 2 2 2 2 3" xfId="13289" xr:uid="{00000000-0005-0000-0000-0000ABA60000}"/>
    <cellStyle name="Normal 6 4 2 2 2 2 2 3 2" xfId="42347" xr:uid="{00000000-0005-0000-0000-0000ACA60000}"/>
    <cellStyle name="Normal 6 4 2 2 2 2 2 4" xfId="35763" xr:uid="{00000000-0005-0000-0000-0000ADA60000}"/>
    <cellStyle name="Normal 6 4 2 2 2 2 3" xfId="16807" xr:uid="{00000000-0005-0000-0000-0000AEA60000}"/>
    <cellStyle name="Normal 6 4 2 2 2 2 3 2" xfId="24761" xr:uid="{00000000-0005-0000-0000-0000AFA60000}"/>
    <cellStyle name="Normal 6 4 2 2 2 2 3 2 2" xfId="53720" xr:uid="{00000000-0005-0000-0000-0000B0A60000}"/>
    <cellStyle name="Normal 6 4 2 2 2 2 3 3" xfId="45779" xr:uid="{00000000-0005-0000-0000-0000B1A60000}"/>
    <cellStyle name="Normal 6 4 2 2 2 2 4" xfId="9997" xr:uid="{00000000-0005-0000-0000-0000B2A60000}"/>
    <cellStyle name="Normal 6 4 2 2 2 2 4 2" xfId="39055" xr:uid="{00000000-0005-0000-0000-0000B3A60000}"/>
    <cellStyle name="Normal 6 4 2 2 2 2 5" xfId="32471" xr:uid="{00000000-0005-0000-0000-0000B4A60000}"/>
    <cellStyle name="Normal 6 4 2 2 2 3" xfId="4517" xr:uid="{00000000-0005-0000-0000-0000B5A60000}"/>
    <cellStyle name="Normal 6 4 2 2 2 3 2" xfId="17811" xr:uid="{00000000-0005-0000-0000-0000B6A60000}"/>
    <cellStyle name="Normal 6 4 2 2 2 3 2 2" xfId="25765" xr:uid="{00000000-0005-0000-0000-0000B7A60000}"/>
    <cellStyle name="Normal 6 4 2 2 2 3 2 2 2" xfId="54724" xr:uid="{00000000-0005-0000-0000-0000B8A60000}"/>
    <cellStyle name="Normal 6 4 2 2 2 3 2 3" xfId="46783" xr:uid="{00000000-0005-0000-0000-0000B9A60000}"/>
    <cellStyle name="Normal 6 4 2 2 2 3 3" xfId="11141" xr:uid="{00000000-0005-0000-0000-0000BAA60000}"/>
    <cellStyle name="Normal 6 4 2 2 2 3 3 2" xfId="40199" xr:uid="{00000000-0005-0000-0000-0000BBA60000}"/>
    <cellStyle name="Normal 6 4 2 2 2 3 4" xfId="33615" xr:uid="{00000000-0005-0000-0000-0000BCA60000}"/>
    <cellStyle name="Normal 6 4 2 2 2 4" xfId="5673" xr:uid="{00000000-0005-0000-0000-0000BDA60000}"/>
    <cellStyle name="Normal 6 4 2 2 2 4 2" xfId="18955" xr:uid="{00000000-0005-0000-0000-0000BEA60000}"/>
    <cellStyle name="Normal 6 4 2 2 2 4 2 2" xfId="26909" xr:uid="{00000000-0005-0000-0000-0000BFA60000}"/>
    <cellStyle name="Normal 6 4 2 2 2 4 2 2 2" xfId="55868" xr:uid="{00000000-0005-0000-0000-0000C0A60000}"/>
    <cellStyle name="Normal 6 4 2 2 2 4 2 3" xfId="47927" xr:uid="{00000000-0005-0000-0000-0000C1A60000}"/>
    <cellStyle name="Normal 6 4 2 2 2 4 3" xfId="12285" xr:uid="{00000000-0005-0000-0000-0000C2A60000}"/>
    <cellStyle name="Normal 6 4 2 2 2 4 3 2" xfId="41343" xr:uid="{00000000-0005-0000-0000-0000C3A60000}"/>
    <cellStyle name="Normal 6 4 2 2 2 4 4" xfId="34759" xr:uid="{00000000-0005-0000-0000-0000C4A60000}"/>
    <cellStyle name="Normal 6 4 2 2 2 5" xfId="7842" xr:uid="{00000000-0005-0000-0000-0000C5A60000}"/>
    <cellStyle name="Normal 6 4 2 2 2 5 2" xfId="21103" xr:uid="{00000000-0005-0000-0000-0000C6A60000}"/>
    <cellStyle name="Normal 6 4 2 2 2 5 2 2" xfId="29057" xr:uid="{00000000-0005-0000-0000-0000C7A60000}"/>
    <cellStyle name="Normal 6 4 2 2 2 5 2 2 2" xfId="58016" xr:uid="{00000000-0005-0000-0000-0000C8A60000}"/>
    <cellStyle name="Normal 6 4 2 2 2 5 2 3" xfId="50075" xr:uid="{00000000-0005-0000-0000-0000C9A60000}"/>
    <cellStyle name="Normal 6 4 2 2 2 5 3" xfId="14433" xr:uid="{00000000-0005-0000-0000-0000CAA60000}"/>
    <cellStyle name="Normal 6 4 2 2 2 5 3 2" xfId="43491" xr:uid="{00000000-0005-0000-0000-0000CBA60000}"/>
    <cellStyle name="Normal 6 4 2 2 2 5 4" xfId="36907" xr:uid="{00000000-0005-0000-0000-0000CCA60000}"/>
    <cellStyle name="Normal 6 4 2 2 2 6" xfId="15712" xr:uid="{00000000-0005-0000-0000-0000CDA60000}"/>
    <cellStyle name="Normal 6 4 2 2 2 6 2" xfId="23702" xr:uid="{00000000-0005-0000-0000-0000CEA60000}"/>
    <cellStyle name="Normal 6 4 2 2 2 6 2 2" xfId="52661" xr:uid="{00000000-0005-0000-0000-0000CFA60000}"/>
    <cellStyle name="Normal 6 4 2 2 2 6 3" xfId="44720" xr:uid="{00000000-0005-0000-0000-0000D0A60000}"/>
    <cellStyle name="Normal 6 4 2 2 2 7" xfId="22253" xr:uid="{00000000-0005-0000-0000-0000D1A60000}"/>
    <cellStyle name="Normal 6 4 2 2 2 7 2" xfId="30201" xr:uid="{00000000-0005-0000-0000-0000D2A60000}"/>
    <cellStyle name="Normal 6 4 2 2 2 7 2 2" xfId="59160" xr:uid="{00000000-0005-0000-0000-0000D3A60000}"/>
    <cellStyle name="Normal 6 4 2 2 2 7 3" xfId="51219" xr:uid="{00000000-0005-0000-0000-0000D4A60000}"/>
    <cellStyle name="Normal 6 4 2 2 2 8" xfId="8993" xr:uid="{00000000-0005-0000-0000-0000D5A60000}"/>
    <cellStyle name="Normal 6 4 2 2 2 8 2" xfId="38051" xr:uid="{00000000-0005-0000-0000-0000D6A60000}"/>
    <cellStyle name="Normal 6 4 2 2 2 9" xfId="31467" xr:uid="{00000000-0005-0000-0000-0000D7A60000}"/>
    <cellStyle name="Normal 6 4 2 2 3" xfId="2727" xr:uid="{00000000-0005-0000-0000-0000D8A60000}"/>
    <cellStyle name="Normal 6 4 2 2 3 2" xfId="6085" xr:uid="{00000000-0005-0000-0000-0000D9A60000}"/>
    <cellStyle name="Normal 6 4 2 2 3 2 2" xfId="19367" xr:uid="{00000000-0005-0000-0000-0000DAA60000}"/>
    <cellStyle name="Normal 6 4 2 2 3 2 2 2" xfId="27321" xr:uid="{00000000-0005-0000-0000-0000DBA60000}"/>
    <cellStyle name="Normal 6 4 2 2 3 2 2 2 2" xfId="56280" xr:uid="{00000000-0005-0000-0000-0000DCA60000}"/>
    <cellStyle name="Normal 6 4 2 2 3 2 2 3" xfId="48339" xr:uid="{00000000-0005-0000-0000-0000DDA60000}"/>
    <cellStyle name="Normal 6 4 2 2 3 2 3" xfId="12697" xr:uid="{00000000-0005-0000-0000-0000DEA60000}"/>
    <cellStyle name="Normal 6 4 2 2 3 2 3 2" xfId="41755" xr:uid="{00000000-0005-0000-0000-0000DFA60000}"/>
    <cellStyle name="Normal 6 4 2 2 3 2 4" xfId="35171" xr:uid="{00000000-0005-0000-0000-0000E0A60000}"/>
    <cellStyle name="Normal 6 4 2 2 3 3" xfId="16215" xr:uid="{00000000-0005-0000-0000-0000E1A60000}"/>
    <cellStyle name="Normal 6 4 2 2 3 3 2" xfId="24169" xr:uid="{00000000-0005-0000-0000-0000E2A60000}"/>
    <cellStyle name="Normal 6 4 2 2 3 3 2 2" xfId="53128" xr:uid="{00000000-0005-0000-0000-0000E3A60000}"/>
    <cellStyle name="Normal 6 4 2 2 3 3 3" xfId="45187" xr:uid="{00000000-0005-0000-0000-0000E4A60000}"/>
    <cellStyle name="Normal 6 4 2 2 3 4" xfId="9405" xr:uid="{00000000-0005-0000-0000-0000E5A60000}"/>
    <cellStyle name="Normal 6 4 2 2 3 4 2" xfId="38463" xr:uid="{00000000-0005-0000-0000-0000E6A60000}"/>
    <cellStyle name="Normal 6 4 2 2 3 5" xfId="31879" xr:uid="{00000000-0005-0000-0000-0000E7A60000}"/>
    <cellStyle name="Normal 6 4 2 2 4" xfId="3925" xr:uid="{00000000-0005-0000-0000-0000E8A60000}"/>
    <cellStyle name="Normal 6 4 2 2 4 2" xfId="17219" xr:uid="{00000000-0005-0000-0000-0000E9A60000}"/>
    <cellStyle name="Normal 6 4 2 2 4 2 2" xfId="25173" xr:uid="{00000000-0005-0000-0000-0000EAA60000}"/>
    <cellStyle name="Normal 6 4 2 2 4 2 2 2" xfId="54132" xr:uid="{00000000-0005-0000-0000-0000EBA60000}"/>
    <cellStyle name="Normal 6 4 2 2 4 2 3" xfId="46191" xr:uid="{00000000-0005-0000-0000-0000ECA60000}"/>
    <cellStyle name="Normal 6 4 2 2 4 3" xfId="10549" xr:uid="{00000000-0005-0000-0000-0000EDA60000}"/>
    <cellStyle name="Normal 6 4 2 2 4 3 2" xfId="39607" xr:uid="{00000000-0005-0000-0000-0000EEA60000}"/>
    <cellStyle name="Normal 6 4 2 2 4 4" xfId="33023" xr:uid="{00000000-0005-0000-0000-0000EFA60000}"/>
    <cellStyle name="Normal 6 4 2 2 5" xfId="5081" xr:uid="{00000000-0005-0000-0000-0000F0A60000}"/>
    <cellStyle name="Normal 6 4 2 2 5 2" xfId="18363" xr:uid="{00000000-0005-0000-0000-0000F1A60000}"/>
    <cellStyle name="Normal 6 4 2 2 5 2 2" xfId="26317" xr:uid="{00000000-0005-0000-0000-0000F2A60000}"/>
    <cellStyle name="Normal 6 4 2 2 5 2 2 2" xfId="55276" xr:uid="{00000000-0005-0000-0000-0000F3A60000}"/>
    <cellStyle name="Normal 6 4 2 2 5 2 3" xfId="47335" xr:uid="{00000000-0005-0000-0000-0000F4A60000}"/>
    <cellStyle name="Normal 6 4 2 2 5 3" xfId="11693" xr:uid="{00000000-0005-0000-0000-0000F5A60000}"/>
    <cellStyle name="Normal 6 4 2 2 5 3 2" xfId="40751" xr:uid="{00000000-0005-0000-0000-0000F6A60000}"/>
    <cellStyle name="Normal 6 4 2 2 5 4" xfId="34167" xr:uid="{00000000-0005-0000-0000-0000F7A60000}"/>
    <cellStyle name="Normal 6 4 2 2 6" xfId="7250" xr:uid="{00000000-0005-0000-0000-0000F8A60000}"/>
    <cellStyle name="Normal 6 4 2 2 6 2" xfId="20511" xr:uid="{00000000-0005-0000-0000-0000F9A60000}"/>
    <cellStyle name="Normal 6 4 2 2 6 2 2" xfId="28465" xr:uid="{00000000-0005-0000-0000-0000FAA60000}"/>
    <cellStyle name="Normal 6 4 2 2 6 2 2 2" xfId="57424" xr:uid="{00000000-0005-0000-0000-0000FBA60000}"/>
    <cellStyle name="Normal 6 4 2 2 6 2 3" xfId="49483" xr:uid="{00000000-0005-0000-0000-0000FCA60000}"/>
    <cellStyle name="Normal 6 4 2 2 6 3" xfId="13841" xr:uid="{00000000-0005-0000-0000-0000FDA60000}"/>
    <cellStyle name="Normal 6 4 2 2 6 3 2" xfId="42899" xr:uid="{00000000-0005-0000-0000-0000FEA60000}"/>
    <cellStyle name="Normal 6 4 2 2 6 4" xfId="36315" xr:uid="{00000000-0005-0000-0000-0000FFA60000}"/>
    <cellStyle name="Normal 6 4 2 2 7" xfId="15119" xr:uid="{00000000-0005-0000-0000-000000A70000}"/>
    <cellStyle name="Normal 6 4 2 2 7 2" xfId="23109" xr:uid="{00000000-0005-0000-0000-000001A70000}"/>
    <cellStyle name="Normal 6 4 2 2 7 2 2" xfId="52068" xr:uid="{00000000-0005-0000-0000-000002A70000}"/>
    <cellStyle name="Normal 6 4 2 2 7 3" xfId="44127" xr:uid="{00000000-0005-0000-0000-000003A70000}"/>
    <cellStyle name="Normal 6 4 2 2 8" xfId="21661" xr:uid="{00000000-0005-0000-0000-000004A70000}"/>
    <cellStyle name="Normal 6 4 2 2 8 2" xfId="29609" xr:uid="{00000000-0005-0000-0000-000005A70000}"/>
    <cellStyle name="Normal 6 4 2 2 8 2 2" xfId="58568" xr:uid="{00000000-0005-0000-0000-000006A70000}"/>
    <cellStyle name="Normal 6 4 2 2 8 3" xfId="50627" xr:uid="{00000000-0005-0000-0000-000007A70000}"/>
    <cellStyle name="Normal 6 4 2 2 9" xfId="8401" xr:uid="{00000000-0005-0000-0000-000008A70000}"/>
    <cellStyle name="Normal 6 4 2 2 9 2" xfId="37459" xr:uid="{00000000-0005-0000-0000-000009A70000}"/>
    <cellStyle name="Normal 6 4 2 3" xfId="2098" xr:uid="{00000000-0005-0000-0000-00000AA70000}"/>
    <cellStyle name="Normal 6 4 2 3 2" xfId="3106" xr:uid="{00000000-0005-0000-0000-00000BA70000}"/>
    <cellStyle name="Normal 6 4 2 3 2 2" xfId="6464" xr:uid="{00000000-0005-0000-0000-00000CA70000}"/>
    <cellStyle name="Normal 6 4 2 3 2 2 2" xfId="19746" xr:uid="{00000000-0005-0000-0000-00000DA70000}"/>
    <cellStyle name="Normal 6 4 2 3 2 2 2 2" xfId="27700" xr:uid="{00000000-0005-0000-0000-00000EA70000}"/>
    <cellStyle name="Normal 6 4 2 3 2 2 2 2 2" xfId="56659" xr:uid="{00000000-0005-0000-0000-00000FA70000}"/>
    <cellStyle name="Normal 6 4 2 3 2 2 2 3" xfId="48718" xr:uid="{00000000-0005-0000-0000-000010A70000}"/>
    <cellStyle name="Normal 6 4 2 3 2 2 3" xfId="13076" xr:uid="{00000000-0005-0000-0000-000011A70000}"/>
    <cellStyle name="Normal 6 4 2 3 2 2 3 2" xfId="42134" xr:uid="{00000000-0005-0000-0000-000012A70000}"/>
    <cellStyle name="Normal 6 4 2 3 2 2 4" xfId="35550" xr:uid="{00000000-0005-0000-0000-000013A70000}"/>
    <cellStyle name="Normal 6 4 2 3 2 3" xfId="16594" xr:uid="{00000000-0005-0000-0000-000014A70000}"/>
    <cellStyle name="Normal 6 4 2 3 2 3 2" xfId="24548" xr:uid="{00000000-0005-0000-0000-000015A70000}"/>
    <cellStyle name="Normal 6 4 2 3 2 3 2 2" xfId="53507" xr:uid="{00000000-0005-0000-0000-000016A70000}"/>
    <cellStyle name="Normal 6 4 2 3 2 3 3" xfId="45566" xr:uid="{00000000-0005-0000-0000-000017A70000}"/>
    <cellStyle name="Normal 6 4 2 3 2 4" xfId="9784" xr:uid="{00000000-0005-0000-0000-000018A70000}"/>
    <cellStyle name="Normal 6 4 2 3 2 4 2" xfId="38842" xr:uid="{00000000-0005-0000-0000-000019A70000}"/>
    <cellStyle name="Normal 6 4 2 3 2 5" xfId="32258" xr:uid="{00000000-0005-0000-0000-00001AA70000}"/>
    <cellStyle name="Normal 6 4 2 3 3" xfId="4304" xr:uid="{00000000-0005-0000-0000-00001BA70000}"/>
    <cellStyle name="Normal 6 4 2 3 3 2" xfId="17598" xr:uid="{00000000-0005-0000-0000-00001CA70000}"/>
    <cellStyle name="Normal 6 4 2 3 3 2 2" xfId="25552" xr:uid="{00000000-0005-0000-0000-00001DA70000}"/>
    <cellStyle name="Normal 6 4 2 3 3 2 2 2" xfId="54511" xr:uid="{00000000-0005-0000-0000-00001EA70000}"/>
    <cellStyle name="Normal 6 4 2 3 3 2 3" xfId="46570" xr:uid="{00000000-0005-0000-0000-00001FA70000}"/>
    <cellStyle name="Normal 6 4 2 3 3 3" xfId="10928" xr:uid="{00000000-0005-0000-0000-000020A70000}"/>
    <cellStyle name="Normal 6 4 2 3 3 3 2" xfId="39986" xr:uid="{00000000-0005-0000-0000-000021A70000}"/>
    <cellStyle name="Normal 6 4 2 3 3 4" xfId="33402" xr:uid="{00000000-0005-0000-0000-000022A70000}"/>
    <cellStyle name="Normal 6 4 2 3 4" xfId="5460" xr:uid="{00000000-0005-0000-0000-000023A70000}"/>
    <cellStyle name="Normal 6 4 2 3 4 2" xfId="18742" xr:uid="{00000000-0005-0000-0000-000024A70000}"/>
    <cellStyle name="Normal 6 4 2 3 4 2 2" xfId="26696" xr:uid="{00000000-0005-0000-0000-000025A70000}"/>
    <cellStyle name="Normal 6 4 2 3 4 2 2 2" xfId="55655" xr:uid="{00000000-0005-0000-0000-000026A70000}"/>
    <cellStyle name="Normal 6 4 2 3 4 2 3" xfId="47714" xr:uid="{00000000-0005-0000-0000-000027A70000}"/>
    <cellStyle name="Normal 6 4 2 3 4 3" xfId="12072" xr:uid="{00000000-0005-0000-0000-000028A70000}"/>
    <cellStyle name="Normal 6 4 2 3 4 3 2" xfId="41130" xr:uid="{00000000-0005-0000-0000-000029A70000}"/>
    <cellStyle name="Normal 6 4 2 3 4 4" xfId="34546" xr:uid="{00000000-0005-0000-0000-00002AA70000}"/>
    <cellStyle name="Normal 6 4 2 3 5" xfId="7629" xr:uid="{00000000-0005-0000-0000-00002BA70000}"/>
    <cellStyle name="Normal 6 4 2 3 5 2" xfId="20890" xr:uid="{00000000-0005-0000-0000-00002CA70000}"/>
    <cellStyle name="Normal 6 4 2 3 5 2 2" xfId="28844" xr:uid="{00000000-0005-0000-0000-00002DA70000}"/>
    <cellStyle name="Normal 6 4 2 3 5 2 2 2" xfId="57803" xr:uid="{00000000-0005-0000-0000-00002EA70000}"/>
    <cellStyle name="Normal 6 4 2 3 5 2 3" xfId="49862" xr:uid="{00000000-0005-0000-0000-00002FA70000}"/>
    <cellStyle name="Normal 6 4 2 3 5 3" xfId="14220" xr:uid="{00000000-0005-0000-0000-000030A70000}"/>
    <cellStyle name="Normal 6 4 2 3 5 3 2" xfId="43278" xr:uid="{00000000-0005-0000-0000-000031A70000}"/>
    <cellStyle name="Normal 6 4 2 3 5 4" xfId="36694" xr:uid="{00000000-0005-0000-0000-000032A70000}"/>
    <cellStyle name="Normal 6 4 2 3 6" xfId="15499" xr:uid="{00000000-0005-0000-0000-000033A70000}"/>
    <cellStyle name="Normal 6 4 2 3 6 2" xfId="23489" xr:uid="{00000000-0005-0000-0000-000034A70000}"/>
    <cellStyle name="Normal 6 4 2 3 6 2 2" xfId="52448" xr:uid="{00000000-0005-0000-0000-000035A70000}"/>
    <cellStyle name="Normal 6 4 2 3 6 3" xfId="44507" xr:uid="{00000000-0005-0000-0000-000036A70000}"/>
    <cellStyle name="Normal 6 4 2 3 7" xfId="22040" xr:uid="{00000000-0005-0000-0000-000037A70000}"/>
    <cellStyle name="Normal 6 4 2 3 7 2" xfId="29988" xr:uid="{00000000-0005-0000-0000-000038A70000}"/>
    <cellStyle name="Normal 6 4 2 3 7 2 2" xfId="58947" xr:uid="{00000000-0005-0000-0000-000039A70000}"/>
    <cellStyle name="Normal 6 4 2 3 7 3" xfId="51006" xr:uid="{00000000-0005-0000-0000-00003AA70000}"/>
    <cellStyle name="Normal 6 4 2 3 8" xfId="8780" xr:uid="{00000000-0005-0000-0000-00003BA70000}"/>
    <cellStyle name="Normal 6 4 2 3 8 2" xfId="37838" xr:uid="{00000000-0005-0000-0000-00003CA70000}"/>
    <cellStyle name="Normal 6 4 2 3 9" xfId="31254" xr:uid="{00000000-0005-0000-0000-00003DA70000}"/>
    <cellStyle name="Normal 6 4 2 4" xfId="1916" xr:uid="{00000000-0005-0000-0000-00003EA70000}"/>
    <cellStyle name="Normal 6 4 2 4 2" xfId="2926" xr:uid="{00000000-0005-0000-0000-00003FA70000}"/>
    <cellStyle name="Normal 6 4 2 4 2 2" xfId="6284" xr:uid="{00000000-0005-0000-0000-000040A70000}"/>
    <cellStyle name="Normal 6 4 2 4 2 2 2" xfId="19566" xr:uid="{00000000-0005-0000-0000-000041A70000}"/>
    <cellStyle name="Normal 6 4 2 4 2 2 2 2" xfId="27520" xr:uid="{00000000-0005-0000-0000-000042A70000}"/>
    <cellStyle name="Normal 6 4 2 4 2 2 2 2 2" xfId="56479" xr:uid="{00000000-0005-0000-0000-000043A70000}"/>
    <cellStyle name="Normal 6 4 2 4 2 2 2 3" xfId="48538" xr:uid="{00000000-0005-0000-0000-000044A70000}"/>
    <cellStyle name="Normal 6 4 2 4 2 2 3" xfId="12896" xr:uid="{00000000-0005-0000-0000-000045A70000}"/>
    <cellStyle name="Normal 6 4 2 4 2 2 3 2" xfId="41954" xr:uid="{00000000-0005-0000-0000-000046A70000}"/>
    <cellStyle name="Normal 6 4 2 4 2 2 4" xfId="35370" xr:uid="{00000000-0005-0000-0000-000047A70000}"/>
    <cellStyle name="Normal 6 4 2 4 2 3" xfId="16414" xr:uid="{00000000-0005-0000-0000-000048A70000}"/>
    <cellStyle name="Normal 6 4 2 4 2 3 2" xfId="24368" xr:uid="{00000000-0005-0000-0000-000049A70000}"/>
    <cellStyle name="Normal 6 4 2 4 2 3 2 2" xfId="53327" xr:uid="{00000000-0005-0000-0000-00004AA70000}"/>
    <cellStyle name="Normal 6 4 2 4 2 3 3" xfId="45386" xr:uid="{00000000-0005-0000-0000-00004BA70000}"/>
    <cellStyle name="Normal 6 4 2 4 2 4" xfId="9604" xr:uid="{00000000-0005-0000-0000-00004CA70000}"/>
    <cellStyle name="Normal 6 4 2 4 2 4 2" xfId="38662" xr:uid="{00000000-0005-0000-0000-00004DA70000}"/>
    <cellStyle name="Normal 6 4 2 4 2 5" xfId="32078" xr:uid="{00000000-0005-0000-0000-00004EA70000}"/>
    <cellStyle name="Normal 6 4 2 4 3" xfId="4124" xr:uid="{00000000-0005-0000-0000-00004FA70000}"/>
    <cellStyle name="Normal 6 4 2 4 3 2" xfId="17418" xr:uid="{00000000-0005-0000-0000-000050A70000}"/>
    <cellStyle name="Normal 6 4 2 4 3 2 2" xfId="25372" xr:uid="{00000000-0005-0000-0000-000051A70000}"/>
    <cellStyle name="Normal 6 4 2 4 3 2 2 2" xfId="54331" xr:uid="{00000000-0005-0000-0000-000052A70000}"/>
    <cellStyle name="Normal 6 4 2 4 3 2 3" xfId="46390" xr:uid="{00000000-0005-0000-0000-000053A70000}"/>
    <cellStyle name="Normal 6 4 2 4 3 3" xfId="10748" xr:uid="{00000000-0005-0000-0000-000054A70000}"/>
    <cellStyle name="Normal 6 4 2 4 3 3 2" xfId="39806" xr:uid="{00000000-0005-0000-0000-000055A70000}"/>
    <cellStyle name="Normal 6 4 2 4 3 4" xfId="33222" xr:uid="{00000000-0005-0000-0000-000056A70000}"/>
    <cellStyle name="Normal 6 4 2 4 4" xfId="5280" xr:uid="{00000000-0005-0000-0000-000057A70000}"/>
    <cellStyle name="Normal 6 4 2 4 4 2" xfId="18562" xr:uid="{00000000-0005-0000-0000-000058A70000}"/>
    <cellStyle name="Normal 6 4 2 4 4 2 2" xfId="26516" xr:uid="{00000000-0005-0000-0000-000059A70000}"/>
    <cellStyle name="Normal 6 4 2 4 4 2 2 2" xfId="55475" xr:uid="{00000000-0005-0000-0000-00005AA70000}"/>
    <cellStyle name="Normal 6 4 2 4 4 2 3" xfId="47534" xr:uid="{00000000-0005-0000-0000-00005BA70000}"/>
    <cellStyle name="Normal 6 4 2 4 4 3" xfId="11892" xr:uid="{00000000-0005-0000-0000-00005CA70000}"/>
    <cellStyle name="Normal 6 4 2 4 4 3 2" xfId="40950" xr:uid="{00000000-0005-0000-0000-00005DA70000}"/>
    <cellStyle name="Normal 6 4 2 4 4 4" xfId="34366" xr:uid="{00000000-0005-0000-0000-00005EA70000}"/>
    <cellStyle name="Normal 6 4 2 4 5" xfId="7449" xr:uid="{00000000-0005-0000-0000-00005FA70000}"/>
    <cellStyle name="Normal 6 4 2 4 5 2" xfId="20710" xr:uid="{00000000-0005-0000-0000-000060A70000}"/>
    <cellStyle name="Normal 6 4 2 4 5 2 2" xfId="28664" xr:uid="{00000000-0005-0000-0000-000061A70000}"/>
    <cellStyle name="Normal 6 4 2 4 5 2 2 2" xfId="57623" xr:uid="{00000000-0005-0000-0000-000062A70000}"/>
    <cellStyle name="Normal 6 4 2 4 5 2 3" xfId="49682" xr:uid="{00000000-0005-0000-0000-000063A70000}"/>
    <cellStyle name="Normal 6 4 2 4 5 3" xfId="14040" xr:uid="{00000000-0005-0000-0000-000064A70000}"/>
    <cellStyle name="Normal 6 4 2 4 5 3 2" xfId="43098" xr:uid="{00000000-0005-0000-0000-000065A70000}"/>
    <cellStyle name="Normal 6 4 2 4 5 4" xfId="36514" xr:uid="{00000000-0005-0000-0000-000066A70000}"/>
    <cellStyle name="Normal 6 4 2 4 6" xfId="15319" xr:uid="{00000000-0005-0000-0000-000067A70000}"/>
    <cellStyle name="Normal 6 4 2 4 6 2" xfId="23309" xr:uid="{00000000-0005-0000-0000-000068A70000}"/>
    <cellStyle name="Normal 6 4 2 4 6 2 2" xfId="52268" xr:uid="{00000000-0005-0000-0000-000069A70000}"/>
    <cellStyle name="Normal 6 4 2 4 6 3" xfId="44327" xr:uid="{00000000-0005-0000-0000-00006AA70000}"/>
    <cellStyle name="Normal 6 4 2 4 7" xfId="21860" xr:uid="{00000000-0005-0000-0000-00006BA70000}"/>
    <cellStyle name="Normal 6 4 2 4 7 2" xfId="29808" xr:uid="{00000000-0005-0000-0000-00006CA70000}"/>
    <cellStyle name="Normal 6 4 2 4 7 2 2" xfId="58767" xr:uid="{00000000-0005-0000-0000-00006DA70000}"/>
    <cellStyle name="Normal 6 4 2 4 7 3" xfId="50826" xr:uid="{00000000-0005-0000-0000-00006EA70000}"/>
    <cellStyle name="Normal 6 4 2 4 8" xfId="8600" xr:uid="{00000000-0005-0000-0000-00006FA70000}"/>
    <cellStyle name="Normal 6 4 2 4 8 2" xfId="37658" xr:uid="{00000000-0005-0000-0000-000070A70000}"/>
    <cellStyle name="Normal 6 4 2 4 9" xfId="31074" xr:uid="{00000000-0005-0000-0000-000071A70000}"/>
    <cellStyle name="Normal 6 4 2 5" xfId="2514" xr:uid="{00000000-0005-0000-0000-000072A70000}"/>
    <cellStyle name="Normal 6 4 2 5 2" xfId="5872" xr:uid="{00000000-0005-0000-0000-000073A70000}"/>
    <cellStyle name="Normal 6 4 2 5 2 2" xfId="19154" xr:uid="{00000000-0005-0000-0000-000074A70000}"/>
    <cellStyle name="Normal 6 4 2 5 2 2 2" xfId="27108" xr:uid="{00000000-0005-0000-0000-000075A70000}"/>
    <cellStyle name="Normal 6 4 2 5 2 2 2 2" xfId="56067" xr:uid="{00000000-0005-0000-0000-000076A70000}"/>
    <cellStyle name="Normal 6 4 2 5 2 2 3" xfId="48126" xr:uid="{00000000-0005-0000-0000-000077A70000}"/>
    <cellStyle name="Normal 6 4 2 5 2 3" xfId="12484" xr:uid="{00000000-0005-0000-0000-000078A70000}"/>
    <cellStyle name="Normal 6 4 2 5 2 3 2" xfId="41542" xr:uid="{00000000-0005-0000-0000-000079A70000}"/>
    <cellStyle name="Normal 6 4 2 5 2 4" xfId="34958" xr:uid="{00000000-0005-0000-0000-00007AA70000}"/>
    <cellStyle name="Normal 6 4 2 5 3" xfId="14797" xr:uid="{00000000-0005-0000-0000-00007BA70000}"/>
    <cellStyle name="Normal 6 4 2 5 3 2" xfId="22800" xr:uid="{00000000-0005-0000-0000-00007CA70000}"/>
    <cellStyle name="Normal 6 4 2 5 3 2 2" xfId="51759" xr:uid="{00000000-0005-0000-0000-00007DA70000}"/>
    <cellStyle name="Normal 6 4 2 5 3 3" xfId="43818" xr:uid="{00000000-0005-0000-0000-00007EA70000}"/>
    <cellStyle name="Normal 6 4 2 5 4" xfId="9192" xr:uid="{00000000-0005-0000-0000-00007FA70000}"/>
    <cellStyle name="Normal 6 4 2 5 4 2" xfId="38250" xr:uid="{00000000-0005-0000-0000-000080A70000}"/>
    <cellStyle name="Normal 6 4 2 5 5" xfId="31666" xr:uid="{00000000-0005-0000-0000-000081A70000}"/>
    <cellStyle name="Normal 6 4 2 6" xfId="3712" xr:uid="{00000000-0005-0000-0000-000082A70000}"/>
    <cellStyle name="Normal 6 4 2 6 2" xfId="17006" xr:uid="{00000000-0005-0000-0000-000083A70000}"/>
    <cellStyle name="Normal 6 4 2 6 2 2" xfId="24960" xr:uid="{00000000-0005-0000-0000-000084A70000}"/>
    <cellStyle name="Normal 6 4 2 6 2 2 2" xfId="53919" xr:uid="{00000000-0005-0000-0000-000085A70000}"/>
    <cellStyle name="Normal 6 4 2 6 2 3" xfId="45978" xr:uid="{00000000-0005-0000-0000-000086A70000}"/>
    <cellStyle name="Normal 6 4 2 6 3" xfId="10336" xr:uid="{00000000-0005-0000-0000-000087A70000}"/>
    <cellStyle name="Normal 6 4 2 6 3 2" xfId="39394" xr:uid="{00000000-0005-0000-0000-000088A70000}"/>
    <cellStyle name="Normal 6 4 2 6 4" xfId="32810" xr:uid="{00000000-0005-0000-0000-000089A70000}"/>
    <cellStyle name="Normal 6 4 2 7" xfId="4868" xr:uid="{00000000-0005-0000-0000-00008AA70000}"/>
    <cellStyle name="Normal 6 4 2 7 2" xfId="18150" xr:uid="{00000000-0005-0000-0000-00008BA70000}"/>
    <cellStyle name="Normal 6 4 2 7 2 2" xfId="26104" xr:uid="{00000000-0005-0000-0000-00008CA70000}"/>
    <cellStyle name="Normal 6 4 2 7 2 2 2" xfId="55063" xr:uid="{00000000-0005-0000-0000-00008DA70000}"/>
    <cellStyle name="Normal 6 4 2 7 2 3" xfId="47122" xr:uid="{00000000-0005-0000-0000-00008EA70000}"/>
    <cellStyle name="Normal 6 4 2 7 3" xfId="11480" xr:uid="{00000000-0005-0000-0000-00008FA70000}"/>
    <cellStyle name="Normal 6 4 2 7 3 2" xfId="40538" xr:uid="{00000000-0005-0000-0000-000090A70000}"/>
    <cellStyle name="Normal 6 4 2 7 4" xfId="33954" xr:uid="{00000000-0005-0000-0000-000091A70000}"/>
    <cellStyle name="Normal 6 4 2 8" xfId="7037" xr:uid="{00000000-0005-0000-0000-000092A70000}"/>
    <cellStyle name="Normal 6 4 2 8 2" xfId="20298" xr:uid="{00000000-0005-0000-0000-000093A70000}"/>
    <cellStyle name="Normal 6 4 2 8 2 2" xfId="28252" xr:uid="{00000000-0005-0000-0000-000094A70000}"/>
    <cellStyle name="Normal 6 4 2 8 2 2 2" xfId="57211" xr:uid="{00000000-0005-0000-0000-000095A70000}"/>
    <cellStyle name="Normal 6 4 2 8 2 3" xfId="49270" xr:uid="{00000000-0005-0000-0000-000096A70000}"/>
    <cellStyle name="Normal 6 4 2 8 3" xfId="13628" xr:uid="{00000000-0005-0000-0000-000097A70000}"/>
    <cellStyle name="Normal 6 4 2 8 3 2" xfId="42686" xr:uid="{00000000-0005-0000-0000-000098A70000}"/>
    <cellStyle name="Normal 6 4 2 8 4" xfId="36102" xr:uid="{00000000-0005-0000-0000-000099A70000}"/>
    <cellStyle name="Normal 6 4 2 9" xfId="14906" xr:uid="{00000000-0005-0000-0000-00009AA70000}"/>
    <cellStyle name="Normal 6 4 2 9 2" xfId="22896" xr:uid="{00000000-0005-0000-0000-00009BA70000}"/>
    <cellStyle name="Normal 6 4 2 9 2 2" xfId="51855" xr:uid="{00000000-0005-0000-0000-00009CA70000}"/>
    <cellStyle name="Normal 6 4 2 9 3" xfId="43914" xr:uid="{00000000-0005-0000-0000-00009DA70000}"/>
    <cellStyle name="Normal 6 4 3" xfId="1566" xr:uid="{00000000-0005-0000-0000-00009EA70000}"/>
    <cellStyle name="Normal 6 4 3 10" xfId="30755" xr:uid="{00000000-0005-0000-0000-00009FA70000}"/>
    <cellStyle name="Normal 6 4 3 2" xfId="2191" xr:uid="{00000000-0005-0000-0000-0000A0A70000}"/>
    <cellStyle name="Normal 6 4 3 2 2" xfId="3199" xr:uid="{00000000-0005-0000-0000-0000A1A70000}"/>
    <cellStyle name="Normal 6 4 3 2 2 2" xfId="6557" xr:uid="{00000000-0005-0000-0000-0000A2A70000}"/>
    <cellStyle name="Normal 6 4 3 2 2 2 2" xfId="19839" xr:uid="{00000000-0005-0000-0000-0000A3A70000}"/>
    <cellStyle name="Normal 6 4 3 2 2 2 2 2" xfId="27793" xr:uid="{00000000-0005-0000-0000-0000A4A70000}"/>
    <cellStyle name="Normal 6 4 3 2 2 2 2 2 2" xfId="56752" xr:uid="{00000000-0005-0000-0000-0000A5A70000}"/>
    <cellStyle name="Normal 6 4 3 2 2 2 2 3" xfId="48811" xr:uid="{00000000-0005-0000-0000-0000A6A70000}"/>
    <cellStyle name="Normal 6 4 3 2 2 2 3" xfId="13169" xr:uid="{00000000-0005-0000-0000-0000A7A70000}"/>
    <cellStyle name="Normal 6 4 3 2 2 2 3 2" xfId="42227" xr:uid="{00000000-0005-0000-0000-0000A8A70000}"/>
    <cellStyle name="Normal 6 4 3 2 2 2 4" xfId="35643" xr:uid="{00000000-0005-0000-0000-0000A9A70000}"/>
    <cellStyle name="Normal 6 4 3 2 2 3" xfId="16687" xr:uid="{00000000-0005-0000-0000-0000AAA70000}"/>
    <cellStyle name="Normal 6 4 3 2 2 3 2" xfId="24641" xr:uid="{00000000-0005-0000-0000-0000ABA70000}"/>
    <cellStyle name="Normal 6 4 3 2 2 3 2 2" xfId="53600" xr:uid="{00000000-0005-0000-0000-0000ACA70000}"/>
    <cellStyle name="Normal 6 4 3 2 2 3 3" xfId="45659" xr:uid="{00000000-0005-0000-0000-0000ADA70000}"/>
    <cellStyle name="Normal 6 4 3 2 2 4" xfId="9877" xr:uid="{00000000-0005-0000-0000-0000AEA70000}"/>
    <cellStyle name="Normal 6 4 3 2 2 4 2" xfId="38935" xr:uid="{00000000-0005-0000-0000-0000AFA70000}"/>
    <cellStyle name="Normal 6 4 3 2 2 5" xfId="32351" xr:uid="{00000000-0005-0000-0000-0000B0A70000}"/>
    <cellStyle name="Normal 6 4 3 2 3" xfId="4397" xr:uid="{00000000-0005-0000-0000-0000B1A70000}"/>
    <cellStyle name="Normal 6 4 3 2 3 2" xfId="17691" xr:uid="{00000000-0005-0000-0000-0000B2A70000}"/>
    <cellStyle name="Normal 6 4 3 2 3 2 2" xfId="25645" xr:uid="{00000000-0005-0000-0000-0000B3A70000}"/>
    <cellStyle name="Normal 6 4 3 2 3 2 2 2" xfId="54604" xr:uid="{00000000-0005-0000-0000-0000B4A70000}"/>
    <cellStyle name="Normal 6 4 3 2 3 2 3" xfId="46663" xr:uid="{00000000-0005-0000-0000-0000B5A70000}"/>
    <cellStyle name="Normal 6 4 3 2 3 3" xfId="11021" xr:uid="{00000000-0005-0000-0000-0000B6A70000}"/>
    <cellStyle name="Normal 6 4 3 2 3 3 2" xfId="40079" xr:uid="{00000000-0005-0000-0000-0000B7A70000}"/>
    <cellStyle name="Normal 6 4 3 2 3 4" xfId="33495" xr:uid="{00000000-0005-0000-0000-0000B8A70000}"/>
    <cellStyle name="Normal 6 4 3 2 4" xfId="5553" xr:uid="{00000000-0005-0000-0000-0000B9A70000}"/>
    <cellStyle name="Normal 6 4 3 2 4 2" xfId="18835" xr:uid="{00000000-0005-0000-0000-0000BAA70000}"/>
    <cellStyle name="Normal 6 4 3 2 4 2 2" xfId="26789" xr:uid="{00000000-0005-0000-0000-0000BBA70000}"/>
    <cellStyle name="Normal 6 4 3 2 4 2 2 2" xfId="55748" xr:uid="{00000000-0005-0000-0000-0000BCA70000}"/>
    <cellStyle name="Normal 6 4 3 2 4 2 3" xfId="47807" xr:uid="{00000000-0005-0000-0000-0000BDA70000}"/>
    <cellStyle name="Normal 6 4 3 2 4 3" xfId="12165" xr:uid="{00000000-0005-0000-0000-0000BEA70000}"/>
    <cellStyle name="Normal 6 4 3 2 4 3 2" xfId="41223" xr:uid="{00000000-0005-0000-0000-0000BFA70000}"/>
    <cellStyle name="Normal 6 4 3 2 4 4" xfId="34639" xr:uid="{00000000-0005-0000-0000-0000C0A70000}"/>
    <cellStyle name="Normal 6 4 3 2 5" xfId="7722" xr:uid="{00000000-0005-0000-0000-0000C1A70000}"/>
    <cellStyle name="Normal 6 4 3 2 5 2" xfId="20983" xr:uid="{00000000-0005-0000-0000-0000C2A70000}"/>
    <cellStyle name="Normal 6 4 3 2 5 2 2" xfId="28937" xr:uid="{00000000-0005-0000-0000-0000C3A70000}"/>
    <cellStyle name="Normal 6 4 3 2 5 2 2 2" xfId="57896" xr:uid="{00000000-0005-0000-0000-0000C4A70000}"/>
    <cellStyle name="Normal 6 4 3 2 5 2 3" xfId="49955" xr:uid="{00000000-0005-0000-0000-0000C5A70000}"/>
    <cellStyle name="Normal 6 4 3 2 5 3" xfId="14313" xr:uid="{00000000-0005-0000-0000-0000C6A70000}"/>
    <cellStyle name="Normal 6 4 3 2 5 3 2" xfId="43371" xr:uid="{00000000-0005-0000-0000-0000C7A70000}"/>
    <cellStyle name="Normal 6 4 3 2 5 4" xfId="36787" xr:uid="{00000000-0005-0000-0000-0000C8A70000}"/>
    <cellStyle name="Normal 6 4 3 2 6" xfId="15592" xr:uid="{00000000-0005-0000-0000-0000C9A70000}"/>
    <cellStyle name="Normal 6 4 3 2 6 2" xfId="23582" xr:uid="{00000000-0005-0000-0000-0000CAA70000}"/>
    <cellStyle name="Normal 6 4 3 2 6 2 2" xfId="52541" xr:uid="{00000000-0005-0000-0000-0000CBA70000}"/>
    <cellStyle name="Normal 6 4 3 2 6 3" xfId="44600" xr:uid="{00000000-0005-0000-0000-0000CCA70000}"/>
    <cellStyle name="Normal 6 4 3 2 7" xfId="22133" xr:uid="{00000000-0005-0000-0000-0000CDA70000}"/>
    <cellStyle name="Normal 6 4 3 2 7 2" xfId="30081" xr:uid="{00000000-0005-0000-0000-0000CEA70000}"/>
    <cellStyle name="Normal 6 4 3 2 7 2 2" xfId="59040" xr:uid="{00000000-0005-0000-0000-0000CFA70000}"/>
    <cellStyle name="Normal 6 4 3 2 7 3" xfId="51099" xr:uid="{00000000-0005-0000-0000-0000D0A70000}"/>
    <cellStyle name="Normal 6 4 3 2 8" xfId="8873" xr:uid="{00000000-0005-0000-0000-0000D1A70000}"/>
    <cellStyle name="Normal 6 4 3 2 8 2" xfId="37931" xr:uid="{00000000-0005-0000-0000-0000D2A70000}"/>
    <cellStyle name="Normal 6 4 3 2 9" xfId="31347" xr:uid="{00000000-0005-0000-0000-0000D3A70000}"/>
    <cellStyle name="Normal 6 4 3 3" xfId="2607" xr:uid="{00000000-0005-0000-0000-0000D4A70000}"/>
    <cellStyle name="Normal 6 4 3 3 2" xfId="5965" xr:uid="{00000000-0005-0000-0000-0000D5A70000}"/>
    <cellStyle name="Normal 6 4 3 3 2 2" xfId="19247" xr:uid="{00000000-0005-0000-0000-0000D6A70000}"/>
    <cellStyle name="Normal 6 4 3 3 2 2 2" xfId="27201" xr:uid="{00000000-0005-0000-0000-0000D7A70000}"/>
    <cellStyle name="Normal 6 4 3 3 2 2 2 2" xfId="56160" xr:uid="{00000000-0005-0000-0000-0000D8A70000}"/>
    <cellStyle name="Normal 6 4 3 3 2 2 3" xfId="48219" xr:uid="{00000000-0005-0000-0000-0000D9A70000}"/>
    <cellStyle name="Normal 6 4 3 3 2 3" xfId="12577" xr:uid="{00000000-0005-0000-0000-0000DAA70000}"/>
    <cellStyle name="Normal 6 4 3 3 2 3 2" xfId="41635" xr:uid="{00000000-0005-0000-0000-0000DBA70000}"/>
    <cellStyle name="Normal 6 4 3 3 2 4" xfId="35051" xr:uid="{00000000-0005-0000-0000-0000DCA70000}"/>
    <cellStyle name="Normal 6 4 3 3 3" xfId="16095" xr:uid="{00000000-0005-0000-0000-0000DDA70000}"/>
    <cellStyle name="Normal 6 4 3 3 3 2" xfId="24049" xr:uid="{00000000-0005-0000-0000-0000DEA70000}"/>
    <cellStyle name="Normal 6 4 3 3 3 2 2" xfId="53008" xr:uid="{00000000-0005-0000-0000-0000DFA70000}"/>
    <cellStyle name="Normal 6 4 3 3 3 3" xfId="45067" xr:uid="{00000000-0005-0000-0000-0000E0A70000}"/>
    <cellStyle name="Normal 6 4 3 3 4" xfId="9285" xr:uid="{00000000-0005-0000-0000-0000E1A70000}"/>
    <cellStyle name="Normal 6 4 3 3 4 2" xfId="38343" xr:uid="{00000000-0005-0000-0000-0000E2A70000}"/>
    <cellStyle name="Normal 6 4 3 3 5" xfId="31759" xr:uid="{00000000-0005-0000-0000-0000E3A70000}"/>
    <cellStyle name="Normal 6 4 3 4" xfId="3805" xr:uid="{00000000-0005-0000-0000-0000E4A70000}"/>
    <cellStyle name="Normal 6 4 3 4 2" xfId="17099" xr:uid="{00000000-0005-0000-0000-0000E5A70000}"/>
    <cellStyle name="Normal 6 4 3 4 2 2" xfId="25053" xr:uid="{00000000-0005-0000-0000-0000E6A70000}"/>
    <cellStyle name="Normal 6 4 3 4 2 2 2" xfId="54012" xr:uid="{00000000-0005-0000-0000-0000E7A70000}"/>
    <cellStyle name="Normal 6 4 3 4 2 3" xfId="46071" xr:uid="{00000000-0005-0000-0000-0000E8A70000}"/>
    <cellStyle name="Normal 6 4 3 4 3" xfId="10429" xr:uid="{00000000-0005-0000-0000-0000E9A70000}"/>
    <cellStyle name="Normal 6 4 3 4 3 2" xfId="39487" xr:uid="{00000000-0005-0000-0000-0000EAA70000}"/>
    <cellStyle name="Normal 6 4 3 4 4" xfId="32903" xr:uid="{00000000-0005-0000-0000-0000EBA70000}"/>
    <cellStyle name="Normal 6 4 3 5" xfId="4961" xr:uid="{00000000-0005-0000-0000-0000ECA70000}"/>
    <cellStyle name="Normal 6 4 3 5 2" xfId="18243" xr:uid="{00000000-0005-0000-0000-0000EDA70000}"/>
    <cellStyle name="Normal 6 4 3 5 2 2" xfId="26197" xr:uid="{00000000-0005-0000-0000-0000EEA70000}"/>
    <cellStyle name="Normal 6 4 3 5 2 2 2" xfId="55156" xr:uid="{00000000-0005-0000-0000-0000EFA70000}"/>
    <cellStyle name="Normal 6 4 3 5 2 3" xfId="47215" xr:uid="{00000000-0005-0000-0000-0000F0A70000}"/>
    <cellStyle name="Normal 6 4 3 5 3" xfId="11573" xr:uid="{00000000-0005-0000-0000-0000F1A70000}"/>
    <cellStyle name="Normal 6 4 3 5 3 2" xfId="40631" xr:uid="{00000000-0005-0000-0000-0000F2A70000}"/>
    <cellStyle name="Normal 6 4 3 5 4" xfId="34047" xr:uid="{00000000-0005-0000-0000-0000F3A70000}"/>
    <cellStyle name="Normal 6 4 3 6" xfId="7130" xr:uid="{00000000-0005-0000-0000-0000F4A70000}"/>
    <cellStyle name="Normal 6 4 3 6 2" xfId="20391" xr:uid="{00000000-0005-0000-0000-0000F5A70000}"/>
    <cellStyle name="Normal 6 4 3 6 2 2" xfId="28345" xr:uid="{00000000-0005-0000-0000-0000F6A70000}"/>
    <cellStyle name="Normal 6 4 3 6 2 2 2" xfId="57304" xr:uid="{00000000-0005-0000-0000-0000F7A70000}"/>
    <cellStyle name="Normal 6 4 3 6 2 3" xfId="49363" xr:uid="{00000000-0005-0000-0000-0000F8A70000}"/>
    <cellStyle name="Normal 6 4 3 6 3" xfId="13721" xr:uid="{00000000-0005-0000-0000-0000F9A70000}"/>
    <cellStyle name="Normal 6 4 3 6 3 2" xfId="42779" xr:uid="{00000000-0005-0000-0000-0000FAA70000}"/>
    <cellStyle name="Normal 6 4 3 6 4" xfId="36195" xr:uid="{00000000-0005-0000-0000-0000FBA70000}"/>
    <cellStyle name="Normal 6 4 3 7" xfId="14999" xr:uid="{00000000-0005-0000-0000-0000FCA70000}"/>
    <cellStyle name="Normal 6 4 3 7 2" xfId="22989" xr:uid="{00000000-0005-0000-0000-0000FDA70000}"/>
    <cellStyle name="Normal 6 4 3 7 2 2" xfId="51948" xr:uid="{00000000-0005-0000-0000-0000FEA70000}"/>
    <cellStyle name="Normal 6 4 3 7 3" xfId="44007" xr:uid="{00000000-0005-0000-0000-0000FFA70000}"/>
    <cellStyle name="Normal 6 4 3 8" xfId="21541" xr:uid="{00000000-0005-0000-0000-000000A80000}"/>
    <cellStyle name="Normal 6 4 3 8 2" xfId="29489" xr:uid="{00000000-0005-0000-0000-000001A80000}"/>
    <cellStyle name="Normal 6 4 3 8 2 2" xfId="58448" xr:uid="{00000000-0005-0000-0000-000002A80000}"/>
    <cellStyle name="Normal 6 4 3 8 3" xfId="50507" xr:uid="{00000000-0005-0000-0000-000003A80000}"/>
    <cellStyle name="Normal 6 4 3 9" xfId="8281" xr:uid="{00000000-0005-0000-0000-000004A80000}"/>
    <cellStyle name="Normal 6 4 3 9 2" xfId="37339" xr:uid="{00000000-0005-0000-0000-000005A80000}"/>
    <cellStyle name="Normal 6 4 4" xfId="2008" xr:uid="{00000000-0005-0000-0000-000006A80000}"/>
    <cellStyle name="Normal 6 4 4 2" xfId="3016" xr:uid="{00000000-0005-0000-0000-000007A80000}"/>
    <cellStyle name="Normal 6 4 4 2 2" xfId="6374" xr:uid="{00000000-0005-0000-0000-000008A80000}"/>
    <cellStyle name="Normal 6 4 4 2 2 2" xfId="19656" xr:uid="{00000000-0005-0000-0000-000009A80000}"/>
    <cellStyle name="Normal 6 4 4 2 2 2 2" xfId="27610" xr:uid="{00000000-0005-0000-0000-00000AA80000}"/>
    <cellStyle name="Normal 6 4 4 2 2 2 2 2" xfId="56569" xr:uid="{00000000-0005-0000-0000-00000BA80000}"/>
    <cellStyle name="Normal 6 4 4 2 2 2 3" xfId="48628" xr:uid="{00000000-0005-0000-0000-00000CA80000}"/>
    <cellStyle name="Normal 6 4 4 2 2 3" xfId="12986" xr:uid="{00000000-0005-0000-0000-00000DA80000}"/>
    <cellStyle name="Normal 6 4 4 2 2 3 2" xfId="42044" xr:uid="{00000000-0005-0000-0000-00000EA80000}"/>
    <cellStyle name="Normal 6 4 4 2 2 4" xfId="35460" xr:uid="{00000000-0005-0000-0000-00000FA80000}"/>
    <cellStyle name="Normal 6 4 4 2 3" xfId="16504" xr:uid="{00000000-0005-0000-0000-000010A80000}"/>
    <cellStyle name="Normal 6 4 4 2 3 2" xfId="24458" xr:uid="{00000000-0005-0000-0000-000011A80000}"/>
    <cellStyle name="Normal 6 4 4 2 3 2 2" xfId="53417" xr:uid="{00000000-0005-0000-0000-000012A80000}"/>
    <cellStyle name="Normal 6 4 4 2 3 3" xfId="45476" xr:uid="{00000000-0005-0000-0000-000013A80000}"/>
    <cellStyle name="Normal 6 4 4 2 4" xfId="9694" xr:uid="{00000000-0005-0000-0000-000014A80000}"/>
    <cellStyle name="Normal 6 4 4 2 4 2" xfId="38752" xr:uid="{00000000-0005-0000-0000-000015A80000}"/>
    <cellStyle name="Normal 6 4 4 2 5" xfId="32168" xr:uid="{00000000-0005-0000-0000-000016A80000}"/>
    <cellStyle name="Normal 6 4 4 3" xfId="4214" xr:uid="{00000000-0005-0000-0000-000017A80000}"/>
    <cellStyle name="Normal 6 4 4 3 2" xfId="17508" xr:uid="{00000000-0005-0000-0000-000018A80000}"/>
    <cellStyle name="Normal 6 4 4 3 2 2" xfId="25462" xr:uid="{00000000-0005-0000-0000-000019A80000}"/>
    <cellStyle name="Normal 6 4 4 3 2 2 2" xfId="54421" xr:uid="{00000000-0005-0000-0000-00001AA80000}"/>
    <cellStyle name="Normal 6 4 4 3 2 3" xfId="46480" xr:uid="{00000000-0005-0000-0000-00001BA80000}"/>
    <cellStyle name="Normal 6 4 4 3 3" xfId="10838" xr:uid="{00000000-0005-0000-0000-00001CA80000}"/>
    <cellStyle name="Normal 6 4 4 3 3 2" xfId="39896" xr:uid="{00000000-0005-0000-0000-00001DA80000}"/>
    <cellStyle name="Normal 6 4 4 3 4" xfId="33312" xr:uid="{00000000-0005-0000-0000-00001EA80000}"/>
    <cellStyle name="Normal 6 4 4 4" xfId="5370" xr:uid="{00000000-0005-0000-0000-00001FA80000}"/>
    <cellStyle name="Normal 6 4 4 4 2" xfId="18652" xr:uid="{00000000-0005-0000-0000-000020A80000}"/>
    <cellStyle name="Normal 6 4 4 4 2 2" xfId="26606" xr:uid="{00000000-0005-0000-0000-000021A80000}"/>
    <cellStyle name="Normal 6 4 4 4 2 2 2" xfId="55565" xr:uid="{00000000-0005-0000-0000-000022A80000}"/>
    <cellStyle name="Normal 6 4 4 4 2 3" xfId="47624" xr:uid="{00000000-0005-0000-0000-000023A80000}"/>
    <cellStyle name="Normal 6 4 4 4 3" xfId="11982" xr:uid="{00000000-0005-0000-0000-000024A80000}"/>
    <cellStyle name="Normal 6 4 4 4 3 2" xfId="41040" xr:uid="{00000000-0005-0000-0000-000025A80000}"/>
    <cellStyle name="Normal 6 4 4 4 4" xfId="34456" xr:uid="{00000000-0005-0000-0000-000026A80000}"/>
    <cellStyle name="Normal 6 4 4 5" xfId="7539" xr:uid="{00000000-0005-0000-0000-000027A80000}"/>
    <cellStyle name="Normal 6 4 4 5 2" xfId="20800" xr:uid="{00000000-0005-0000-0000-000028A80000}"/>
    <cellStyle name="Normal 6 4 4 5 2 2" xfId="28754" xr:uid="{00000000-0005-0000-0000-000029A80000}"/>
    <cellStyle name="Normal 6 4 4 5 2 2 2" xfId="57713" xr:uid="{00000000-0005-0000-0000-00002AA80000}"/>
    <cellStyle name="Normal 6 4 4 5 2 3" xfId="49772" xr:uid="{00000000-0005-0000-0000-00002BA80000}"/>
    <cellStyle name="Normal 6 4 4 5 3" xfId="14130" xr:uid="{00000000-0005-0000-0000-00002CA80000}"/>
    <cellStyle name="Normal 6 4 4 5 3 2" xfId="43188" xr:uid="{00000000-0005-0000-0000-00002DA80000}"/>
    <cellStyle name="Normal 6 4 4 5 4" xfId="36604" xr:uid="{00000000-0005-0000-0000-00002EA80000}"/>
    <cellStyle name="Normal 6 4 4 6" xfId="15409" xr:uid="{00000000-0005-0000-0000-00002FA80000}"/>
    <cellStyle name="Normal 6 4 4 6 2" xfId="23399" xr:uid="{00000000-0005-0000-0000-000030A80000}"/>
    <cellStyle name="Normal 6 4 4 6 2 2" xfId="52358" xr:uid="{00000000-0005-0000-0000-000031A80000}"/>
    <cellStyle name="Normal 6 4 4 6 3" xfId="44417" xr:uid="{00000000-0005-0000-0000-000032A80000}"/>
    <cellStyle name="Normal 6 4 4 7" xfId="21950" xr:uid="{00000000-0005-0000-0000-000033A80000}"/>
    <cellStyle name="Normal 6 4 4 7 2" xfId="29898" xr:uid="{00000000-0005-0000-0000-000034A80000}"/>
    <cellStyle name="Normal 6 4 4 7 2 2" xfId="58857" xr:uid="{00000000-0005-0000-0000-000035A80000}"/>
    <cellStyle name="Normal 6 4 4 7 3" xfId="50916" xr:uid="{00000000-0005-0000-0000-000036A80000}"/>
    <cellStyle name="Normal 6 4 4 8" xfId="8690" xr:uid="{00000000-0005-0000-0000-000037A80000}"/>
    <cellStyle name="Normal 6 4 4 8 2" xfId="37748" xr:uid="{00000000-0005-0000-0000-000038A80000}"/>
    <cellStyle name="Normal 6 4 4 9" xfId="31164" xr:uid="{00000000-0005-0000-0000-000039A80000}"/>
    <cellStyle name="Normal 6 4 5" xfId="1824" xr:uid="{00000000-0005-0000-0000-00003AA80000}"/>
    <cellStyle name="Normal 6 4 5 2" xfId="2836" xr:uid="{00000000-0005-0000-0000-00003BA80000}"/>
    <cellStyle name="Normal 6 4 5 2 2" xfId="6194" xr:uid="{00000000-0005-0000-0000-00003CA80000}"/>
    <cellStyle name="Normal 6 4 5 2 2 2" xfId="19476" xr:uid="{00000000-0005-0000-0000-00003DA80000}"/>
    <cellStyle name="Normal 6 4 5 2 2 2 2" xfId="27430" xr:uid="{00000000-0005-0000-0000-00003EA80000}"/>
    <cellStyle name="Normal 6 4 5 2 2 2 2 2" xfId="56389" xr:uid="{00000000-0005-0000-0000-00003FA80000}"/>
    <cellStyle name="Normal 6 4 5 2 2 2 3" xfId="48448" xr:uid="{00000000-0005-0000-0000-000040A80000}"/>
    <cellStyle name="Normal 6 4 5 2 2 3" xfId="12806" xr:uid="{00000000-0005-0000-0000-000041A80000}"/>
    <cellStyle name="Normal 6 4 5 2 2 3 2" xfId="41864" xr:uid="{00000000-0005-0000-0000-000042A80000}"/>
    <cellStyle name="Normal 6 4 5 2 2 4" xfId="35280" xr:uid="{00000000-0005-0000-0000-000043A80000}"/>
    <cellStyle name="Normal 6 4 5 2 3" xfId="16324" xr:uid="{00000000-0005-0000-0000-000044A80000}"/>
    <cellStyle name="Normal 6 4 5 2 3 2" xfId="24278" xr:uid="{00000000-0005-0000-0000-000045A80000}"/>
    <cellStyle name="Normal 6 4 5 2 3 2 2" xfId="53237" xr:uid="{00000000-0005-0000-0000-000046A80000}"/>
    <cellStyle name="Normal 6 4 5 2 3 3" xfId="45296" xr:uid="{00000000-0005-0000-0000-000047A80000}"/>
    <cellStyle name="Normal 6 4 5 2 4" xfId="9514" xr:uid="{00000000-0005-0000-0000-000048A80000}"/>
    <cellStyle name="Normal 6 4 5 2 4 2" xfId="38572" xr:uid="{00000000-0005-0000-0000-000049A80000}"/>
    <cellStyle name="Normal 6 4 5 2 5" xfId="31988" xr:uid="{00000000-0005-0000-0000-00004AA80000}"/>
    <cellStyle name="Normal 6 4 5 3" xfId="4034" xr:uid="{00000000-0005-0000-0000-00004BA80000}"/>
    <cellStyle name="Normal 6 4 5 3 2" xfId="17328" xr:uid="{00000000-0005-0000-0000-00004CA80000}"/>
    <cellStyle name="Normal 6 4 5 3 2 2" xfId="25282" xr:uid="{00000000-0005-0000-0000-00004DA80000}"/>
    <cellStyle name="Normal 6 4 5 3 2 2 2" xfId="54241" xr:uid="{00000000-0005-0000-0000-00004EA80000}"/>
    <cellStyle name="Normal 6 4 5 3 2 3" xfId="46300" xr:uid="{00000000-0005-0000-0000-00004FA80000}"/>
    <cellStyle name="Normal 6 4 5 3 3" xfId="10658" xr:uid="{00000000-0005-0000-0000-000050A80000}"/>
    <cellStyle name="Normal 6 4 5 3 3 2" xfId="39716" xr:uid="{00000000-0005-0000-0000-000051A80000}"/>
    <cellStyle name="Normal 6 4 5 3 4" xfId="33132" xr:uid="{00000000-0005-0000-0000-000052A80000}"/>
    <cellStyle name="Normal 6 4 5 4" xfId="5190" xr:uid="{00000000-0005-0000-0000-000053A80000}"/>
    <cellStyle name="Normal 6 4 5 4 2" xfId="18472" xr:uid="{00000000-0005-0000-0000-000054A80000}"/>
    <cellStyle name="Normal 6 4 5 4 2 2" xfId="26426" xr:uid="{00000000-0005-0000-0000-000055A80000}"/>
    <cellStyle name="Normal 6 4 5 4 2 2 2" xfId="55385" xr:uid="{00000000-0005-0000-0000-000056A80000}"/>
    <cellStyle name="Normal 6 4 5 4 2 3" xfId="47444" xr:uid="{00000000-0005-0000-0000-000057A80000}"/>
    <cellStyle name="Normal 6 4 5 4 3" xfId="11802" xr:uid="{00000000-0005-0000-0000-000058A80000}"/>
    <cellStyle name="Normal 6 4 5 4 3 2" xfId="40860" xr:uid="{00000000-0005-0000-0000-000059A80000}"/>
    <cellStyle name="Normal 6 4 5 4 4" xfId="34276" xr:uid="{00000000-0005-0000-0000-00005AA80000}"/>
    <cellStyle name="Normal 6 4 5 5" xfId="7359" xr:uid="{00000000-0005-0000-0000-00005BA80000}"/>
    <cellStyle name="Normal 6 4 5 5 2" xfId="20620" xr:uid="{00000000-0005-0000-0000-00005CA80000}"/>
    <cellStyle name="Normal 6 4 5 5 2 2" xfId="28574" xr:uid="{00000000-0005-0000-0000-00005DA80000}"/>
    <cellStyle name="Normal 6 4 5 5 2 2 2" xfId="57533" xr:uid="{00000000-0005-0000-0000-00005EA80000}"/>
    <cellStyle name="Normal 6 4 5 5 2 3" xfId="49592" xr:uid="{00000000-0005-0000-0000-00005FA80000}"/>
    <cellStyle name="Normal 6 4 5 5 3" xfId="13950" xr:uid="{00000000-0005-0000-0000-000060A80000}"/>
    <cellStyle name="Normal 6 4 5 5 3 2" xfId="43008" xr:uid="{00000000-0005-0000-0000-000061A80000}"/>
    <cellStyle name="Normal 6 4 5 5 4" xfId="36424" xr:uid="{00000000-0005-0000-0000-000062A80000}"/>
    <cellStyle name="Normal 6 4 5 6" xfId="15229" xr:uid="{00000000-0005-0000-0000-000063A80000}"/>
    <cellStyle name="Normal 6 4 5 6 2" xfId="23219" xr:uid="{00000000-0005-0000-0000-000064A80000}"/>
    <cellStyle name="Normal 6 4 5 6 2 2" xfId="52178" xr:uid="{00000000-0005-0000-0000-000065A80000}"/>
    <cellStyle name="Normal 6 4 5 6 3" xfId="44237" xr:uid="{00000000-0005-0000-0000-000066A80000}"/>
    <cellStyle name="Normal 6 4 5 7" xfId="21770" xr:uid="{00000000-0005-0000-0000-000067A80000}"/>
    <cellStyle name="Normal 6 4 5 7 2" xfId="29718" xr:uid="{00000000-0005-0000-0000-000068A80000}"/>
    <cellStyle name="Normal 6 4 5 7 2 2" xfId="58677" xr:uid="{00000000-0005-0000-0000-000069A80000}"/>
    <cellStyle name="Normal 6 4 5 7 3" xfId="50736" xr:uid="{00000000-0005-0000-0000-00006AA80000}"/>
    <cellStyle name="Normal 6 4 5 8" xfId="8510" xr:uid="{00000000-0005-0000-0000-00006BA80000}"/>
    <cellStyle name="Normal 6 4 5 8 2" xfId="37568" xr:uid="{00000000-0005-0000-0000-00006CA80000}"/>
    <cellStyle name="Normal 6 4 5 9" xfId="30984" xr:uid="{00000000-0005-0000-0000-00006DA80000}"/>
    <cellStyle name="Normal 6 4 6" xfId="2423" xr:uid="{00000000-0005-0000-0000-00006EA80000}"/>
    <cellStyle name="Normal 6 4 6 2" xfId="5782" xr:uid="{00000000-0005-0000-0000-00006FA80000}"/>
    <cellStyle name="Normal 6 4 6 2 2" xfId="19064" xr:uid="{00000000-0005-0000-0000-000070A80000}"/>
    <cellStyle name="Normal 6 4 6 2 2 2" xfId="27018" xr:uid="{00000000-0005-0000-0000-000071A80000}"/>
    <cellStyle name="Normal 6 4 6 2 2 2 2" xfId="55977" xr:uid="{00000000-0005-0000-0000-000072A80000}"/>
    <cellStyle name="Normal 6 4 6 2 2 3" xfId="48036" xr:uid="{00000000-0005-0000-0000-000073A80000}"/>
    <cellStyle name="Normal 6 4 6 2 3" xfId="12394" xr:uid="{00000000-0005-0000-0000-000074A80000}"/>
    <cellStyle name="Normal 6 4 6 2 3 2" xfId="41452" xr:uid="{00000000-0005-0000-0000-000075A80000}"/>
    <cellStyle name="Normal 6 4 6 2 4" xfId="34868" xr:uid="{00000000-0005-0000-0000-000076A80000}"/>
    <cellStyle name="Normal 6 4 6 3" xfId="15934" xr:uid="{00000000-0005-0000-0000-000077A80000}"/>
    <cellStyle name="Normal 6 4 6 3 2" xfId="23917" xr:uid="{00000000-0005-0000-0000-000078A80000}"/>
    <cellStyle name="Normal 6 4 6 3 2 2" xfId="52876" xr:uid="{00000000-0005-0000-0000-000079A80000}"/>
    <cellStyle name="Normal 6 4 6 3 3" xfId="44935" xr:uid="{00000000-0005-0000-0000-00007AA80000}"/>
    <cellStyle name="Normal 6 4 6 4" xfId="9102" xr:uid="{00000000-0005-0000-0000-00007BA80000}"/>
    <cellStyle name="Normal 6 4 6 4 2" xfId="38160" xr:uid="{00000000-0005-0000-0000-00007CA80000}"/>
    <cellStyle name="Normal 6 4 6 5" xfId="31576" xr:uid="{00000000-0005-0000-0000-00007DA80000}"/>
    <cellStyle name="Normal 6 4 7" xfId="3622" xr:uid="{00000000-0005-0000-0000-00007EA80000}"/>
    <cellStyle name="Normal 6 4 7 2" xfId="16916" xr:uid="{00000000-0005-0000-0000-00007FA80000}"/>
    <cellStyle name="Normal 6 4 7 2 2" xfId="24870" xr:uid="{00000000-0005-0000-0000-000080A80000}"/>
    <cellStyle name="Normal 6 4 7 2 2 2" xfId="53829" xr:uid="{00000000-0005-0000-0000-000081A80000}"/>
    <cellStyle name="Normal 6 4 7 2 3" xfId="45888" xr:uid="{00000000-0005-0000-0000-000082A80000}"/>
    <cellStyle name="Normal 6 4 7 3" xfId="10246" xr:uid="{00000000-0005-0000-0000-000083A80000}"/>
    <cellStyle name="Normal 6 4 7 3 2" xfId="39304" xr:uid="{00000000-0005-0000-0000-000084A80000}"/>
    <cellStyle name="Normal 6 4 7 4" xfId="32720" xr:uid="{00000000-0005-0000-0000-000085A80000}"/>
    <cellStyle name="Normal 6 4 8" xfId="4776" xr:uid="{00000000-0005-0000-0000-000086A80000}"/>
    <cellStyle name="Normal 6 4 8 2" xfId="18060" xr:uid="{00000000-0005-0000-0000-000087A80000}"/>
    <cellStyle name="Normal 6 4 8 2 2" xfId="26014" xr:uid="{00000000-0005-0000-0000-000088A80000}"/>
    <cellStyle name="Normal 6 4 8 2 2 2" xfId="54973" xr:uid="{00000000-0005-0000-0000-000089A80000}"/>
    <cellStyle name="Normal 6 4 8 2 3" xfId="47032" xr:uid="{00000000-0005-0000-0000-00008AA80000}"/>
    <cellStyle name="Normal 6 4 8 3" xfId="11390" xr:uid="{00000000-0005-0000-0000-00008BA80000}"/>
    <cellStyle name="Normal 6 4 8 3 2" xfId="40448" xr:uid="{00000000-0005-0000-0000-00008CA80000}"/>
    <cellStyle name="Normal 6 4 8 4" xfId="33864" xr:uid="{00000000-0005-0000-0000-00008DA80000}"/>
    <cellStyle name="Normal 6 4 9" xfId="6937" xr:uid="{00000000-0005-0000-0000-00008EA80000}"/>
    <cellStyle name="Normal 6 4 9 2" xfId="20208" xr:uid="{00000000-0005-0000-0000-00008FA80000}"/>
    <cellStyle name="Normal 6 4 9 2 2" xfId="28162" xr:uid="{00000000-0005-0000-0000-000090A80000}"/>
    <cellStyle name="Normal 6 4 9 2 2 2" xfId="57121" xr:uid="{00000000-0005-0000-0000-000091A80000}"/>
    <cellStyle name="Normal 6 4 9 2 3" xfId="49180" xr:uid="{00000000-0005-0000-0000-000092A80000}"/>
    <cellStyle name="Normal 6 4 9 3" xfId="13538" xr:uid="{00000000-0005-0000-0000-000093A80000}"/>
    <cellStyle name="Normal 6 4 9 3 2" xfId="42596" xr:uid="{00000000-0005-0000-0000-000094A80000}"/>
    <cellStyle name="Normal 6 4 9 4" xfId="36012" xr:uid="{00000000-0005-0000-0000-000095A80000}"/>
    <cellStyle name="Normal 6 5" xfId="1421" xr:uid="{00000000-0005-0000-0000-000096A80000}"/>
    <cellStyle name="Normal 6 5 10" xfId="21403" xr:uid="{00000000-0005-0000-0000-000097A80000}"/>
    <cellStyle name="Normal 6 5 10 2" xfId="29351" xr:uid="{00000000-0005-0000-0000-000098A80000}"/>
    <cellStyle name="Normal 6 5 10 2 2" xfId="58310" xr:uid="{00000000-0005-0000-0000-000099A80000}"/>
    <cellStyle name="Normal 6 5 10 3" xfId="50369" xr:uid="{00000000-0005-0000-0000-00009AA80000}"/>
    <cellStyle name="Normal 6 5 11" xfId="8143" xr:uid="{00000000-0005-0000-0000-00009BA80000}"/>
    <cellStyle name="Normal 6 5 11 2" xfId="37201" xr:uid="{00000000-0005-0000-0000-00009CA80000}"/>
    <cellStyle name="Normal 6 5 12" xfId="30617" xr:uid="{00000000-0005-0000-0000-00009DA80000}"/>
    <cellStyle name="Normal 6 5 2" xfId="1641" xr:uid="{00000000-0005-0000-0000-00009EA80000}"/>
    <cellStyle name="Normal 6 5 2 10" xfId="30830" xr:uid="{00000000-0005-0000-0000-00009FA80000}"/>
    <cellStyle name="Normal 6 5 2 2" xfId="2266" xr:uid="{00000000-0005-0000-0000-0000A0A80000}"/>
    <cellStyle name="Normal 6 5 2 2 2" xfId="3274" xr:uid="{00000000-0005-0000-0000-0000A1A80000}"/>
    <cellStyle name="Normal 6 5 2 2 2 2" xfId="6632" xr:uid="{00000000-0005-0000-0000-0000A2A80000}"/>
    <cellStyle name="Normal 6 5 2 2 2 2 2" xfId="19914" xr:uid="{00000000-0005-0000-0000-0000A3A80000}"/>
    <cellStyle name="Normal 6 5 2 2 2 2 2 2" xfId="27868" xr:uid="{00000000-0005-0000-0000-0000A4A80000}"/>
    <cellStyle name="Normal 6 5 2 2 2 2 2 2 2" xfId="56827" xr:uid="{00000000-0005-0000-0000-0000A5A80000}"/>
    <cellStyle name="Normal 6 5 2 2 2 2 2 3" xfId="48886" xr:uid="{00000000-0005-0000-0000-0000A6A80000}"/>
    <cellStyle name="Normal 6 5 2 2 2 2 3" xfId="13244" xr:uid="{00000000-0005-0000-0000-0000A7A80000}"/>
    <cellStyle name="Normal 6 5 2 2 2 2 3 2" xfId="42302" xr:uid="{00000000-0005-0000-0000-0000A8A80000}"/>
    <cellStyle name="Normal 6 5 2 2 2 2 4" xfId="35718" xr:uid="{00000000-0005-0000-0000-0000A9A80000}"/>
    <cellStyle name="Normal 6 5 2 2 2 3" xfId="16762" xr:uid="{00000000-0005-0000-0000-0000AAA80000}"/>
    <cellStyle name="Normal 6 5 2 2 2 3 2" xfId="24716" xr:uid="{00000000-0005-0000-0000-0000ABA80000}"/>
    <cellStyle name="Normal 6 5 2 2 2 3 2 2" xfId="53675" xr:uid="{00000000-0005-0000-0000-0000ACA80000}"/>
    <cellStyle name="Normal 6 5 2 2 2 3 3" xfId="45734" xr:uid="{00000000-0005-0000-0000-0000ADA80000}"/>
    <cellStyle name="Normal 6 5 2 2 2 4" xfId="9952" xr:uid="{00000000-0005-0000-0000-0000AEA80000}"/>
    <cellStyle name="Normal 6 5 2 2 2 4 2" xfId="39010" xr:uid="{00000000-0005-0000-0000-0000AFA80000}"/>
    <cellStyle name="Normal 6 5 2 2 2 5" xfId="32426" xr:uid="{00000000-0005-0000-0000-0000B0A80000}"/>
    <cellStyle name="Normal 6 5 2 2 3" xfId="4472" xr:uid="{00000000-0005-0000-0000-0000B1A80000}"/>
    <cellStyle name="Normal 6 5 2 2 3 2" xfId="17766" xr:uid="{00000000-0005-0000-0000-0000B2A80000}"/>
    <cellStyle name="Normal 6 5 2 2 3 2 2" xfId="25720" xr:uid="{00000000-0005-0000-0000-0000B3A80000}"/>
    <cellStyle name="Normal 6 5 2 2 3 2 2 2" xfId="54679" xr:uid="{00000000-0005-0000-0000-0000B4A80000}"/>
    <cellStyle name="Normal 6 5 2 2 3 2 3" xfId="46738" xr:uid="{00000000-0005-0000-0000-0000B5A80000}"/>
    <cellStyle name="Normal 6 5 2 2 3 3" xfId="11096" xr:uid="{00000000-0005-0000-0000-0000B6A80000}"/>
    <cellStyle name="Normal 6 5 2 2 3 3 2" xfId="40154" xr:uid="{00000000-0005-0000-0000-0000B7A80000}"/>
    <cellStyle name="Normal 6 5 2 2 3 4" xfId="33570" xr:uid="{00000000-0005-0000-0000-0000B8A80000}"/>
    <cellStyle name="Normal 6 5 2 2 4" xfId="5628" xr:uid="{00000000-0005-0000-0000-0000B9A80000}"/>
    <cellStyle name="Normal 6 5 2 2 4 2" xfId="18910" xr:uid="{00000000-0005-0000-0000-0000BAA80000}"/>
    <cellStyle name="Normal 6 5 2 2 4 2 2" xfId="26864" xr:uid="{00000000-0005-0000-0000-0000BBA80000}"/>
    <cellStyle name="Normal 6 5 2 2 4 2 2 2" xfId="55823" xr:uid="{00000000-0005-0000-0000-0000BCA80000}"/>
    <cellStyle name="Normal 6 5 2 2 4 2 3" xfId="47882" xr:uid="{00000000-0005-0000-0000-0000BDA80000}"/>
    <cellStyle name="Normal 6 5 2 2 4 3" xfId="12240" xr:uid="{00000000-0005-0000-0000-0000BEA80000}"/>
    <cellStyle name="Normal 6 5 2 2 4 3 2" xfId="41298" xr:uid="{00000000-0005-0000-0000-0000BFA80000}"/>
    <cellStyle name="Normal 6 5 2 2 4 4" xfId="34714" xr:uid="{00000000-0005-0000-0000-0000C0A80000}"/>
    <cellStyle name="Normal 6 5 2 2 5" xfId="7797" xr:uid="{00000000-0005-0000-0000-0000C1A80000}"/>
    <cellStyle name="Normal 6 5 2 2 5 2" xfId="21058" xr:uid="{00000000-0005-0000-0000-0000C2A80000}"/>
    <cellStyle name="Normal 6 5 2 2 5 2 2" xfId="29012" xr:uid="{00000000-0005-0000-0000-0000C3A80000}"/>
    <cellStyle name="Normal 6 5 2 2 5 2 2 2" xfId="57971" xr:uid="{00000000-0005-0000-0000-0000C4A80000}"/>
    <cellStyle name="Normal 6 5 2 2 5 2 3" xfId="50030" xr:uid="{00000000-0005-0000-0000-0000C5A80000}"/>
    <cellStyle name="Normal 6 5 2 2 5 3" xfId="14388" xr:uid="{00000000-0005-0000-0000-0000C6A80000}"/>
    <cellStyle name="Normal 6 5 2 2 5 3 2" xfId="43446" xr:uid="{00000000-0005-0000-0000-0000C7A80000}"/>
    <cellStyle name="Normal 6 5 2 2 5 4" xfId="36862" xr:uid="{00000000-0005-0000-0000-0000C8A80000}"/>
    <cellStyle name="Normal 6 5 2 2 6" xfId="15667" xr:uid="{00000000-0005-0000-0000-0000C9A80000}"/>
    <cellStyle name="Normal 6 5 2 2 6 2" xfId="23657" xr:uid="{00000000-0005-0000-0000-0000CAA80000}"/>
    <cellStyle name="Normal 6 5 2 2 6 2 2" xfId="52616" xr:uid="{00000000-0005-0000-0000-0000CBA80000}"/>
    <cellStyle name="Normal 6 5 2 2 6 3" xfId="44675" xr:uid="{00000000-0005-0000-0000-0000CCA80000}"/>
    <cellStyle name="Normal 6 5 2 2 7" xfId="22208" xr:uid="{00000000-0005-0000-0000-0000CDA80000}"/>
    <cellStyle name="Normal 6 5 2 2 7 2" xfId="30156" xr:uid="{00000000-0005-0000-0000-0000CEA80000}"/>
    <cellStyle name="Normal 6 5 2 2 7 2 2" xfId="59115" xr:uid="{00000000-0005-0000-0000-0000CFA80000}"/>
    <cellStyle name="Normal 6 5 2 2 7 3" xfId="51174" xr:uid="{00000000-0005-0000-0000-0000D0A80000}"/>
    <cellStyle name="Normal 6 5 2 2 8" xfId="8948" xr:uid="{00000000-0005-0000-0000-0000D1A80000}"/>
    <cellStyle name="Normal 6 5 2 2 8 2" xfId="38006" xr:uid="{00000000-0005-0000-0000-0000D2A80000}"/>
    <cellStyle name="Normal 6 5 2 2 9" xfId="31422" xr:uid="{00000000-0005-0000-0000-0000D3A80000}"/>
    <cellStyle name="Normal 6 5 2 3" xfId="2682" xr:uid="{00000000-0005-0000-0000-0000D4A80000}"/>
    <cellStyle name="Normal 6 5 2 3 2" xfId="6040" xr:uid="{00000000-0005-0000-0000-0000D5A80000}"/>
    <cellStyle name="Normal 6 5 2 3 2 2" xfId="19322" xr:uid="{00000000-0005-0000-0000-0000D6A80000}"/>
    <cellStyle name="Normal 6 5 2 3 2 2 2" xfId="27276" xr:uid="{00000000-0005-0000-0000-0000D7A80000}"/>
    <cellStyle name="Normal 6 5 2 3 2 2 2 2" xfId="56235" xr:uid="{00000000-0005-0000-0000-0000D8A80000}"/>
    <cellStyle name="Normal 6 5 2 3 2 2 3" xfId="48294" xr:uid="{00000000-0005-0000-0000-0000D9A80000}"/>
    <cellStyle name="Normal 6 5 2 3 2 3" xfId="12652" xr:uid="{00000000-0005-0000-0000-0000DAA80000}"/>
    <cellStyle name="Normal 6 5 2 3 2 3 2" xfId="41710" xr:uid="{00000000-0005-0000-0000-0000DBA80000}"/>
    <cellStyle name="Normal 6 5 2 3 2 4" xfId="35126" xr:uid="{00000000-0005-0000-0000-0000DCA80000}"/>
    <cellStyle name="Normal 6 5 2 3 3" xfId="16170" xr:uid="{00000000-0005-0000-0000-0000DDA80000}"/>
    <cellStyle name="Normal 6 5 2 3 3 2" xfId="24124" xr:uid="{00000000-0005-0000-0000-0000DEA80000}"/>
    <cellStyle name="Normal 6 5 2 3 3 2 2" xfId="53083" xr:uid="{00000000-0005-0000-0000-0000DFA80000}"/>
    <cellStyle name="Normal 6 5 2 3 3 3" xfId="45142" xr:uid="{00000000-0005-0000-0000-0000E0A80000}"/>
    <cellStyle name="Normal 6 5 2 3 4" xfId="9360" xr:uid="{00000000-0005-0000-0000-0000E1A80000}"/>
    <cellStyle name="Normal 6 5 2 3 4 2" xfId="38418" xr:uid="{00000000-0005-0000-0000-0000E2A80000}"/>
    <cellStyle name="Normal 6 5 2 3 5" xfId="31834" xr:uid="{00000000-0005-0000-0000-0000E3A80000}"/>
    <cellStyle name="Normal 6 5 2 4" xfId="3880" xr:uid="{00000000-0005-0000-0000-0000E4A80000}"/>
    <cellStyle name="Normal 6 5 2 4 2" xfId="17174" xr:uid="{00000000-0005-0000-0000-0000E5A80000}"/>
    <cellStyle name="Normal 6 5 2 4 2 2" xfId="25128" xr:uid="{00000000-0005-0000-0000-0000E6A80000}"/>
    <cellStyle name="Normal 6 5 2 4 2 2 2" xfId="54087" xr:uid="{00000000-0005-0000-0000-0000E7A80000}"/>
    <cellStyle name="Normal 6 5 2 4 2 3" xfId="46146" xr:uid="{00000000-0005-0000-0000-0000E8A80000}"/>
    <cellStyle name="Normal 6 5 2 4 3" xfId="10504" xr:uid="{00000000-0005-0000-0000-0000E9A80000}"/>
    <cellStyle name="Normal 6 5 2 4 3 2" xfId="39562" xr:uid="{00000000-0005-0000-0000-0000EAA80000}"/>
    <cellStyle name="Normal 6 5 2 4 4" xfId="32978" xr:uid="{00000000-0005-0000-0000-0000EBA80000}"/>
    <cellStyle name="Normal 6 5 2 5" xfId="5036" xr:uid="{00000000-0005-0000-0000-0000ECA80000}"/>
    <cellStyle name="Normal 6 5 2 5 2" xfId="18318" xr:uid="{00000000-0005-0000-0000-0000EDA80000}"/>
    <cellStyle name="Normal 6 5 2 5 2 2" xfId="26272" xr:uid="{00000000-0005-0000-0000-0000EEA80000}"/>
    <cellStyle name="Normal 6 5 2 5 2 2 2" xfId="55231" xr:uid="{00000000-0005-0000-0000-0000EFA80000}"/>
    <cellStyle name="Normal 6 5 2 5 2 3" xfId="47290" xr:uid="{00000000-0005-0000-0000-0000F0A80000}"/>
    <cellStyle name="Normal 6 5 2 5 3" xfId="11648" xr:uid="{00000000-0005-0000-0000-0000F1A80000}"/>
    <cellStyle name="Normal 6 5 2 5 3 2" xfId="40706" xr:uid="{00000000-0005-0000-0000-0000F2A80000}"/>
    <cellStyle name="Normal 6 5 2 5 4" xfId="34122" xr:uid="{00000000-0005-0000-0000-0000F3A80000}"/>
    <cellStyle name="Normal 6 5 2 6" xfId="7205" xr:uid="{00000000-0005-0000-0000-0000F4A80000}"/>
    <cellStyle name="Normal 6 5 2 6 2" xfId="20466" xr:uid="{00000000-0005-0000-0000-0000F5A80000}"/>
    <cellStyle name="Normal 6 5 2 6 2 2" xfId="28420" xr:uid="{00000000-0005-0000-0000-0000F6A80000}"/>
    <cellStyle name="Normal 6 5 2 6 2 2 2" xfId="57379" xr:uid="{00000000-0005-0000-0000-0000F7A80000}"/>
    <cellStyle name="Normal 6 5 2 6 2 3" xfId="49438" xr:uid="{00000000-0005-0000-0000-0000F8A80000}"/>
    <cellStyle name="Normal 6 5 2 6 3" xfId="13796" xr:uid="{00000000-0005-0000-0000-0000F9A80000}"/>
    <cellStyle name="Normal 6 5 2 6 3 2" xfId="42854" xr:uid="{00000000-0005-0000-0000-0000FAA80000}"/>
    <cellStyle name="Normal 6 5 2 6 4" xfId="36270" xr:uid="{00000000-0005-0000-0000-0000FBA80000}"/>
    <cellStyle name="Normal 6 5 2 7" xfId="15074" xr:uid="{00000000-0005-0000-0000-0000FCA80000}"/>
    <cellStyle name="Normal 6 5 2 7 2" xfId="23064" xr:uid="{00000000-0005-0000-0000-0000FDA80000}"/>
    <cellStyle name="Normal 6 5 2 7 2 2" xfId="52023" xr:uid="{00000000-0005-0000-0000-0000FEA80000}"/>
    <cellStyle name="Normal 6 5 2 7 3" xfId="44082" xr:uid="{00000000-0005-0000-0000-0000FFA80000}"/>
    <cellStyle name="Normal 6 5 2 8" xfId="21616" xr:uid="{00000000-0005-0000-0000-000000A90000}"/>
    <cellStyle name="Normal 6 5 2 8 2" xfId="29564" xr:uid="{00000000-0005-0000-0000-000001A90000}"/>
    <cellStyle name="Normal 6 5 2 8 2 2" xfId="58523" xr:uid="{00000000-0005-0000-0000-000002A90000}"/>
    <cellStyle name="Normal 6 5 2 8 3" xfId="50582" xr:uid="{00000000-0005-0000-0000-000003A90000}"/>
    <cellStyle name="Normal 6 5 2 9" xfId="8356" xr:uid="{00000000-0005-0000-0000-000004A90000}"/>
    <cellStyle name="Normal 6 5 2 9 2" xfId="37414" xr:uid="{00000000-0005-0000-0000-000005A90000}"/>
    <cellStyle name="Normal 6 5 3" xfId="2053" xr:uid="{00000000-0005-0000-0000-000006A90000}"/>
    <cellStyle name="Normal 6 5 3 2" xfId="3061" xr:uid="{00000000-0005-0000-0000-000007A90000}"/>
    <cellStyle name="Normal 6 5 3 2 2" xfId="6419" xr:uid="{00000000-0005-0000-0000-000008A90000}"/>
    <cellStyle name="Normal 6 5 3 2 2 2" xfId="19701" xr:uid="{00000000-0005-0000-0000-000009A90000}"/>
    <cellStyle name="Normal 6 5 3 2 2 2 2" xfId="27655" xr:uid="{00000000-0005-0000-0000-00000AA90000}"/>
    <cellStyle name="Normal 6 5 3 2 2 2 2 2" xfId="56614" xr:uid="{00000000-0005-0000-0000-00000BA90000}"/>
    <cellStyle name="Normal 6 5 3 2 2 2 3" xfId="48673" xr:uid="{00000000-0005-0000-0000-00000CA90000}"/>
    <cellStyle name="Normal 6 5 3 2 2 3" xfId="13031" xr:uid="{00000000-0005-0000-0000-00000DA90000}"/>
    <cellStyle name="Normal 6 5 3 2 2 3 2" xfId="42089" xr:uid="{00000000-0005-0000-0000-00000EA90000}"/>
    <cellStyle name="Normal 6 5 3 2 2 4" xfId="35505" xr:uid="{00000000-0005-0000-0000-00000FA90000}"/>
    <cellStyle name="Normal 6 5 3 2 3" xfId="16549" xr:uid="{00000000-0005-0000-0000-000010A90000}"/>
    <cellStyle name="Normal 6 5 3 2 3 2" xfId="24503" xr:uid="{00000000-0005-0000-0000-000011A90000}"/>
    <cellStyle name="Normal 6 5 3 2 3 2 2" xfId="53462" xr:uid="{00000000-0005-0000-0000-000012A90000}"/>
    <cellStyle name="Normal 6 5 3 2 3 3" xfId="45521" xr:uid="{00000000-0005-0000-0000-000013A90000}"/>
    <cellStyle name="Normal 6 5 3 2 4" xfId="9739" xr:uid="{00000000-0005-0000-0000-000014A90000}"/>
    <cellStyle name="Normal 6 5 3 2 4 2" xfId="38797" xr:uid="{00000000-0005-0000-0000-000015A90000}"/>
    <cellStyle name="Normal 6 5 3 2 5" xfId="32213" xr:uid="{00000000-0005-0000-0000-000016A90000}"/>
    <cellStyle name="Normal 6 5 3 3" xfId="4259" xr:uid="{00000000-0005-0000-0000-000017A90000}"/>
    <cellStyle name="Normal 6 5 3 3 2" xfId="17553" xr:uid="{00000000-0005-0000-0000-000018A90000}"/>
    <cellStyle name="Normal 6 5 3 3 2 2" xfId="25507" xr:uid="{00000000-0005-0000-0000-000019A90000}"/>
    <cellStyle name="Normal 6 5 3 3 2 2 2" xfId="54466" xr:uid="{00000000-0005-0000-0000-00001AA90000}"/>
    <cellStyle name="Normal 6 5 3 3 2 3" xfId="46525" xr:uid="{00000000-0005-0000-0000-00001BA90000}"/>
    <cellStyle name="Normal 6 5 3 3 3" xfId="10883" xr:uid="{00000000-0005-0000-0000-00001CA90000}"/>
    <cellStyle name="Normal 6 5 3 3 3 2" xfId="39941" xr:uid="{00000000-0005-0000-0000-00001DA90000}"/>
    <cellStyle name="Normal 6 5 3 3 4" xfId="33357" xr:uid="{00000000-0005-0000-0000-00001EA90000}"/>
    <cellStyle name="Normal 6 5 3 4" xfId="5415" xr:uid="{00000000-0005-0000-0000-00001FA90000}"/>
    <cellStyle name="Normal 6 5 3 4 2" xfId="18697" xr:uid="{00000000-0005-0000-0000-000020A90000}"/>
    <cellStyle name="Normal 6 5 3 4 2 2" xfId="26651" xr:uid="{00000000-0005-0000-0000-000021A90000}"/>
    <cellStyle name="Normal 6 5 3 4 2 2 2" xfId="55610" xr:uid="{00000000-0005-0000-0000-000022A90000}"/>
    <cellStyle name="Normal 6 5 3 4 2 3" xfId="47669" xr:uid="{00000000-0005-0000-0000-000023A90000}"/>
    <cellStyle name="Normal 6 5 3 4 3" xfId="12027" xr:uid="{00000000-0005-0000-0000-000024A90000}"/>
    <cellStyle name="Normal 6 5 3 4 3 2" xfId="41085" xr:uid="{00000000-0005-0000-0000-000025A90000}"/>
    <cellStyle name="Normal 6 5 3 4 4" xfId="34501" xr:uid="{00000000-0005-0000-0000-000026A90000}"/>
    <cellStyle name="Normal 6 5 3 5" xfId="7584" xr:uid="{00000000-0005-0000-0000-000027A90000}"/>
    <cellStyle name="Normal 6 5 3 5 2" xfId="20845" xr:uid="{00000000-0005-0000-0000-000028A90000}"/>
    <cellStyle name="Normal 6 5 3 5 2 2" xfId="28799" xr:uid="{00000000-0005-0000-0000-000029A90000}"/>
    <cellStyle name="Normal 6 5 3 5 2 2 2" xfId="57758" xr:uid="{00000000-0005-0000-0000-00002AA90000}"/>
    <cellStyle name="Normal 6 5 3 5 2 3" xfId="49817" xr:uid="{00000000-0005-0000-0000-00002BA90000}"/>
    <cellStyle name="Normal 6 5 3 5 3" xfId="14175" xr:uid="{00000000-0005-0000-0000-00002CA90000}"/>
    <cellStyle name="Normal 6 5 3 5 3 2" xfId="43233" xr:uid="{00000000-0005-0000-0000-00002DA90000}"/>
    <cellStyle name="Normal 6 5 3 5 4" xfId="36649" xr:uid="{00000000-0005-0000-0000-00002EA90000}"/>
    <cellStyle name="Normal 6 5 3 6" xfId="15454" xr:uid="{00000000-0005-0000-0000-00002FA90000}"/>
    <cellStyle name="Normal 6 5 3 6 2" xfId="23444" xr:uid="{00000000-0005-0000-0000-000030A90000}"/>
    <cellStyle name="Normal 6 5 3 6 2 2" xfId="52403" xr:uid="{00000000-0005-0000-0000-000031A90000}"/>
    <cellStyle name="Normal 6 5 3 6 3" xfId="44462" xr:uid="{00000000-0005-0000-0000-000032A90000}"/>
    <cellStyle name="Normal 6 5 3 7" xfId="21995" xr:uid="{00000000-0005-0000-0000-000033A90000}"/>
    <cellStyle name="Normal 6 5 3 7 2" xfId="29943" xr:uid="{00000000-0005-0000-0000-000034A90000}"/>
    <cellStyle name="Normal 6 5 3 7 2 2" xfId="58902" xr:uid="{00000000-0005-0000-0000-000035A90000}"/>
    <cellStyle name="Normal 6 5 3 7 3" xfId="50961" xr:uid="{00000000-0005-0000-0000-000036A90000}"/>
    <cellStyle name="Normal 6 5 3 8" xfId="8735" xr:uid="{00000000-0005-0000-0000-000037A90000}"/>
    <cellStyle name="Normal 6 5 3 8 2" xfId="37793" xr:uid="{00000000-0005-0000-0000-000038A90000}"/>
    <cellStyle name="Normal 6 5 3 9" xfId="31209" xr:uid="{00000000-0005-0000-0000-000039A90000}"/>
    <cellStyle name="Normal 6 5 4" xfId="1871" xr:uid="{00000000-0005-0000-0000-00003AA90000}"/>
    <cellStyle name="Normal 6 5 4 2" xfId="2881" xr:uid="{00000000-0005-0000-0000-00003BA90000}"/>
    <cellStyle name="Normal 6 5 4 2 2" xfId="6239" xr:uid="{00000000-0005-0000-0000-00003CA90000}"/>
    <cellStyle name="Normal 6 5 4 2 2 2" xfId="19521" xr:uid="{00000000-0005-0000-0000-00003DA90000}"/>
    <cellStyle name="Normal 6 5 4 2 2 2 2" xfId="27475" xr:uid="{00000000-0005-0000-0000-00003EA90000}"/>
    <cellStyle name="Normal 6 5 4 2 2 2 2 2" xfId="56434" xr:uid="{00000000-0005-0000-0000-00003FA90000}"/>
    <cellStyle name="Normal 6 5 4 2 2 2 3" xfId="48493" xr:uid="{00000000-0005-0000-0000-000040A90000}"/>
    <cellStyle name="Normal 6 5 4 2 2 3" xfId="12851" xr:uid="{00000000-0005-0000-0000-000041A90000}"/>
    <cellStyle name="Normal 6 5 4 2 2 3 2" xfId="41909" xr:uid="{00000000-0005-0000-0000-000042A90000}"/>
    <cellStyle name="Normal 6 5 4 2 2 4" xfId="35325" xr:uid="{00000000-0005-0000-0000-000043A90000}"/>
    <cellStyle name="Normal 6 5 4 2 3" xfId="16369" xr:uid="{00000000-0005-0000-0000-000044A90000}"/>
    <cellStyle name="Normal 6 5 4 2 3 2" xfId="24323" xr:uid="{00000000-0005-0000-0000-000045A90000}"/>
    <cellStyle name="Normal 6 5 4 2 3 2 2" xfId="53282" xr:uid="{00000000-0005-0000-0000-000046A90000}"/>
    <cellStyle name="Normal 6 5 4 2 3 3" xfId="45341" xr:uid="{00000000-0005-0000-0000-000047A90000}"/>
    <cellStyle name="Normal 6 5 4 2 4" xfId="9559" xr:uid="{00000000-0005-0000-0000-000048A90000}"/>
    <cellStyle name="Normal 6 5 4 2 4 2" xfId="38617" xr:uid="{00000000-0005-0000-0000-000049A90000}"/>
    <cellStyle name="Normal 6 5 4 2 5" xfId="32033" xr:uid="{00000000-0005-0000-0000-00004AA90000}"/>
    <cellStyle name="Normal 6 5 4 3" xfId="4079" xr:uid="{00000000-0005-0000-0000-00004BA90000}"/>
    <cellStyle name="Normal 6 5 4 3 2" xfId="17373" xr:uid="{00000000-0005-0000-0000-00004CA90000}"/>
    <cellStyle name="Normal 6 5 4 3 2 2" xfId="25327" xr:uid="{00000000-0005-0000-0000-00004DA90000}"/>
    <cellStyle name="Normal 6 5 4 3 2 2 2" xfId="54286" xr:uid="{00000000-0005-0000-0000-00004EA90000}"/>
    <cellStyle name="Normal 6 5 4 3 2 3" xfId="46345" xr:uid="{00000000-0005-0000-0000-00004FA90000}"/>
    <cellStyle name="Normal 6 5 4 3 3" xfId="10703" xr:uid="{00000000-0005-0000-0000-000050A90000}"/>
    <cellStyle name="Normal 6 5 4 3 3 2" xfId="39761" xr:uid="{00000000-0005-0000-0000-000051A90000}"/>
    <cellStyle name="Normal 6 5 4 3 4" xfId="33177" xr:uid="{00000000-0005-0000-0000-000052A90000}"/>
    <cellStyle name="Normal 6 5 4 4" xfId="5235" xr:uid="{00000000-0005-0000-0000-000053A90000}"/>
    <cellStyle name="Normal 6 5 4 4 2" xfId="18517" xr:uid="{00000000-0005-0000-0000-000054A90000}"/>
    <cellStyle name="Normal 6 5 4 4 2 2" xfId="26471" xr:uid="{00000000-0005-0000-0000-000055A90000}"/>
    <cellStyle name="Normal 6 5 4 4 2 2 2" xfId="55430" xr:uid="{00000000-0005-0000-0000-000056A90000}"/>
    <cellStyle name="Normal 6 5 4 4 2 3" xfId="47489" xr:uid="{00000000-0005-0000-0000-000057A90000}"/>
    <cellStyle name="Normal 6 5 4 4 3" xfId="11847" xr:uid="{00000000-0005-0000-0000-000058A90000}"/>
    <cellStyle name="Normal 6 5 4 4 3 2" xfId="40905" xr:uid="{00000000-0005-0000-0000-000059A90000}"/>
    <cellStyle name="Normal 6 5 4 4 4" xfId="34321" xr:uid="{00000000-0005-0000-0000-00005AA90000}"/>
    <cellStyle name="Normal 6 5 4 5" xfId="7404" xr:uid="{00000000-0005-0000-0000-00005BA90000}"/>
    <cellStyle name="Normal 6 5 4 5 2" xfId="20665" xr:uid="{00000000-0005-0000-0000-00005CA90000}"/>
    <cellStyle name="Normal 6 5 4 5 2 2" xfId="28619" xr:uid="{00000000-0005-0000-0000-00005DA90000}"/>
    <cellStyle name="Normal 6 5 4 5 2 2 2" xfId="57578" xr:uid="{00000000-0005-0000-0000-00005EA90000}"/>
    <cellStyle name="Normal 6 5 4 5 2 3" xfId="49637" xr:uid="{00000000-0005-0000-0000-00005FA90000}"/>
    <cellStyle name="Normal 6 5 4 5 3" xfId="13995" xr:uid="{00000000-0005-0000-0000-000060A90000}"/>
    <cellStyle name="Normal 6 5 4 5 3 2" xfId="43053" xr:uid="{00000000-0005-0000-0000-000061A90000}"/>
    <cellStyle name="Normal 6 5 4 5 4" xfId="36469" xr:uid="{00000000-0005-0000-0000-000062A90000}"/>
    <cellStyle name="Normal 6 5 4 6" xfId="15274" xr:uid="{00000000-0005-0000-0000-000063A90000}"/>
    <cellStyle name="Normal 6 5 4 6 2" xfId="23264" xr:uid="{00000000-0005-0000-0000-000064A90000}"/>
    <cellStyle name="Normal 6 5 4 6 2 2" xfId="52223" xr:uid="{00000000-0005-0000-0000-000065A90000}"/>
    <cellStyle name="Normal 6 5 4 6 3" xfId="44282" xr:uid="{00000000-0005-0000-0000-000066A90000}"/>
    <cellStyle name="Normal 6 5 4 7" xfId="21815" xr:uid="{00000000-0005-0000-0000-000067A90000}"/>
    <cellStyle name="Normal 6 5 4 7 2" xfId="29763" xr:uid="{00000000-0005-0000-0000-000068A90000}"/>
    <cellStyle name="Normal 6 5 4 7 2 2" xfId="58722" xr:uid="{00000000-0005-0000-0000-000069A90000}"/>
    <cellStyle name="Normal 6 5 4 7 3" xfId="50781" xr:uid="{00000000-0005-0000-0000-00006AA90000}"/>
    <cellStyle name="Normal 6 5 4 8" xfId="8555" xr:uid="{00000000-0005-0000-0000-00006BA90000}"/>
    <cellStyle name="Normal 6 5 4 8 2" xfId="37613" xr:uid="{00000000-0005-0000-0000-00006CA90000}"/>
    <cellStyle name="Normal 6 5 4 9" xfId="31029" xr:uid="{00000000-0005-0000-0000-00006DA90000}"/>
    <cellStyle name="Normal 6 5 5" xfId="2469" xr:uid="{00000000-0005-0000-0000-00006EA90000}"/>
    <cellStyle name="Normal 6 5 5 2" xfId="5827" xr:uid="{00000000-0005-0000-0000-00006FA90000}"/>
    <cellStyle name="Normal 6 5 5 2 2" xfId="19109" xr:uid="{00000000-0005-0000-0000-000070A90000}"/>
    <cellStyle name="Normal 6 5 5 2 2 2" xfId="27063" xr:uid="{00000000-0005-0000-0000-000071A90000}"/>
    <cellStyle name="Normal 6 5 5 2 2 2 2" xfId="56022" xr:uid="{00000000-0005-0000-0000-000072A90000}"/>
    <cellStyle name="Normal 6 5 5 2 2 3" xfId="48081" xr:uid="{00000000-0005-0000-0000-000073A90000}"/>
    <cellStyle name="Normal 6 5 5 2 3" xfId="12439" xr:uid="{00000000-0005-0000-0000-000074A90000}"/>
    <cellStyle name="Normal 6 5 5 2 3 2" xfId="41497" xr:uid="{00000000-0005-0000-0000-000075A90000}"/>
    <cellStyle name="Normal 6 5 5 2 4" xfId="34913" xr:uid="{00000000-0005-0000-0000-000076A90000}"/>
    <cellStyle name="Normal 6 5 5 3" xfId="15944" xr:uid="{00000000-0005-0000-0000-000077A90000}"/>
    <cellStyle name="Normal 6 5 5 3 2" xfId="23924" xr:uid="{00000000-0005-0000-0000-000078A90000}"/>
    <cellStyle name="Normal 6 5 5 3 2 2" xfId="52883" xr:uid="{00000000-0005-0000-0000-000079A90000}"/>
    <cellStyle name="Normal 6 5 5 3 3" xfId="44942" xr:uid="{00000000-0005-0000-0000-00007AA90000}"/>
    <cellStyle name="Normal 6 5 5 4" xfId="9147" xr:uid="{00000000-0005-0000-0000-00007BA90000}"/>
    <cellStyle name="Normal 6 5 5 4 2" xfId="38205" xr:uid="{00000000-0005-0000-0000-00007CA90000}"/>
    <cellStyle name="Normal 6 5 5 5" xfId="31621" xr:uid="{00000000-0005-0000-0000-00007DA90000}"/>
    <cellStyle name="Normal 6 5 6" xfId="3667" xr:uid="{00000000-0005-0000-0000-00007EA90000}"/>
    <cellStyle name="Normal 6 5 6 2" xfId="16961" xr:uid="{00000000-0005-0000-0000-00007FA90000}"/>
    <cellStyle name="Normal 6 5 6 2 2" xfId="24915" xr:uid="{00000000-0005-0000-0000-000080A90000}"/>
    <cellStyle name="Normal 6 5 6 2 2 2" xfId="53874" xr:uid="{00000000-0005-0000-0000-000081A90000}"/>
    <cellStyle name="Normal 6 5 6 2 3" xfId="45933" xr:uid="{00000000-0005-0000-0000-000082A90000}"/>
    <cellStyle name="Normal 6 5 6 3" xfId="10291" xr:uid="{00000000-0005-0000-0000-000083A90000}"/>
    <cellStyle name="Normal 6 5 6 3 2" xfId="39349" xr:uid="{00000000-0005-0000-0000-000084A90000}"/>
    <cellStyle name="Normal 6 5 6 4" xfId="32765" xr:uid="{00000000-0005-0000-0000-000085A90000}"/>
    <cellStyle name="Normal 6 5 7" xfId="4823" xr:uid="{00000000-0005-0000-0000-000086A90000}"/>
    <cellStyle name="Normal 6 5 7 2" xfId="18105" xr:uid="{00000000-0005-0000-0000-000087A90000}"/>
    <cellStyle name="Normal 6 5 7 2 2" xfId="26059" xr:uid="{00000000-0005-0000-0000-000088A90000}"/>
    <cellStyle name="Normal 6 5 7 2 2 2" xfId="55018" xr:uid="{00000000-0005-0000-0000-000089A90000}"/>
    <cellStyle name="Normal 6 5 7 2 3" xfId="47077" xr:uid="{00000000-0005-0000-0000-00008AA90000}"/>
    <cellStyle name="Normal 6 5 7 3" xfId="11435" xr:uid="{00000000-0005-0000-0000-00008BA90000}"/>
    <cellStyle name="Normal 6 5 7 3 2" xfId="40493" xr:uid="{00000000-0005-0000-0000-00008CA90000}"/>
    <cellStyle name="Normal 6 5 7 4" xfId="33909" xr:uid="{00000000-0005-0000-0000-00008DA90000}"/>
    <cellStyle name="Normal 6 5 8" xfId="6992" xr:uid="{00000000-0005-0000-0000-00008EA90000}"/>
    <cellStyle name="Normal 6 5 8 2" xfId="20253" xr:uid="{00000000-0005-0000-0000-00008FA90000}"/>
    <cellStyle name="Normal 6 5 8 2 2" xfId="28207" xr:uid="{00000000-0005-0000-0000-000090A90000}"/>
    <cellStyle name="Normal 6 5 8 2 2 2" xfId="57166" xr:uid="{00000000-0005-0000-0000-000091A90000}"/>
    <cellStyle name="Normal 6 5 8 2 3" xfId="49225" xr:uid="{00000000-0005-0000-0000-000092A90000}"/>
    <cellStyle name="Normal 6 5 8 3" xfId="13583" xr:uid="{00000000-0005-0000-0000-000093A90000}"/>
    <cellStyle name="Normal 6 5 8 3 2" xfId="42641" xr:uid="{00000000-0005-0000-0000-000094A90000}"/>
    <cellStyle name="Normal 6 5 8 4" xfId="36057" xr:uid="{00000000-0005-0000-0000-000095A90000}"/>
    <cellStyle name="Normal 6 5 9" xfId="14861" xr:uid="{00000000-0005-0000-0000-000096A90000}"/>
    <cellStyle name="Normal 6 5 9 2" xfId="22851" xr:uid="{00000000-0005-0000-0000-000097A90000}"/>
    <cellStyle name="Normal 6 5 9 2 2" xfId="51810" xr:uid="{00000000-0005-0000-0000-000098A90000}"/>
    <cellStyle name="Normal 6 5 9 3" xfId="43869" xr:uid="{00000000-0005-0000-0000-000099A90000}"/>
    <cellStyle name="Normal 6 6" xfId="1529" xr:uid="{00000000-0005-0000-0000-00009AA90000}"/>
    <cellStyle name="Normal 6 6 10" xfId="30722" xr:uid="{00000000-0005-0000-0000-00009BA90000}"/>
    <cellStyle name="Normal 6 6 2" xfId="2158" xr:uid="{00000000-0005-0000-0000-00009CA90000}"/>
    <cellStyle name="Normal 6 6 2 2" xfId="3166" xr:uid="{00000000-0005-0000-0000-00009DA90000}"/>
    <cellStyle name="Normal 6 6 2 2 2" xfId="6524" xr:uid="{00000000-0005-0000-0000-00009EA90000}"/>
    <cellStyle name="Normal 6 6 2 2 2 2" xfId="19806" xr:uid="{00000000-0005-0000-0000-00009FA90000}"/>
    <cellStyle name="Normal 6 6 2 2 2 2 2" xfId="27760" xr:uid="{00000000-0005-0000-0000-0000A0A90000}"/>
    <cellStyle name="Normal 6 6 2 2 2 2 2 2" xfId="56719" xr:uid="{00000000-0005-0000-0000-0000A1A90000}"/>
    <cellStyle name="Normal 6 6 2 2 2 2 3" xfId="48778" xr:uid="{00000000-0005-0000-0000-0000A2A90000}"/>
    <cellStyle name="Normal 6 6 2 2 2 3" xfId="13136" xr:uid="{00000000-0005-0000-0000-0000A3A90000}"/>
    <cellStyle name="Normal 6 6 2 2 2 3 2" xfId="42194" xr:uid="{00000000-0005-0000-0000-0000A4A90000}"/>
    <cellStyle name="Normal 6 6 2 2 2 4" xfId="35610" xr:uid="{00000000-0005-0000-0000-0000A5A90000}"/>
    <cellStyle name="Normal 6 6 2 2 3" xfId="16654" xr:uid="{00000000-0005-0000-0000-0000A6A90000}"/>
    <cellStyle name="Normal 6 6 2 2 3 2" xfId="24608" xr:uid="{00000000-0005-0000-0000-0000A7A90000}"/>
    <cellStyle name="Normal 6 6 2 2 3 2 2" xfId="53567" xr:uid="{00000000-0005-0000-0000-0000A8A90000}"/>
    <cellStyle name="Normal 6 6 2 2 3 3" xfId="45626" xr:uid="{00000000-0005-0000-0000-0000A9A90000}"/>
    <cellStyle name="Normal 6 6 2 2 4" xfId="9844" xr:uid="{00000000-0005-0000-0000-0000AAA90000}"/>
    <cellStyle name="Normal 6 6 2 2 4 2" xfId="38902" xr:uid="{00000000-0005-0000-0000-0000ABA90000}"/>
    <cellStyle name="Normal 6 6 2 2 5" xfId="32318" xr:uid="{00000000-0005-0000-0000-0000ACA90000}"/>
    <cellStyle name="Normal 6 6 2 3" xfId="4364" xr:uid="{00000000-0005-0000-0000-0000ADA90000}"/>
    <cellStyle name="Normal 6 6 2 3 2" xfId="17658" xr:uid="{00000000-0005-0000-0000-0000AEA90000}"/>
    <cellStyle name="Normal 6 6 2 3 2 2" xfId="25612" xr:uid="{00000000-0005-0000-0000-0000AFA90000}"/>
    <cellStyle name="Normal 6 6 2 3 2 2 2" xfId="54571" xr:uid="{00000000-0005-0000-0000-0000B0A90000}"/>
    <cellStyle name="Normal 6 6 2 3 2 3" xfId="46630" xr:uid="{00000000-0005-0000-0000-0000B1A90000}"/>
    <cellStyle name="Normal 6 6 2 3 3" xfId="10988" xr:uid="{00000000-0005-0000-0000-0000B2A90000}"/>
    <cellStyle name="Normal 6 6 2 3 3 2" xfId="40046" xr:uid="{00000000-0005-0000-0000-0000B3A90000}"/>
    <cellStyle name="Normal 6 6 2 3 4" xfId="33462" xr:uid="{00000000-0005-0000-0000-0000B4A90000}"/>
    <cellStyle name="Normal 6 6 2 4" xfId="5520" xr:uid="{00000000-0005-0000-0000-0000B5A90000}"/>
    <cellStyle name="Normal 6 6 2 4 2" xfId="18802" xr:uid="{00000000-0005-0000-0000-0000B6A90000}"/>
    <cellStyle name="Normal 6 6 2 4 2 2" xfId="26756" xr:uid="{00000000-0005-0000-0000-0000B7A90000}"/>
    <cellStyle name="Normal 6 6 2 4 2 2 2" xfId="55715" xr:uid="{00000000-0005-0000-0000-0000B8A90000}"/>
    <cellStyle name="Normal 6 6 2 4 2 3" xfId="47774" xr:uid="{00000000-0005-0000-0000-0000B9A90000}"/>
    <cellStyle name="Normal 6 6 2 4 3" xfId="12132" xr:uid="{00000000-0005-0000-0000-0000BAA90000}"/>
    <cellStyle name="Normal 6 6 2 4 3 2" xfId="41190" xr:uid="{00000000-0005-0000-0000-0000BBA90000}"/>
    <cellStyle name="Normal 6 6 2 4 4" xfId="34606" xr:uid="{00000000-0005-0000-0000-0000BCA90000}"/>
    <cellStyle name="Normal 6 6 2 5" xfId="7689" xr:uid="{00000000-0005-0000-0000-0000BDA90000}"/>
    <cellStyle name="Normal 6 6 2 5 2" xfId="20950" xr:uid="{00000000-0005-0000-0000-0000BEA90000}"/>
    <cellStyle name="Normal 6 6 2 5 2 2" xfId="28904" xr:uid="{00000000-0005-0000-0000-0000BFA90000}"/>
    <cellStyle name="Normal 6 6 2 5 2 2 2" xfId="57863" xr:uid="{00000000-0005-0000-0000-0000C0A90000}"/>
    <cellStyle name="Normal 6 6 2 5 2 3" xfId="49922" xr:uid="{00000000-0005-0000-0000-0000C1A90000}"/>
    <cellStyle name="Normal 6 6 2 5 3" xfId="14280" xr:uid="{00000000-0005-0000-0000-0000C2A90000}"/>
    <cellStyle name="Normal 6 6 2 5 3 2" xfId="43338" xr:uid="{00000000-0005-0000-0000-0000C3A90000}"/>
    <cellStyle name="Normal 6 6 2 5 4" xfId="36754" xr:uid="{00000000-0005-0000-0000-0000C4A90000}"/>
    <cellStyle name="Normal 6 6 2 6" xfId="15559" xr:uid="{00000000-0005-0000-0000-0000C5A90000}"/>
    <cellStyle name="Normal 6 6 2 6 2" xfId="23549" xr:uid="{00000000-0005-0000-0000-0000C6A90000}"/>
    <cellStyle name="Normal 6 6 2 6 2 2" xfId="52508" xr:uid="{00000000-0005-0000-0000-0000C7A90000}"/>
    <cellStyle name="Normal 6 6 2 6 3" xfId="44567" xr:uid="{00000000-0005-0000-0000-0000C8A90000}"/>
    <cellStyle name="Normal 6 6 2 7" xfId="22100" xr:uid="{00000000-0005-0000-0000-0000C9A90000}"/>
    <cellStyle name="Normal 6 6 2 7 2" xfId="30048" xr:uid="{00000000-0005-0000-0000-0000CAA90000}"/>
    <cellStyle name="Normal 6 6 2 7 2 2" xfId="59007" xr:uid="{00000000-0005-0000-0000-0000CBA90000}"/>
    <cellStyle name="Normal 6 6 2 7 3" xfId="51066" xr:uid="{00000000-0005-0000-0000-0000CCA90000}"/>
    <cellStyle name="Normal 6 6 2 8" xfId="8840" xr:uid="{00000000-0005-0000-0000-0000CDA90000}"/>
    <cellStyle name="Normal 6 6 2 8 2" xfId="37898" xr:uid="{00000000-0005-0000-0000-0000CEA90000}"/>
    <cellStyle name="Normal 6 6 2 9" xfId="31314" xr:uid="{00000000-0005-0000-0000-0000CFA90000}"/>
    <cellStyle name="Normal 6 6 3" xfId="2574" xr:uid="{00000000-0005-0000-0000-0000D0A90000}"/>
    <cellStyle name="Normal 6 6 3 2" xfId="5932" xr:uid="{00000000-0005-0000-0000-0000D1A90000}"/>
    <cellStyle name="Normal 6 6 3 2 2" xfId="19214" xr:uid="{00000000-0005-0000-0000-0000D2A90000}"/>
    <cellStyle name="Normal 6 6 3 2 2 2" xfId="27168" xr:uid="{00000000-0005-0000-0000-0000D3A90000}"/>
    <cellStyle name="Normal 6 6 3 2 2 2 2" xfId="56127" xr:uid="{00000000-0005-0000-0000-0000D4A90000}"/>
    <cellStyle name="Normal 6 6 3 2 2 3" xfId="48186" xr:uid="{00000000-0005-0000-0000-0000D5A90000}"/>
    <cellStyle name="Normal 6 6 3 2 3" xfId="12544" xr:uid="{00000000-0005-0000-0000-0000D6A90000}"/>
    <cellStyle name="Normal 6 6 3 2 3 2" xfId="41602" xr:uid="{00000000-0005-0000-0000-0000D7A90000}"/>
    <cellStyle name="Normal 6 6 3 2 4" xfId="35018" xr:uid="{00000000-0005-0000-0000-0000D8A90000}"/>
    <cellStyle name="Normal 6 6 3 3" xfId="16062" xr:uid="{00000000-0005-0000-0000-0000D9A90000}"/>
    <cellStyle name="Normal 6 6 3 3 2" xfId="24016" xr:uid="{00000000-0005-0000-0000-0000DAA90000}"/>
    <cellStyle name="Normal 6 6 3 3 2 2" xfId="52975" xr:uid="{00000000-0005-0000-0000-0000DBA90000}"/>
    <cellStyle name="Normal 6 6 3 3 3" xfId="45034" xr:uid="{00000000-0005-0000-0000-0000DCA90000}"/>
    <cellStyle name="Normal 6 6 3 4" xfId="9252" xr:uid="{00000000-0005-0000-0000-0000DDA90000}"/>
    <cellStyle name="Normal 6 6 3 4 2" xfId="38310" xr:uid="{00000000-0005-0000-0000-0000DEA90000}"/>
    <cellStyle name="Normal 6 6 3 5" xfId="31726" xr:uid="{00000000-0005-0000-0000-0000DFA90000}"/>
    <cellStyle name="Normal 6 6 4" xfId="3772" xr:uid="{00000000-0005-0000-0000-0000E0A90000}"/>
    <cellStyle name="Normal 6 6 4 2" xfId="17066" xr:uid="{00000000-0005-0000-0000-0000E1A90000}"/>
    <cellStyle name="Normal 6 6 4 2 2" xfId="25020" xr:uid="{00000000-0005-0000-0000-0000E2A90000}"/>
    <cellStyle name="Normal 6 6 4 2 2 2" xfId="53979" xr:uid="{00000000-0005-0000-0000-0000E3A90000}"/>
    <cellStyle name="Normal 6 6 4 2 3" xfId="46038" xr:uid="{00000000-0005-0000-0000-0000E4A90000}"/>
    <cellStyle name="Normal 6 6 4 3" xfId="10396" xr:uid="{00000000-0005-0000-0000-0000E5A90000}"/>
    <cellStyle name="Normal 6 6 4 3 2" xfId="39454" xr:uid="{00000000-0005-0000-0000-0000E6A90000}"/>
    <cellStyle name="Normal 6 6 4 4" xfId="32870" xr:uid="{00000000-0005-0000-0000-0000E7A90000}"/>
    <cellStyle name="Normal 6 6 5" xfId="4928" xr:uid="{00000000-0005-0000-0000-0000E8A90000}"/>
    <cellStyle name="Normal 6 6 5 2" xfId="18210" xr:uid="{00000000-0005-0000-0000-0000E9A90000}"/>
    <cellStyle name="Normal 6 6 5 2 2" xfId="26164" xr:uid="{00000000-0005-0000-0000-0000EAA90000}"/>
    <cellStyle name="Normal 6 6 5 2 2 2" xfId="55123" xr:uid="{00000000-0005-0000-0000-0000EBA90000}"/>
    <cellStyle name="Normal 6 6 5 2 3" xfId="47182" xr:uid="{00000000-0005-0000-0000-0000ECA90000}"/>
    <cellStyle name="Normal 6 6 5 3" xfId="11540" xr:uid="{00000000-0005-0000-0000-0000EDA90000}"/>
    <cellStyle name="Normal 6 6 5 3 2" xfId="40598" xr:uid="{00000000-0005-0000-0000-0000EEA90000}"/>
    <cellStyle name="Normal 6 6 5 4" xfId="34014" xr:uid="{00000000-0005-0000-0000-0000EFA90000}"/>
    <cellStyle name="Normal 6 6 6" xfId="7097" xr:uid="{00000000-0005-0000-0000-0000F0A90000}"/>
    <cellStyle name="Normal 6 6 6 2" xfId="20358" xr:uid="{00000000-0005-0000-0000-0000F1A90000}"/>
    <cellStyle name="Normal 6 6 6 2 2" xfId="28312" xr:uid="{00000000-0005-0000-0000-0000F2A90000}"/>
    <cellStyle name="Normal 6 6 6 2 2 2" xfId="57271" xr:uid="{00000000-0005-0000-0000-0000F3A90000}"/>
    <cellStyle name="Normal 6 6 6 2 3" xfId="49330" xr:uid="{00000000-0005-0000-0000-0000F4A90000}"/>
    <cellStyle name="Normal 6 6 6 3" xfId="13688" xr:uid="{00000000-0005-0000-0000-0000F5A90000}"/>
    <cellStyle name="Normal 6 6 6 3 2" xfId="42746" xr:uid="{00000000-0005-0000-0000-0000F6A90000}"/>
    <cellStyle name="Normal 6 6 6 4" xfId="36162" xr:uid="{00000000-0005-0000-0000-0000F7A90000}"/>
    <cellStyle name="Normal 6 6 7" xfId="14966" xr:uid="{00000000-0005-0000-0000-0000F8A90000}"/>
    <cellStyle name="Normal 6 6 7 2" xfId="22956" xr:uid="{00000000-0005-0000-0000-0000F9A90000}"/>
    <cellStyle name="Normal 6 6 7 2 2" xfId="51915" xr:uid="{00000000-0005-0000-0000-0000FAA90000}"/>
    <cellStyle name="Normal 6 6 7 3" xfId="43974" xr:uid="{00000000-0005-0000-0000-0000FBA90000}"/>
    <cellStyle name="Normal 6 6 8" xfId="21508" xr:uid="{00000000-0005-0000-0000-0000FCA90000}"/>
    <cellStyle name="Normal 6 6 8 2" xfId="29456" xr:uid="{00000000-0005-0000-0000-0000FDA90000}"/>
    <cellStyle name="Normal 6 6 8 2 2" xfId="58415" xr:uid="{00000000-0005-0000-0000-0000FEA90000}"/>
    <cellStyle name="Normal 6 6 8 3" xfId="50474" xr:uid="{00000000-0005-0000-0000-0000FFA90000}"/>
    <cellStyle name="Normal 6 6 9" xfId="8248" xr:uid="{00000000-0005-0000-0000-000000AA0000}"/>
    <cellStyle name="Normal 6 6 9 2" xfId="37306" xr:uid="{00000000-0005-0000-0000-000001AA0000}"/>
    <cellStyle name="Normal 6 7" xfId="1963" xr:uid="{00000000-0005-0000-0000-000002AA0000}"/>
    <cellStyle name="Normal 6 7 2" xfId="2971" xr:uid="{00000000-0005-0000-0000-000003AA0000}"/>
    <cellStyle name="Normal 6 7 2 2" xfId="6329" xr:uid="{00000000-0005-0000-0000-000004AA0000}"/>
    <cellStyle name="Normal 6 7 2 2 2" xfId="19611" xr:uid="{00000000-0005-0000-0000-000005AA0000}"/>
    <cellStyle name="Normal 6 7 2 2 2 2" xfId="27565" xr:uid="{00000000-0005-0000-0000-000006AA0000}"/>
    <cellStyle name="Normal 6 7 2 2 2 2 2" xfId="56524" xr:uid="{00000000-0005-0000-0000-000007AA0000}"/>
    <cellStyle name="Normal 6 7 2 2 2 3" xfId="48583" xr:uid="{00000000-0005-0000-0000-000008AA0000}"/>
    <cellStyle name="Normal 6 7 2 2 3" xfId="12941" xr:uid="{00000000-0005-0000-0000-000009AA0000}"/>
    <cellStyle name="Normal 6 7 2 2 3 2" xfId="41999" xr:uid="{00000000-0005-0000-0000-00000AAA0000}"/>
    <cellStyle name="Normal 6 7 2 2 4" xfId="35415" xr:uid="{00000000-0005-0000-0000-00000BAA0000}"/>
    <cellStyle name="Normal 6 7 2 3" xfId="16459" xr:uid="{00000000-0005-0000-0000-00000CAA0000}"/>
    <cellStyle name="Normal 6 7 2 3 2" xfId="24413" xr:uid="{00000000-0005-0000-0000-00000DAA0000}"/>
    <cellStyle name="Normal 6 7 2 3 2 2" xfId="53372" xr:uid="{00000000-0005-0000-0000-00000EAA0000}"/>
    <cellStyle name="Normal 6 7 2 3 3" xfId="45431" xr:uid="{00000000-0005-0000-0000-00000FAA0000}"/>
    <cellStyle name="Normal 6 7 2 4" xfId="9649" xr:uid="{00000000-0005-0000-0000-000010AA0000}"/>
    <cellStyle name="Normal 6 7 2 4 2" xfId="38707" xr:uid="{00000000-0005-0000-0000-000011AA0000}"/>
    <cellStyle name="Normal 6 7 2 5" xfId="32123" xr:uid="{00000000-0005-0000-0000-000012AA0000}"/>
    <cellStyle name="Normal 6 7 3" xfId="4169" xr:uid="{00000000-0005-0000-0000-000013AA0000}"/>
    <cellStyle name="Normal 6 7 3 2" xfId="17463" xr:uid="{00000000-0005-0000-0000-000014AA0000}"/>
    <cellStyle name="Normal 6 7 3 2 2" xfId="25417" xr:uid="{00000000-0005-0000-0000-000015AA0000}"/>
    <cellStyle name="Normal 6 7 3 2 2 2" xfId="54376" xr:uid="{00000000-0005-0000-0000-000016AA0000}"/>
    <cellStyle name="Normal 6 7 3 2 3" xfId="46435" xr:uid="{00000000-0005-0000-0000-000017AA0000}"/>
    <cellStyle name="Normal 6 7 3 3" xfId="10793" xr:uid="{00000000-0005-0000-0000-000018AA0000}"/>
    <cellStyle name="Normal 6 7 3 3 2" xfId="39851" xr:uid="{00000000-0005-0000-0000-000019AA0000}"/>
    <cellStyle name="Normal 6 7 3 4" xfId="33267" xr:uid="{00000000-0005-0000-0000-00001AAA0000}"/>
    <cellStyle name="Normal 6 7 4" xfId="5325" xr:uid="{00000000-0005-0000-0000-00001BAA0000}"/>
    <cellStyle name="Normal 6 7 4 2" xfId="18607" xr:uid="{00000000-0005-0000-0000-00001CAA0000}"/>
    <cellStyle name="Normal 6 7 4 2 2" xfId="26561" xr:uid="{00000000-0005-0000-0000-00001DAA0000}"/>
    <cellStyle name="Normal 6 7 4 2 2 2" xfId="55520" xr:uid="{00000000-0005-0000-0000-00001EAA0000}"/>
    <cellStyle name="Normal 6 7 4 2 3" xfId="47579" xr:uid="{00000000-0005-0000-0000-00001FAA0000}"/>
    <cellStyle name="Normal 6 7 4 3" xfId="11937" xr:uid="{00000000-0005-0000-0000-000020AA0000}"/>
    <cellStyle name="Normal 6 7 4 3 2" xfId="40995" xr:uid="{00000000-0005-0000-0000-000021AA0000}"/>
    <cellStyle name="Normal 6 7 4 4" xfId="34411" xr:uid="{00000000-0005-0000-0000-000022AA0000}"/>
    <cellStyle name="Normal 6 7 5" xfId="7494" xr:uid="{00000000-0005-0000-0000-000023AA0000}"/>
    <cellStyle name="Normal 6 7 5 2" xfId="20755" xr:uid="{00000000-0005-0000-0000-000024AA0000}"/>
    <cellStyle name="Normal 6 7 5 2 2" xfId="28709" xr:uid="{00000000-0005-0000-0000-000025AA0000}"/>
    <cellStyle name="Normal 6 7 5 2 2 2" xfId="57668" xr:uid="{00000000-0005-0000-0000-000026AA0000}"/>
    <cellStyle name="Normal 6 7 5 2 3" xfId="49727" xr:uid="{00000000-0005-0000-0000-000027AA0000}"/>
    <cellStyle name="Normal 6 7 5 3" xfId="14085" xr:uid="{00000000-0005-0000-0000-000028AA0000}"/>
    <cellStyle name="Normal 6 7 5 3 2" xfId="43143" xr:uid="{00000000-0005-0000-0000-000029AA0000}"/>
    <cellStyle name="Normal 6 7 5 4" xfId="36559" xr:uid="{00000000-0005-0000-0000-00002AAA0000}"/>
    <cellStyle name="Normal 6 7 6" xfId="15364" xr:uid="{00000000-0005-0000-0000-00002BAA0000}"/>
    <cellStyle name="Normal 6 7 6 2" xfId="23354" xr:uid="{00000000-0005-0000-0000-00002CAA0000}"/>
    <cellStyle name="Normal 6 7 6 2 2" xfId="52313" xr:uid="{00000000-0005-0000-0000-00002DAA0000}"/>
    <cellStyle name="Normal 6 7 6 3" xfId="44372" xr:uid="{00000000-0005-0000-0000-00002EAA0000}"/>
    <cellStyle name="Normal 6 7 7" xfId="21905" xr:uid="{00000000-0005-0000-0000-00002FAA0000}"/>
    <cellStyle name="Normal 6 7 7 2" xfId="29853" xr:uid="{00000000-0005-0000-0000-000030AA0000}"/>
    <cellStyle name="Normal 6 7 7 2 2" xfId="58812" xr:uid="{00000000-0005-0000-0000-000031AA0000}"/>
    <cellStyle name="Normal 6 7 7 3" xfId="50871" xr:uid="{00000000-0005-0000-0000-000032AA0000}"/>
    <cellStyle name="Normal 6 7 8" xfId="8645" xr:uid="{00000000-0005-0000-0000-000033AA0000}"/>
    <cellStyle name="Normal 6 7 8 2" xfId="37703" xr:uid="{00000000-0005-0000-0000-000034AA0000}"/>
    <cellStyle name="Normal 6 7 9" xfId="31119" xr:uid="{00000000-0005-0000-0000-000035AA0000}"/>
    <cellStyle name="Normal 6 8" xfId="1779" xr:uid="{00000000-0005-0000-0000-000036AA0000}"/>
    <cellStyle name="Normal 6 8 2" xfId="2791" xr:uid="{00000000-0005-0000-0000-000037AA0000}"/>
    <cellStyle name="Normal 6 8 2 2" xfId="6149" xr:uid="{00000000-0005-0000-0000-000038AA0000}"/>
    <cellStyle name="Normal 6 8 2 2 2" xfId="19431" xr:uid="{00000000-0005-0000-0000-000039AA0000}"/>
    <cellStyle name="Normal 6 8 2 2 2 2" xfId="27385" xr:uid="{00000000-0005-0000-0000-00003AAA0000}"/>
    <cellStyle name="Normal 6 8 2 2 2 2 2" xfId="56344" xr:uid="{00000000-0005-0000-0000-00003BAA0000}"/>
    <cellStyle name="Normal 6 8 2 2 2 3" xfId="48403" xr:uid="{00000000-0005-0000-0000-00003CAA0000}"/>
    <cellStyle name="Normal 6 8 2 2 3" xfId="12761" xr:uid="{00000000-0005-0000-0000-00003DAA0000}"/>
    <cellStyle name="Normal 6 8 2 2 3 2" xfId="41819" xr:uid="{00000000-0005-0000-0000-00003EAA0000}"/>
    <cellStyle name="Normal 6 8 2 2 4" xfId="35235" xr:uid="{00000000-0005-0000-0000-00003FAA0000}"/>
    <cellStyle name="Normal 6 8 2 3" xfId="16279" xr:uid="{00000000-0005-0000-0000-000040AA0000}"/>
    <cellStyle name="Normal 6 8 2 3 2" xfId="24233" xr:uid="{00000000-0005-0000-0000-000041AA0000}"/>
    <cellStyle name="Normal 6 8 2 3 2 2" xfId="53192" xr:uid="{00000000-0005-0000-0000-000042AA0000}"/>
    <cellStyle name="Normal 6 8 2 3 3" xfId="45251" xr:uid="{00000000-0005-0000-0000-000043AA0000}"/>
    <cellStyle name="Normal 6 8 2 4" xfId="9469" xr:uid="{00000000-0005-0000-0000-000044AA0000}"/>
    <cellStyle name="Normal 6 8 2 4 2" xfId="38527" xr:uid="{00000000-0005-0000-0000-000045AA0000}"/>
    <cellStyle name="Normal 6 8 2 5" xfId="31943" xr:uid="{00000000-0005-0000-0000-000046AA0000}"/>
    <cellStyle name="Normal 6 8 3" xfId="3989" xr:uid="{00000000-0005-0000-0000-000047AA0000}"/>
    <cellStyle name="Normal 6 8 3 2" xfId="17283" xr:uid="{00000000-0005-0000-0000-000048AA0000}"/>
    <cellStyle name="Normal 6 8 3 2 2" xfId="25237" xr:uid="{00000000-0005-0000-0000-000049AA0000}"/>
    <cellStyle name="Normal 6 8 3 2 2 2" xfId="54196" xr:uid="{00000000-0005-0000-0000-00004AAA0000}"/>
    <cellStyle name="Normal 6 8 3 2 3" xfId="46255" xr:uid="{00000000-0005-0000-0000-00004BAA0000}"/>
    <cellStyle name="Normal 6 8 3 3" xfId="10613" xr:uid="{00000000-0005-0000-0000-00004CAA0000}"/>
    <cellStyle name="Normal 6 8 3 3 2" xfId="39671" xr:uid="{00000000-0005-0000-0000-00004DAA0000}"/>
    <cellStyle name="Normal 6 8 3 4" xfId="33087" xr:uid="{00000000-0005-0000-0000-00004EAA0000}"/>
    <cellStyle name="Normal 6 8 4" xfId="5145" xr:uid="{00000000-0005-0000-0000-00004FAA0000}"/>
    <cellStyle name="Normal 6 8 4 2" xfId="18427" xr:uid="{00000000-0005-0000-0000-000050AA0000}"/>
    <cellStyle name="Normal 6 8 4 2 2" xfId="26381" xr:uid="{00000000-0005-0000-0000-000051AA0000}"/>
    <cellStyle name="Normal 6 8 4 2 2 2" xfId="55340" xr:uid="{00000000-0005-0000-0000-000052AA0000}"/>
    <cellStyle name="Normal 6 8 4 2 3" xfId="47399" xr:uid="{00000000-0005-0000-0000-000053AA0000}"/>
    <cellStyle name="Normal 6 8 4 3" xfId="11757" xr:uid="{00000000-0005-0000-0000-000054AA0000}"/>
    <cellStyle name="Normal 6 8 4 3 2" xfId="40815" xr:uid="{00000000-0005-0000-0000-000055AA0000}"/>
    <cellStyle name="Normal 6 8 4 4" xfId="34231" xr:uid="{00000000-0005-0000-0000-000056AA0000}"/>
    <cellStyle name="Normal 6 8 5" xfId="7314" xr:uid="{00000000-0005-0000-0000-000057AA0000}"/>
    <cellStyle name="Normal 6 8 5 2" xfId="20575" xr:uid="{00000000-0005-0000-0000-000058AA0000}"/>
    <cellStyle name="Normal 6 8 5 2 2" xfId="28529" xr:uid="{00000000-0005-0000-0000-000059AA0000}"/>
    <cellStyle name="Normal 6 8 5 2 2 2" xfId="57488" xr:uid="{00000000-0005-0000-0000-00005AAA0000}"/>
    <cellStyle name="Normal 6 8 5 2 3" xfId="49547" xr:uid="{00000000-0005-0000-0000-00005BAA0000}"/>
    <cellStyle name="Normal 6 8 5 3" xfId="13905" xr:uid="{00000000-0005-0000-0000-00005CAA0000}"/>
    <cellStyle name="Normal 6 8 5 3 2" xfId="42963" xr:uid="{00000000-0005-0000-0000-00005DAA0000}"/>
    <cellStyle name="Normal 6 8 5 4" xfId="36379" xr:uid="{00000000-0005-0000-0000-00005EAA0000}"/>
    <cellStyle name="Normal 6 8 6" xfId="15184" xr:uid="{00000000-0005-0000-0000-00005FAA0000}"/>
    <cellStyle name="Normal 6 8 6 2" xfId="23174" xr:uid="{00000000-0005-0000-0000-000060AA0000}"/>
    <cellStyle name="Normal 6 8 6 2 2" xfId="52133" xr:uid="{00000000-0005-0000-0000-000061AA0000}"/>
    <cellStyle name="Normal 6 8 6 3" xfId="44192" xr:uid="{00000000-0005-0000-0000-000062AA0000}"/>
    <cellStyle name="Normal 6 8 7" xfId="21725" xr:uid="{00000000-0005-0000-0000-000063AA0000}"/>
    <cellStyle name="Normal 6 8 7 2" xfId="29673" xr:uid="{00000000-0005-0000-0000-000064AA0000}"/>
    <cellStyle name="Normal 6 8 7 2 2" xfId="58632" xr:uid="{00000000-0005-0000-0000-000065AA0000}"/>
    <cellStyle name="Normal 6 8 7 3" xfId="50691" xr:uid="{00000000-0005-0000-0000-000066AA0000}"/>
    <cellStyle name="Normal 6 8 8" xfId="8465" xr:uid="{00000000-0005-0000-0000-000067AA0000}"/>
    <cellStyle name="Normal 6 8 8 2" xfId="37523" xr:uid="{00000000-0005-0000-0000-000068AA0000}"/>
    <cellStyle name="Normal 6 8 9" xfId="30939" xr:uid="{00000000-0005-0000-0000-000069AA0000}"/>
    <cellStyle name="Normal 6 9" xfId="3511" xr:uid="{00000000-0005-0000-0000-00006AAA0000}"/>
    <cellStyle name="Normal 60" xfId="1188" xr:uid="{00000000-0005-0000-0000-00006BAA0000}"/>
    <cellStyle name="Normal 61" xfId="1189" xr:uid="{00000000-0005-0000-0000-00006CAA0000}"/>
    <cellStyle name="Normal 62" xfId="1190" xr:uid="{00000000-0005-0000-0000-00006DAA0000}"/>
    <cellStyle name="Normal 63" xfId="1191" xr:uid="{00000000-0005-0000-0000-00006EAA0000}"/>
    <cellStyle name="Normal 64" xfId="1192" xr:uid="{00000000-0005-0000-0000-00006FAA0000}"/>
    <cellStyle name="Normal 65" xfId="1193" xr:uid="{00000000-0005-0000-0000-000070AA0000}"/>
    <cellStyle name="Normal 66" xfId="1385" xr:uid="{00000000-0005-0000-0000-000071AA0000}"/>
    <cellStyle name="Normal 67" xfId="1370" xr:uid="{00000000-0005-0000-0000-000072AA0000}"/>
    <cellStyle name="Normal 68" xfId="1378" xr:uid="{00000000-0005-0000-0000-000073AA0000}"/>
    <cellStyle name="Normal 69" xfId="1363" xr:uid="{00000000-0005-0000-0000-000074AA0000}"/>
    <cellStyle name="Normal 7" xfId="64" xr:uid="{00000000-0005-0000-0000-000075AA0000}"/>
    <cellStyle name="Normal 7 10" xfId="3591" xr:uid="{00000000-0005-0000-0000-000076AA0000}"/>
    <cellStyle name="Normal 7 10 2" xfId="16885" xr:uid="{00000000-0005-0000-0000-000077AA0000}"/>
    <cellStyle name="Normal 7 10 2 2" xfId="24839" xr:uid="{00000000-0005-0000-0000-000078AA0000}"/>
    <cellStyle name="Normal 7 10 2 2 2" xfId="53798" xr:uid="{00000000-0005-0000-0000-000079AA0000}"/>
    <cellStyle name="Normal 7 10 2 3" xfId="45857" xr:uid="{00000000-0005-0000-0000-00007AAA0000}"/>
    <cellStyle name="Normal 7 10 3" xfId="10215" xr:uid="{00000000-0005-0000-0000-00007BAA0000}"/>
    <cellStyle name="Normal 7 10 3 2" xfId="39273" xr:uid="{00000000-0005-0000-0000-00007CAA0000}"/>
    <cellStyle name="Normal 7 10 4" xfId="32689" xr:uid="{00000000-0005-0000-0000-00007DAA0000}"/>
    <cellStyle name="Normal 7 11" xfId="4745" xr:uid="{00000000-0005-0000-0000-00007EAA0000}"/>
    <cellStyle name="Normal 7 11 2" xfId="18029" xr:uid="{00000000-0005-0000-0000-00007FAA0000}"/>
    <cellStyle name="Normal 7 11 2 2" xfId="25983" xr:uid="{00000000-0005-0000-0000-000080AA0000}"/>
    <cellStyle name="Normal 7 11 2 2 2" xfId="54942" xr:uid="{00000000-0005-0000-0000-000081AA0000}"/>
    <cellStyle name="Normal 7 11 2 3" xfId="47001" xr:uid="{00000000-0005-0000-0000-000082AA0000}"/>
    <cellStyle name="Normal 7 11 3" xfId="11359" xr:uid="{00000000-0005-0000-0000-000083AA0000}"/>
    <cellStyle name="Normal 7 11 3 2" xfId="40417" xr:uid="{00000000-0005-0000-0000-000084AA0000}"/>
    <cellStyle name="Normal 7 11 4" xfId="33833" xr:uid="{00000000-0005-0000-0000-000085AA0000}"/>
    <cellStyle name="Normal 7 12" xfId="6906" xr:uid="{00000000-0005-0000-0000-000086AA0000}"/>
    <cellStyle name="Normal 7 12 2" xfId="20177" xr:uid="{00000000-0005-0000-0000-000087AA0000}"/>
    <cellStyle name="Normal 7 12 2 2" xfId="28131" xr:uid="{00000000-0005-0000-0000-000088AA0000}"/>
    <cellStyle name="Normal 7 12 2 2 2" xfId="57090" xr:uid="{00000000-0005-0000-0000-000089AA0000}"/>
    <cellStyle name="Normal 7 12 2 3" xfId="49149" xr:uid="{00000000-0005-0000-0000-00008AAA0000}"/>
    <cellStyle name="Normal 7 12 3" xfId="13507" xr:uid="{00000000-0005-0000-0000-00008BAA0000}"/>
    <cellStyle name="Normal 7 12 3 2" xfId="42565" xr:uid="{00000000-0005-0000-0000-00008CAA0000}"/>
    <cellStyle name="Normal 7 12 4" xfId="35981" xr:uid="{00000000-0005-0000-0000-00008DAA0000}"/>
    <cellStyle name="Normal 7 13" xfId="14659" xr:uid="{00000000-0005-0000-0000-00008EAA0000}"/>
    <cellStyle name="Normal 7 13 2" xfId="22694" xr:uid="{00000000-0005-0000-0000-00008FAA0000}"/>
    <cellStyle name="Normal 7 13 2 2" xfId="51653" xr:uid="{00000000-0005-0000-0000-000090AA0000}"/>
    <cellStyle name="Normal 7 13 3" xfId="43712" xr:uid="{00000000-0005-0000-0000-000091AA0000}"/>
    <cellStyle name="Normal 7 14" xfId="21323" xr:uid="{00000000-0005-0000-0000-000092AA0000}"/>
    <cellStyle name="Normal 7 14 2" xfId="29275" xr:uid="{00000000-0005-0000-0000-000093AA0000}"/>
    <cellStyle name="Normal 7 14 2 2" xfId="58234" xr:uid="{00000000-0005-0000-0000-000094AA0000}"/>
    <cellStyle name="Normal 7 14 3" xfId="50293" xr:uid="{00000000-0005-0000-0000-000095AA0000}"/>
    <cellStyle name="Normal 7 15" xfId="22551" xr:uid="{00000000-0005-0000-0000-000096AA0000}"/>
    <cellStyle name="Normal 7 15 2" xfId="30492" xr:uid="{00000000-0005-0000-0000-000097AA0000}"/>
    <cellStyle name="Normal 7 15 2 2" xfId="59451" xr:uid="{00000000-0005-0000-0000-000098AA0000}"/>
    <cellStyle name="Normal 7 15 3" xfId="51513" xr:uid="{00000000-0005-0000-0000-000099AA0000}"/>
    <cellStyle name="Normal 7 16" xfId="22654" xr:uid="{00000000-0005-0000-0000-00009AAA0000}"/>
    <cellStyle name="Normal 7 16 2" xfId="51616" xr:uid="{00000000-0005-0000-0000-00009BAA0000}"/>
    <cellStyle name="Normal 7 17" xfId="8065" xr:uid="{00000000-0005-0000-0000-00009CAA0000}"/>
    <cellStyle name="Normal 7 17 2" xfId="37125" xr:uid="{00000000-0005-0000-0000-00009DAA0000}"/>
    <cellStyle name="Normal 7 18" xfId="30541" xr:uid="{00000000-0005-0000-0000-00009EAA0000}"/>
    <cellStyle name="Normal 7 2" xfId="128" xr:uid="{00000000-0005-0000-0000-00009FAA0000}"/>
    <cellStyle name="Normal 7 2 2" xfId="3514" xr:uid="{00000000-0005-0000-0000-0000A0AA0000}"/>
    <cellStyle name="Normal 7 2 2 2" xfId="4669" xr:uid="{00000000-0005-0000-0000-0000A1AA0000}"/>
    <cellStyle name="Normal 7 2 2 2 2" xfId="17963" xr:uid="{00000000-0005-0000-0000-0000A2AA0000}"/>
    <cellStyle name="Normal 7 2 2 2 2 2" xfId="25917" xr:uid="{00000000-0005-0000-0000-0000A3AA0000}"/>
    <cellStyle name="Normal 7 2 2 2 2 2 2" xfId="54876" xr:uid="{00000000-0005-0000-0000-0000A4AA0000}"/>
    <cellStyle name="Normal 7 2 2 2 2 3" xfId="46935" xr:uid="{00000000-0005-0000-0000-0000A5AA0000}"/>
    <cellStyle name="Normal 7 2 2 2 3" xfId="11293" xr:uid="{00000000-0005-0000-0000-0000A6AA0000}"/>
    <cellStyle name="Normal 7 2 2 2 3 2" xfId="40351" xr:uid="{00000000-0005-0000-0000-0000A7AA0000}"/>
    <cellStyle name="Normal 7 2 2 2 4" xfId="33767" xr:uid="{00000000-0005-0000-0000-0000A8AA0000}"/>
    <cellStyle name="Normal 7 2 2 3" xfId="6829" xr:uid="{00000000-0005-0000-0000-0000A9AA0000}"/>
    <cellStyle name="Normal 7 2 2 3 2" xfId="20111" xr:uid="{00000000-0005-0000-0000-0000AAAA0000}"/>
    <cellStyle name="Normal 7 2 2 3 2 2" xfId="28065" xr:uid="{00000000-0005-0000-0000-0000ABAA0000}"/>
    <cellStyle name="Normal 7 2 2 3 2 2 2" xfId="57024" xr:uid="{00000000-0005-0000-0000-0000ACAA0000}"/>
    <cellStyle name="Normal 7 2 2 3 2 3" xfId="49083" xr:uid="{00000000-0005-0000-0000-0000ADAA0000}"/>
    <cellStyle name="Normal 7 2 2 3 3" xfId="13441" xr:uid="{00000000-0005-0000-0000-0000AEAA0000}"/>
    <cellStyle name="Normal 7 2 2 3 3 2" xfId="42499" xr:uid="{00000000-0005-0000-0000-0000AFAA0000}"/>
    <cellStyle name="Normal 7 2 2 3 4" xfId="35915" xr:uid="{00000000-0005-0000-0000-0000B0AA0000}"/>
    <cellStyle name="Normal 7 2 2 4" xfId="7994" xr:uid="{00000000-0005-0000-0000-0000B1AA0000}"/>
    <cellStyle name="Normal 7 2 2 4 2" xfId="21255" xr:uid="{00000000-0005-0000-0000-0000B2AA0000}"/>
    <cellStyle name="Normal 7 2 2 4 2 2" xfId="29209" xr:uid="{00000000-0005-0000-0000-0000B3AA0000}"/>
    <cellStyle name="Normal 7 2 2 4 2 2 2" xfId="58168" xr:uid="{00000000-0005-0000-0000-0000B4AA0000}"/>
    <cellStyle name="Normal 7 2 2 4 2 3" xfId="50227" xr:uid="{00000000-0005-0000-0000-0000B5AA0000}"/>
    <cellStyle name="Normal 7 2 2 4 3" xfId="14585" xr:uid="{00000000-0005-0000-0000-0000B6AA0000}"/>
    <cellStyle name="Normal 7 2 2 4 3 2" xfId="43643" xr:uid="{00000000-0005-0000-0000-0000B7AA0000}"/>
    <cellStyle name="Normal 7 2 2 4 4" xfId="37059" xr:uid="{00000000-0005-0000-0000-0000B8AA0000}"/>
    <cellStyle name="Normal 7 2 2 5" xfId="15867" xr:uid="{00000000-0005-0000-0000-0000B9AA0000}"/>
    <cellStyle name="Normal 7 2 2 5 2" xfId="23856" xr:uid="{00000000-0005-0000-0000-0000BAAA0000}"/>
    <cellStyle name="Normal 7 2 2 5 2 2" xfId="52815" xr:uid="{00000000-0005-0000-0000-0000BBAA0000}"/>
    <cellStyle name="Normal 7 2 2 5 3" xfId="44874" xr:uid="{00000000-0005-0000-0000-0000BCAA0000}"/>
    <cellStyle name="Normal 7 2 2 6" xfId="22405" xr:uid="{00000000-0005-0000-0000-0000BDAA0000}"/>
    <cellStyle name="Normal 7 2 2 6 2" xfId="30353" xr:uid="{00000000-0005-0000-0000-0000BEAA0000}"/>
    <cellStyle name="Normal 7 2 2 6 2 2" xfId="59312" xr:uid="{00000000-0005-0000-0000-0000BFAA0000}"/>
    <cellStyle name="Normal 7 2 2 6 3" xfId="51371" xr:uid="{00000000-0005-0000-0000-0000C0AA0000}"/>
    <cellStyle name="Normal 7 2 2 7" xfId="10149" xr:uid="{00000000-0005-0000-0000-0000C1AA0000}"/>
    <cellStyle name="Normal 7 2 2 7 2" xfId="39207" xr:uid="{00000000-0005-0000-0000-0000C2AA0000}"/>
    <cellStyle name="Normal 7 2 2 8" xfId="32623" xr:uid="{00000000-0005-0000-0000-0000C3AA0000}"/>
    <cellStyle name="Normal 7 2 3" xfId="22552" xr:uid="{00000000-0005-0000-0000-0000C4AA0000}"/>
    <cellStyle name="Normal 7 2 3 2" xfId="30493" xr:uid="{00000000-0005-0000-0000-0000C5AA0000}"/>
    <cellStyle name="Normal 7 2 3 2 2" xfId="59452" xr:uid="{00000000-0005-0000-0000-0000C6AA0000}"/>
    <cellStyle name="Normal 7 2 3 3" xfId="51514" xr:uid="{00000000-0005-0000-0000-0000C7AA0000}"/>
    <cellStyle name="Normal 7 2 4" xfId="22655" xr:uid="{00000000-0005-0000-0000-0000C8AA0000}"/>
    <cellStyle name="Normal 7 2 4 2" xfId="51617" xr:uid="{00000000-0005-0000-0000-0000C9AA0000}"/>
    <cellStyle name="Normal 7 3" xfId="109" xr:uid="{00000000-0005-0000-0000-0000CAAA0000}"/>
    <cellStyle name="Normal 7 3 10" xfId="14694" xr:uid="{00000000-0005-0000-0000-0000CBAA0000}"/>
    <cellStyle name="Normal 7 3 10 2" xfId="22729" xr:uid="{00000000-0005-0000-0000-0000CCAA0000}"/>
    <cellStyle name="Normal 7 3 10 2 2" xfId="51688" xr:uid="{00000000-0005-0000-0000-0000CDAA0000}"/>
    <cellStyle name="Normal 7 3 10 3" xfId="43747" xr:uid="{00000000-0005-0000-0000-0000CEAA0000}"/>
    <cellStyle name="Normal 7 3 11" xfId="21356" xr:uid="{00000000-0005-0000-0000-0000CFAA0000}"/>
    <cellStyle name="Normal 7 3 11 2" xfId="29308" xr:uid="{00000000-0005-0000-0000-0000D0AA0000}"/>
    <cellStyle name="Normal 7 3 11 2 2" xfId="58267" xr:uid="{00000000-0005-0000-0000-0000D1AA0000}"/>
    <cellStyle name="Normal 7 3 11 3" xfId="50326" xr:uid="{00000000-0005-0000-0000-0000D2AA0000}"/>
    <cellStyle name="Normal 7 3 12" xfId="8098" xr:uid="{00000000-0005-0000-0000-0000D3AA0000}"/>
    <cellStyle name="Normal 7 3 12 2" xfId="37158" xr:uid="{00000000-0005-0000-0000-0000D4AA0000}"/>
    <cellStyle name="Normal 7 3 13" xfId="30574" xr:uid="{00000000-0005-0000-0000-0000D5AA0000}"/>
    <cellStyle name="Normal 7 3 2" xfId="1468" xr:uid="{00000000-0005-0000-0000-0000D6AA0000}"/>
    <cellStyle name="Normal 7 3 2 10" xfId="21450" xr:uid="{00000000-0005-0000-0000-0000D7AA0000}"/>
    <cellStyle name="Normal 7 3 2 10 2" xfId="29398" xr:uid="{00000000-0005-0000-0000-0000D8AA0000}"/>
    <cellStyle name="Normal 7 3 2 10 2 2" xfId="58357" xr:uid="{00000000-0005-0000-0000-0000D9AA0000}"/>
    <cellStyle name="Normal 7 3 2 10 3" xfId="50416" xr:uid="{00000000-0005-0000-0000-0000DAAA0000}"/>
    <cellStyle name="Normal 7 3 2 11" xfId="8190" xr:uid="{00000000-0005-0000-0000-0000DBAA0000}"/>
    <cellStyle name="Normal 7 3 2 11 2" xfId="37248" xr:uid="{00000000-0005-0000-0000-0000DCAA0000}"/>
    <cellStyle name="Normal 7 3 2 12" xfId="30664" xr:uid="{00000000-0005-0000-0000-0000DDAA0000}"/>
    <cellStyle name="Normal 7 3 2 2" xfId="1688" xr:uid="{00000000-0005-0000-0000-0000DEAA0000}"/>
    <cellStyle name="Normal 7 3 2 2 10" xfId="30877" xr:uid="{00000000-0005-0000-0000-0000DFAA0000}"/>
    <cellStyle name="Normal 7 3 2 2 2" xfId="2313" xr:uid="{00000000-0005-0000-0000-0000E0AA0000}"/>
    <cellStyle name="Normal 7 3 2 2 2 2" xfId="3321" xr:uid="{00000000-0005-0000-0000-0000E1AA0000}"/>
    <cellStyle name="Normal 7 3 2 2 2 2 2" xfId="6679" xr:uid="{00000000-0005-0000-0000-0000E2AA0000}"/>
    <cellStyle name="Normal 7 3 2 2 2 2 2 2" xfId="19961" xr:uid="{00000000-0005-0000-0000-0000E3AA0000}"/>
    <cellStyle name="Normal 7 3 2 2 2 2 2 2 2" xfId="27915" xr:uid="{00000000-0005-0000-0000-0000E4AA0000}"/>
    <cellStyle name="Normal 7 3 2 2 2 2 2 2 2 2" xfId="56874" xr:uid="{00000000-0005-0000-0000-0000E5AA0000}"/>
    <cellStyle name="Normal 7 3 2 2 2 2 2 2 3" xfId="48933" xr:uid="{00000000-0005-0000-0000-0000E6AA0000}"/>
    <cellStyle name="Normal 7 3 2 2 2 2 2 3" xfId="13291" xr:uid="{00000000-0005-0000-0000-0000E7AA0000}"/>
    <cellStyle name="Normal 7 3 2 2 2 2 2 3 2" xfId="42349" xr:uid="{00000000-0005-0000-0000-0000E8AA0000}"/>
    <cellStyle name="Normal 7 3 2 2 2 2 2 4" xfId="35765" xr:uid="{00000000-0005-0000-0000-0000E9AA0000}"/>
    <cellStyle name="Normal 7 3 2 2 2 2 3" xfId="16809" xr:uid="{00000000-0005-0000-0000-0000EAAA0000}"/>
    <cellStyle name="Normal 7 3 2 2 2 2 3 2" xfId="24763" xr:uid="{00000000-0005-0000-0000-0000EBAA0000}"/>
    <cellStyle name="Normal 7 3 2 2 2 2 3 2 2" xfId="53722" xr:uid="{00000000-0005-0000-0000-0000ECAA0000}"/>
    <cellStyle name="Normal 7 3 2 2 2 2 3 3" xfId="45781" xr:uid="{00000000-0005-0000-0000-0000EDAA0000}"/>
    <cellStyle name="Normal 7 3 2 2 2 2 4" xfId="9999" xr:uid="{00000000-0005-0000-0000-0000EEAA0000}"/>
    <cellStyle name="Normal 7 3 2 2 2 2 4 2" xfId="39057" xr:uid="{00000000-0005-0000-0000-0000EFAA0000}"/>
    <cellStyle name="Normal 7 3 2 2 2 2 5" xfId="32473" xr:uid="{00000000-0005-0000-0000-0000F0AA0000}"/>
    <cellStyle name="Normal 7 3 2 2 2 3" xfId="4519" xr:uid="{00000000-0005-0000-0000-0000F1AA0000}"/>
    <cellStyle name="Normal 7 3 2 2 2 3 2" xfId="17813" xr:uid="{00000000-0005-0000-0000-0000F2AA0000}"/>
    <cellStyle name="Normal 7 3 2 2 2 3 2 2" xfId="25767" xr:uid="{00000000-0005-0000-0000-0000F3AA0000}"/>
    <cellStyle name="Normal 7 3 2 2 2 3 2 2 2" xfId="54726" xr:uid="{00000000-0005-0000-0000-0000F4AA0000}"/>
    <cellStyle name="Normal 7 3 2 2 2 3 2 3" xfId="46785" xr:uid="{00000000-0005-0000-0000-0000F5AA0000}"/>
    <cellStyle name="Normal 7 3 2 2 2 3 3" xfId="11143" xr:uid="{00000000-0005-0000-0000-0000F6AA0000}"/>
    <cellStyle name="Normal 7 3 2 2 2 3 3 2" xfId="40201" xr:uid="{00000000-0005-0000-0000-0000F7AA0000}"/>
    <cellStyle name="Normal 7 3 2 2 2 3 4" xfId="33617" xr:uid="{00000000-0005-0000-0000-0000F8AA0000}"/>
    <cellStyle name="Normal 7 3 2 2 2 4" xfId="5675" xr:uid="{00000000-0005-0000-0000-0000F9AA0000}"/>
    <cellStyle name="Normal 7 3 2 2 2 4 2" xfId="18957" xr:uid="{00000000-0005-0000-0000-0000FAAA0000}"/>
    <cellStyle name="Normal 7 3 2 2 2 4 2 2" xfId="26911" xr:uid="{00000000-0005-0000-0000-0000FBAA0000}"/>
    <cellStyle name="Normal 7 3 2 2 2 4 2 2 2" xfId="55870" xr:uid="{00000000-0005-0000-0000-0000FCAA0000}"/>
    <cellStyle name="Normal 7 3 2 2 2 4 2 3" xfId="47929" xr:uid="{00000000-0005-0000-0000-0000FDAA0000}"/>
    <cellStyle name="Normal 7 3 2 2 2 4 3" xfId="12287" xr:uid="{00000000-0005-0000-0000-0000FEAA0000}"/>
    <cellStyle name="Normal 7 3 2 2 2 4 3 2" xfId="41345" xr:uid="{00000000-0005-0000-0000-0000FFAA0000}"/>
    <cellStyle name="Normal 7 3 2 2 2 4 4" xfId="34761" xr:uid="{00000000-0005-0000-0000-000000AB0000}"/>
    <cellStyle name="Normal 7 3 2 2 2 5" xfId="7844" xr:uid="{00000000-0005-0000-0000-000001AB0000}"/>
    <cellStyle name="Normal 7 3 2 2 2 5 2" xfId="21105" xr:uid="{00000000-0005-0000-0000-000002AB0000}"/>
    <cellStyle name="Normal 7 3 2 2 2 5 2 2" xfId="29059" xr:uid="{00000000-0005-0000-0000-000003AB0000}"/>
    <cellStyle name="Normal 7 3 2 2 2 5 2 2 2" xfId="58018" xr:uid="{00000000-0005-0000-0000-000004AB0000}"/>
    <cellStyle name="Normal 7 3 2 2 2 5 2 3" xfId="50077" xr:uid="{00000000-0005-0000-0000-000005AB0000}"/>
    <cellStyle name="Normal 7 3 2 2 2 5 3" xfId="14435" xr:uid="{00000000-0005-0000-0000-000006AB0000}"/>
    <cellStyle name="Normal 7 3 2 2 2 5 3 2" xfId="43493" xr:uid="{00000000-0005-0000-0000-000007AB0000}"/>
    <cellStyle name="Normal 7 3 2 2 2 5 4" xfId="36909" xr:uid="{00000000-0005-0000-0000-000008AB0000}"/>
    <cellStyle name="Normal 7 3 2 2 2 6" xfId="15714" xr:uid="{00000000-0005-0000-0000-000009AB0000}"/>
    <cellStyle name="Normal 7 3 2 2 2 6 2" xfId="23704" xr:uid="{00000000-0005-0000-0000-00000AAB0000}"/>
    <cellStyle name="Normal 7 3 2 2 2 6 2 2" xfId="52663" xr:uid="{00000000-0005-0000-0000-00000BAB0000}"/>
    <cellStyle name="Normal 7 3 2 2 2 6 3" xfId="44722" xr:uid="{00000000-0005-0000-0000-00000CAB0000}"/>
    <cellStyle name="Normal 7 3 2 2 2 7" xfId="22255" xr:uid="{00000000-0005-0000-0000-00000DAB0000}"/>
    <cellStyle name="Normal 7 3 2 2 2 7 2" xfId="30203" xr:uid="{00000000-0005-0000-0000-00000EAB0000}"/>
    <cellStyle name="Normal 7 3 2 2 2 7 2 2" xfId="59162" xr:uid="{00000000-0005-0000-0000-00000FAB0000}"/>
    <cellStyle name="Normal 7 3 2 2 2 7 3" xfId="51221" xr:uid="{00000000-0005-0000-0000-000010AB0000}"/>
    <cellStyle name="Normal 7 3 2 2 2 8" xfId="8995" xr:uid="{00000000-0005-0000-0000-000011AB0000}"/>
    <cellStyle name="Normal 7 3 2 2 2 8 2" xfId="38053" xr:uid="{00000000-0005-0000-0000-000012AB0000}"/>
    <cellStyle name="Normal 7 3 2 2 2 9" xfId="31469" xr:uid="{00000000-0005-0000-0000-000013AB0000}"/>
    <cellStyle name="Normal 7 3 2 2 3" xfId="2729" xr:uid="{00000000-0005-0000-0000-000014AB0000}"/>
    <cellStyle name="Normal 7 3 2 2 3 2" xfId="6087" xr:uid="{00000000-0005-0000-0000-000015AB0000}"/>
    <cellStyle name="Normal 7 3 2 2 3 2 2" xfId="19369" xr:uid="{00000000-0005-0000-0000-000016AB0000}"/>
    <cellStyle name="Normal 7 3 2 2 3 2 2 2" xfId="27323" xr:uid="{00000000-0005-0000-0000-000017AB0000}"/>
    <cellStyle name="Normal 7 3 2 2 3 2 2 2 2" xfId="56282" xr:uid="{00000000-0005-0000-0000-000018AB0000}"/>
    <cellStyle name="Normal 7 3 2 2 3 2 2 3" xfId="48341" xr:uid="{00000000-0005-0000-0000-000019AB0000}"/>
    <cellStyle name="Normal 7 3 2 2 3 2 3" xfId="12699" xr:uid="{00000000-0005-0000-0000-00001AAB0000}"/>
    <cellStyle name="Normal 7 3 2 2 3 2 3 2" xfId="41757" xr:uid="{00000000-0005-0000-0000-00001BAB0000}"/>
    <cellStyle name="Normal 7 3 2 2 3 2 4" xfId="35173" xr:uid="{00000000-0005-0000-0000-00001CAB0000}"/>
    <cellStyle name="Normal 7 3 2 2 3 3" xfId="16217" xr:uid="{00000000-0005-0000-0000-00001DAB0000}"/>
    <cellStyle name="Normal 7 3 2 2 3 3 2" xfId="24171" xr:uid="{00000000-0005-0000-0000-00001EAB0000}"/>
    <cellStyle name="Normal 7 3 2 2 3 3 2 2" xfId="53130" xr:uid="{00000000-0005-0000-0000-00001FAB0000}"/>
    <cellStyle name="Normal 7 3 2 2 3 3 3" xfId="45189" xr:uid="{00000000-0005-0000-0000-000020AB0000}"/>
    <cellStyle name="Normal 7 3 2 2 3 4" xfId="9407" xr:uid="{00000000-0005-0000-0000-000021AB0000}"/>
    <cellStyle name="Normal 7 3 2 2 3 4 2" xfId="38465" xr:uid="{00000000-0005-0000-0000-000022AB0000}"/>
    <cellStyle name="Normal 7 3 2 2 3 5" xfId="31881" xr:uid="{00000000-0005-0000-0000-000023AB0000}"/>
    <cellStyle name="Normal 7 3 2 2 4" xfId="3927" xr:uid="{00000000-0005-0000-0000-000024AB0000}"/>
    <cellStyle name="Normal 7 3 2 2 4 2" xfId="17221" xr:uid="{00000000-0005-0000-0000-000025AB0000}"/>
    <cellStyle name="Normal 7 3 2 2 4 2 2" xfId="25175" xr:uid="{00000000-0005-0000-0000-000026AB0000}"/>
    <cellStyle name="Normal 7 3 2 2 4 2 2 2" xfId="54134" xr:uid="{00000000-0005-0000-0000-000027AB0000}"/>
    <cellStyle name="Normal 7 3 2 2 4 2 3" xfId="46193" xr:uid="{00000000-0005-0000-0000-000028AB0000}"/>
    <cellStyle name="Normal 7 3 2 2 4 3" xfId="10551" xr:uid="{00000000-0005-0000-0000-000029AB0000}"/>
    <cellStyle name="Normal 7 3 2 2 4 3 2" xfId="39609" xr:uid="{00000000-0005-0000-0000-00002AAB0000}"/>
    <cellStyle name="Normal 7 3 2 2 4 4" xfId="33025" xr:uid="{00000000-0005-0000-0000-00002BAB0000}"/>
    <cellStyle name="Normal 7 3 2 2 5" xfId="5083" xr:uid="{00000000-0005-0000-0000-00002CAB0000}"/>
    <cellStyle name="Normal 7 3 2 2 5 2" xfId="18365" xr:uid="{00000000-0005-0000-0000-00002DAB0000}"/>
    <cellStyle name="Normal 7 3 2 2 5 2 2" xfId="26319" xr:uid="{00000000-0005-0000-0000-00002EAB0000}"/>
    <cellStyle name="Normal 7 3 2 2 5 2 2 2" xfId="55278" xr:uid="{00000000-0005-0000-0000-00002FAB0000}"/>
    <cellStyle name="Normal 7 3 2 2 5 2 3" xfId="47337" xr:uid="{00000000-0005-0000-0000-000030AB0000}"/>
    <cellStyle name="Normal 7 3 2 2 5 3" xfId="11695" xr:uid="{00000000-0005-0000-0000-000031AB0000}"/>
    <cellStyle name="Normal 7 3 2 2 5 3 2" xfId="40753" xr:uid="{00000000-0005-0000-0000-000032AB0000}"/>
    <cellStyle name="Normal 7 3 2 2 5 4" xfId="34169" xr:uid="{00000000-0005-0000-0000-000033AB0000}"/>
    <cellStyle name="Normal 7 3 2 2 6" xfId="7252" xr:uid="{00000000-0005-0000-0000-000034AB0000}"/>
    <cellStyle name="Normal 7 3 2 2 6 2" xfId="20513" xr:uid="{00000000-0005-0000-0000-000035AB0000}"/>
    <cellStyle name="Normal 7 3 2 2 6 2 2" xfId="28467" xr:uid="{00000000-0005-0000-0000-000036AB0000}"/>
    <cellStyle name="Normal 7 3 2 2 6 2 2 2" xfId="57426" xr:uid="{00000000-0005-0000-0000-000037AB0000}"/>
    <cellStyle name="Normal 7 3 2 2 6 2 3" xfId="49485" xr:uid="{00000000-0005-0000-0000-000038AB0000}"/>
    <cellStyle name="Normal 7 3 2 2 6 3" xfId="13843" xr:uid="{00000000-0005-0000-0000-000039AB0000}"/>
    <cellStyle name="Normal 7 3 2 2 6 3 2" xfId="42901" xr:uid="{00000000-0005-0000-0000-00003AAB0000}"/>
    <cellStyle name="Normal 7 3 2 2 6 4" xfId="36317" xr:uid="{00000000-0005-0000-0000-00003BAB0000}"/>
    <cellStyle name="Normal 7 3 2 2 7" xfId="15121" xr:uid="{00000000-0005-0000-0000-00003CAB0000}"/>
    <cellStyle name="Normal 7 3 2 2 7 2" xfId="23111" xr:uid="{00000000-0005-0000-0000-00003DAB0000}"/>
    <cellStyle name="Normal 7 3 2 2 7 2 2" xfId="52070" xr:uid="{00000000-0005-0000-0000-00003EAB0000}"/>
    <cellStyle name="Normal 7 3 2 2 7 3" xfId="44129" xr:uid="{00000000-0005-0000-0000-00003FAB0000}"/>
    <cellStyle name="Normal 7 3 2 2 8" xfId="21663" xr:uid="{00000000-0005-0000-0000-000040AB0000}"/>
    <cellStyle name="Normal 7 3 2 2 8 2" xfId="29611" xr:uid="{00000000-0005-0000-0000-000041AB0000}"/>
    <cellStyle name="Normal 7 3 2 2 8 2 2" xfId="58570" xr:uid="{00000000-0005-0000-0000-000042AB0000}"/>
    <cellStyle name="Normal 7 3 2 2 8 3" xfId="50629" xr:uid="{00000000-0005-0000-0000-000043AB0000}"/>
    <cellStyle name="Normal 7 3 2 2 9" xfId="8403" xr:uid="{00000000-0005-0000-0000-000044AB0000}"/>
    <cellStyle name="Normal 7 3 2 2 9 2" xfId="37461" xr:uid="{00000000-0005-0000-0000-000045AB0000}"/>
    <cellStyle name="Normal 7 3 2 3" xfId="2100" xr:uid="{00000000-0005-0000-0000-000046AB0000}"/>
    <cellStyle name="Normal 7 3 2 3 2" xfId="3108" xr:uid="{00000000-0005-0000-0000-000047AB0000}"/>
    <cellStyle name="Normal 7 3 2 3 2 2" xfId="6466" xr:uid="{00000000-0005-0000-0000-000048AB0000}"/>
    <cellStyle name="Normal 7 3 2 3 2 2 2" xfId="19748" xr:uid="{00000000-0005-0000-0000-000049AB0000}"/>
    <cellStyle name="Normal 7 3 2 3 2 2 2 2" xfId="27702" xr:uid="{00000000-0005-0000-0000-00004AAB0000}"/>
    <cellStyle name="Normal 7 3 2 3 2 2 2 2 2" xfId="56661" xr:uid="{00000000-0005-0000-0000-00004BAB0000}"/>
    <cellStyle name="Normal 7 3 2 3 2 2 2 3" xfId="48720" xr:uid="{00000000-0005-0000-0000-00004CAB0000}"/>
    <cellStyle name="Normal 7 3 2 3 2 2 3" xfId="13078" xr:uid="{00000000-0005-0000-0000-00004DAB0000}"/>
    <cellStyle name="Normal 7 3 2 3 2 2 3 2" xfId="42136" xr:uid="{00000000-0005-0000-0000-00004EAB0000}"/>
    <cellStyle name="Normal 7 3 2 3 2 2 4" xfId="35552" xr:uid="{00000000-0005-0000-0000-00004FAB0000}"/>
    <cellStyle name="Normal 7 3 2 3 2 3" xfId="16596" xr:uid="{00000000-0005-0000-0000-000050AB0000}"/>
    <cellStyle name="Normal 7 3 2 3 2 3 2" xfId="24550" xr:uid="{00000000-0005-0000-0000-000051AB0000}"/>
    <cellStyle name="Normal 7 3 2 3 2 3 2 2" xfId="53509" xr:uid="{00000000-0005-0000-0000-000052AB0000}"/>
    <cellStyle name="Normal 7 3 2 3 2 3 3" xfId="45568" xr:uid="{00000000-0005-0000-0000-000053AB0000}"/>
    <cellStyle name="Normal 7 3 2 3 2 4" xfId="9786" xr:uid="{00000000-0005-0000-0000-000054AB0000}"/>
    <cellStyle name="Normal 7 3 2 3 2 4 2" xfId="38844" xr:uid="{00000000-0005-0000-0000-000055AB0000}"/>
    <cellStyle name="Normal 7 3 2 3 2 5" xfId="32260" xr:uid="{00000000-0005-0000-0000-000056AB0000}"/>
    <cellStyle name="Normal 7 3 2 3 3" xfId="4306" xr:uid="{00000000-0005-0000-0000-000057AB0000}"/>
    <cellStyle name="Normal 7 3 2 3 3 2" xfId="17600" xr:uid="{00000000-0005-0000-0000-000058AB0000}"/>
    <cellStyle name="Normal 7 3 2 3 3 2 2" xfId="25554" xr:uid="{00000000-0005-0000-0000-000059AB0000}"/>
    <cellStyle name="Normal 7 3 2 3 3 2 2 2" xfId="54513" xr:uid="{00000000-0005-0000-0000-00005AAB0000}"/>
    <cellStyle name="Normal 7 3 2 3 3 2 3" xfId="46572" xr:uid="{00000000-0005-0000-0000-00005BAB0000}"/>
    <cellStyle name="Normal 7 3 2 3 3 3" xfId="10930" xr:uid="{00000000-0005-0000-0000-00005CAB0000}"/>
    <cellStyle name="Normal 7 3 2 3 3 3 2" xfId="39988" xr:uid="{00000000-0005-0000-0000-00005DAB0000}"/>
    <cellStyle name="Normal 7 3 2 3 3 4" xfId="33404" xr:uid="{00000000-0005-0000-0000-00005EAB0000}"/>
    <cellStyle name="Normal 7 3 2 3 4" xfId="5462" xr:uid="{00000000-0005-0000-0000-00005FAB0000}"/>
    <cellStyle name="Normal 7 3 2 3 4 2" xfId="18744" xr:uid="{00000000-0005-0000-0000-000060AB0000}"/>
    <cellStyle name="Normal 7 3 2 3 4 2 2" xfId="26698" xr:uid="{00000000-0005-0000-0000-000061AB0000}"/>
    <cellStyle name="Normal 7 3 2 3 4 2 2 2" xfId="55657" xr:uid="{00000000-0005-0000-0000-000062AB0000}"/>
    <cellStyle name="Normal 7 3 2 3 4 2 3" xfId="47716" xr:uid="{00000000-0005-0000-0000-000063AB0000}"/>
    <cellStyle name="Normal 7 3 2 3 4 3" xfId="12074" xr:uid="{00000000-0005-0000-0000-000064AB0000}"/>
    <cellStyle name="Normal 7 3 2 3 4 3 2" xfId="41132" xr:uid="{00000000-0005-0000-0000-000065AB0000}"/>
    <cellStyle name="Normal 7 3 2 3 4 4" xfId="34548" xr:uid="{00000000-0005-0000-0000-000066AB0000}"/>
    <cellStyle name="Normal 7 3 2 3 5" xfId="7631" xr:uid="{00000000-0005-0000-0000-000067AB0000}"/>
    <cellStyle name="Normal 7 3 2 3 5 2" xfId="20892" xr:uid="{00000000-0005-0000-0000-000068AB0000}"/>
    <cellStyle name="Normal 7 3 2 3 5 2 2" xfId="28846" xr:uid="{00000000-0005-0000-0000-000069AB0000}"/>
    <cellStyle name="Normal 7 3 2 3 5 2 2 2" xfId="57805" xr:uid="{00000000-0005-0000-0000-00006AAB0000}"/>
    <cellStyle name="Normal 7 3 2 3 5 2 3" xfId="49864" xr:uid="{00000000-0005-0000-0000-00006BAB0000}"/>
    <cellStyle name="Normal 7 3 2 3 5 3" xfId="14222" xr:uid="{00000000-0005-0000-0000-00006CAB0000}"/>
    <cellStyle name="Normal 7 3 2 3 5 3 2" xfId="43280" xr:uid="{00000000-0005-0000-0000-00006DAB0000}"/>
    <cellStyle name="Normal 7 3 2 3 5 4" xfId="36696" xr:uid="{00000000-0005-0000-0000-00006EAB0000}"/>
    <cellStyle name="Normal 7 3 2 3 6" xfId="15501" xr:uid="{00000000-0005-0000-0000-00006FAB0000}"/>
    <cellStyle name="Normal 7 3 2 3 6 2" xfId="23491" xr:uid="{00000000-0005-0000-0000-000070AB0000}"/>
    <cellStyle name="Normal 7 3 2 3 6 2 2" xfId="52450" xr:uid="{00000000-0005-0000-0000-000071AB0000}"/>
    <cellStyle name="Normal 7 3 2 3 6 3" xfId="44509" xr:uid="{00000000-0005-0000-0000-000072AB0000}"/>
    <cellStyle name="Normal 7 3 2 3 7" xfId="22042" xr:uid="{00000000-0005-0000-0000-000073AB0000}"/>
    <cellStyle name="Normal 7 3 2 3 7 2" xfId="29990" xr:uid="{00000000-0005-0000-0000-000074AB0000}"/>
    <cellStyle name="Normal 7 3 2 3 7 2 2" xfId="58949" xr:uid="{00000000-0005-0000-0000-000075AB0000}"/>
    <cellStyle name="Normal 7 3 2 3 7 3" xfId="51008" xr:uid="{00000000-0005-0000-0000-000076AB0000}"/>
    <cellStyle name="Normal 7 3 2 3 8" xfId="8782" xr:uid="{00000000-0005-0000-0000-000077AB0000}"/>
    <cellStyle name="Normal 7 3 2 3 8 2" xfId="37840" xr:uid="{00000000-0005-0000-0000-000078AB0000}"/>
    <cellStyle name="Normal 7 3 2 3 9" xfId="31256" xr:uid="{00000000-0005-0000-0000-000079AB0000}"/>
    <cellStyle name="Normal 7 3 2 4" xfId="1918" xr:uid="{00000000-0005-0000-0000-00007AAB0000}"/>
    <cellStyle name="Normal 7 3 2 4 2" xfId="2928" xr:uid="{00000000-0005-0000-0000-00007BAB0000}"/>
    <cellStyle name="Normal 7 3 2 4 2 2" xfId="6286" xr:uid="{00000000-0005-0000-0000-00007CAB0000}"/>
    <cellStyle name="Normal 7 3 2 4 2 2 2" xfId="19568" xr:uid="{00000000-0005-0000-0000-00007DAB0000}"/>
    <cellStyle name="Normal 7 3 2 4 2 2 2 2" xfId="27522" xr:uid="{00000000-0005-0000-0000-00007EAB0000}"/>
    <cellStyle name="Normal 7 3 2 4 2 2 2 2 2" xfId="56481" xr:uid="{00000000-0005-0000-0000-00007FAB0000}"/>
    <cellStyle name="Normal 7 3 2 4 2 2 2 3" xfId="48540" xr:uid="{00000000-0005-0000-0000-000080AB0000}"/>
    <cellStyle name="Normal 7 3 2 4 2 2 3" xfId="12898" xr:uid="{00000000-0005-0000-0000-000081AB0000}"/>
    <cellStyle name="Normal 7 3 2 4 2 2 3 2" xfId="41956" xr:uid="{00000000-0005-0000-0000-000082AB0000}"/>
    <cellStyle name="Normal 7 3 2 4 2 2 4" xfId="35372" xr:uid="{00000000-0005-0000-0000-000083AB0000}"/>
    <cellStyle name="Normal 7 3 2 4 2 3" xfId="16416" xr:uid="{00000000-0005-0000-0000-000084AB0000}"/>
    <cellStyle name="Normal 7 3 2 4 2 3 2" xfId="24370" xr:uid="{00000000-0005-0000-0000-000085AB0000}"/>
    <cellStyle name="Normal 7 3 2 4 2 3 2 2" xfId="53329" xr:uid="{00000000-0005-0000-0000-000086AB0000}"/>
    <cellStyle name="Normal 7 3 2 4 2 3 3" xfId="45388" xr:uid="{00000000-0005-0000-0000-000087AB0000}"/>
    <cellStyle name="Normal 7 3 2 4 2 4" xfId="9606" xr:uid="{00000000-0005-0000-0000-000088AB0000}"/>
    <cellStyle name="Normal 7 3 2 4 2 4 2" xfId="38664" xr:uid="{00000000-0005-0000-0000-000089AB0000}"/>
    <cellStyle name="Normal 7 3 2 4 2 5" xfId="32080" xr:uid="{00000000-0005-0000-0000-00008AAB0000}"/>
    <cellStyle name="Normal 7 3 2 4 3" xfId="4126" xr:uid="{00000000-0005-0000-0000-00008BAB0000}"/>
    <cellStyle name="Normal 7 3 2 4 3 2" xfId="17420" xr:uid="{00000000-0005-0000-0000-00008CAB0000}"/>
    <cellStyle name="Normal 7 3 2 4 3 2 2" xfId="25374" xr:uid="{00000000-0005-0000-0000-00008DAB0000}"/>
    <cellStyle name="Normal 7 3 2 4 3 2 2 2" xfId="54333" xr:uid="{00000000-0005-0000-0000-00008EAB0000}"/>
    <cellStyle name="Normal 7 3 2 4 3 2 3" xfId="46392" xr:uid="{00000000-0005-0000-0000-00008FAB0000}"/>
    <cellStyle name="Normal 7 3 2 4 3 3" xfId="10750" xr:uid="{00000000-0005-0000-0000-000090AB0000}"/>
    <cellStyle name="Normal 7 3 2 4 3 3 2" xfId="39808" xr:uid="{00000000-0005-0000-0000-000091AB0000}"/>
    <cellStyle name="Normal 7 3 2 4 3 4" xfId="33224" xr:uid="{00000000-0005-0000-0000-000092AB0000}"/>
    <cellStyle name="Normal 7 3 2 4 4" xfId="5282" xr:uid="{00000000-0005-0000-0000-000093AB0000}"/>
    <cellStyle name="Normal 7 3 2 4 4 2" xfId="18564" xr:uid="{00000000-0005-0000-0000-000094AB0000}"/>
    <cellStyle name="Normal 7 3 2 4 4 2 2" xfId="26518" xr:uid="{00000000-0005-0000-0000-000095AB0000}"/>
    <cellStyle name="Normal 7 3 2 4 4 2 2 2" xfId="55477" xr:uid="{00000000-0005-0000-0000-000096AB0000}"/>
    <cellStyle name="Normal 7 3 2 4 4 2 3" xfId="47536" xr:uid="{00000000-0005-0000-0000-000097AB0000}"/>
    <cellStyle name="Normal 7 3 2 4 4 3" xfId="11894" xr:uid="{00000000-0005-0000-0000-000098AB0000}"/>
    <cellStyle name="Normal 7 3 2 4 4 3 2" xfId="40952" xr:uid="{00000000-0005-0000-0000-000099AB0000}"/>
    <cellStyle name="Normal 7 3 2 4 4 4" xfId="34368" xr:uid="{00000000-0005-0000-0000-00009AAB0000}"/>
    <cellStyle name="Normal 7 3 2 4 5" xfId="7451" xr:uid="{00000000-0005-0000-0000-00009BAB0000}"/>
    <cellStyle name="Normal 7 3 2 4 5 2" xfId="20712" xr:uid="{00000000-0005-0000-0000-00009CAB0000}"/>
    <cellStyle name="Normal 7 3 2 4 5 2 2" xfId="28666" xr:uid="{00000000-0005-0000-0000-00009DAB0000}"/>
    <cellStyle name="Normal 7 3 2 4 5 2 2 2" xfId="57625" xr:uid="{00000000-0005-0000-0000-00009EAB0000}"/>
    <cellStyle name="Normal 7 3 2 4 5 2 3" xfId="49684" xr:uid="{00000000-0005-0000-0000-00009FAB0000}"/>
    <cellStyle name="Normal 7 3 2 4 5 3" xfId="14042" xr:uid="{00000000-0005-0000-0000-0000A0AB0000}"/>
    <cellStyle name="Normal 7 3 2 4 5 3 2" xfId="43100" xr:uid="{00000000-0005-0000-0000-0000A1AB0000}"/>
    <cellStyle name="Normal 7 3 2 4 5 4" xfId="36516" xr:uid="{00000000-0005-0000-0000-0000A2AB0000}"/>
    <cellStyle name="Normal 7 3 2 4 6" xfId="15321" xr:uid="{00000000-0005-0000-0000-0000A3AB0000}"/>
    <cellStyle name="Normal 7 3 2 4 6 2" xfId="23311" xr:uid="{00000000-0005-0000-0000-0000A4AB0000}"/>
    <cellStyle name="Normal 7 3 2 4 6 2 2" xfId="52270" xr:uid="{00000000-0005-0000-0000-0000A5AB0000}"/>
    <cellStyle name="Normal 7 3 2 4 6 3" xfId="44329" xr:uid="{00000000-0005-0000-0000-0000A6AB0000}"/>
    <cellStyle name="Normal 7 3 2 4 7" xfId="21862" xr:uid="{00000000-0005-0000-0000-0000A7AB0000}"/>
    <cellStyle name="Normal 7 3 2 4 7 2" xfId="29810" xr:uid="{00000000-0005-0000-0000-0000A8AB0000}"/>
    <cellStyle name="Normal 7 3 2 4 7 2 2" xfId="58769" xr:uid="{00000000-0005-0000-0000-0000A9AB0000}"/>
    <cellStyle name="Normal 7 3 2 4 7 3" xfId="50828" xr:uid="{00000000-0005-0000-0000-0000AAAB0000}"/>
    <cellStyle name="Normal 7 3 2 4 8" xfId="8602" xr:uid="{00000000-0005-0000-0000-0000ABAB0000}"/>
    <cellStyle name="Normal 7 3 2 4 8 2" xfId="37660" xr:uid="{00000000-0005-0000-0000-0000ACAB0000}"/>
    <cellStyle name="Normal 7 3 2 4 9" xfId="31076" xr:uid="{00000000-0005-0000-0000-0000ADAB0000}"/>
    <cellStyle name="Normal 7 3 2 5" xfId="2516" xr:uid="{00000000-0005-0000-0000-0000AEAB0000}"/>
    <cellStyle name="Normal 7 3 2 5 2" xfId="5874" xr:uid="{00000000-0005-0000-0000-0000AFAB0000}"/>
    <cellStyle name="Normal 7 3 2 5 2 2" xfId="19156" xr:uid="{00000000-0005-0000-0000-0000B0AB0000}"/>
    <cellStyle name="Normal 7 3 2 5 2 2 2" xfId="27110" xr:uid="{00000000-0005-0000-0000-0000B1AB0000}"/>
    <cellStyle name="Normal 7 3 2 5 2 2 2 2" xfId="56069" xr:uid="{00000000-0005-0000-0000-0000B2AB0000}"/>
    <cellStyle name="Normal 7 3 2 5 2 2 3" xfId="48128" xr:uid="{00000000-0005-0000-0000-0000B3AB0000}"/>
    <cellStyle name="Normal 7 3 2 5 2 3" xfId="12486" xr:uid="{00000000-0005-0000-0000-0000B4AB0000}"/>
    <cellStyle name="Normal 7 3 2 5 2 3 2" xfId="41544" xr:uid="{00000000-0005-0000-0000-0000B5AB0000}"/>
    <cellStyle name="Normal 7 3 2 5 2 4" xfId="34960" xr:uid="{00000000-0005-0000-0000-0000B6AB0000}"/>
    <cellStyle name="Normal 7 3 2 5 3" xfId="15949" xr:uid="{00000000-0005-0000-0000-0000B7AB0000}"/>
    <cellStyle name="Normal 7 3 2 5 3 2" xfId="23928" xr:uid="{00000000-0005-0000-0000-0000B8AB0000}"/>
    <cellStyle name="Normal 7 3 2 5 3 2 2" xfId="52887" xr:uid="{00000000-0005-0000-0000-0000B9AB0000}"/>
    <cellStyle name="Normal 7 3 2 5 3 3" xfId="44946" xr:uid="{00000000-0005-0000-0000-0000BAAB0000}"/>
    <cellStyle name="Normal 7 3 2 5 4" xfId="9194" xr:uid="{00000000-0005-0000-0000-0000BBAB0000}"/>
    <cellStyle name="Normal 7 3 2 5 4 2" xfId="38252" xr:uid="{00000000-0005-0000-0000-0000BCAB0000}"/>
    <cellStyle name="Normal 7 3 2 5 5" xfId="31668" xr:uid="{00000000-0005-0000-0000-0000BDAB0000}"/>
    <cellStyle name="Normal 7 3 2 6" xfId="3714" xr:uid="{00000000-0005-0000-0000-0000BEAB0000}"/>
    <cellStyle name="Normal 7 3 2 6 2" xfId="17008" xr:uid="{00000000-0005-0000-0000-0000BFAB0000}"/>
    <cellStyle name="Normal 7 3 2 6 2 2" xfId="24962" xr:uid="{00000000-0005-0000-0000-0000C0AB0000}"/>
    <cellStyle name="Normal 7 3 2 6 2 2 2" xfId="53921" xr:uid="{00000000-0005-0000-0000-0000C1AB0000}"/>
    <cellStyle name="Normal 7 3 2 6 2 3" xfId="45980" xr:uid="{00000000-0005-0000-0000-0000C2AB0000}"/>
    <cellStyle name="Normal 7 3 2 6 3" xfId="10338" xr:uid="{00000000-0005-0000-0000-0000C3AB0000}"/>
    <cellStyle name="Normal 7 3 2 6 3 2" xfId="39396" xr:uid="{00000000-0005-0000-0000-0000C4AB0000}"/>
    <cellStyle name="Normal 7 3 2 6 4" xfId="32812" xr:uid="{00000000-0005-0000-0000-0000C5AB0000}"/>
    <cellStyle name="Normal 7 3 2 7" xfId="4870" xr:uid="{00000000-0005-0000-0000-0000C6AB0000}"/>
    <cellStyle name="Normal 7 3 2 7 2" xfId="18152" xr:uid="{00000000-0005-0000-0000-0000C7AB0000}"/>
    <cellStyle name="Normal 7 3 2 7 2 2" xfId="26106" xr:uid="{00000000-0005-0000-0000-0000C8AB0000}"/>
    <cellStyle name="Normal 7 3 2 7 2 2 2" xfId="55065" xr:uid="{00000000-0005-0000-0000-0000C9AB0000}"/>
    <cellStyle name="Normal 7 3 2 7 2 3" xfId="47124" xr:uid="{00000000-0005-0000-0000-0000CAAB0000}"/>
    <cellStyle name="Normal 7 3 2 7 3" xfId="11482" xr:uid="{00000000-0005-0000-0000-0000CBAB0000}"/>
    <cellStyle name="Normal 7 3 2 7 3 2" xfId="40540" xr:uid="{00000000-0005-0000-0000-0000CCAB0000}"/>
    <cellStyle name="Normal 7 3 2 7 4" xfId="33956" xr:uid="{00000000-0005-0000-0000-0000CDAB0000}"/>
    <cellStyle name="Normal 7 3 2 8" xfId="7039" xr:uid="{00000000-0005-0000-0000-0000CEAB0000}"/>
    <cellStyle name="Normal 7 3 2 8 2" xfId="20300" xr:uid="{00000000-0005-0000-0000-0000CFAB0000}"/>
    <cellStyle name="Normal 7 3 2 8 2 2" xfId="28254" xr:uid="{00000000-0005-0000-0000-0000D0AB0000}"/>
    <cellStyle name="Normal 7 3 2 8 2 2 2" xfId="57213" xr:uid="{00000000-0005-0000-0000-0000D1AB0000}"/>
    <cellStyle name="Normal 7 3 2 8 2 3" xfId="49272" xr:uid="{00000000-0005-0000-0000-0000D2AB0000}"/>
    <cellStyle name="Normal 7 3 2 8 3" xfId="13630" xr:uid="{00000000-0005-0000-0000-0000D3AB0000}"/>
    <cellStyle name="Normal 7 3 2 8 3 2" xfId="42688" xr:uid="{00000000-0005-0000-0000-0000D4AB0000}"/>
    <cellStyle name="Normal 7 3 2 8 4" xfId="36104" xr:uid="{00000000-0005-0000-0000-0000D5AB0000}"/>
    <cellStyle name="Normal 7 3 2 9" xfId="14908" xr:uid="{00000000-0005-0000-0000-0000D6AB0000}"/>
    <cellStyle name="Normal 7 3 2 9 2" xfId="22898" xr:uid="{00000000-0005-0000-0000-0000D7AB0000}"/>
    <cellStyle name="Normal 7 3 2 9 2 2" xfId="51857" xr:uid="{00000000-0005-0000-0000-0000D8AB0000}"/>
    <cellStyle name="Normal 7 3 2 9 3" xfId="43916" xr:uid="{00000000-0005-0000-0000-0000D9AB0000}"/>
    <cellStyle name="Normal 7 3 3" xfId="1568" xr:uid="{00000000-0005-0000-0000-0000DAAB0000}"/>
    <cellStyle name="Normal 7 3 3 10" xfId="30757" xr:uid="{00000000-0005-0000-0000-0000DBAB0000}"/>
    <cellStyle name="Normal 7 3 3 2" xfId="2193" xr:uid="{00000000-0005-0000-0000-0000DCAB0000}"/>
    <cellStyle name="Normal 7 3 3 2 2" xfId="3201" xr:uid="{00000000-0005-0000-0000-0000DDAB0000}"/>
    <cellStyle name="Normal 7 3 3 2 2 2" xfId="6559" xr:uid="{00000000-0005-0000-0000-0000DEAB0000}"/>
    <cellStyle name="Normal 7 3 3 2 2 2 2" xfId="19841" xr:uid="{00000000-0005-0000-0000-0000DFAB0000}"/>
    <cellStyle name="Normal 7 3 3 2 2 2 2 2" xfId="27795" xr:uid="{00000000-0005-0000-0000-0000E0AB0000}"/>
    <cellStyle name="Normal 7 3 3 2 2 2 2 2 2" xfId="56754" xr:uid="{00000000-0005-0000-0000-0000E1AB0000}"/>
    <cellStyle name="Normal 7 3 3 2 2 2 2 3" xfId="48813" xr:uid="{00000000-0005-0000-0000-0000E2AB0000}"/>
    <cellStyle name="Normal 7 3 3 2 2 2 3" xfId="13171" xr:uid="{00000000-0005-0000-0000-0000E3AB0000}"/>
    <cellStyle name="Normal 7 3 3 2 2 2 3 2" xfId="42229" xr:uid="{00000000-0005-0000-0000-0000E4AB0000}"/>
    <cellStyle name="Normal 7 3 3 2 2 2 4" xfId="35645" xr:uid="{00000000-0005-0000-0000-0000E5AB0000}"/>
    <cellStyle name="Normal 7 3 3 2 2 3" xfId="16689" xr:uid="{00000000-0005-0000-0000-0000E6AB0000}"/>
    <cellStyle name="Normal 7 3 3 2 2 3 2" xfId="24643" xr:uid="{00000000-0005-0000-0000-0000E7AB0000}"/>
    <cellStyle name="Normal 7 3 3 2 2 3 2 2" xfId="53602" xr:uid="{00000000-0005-0000-0000-0000E8AB0000}"/>
    <cellStyle name="Normal 7 3 3 2 2 3 3" xfId="45661" xr:uid="{00000000-0005-0000-0000-0000E9AB0000}"/>
    <cellStyle name="Normal 7 3 3 2 2 4" xfId="9879" xr:uid="{00000000-0005-0000-0000-0000EAAB0000}"/>
    <cellStyle name="Normal 7 3 3 2 2 4 2" xfId="38937" xr:uid="{00000000-0005-0000-0000-0000EBAB0000}"/>
    <cellStyle name="Normal 7 3 3 2 2 5" xfId="32353" xr:uid="{00000000-0005-0000-0000-0000ECAB0000}"/>
    <cellStyle name="Normal 7 3 3 2 3" xfId="4399" xr:uid="{00000000-0005-0000-0000-0000EDAB0000}"/>
    <cellStyle name="Normal 7 3 3 2 3 2" xfId="17693" xr:uid="{00000000-0005-0000-0000-0000EEAB0000}"/>
    <cellStyle name="Normal 7 3 3 2 3 2 2" xfId="25647" xr:uid="{00000000-0005-0000-0000-0000EFAB0000}"/>
    <cellStyle name="Normal 7 3 3 2 3 2 2 2" xfId="54606" xr:uid="{00000000-0005-0000-0000-0000F0AB0000}"/>
    <cellStyle name="Normal 7 3 3 2 3 2 3" xfId="46665" xr:uid="{00000000-0005-0000-0000-0000F1AB0000}"/>
    <cellStyle name="Normal 7 3 3 2 3 3" xfId="11023" xr:uid="{00000000-0005-0000-0000-0000F2AB0000}"/>
    <cellStyle name="Normal 7 3 3 2 3 3 2" xfId="40081" xr:uid="{00000000-0005-0000-0000-0000F3AB0000}"/>
    <cellStyle name="Normal 7 3 3 2 3 4" xfId="33497" xr:uid="{00000000-0005-0000-0000-0000F4AB0000}"/>
    <cellStyle name="Normal 7 3 3 2 4" xfId="5555" xr:uid="{00000000-0005-0000-0000-0000F5AB0000}"/>
    <cellStyle name="Normal 7 3 3 2 4 2" xfId="18837" xr:uid="{00000000-0005-0000-0000-0000F6AB0000}"/>
    <cellStyle name="Normal 7 3 3 2 4 2 2" xfId="26791" xr:uid="{00000000-0005-0000-0000-0000F7AB0000}"/>
    <cellStyle name="Normal 7 3 3 2 4 2 2 2" xfId="55750" xr:uid="{00000000-0005-0000-0000-0000F8AB0000}"/>
    <cellStyle name="Normal 7 3 3 2 4 2 3" xfId="47809" xr:uid="{00000000-0005-0000-0000-0000F9AB0000}"/>
    <cellStyle name="Normal 7 3 3 2 4 3" xfId="12167" xr:uid="{00000000-0005-0000-0000-0000FAAB0000}"/>
    <cellStyle name="Normal 7 3 3 2 4 3 2" xfId="41225" xr:uid="{00000000-0005-0000-0000-0000FBAB0000}"/>
    <cellStyle name="Normal 7 3 3 2 4 4" xfId="34641" xr:uid="{00000000-0005-0000-0000-0000FCAB0000}"/>
    <cellStyle name="Normal 7 3 3 2 5" xfId="7724" xr:uid="{00000000-0005-0000-0000-0000FDAB0000}"/>
    <cellStyle name="Normal 7 3 3 2 5 2" xfId="20985" xr:uid="{00000000-0005-0000-0000-0000FEAB0000}"/>
    <cellStyle name="Normal 7 3 3 2 5 2 2" xfId="28939" xr:uid="{00000000-0005-0000-0000-0000FFAB0000}"/>
    <cellStyle name="Normal 7 3 3 2 5 2 2 2" xfId="57898" xr:uid="{00000000-0005-0000-0000-000000AC0000}"/>
    <cellStyle name="Normal 7 3 3 2 5 2 3" xfId="49957" xr:uid="{00000000-0005-0000-0000-000001AC0000}"/>
    <cellStyle name="Normal 7 3 3 2 5 3" xfId="14315" xr:uid="{00000000-0005-0000-0000-000002AC0000}"/>
    <cellStyle name="Normal 7 3 3 2 5 3 2" xfId="43373" xr:uid="{00000000-0005-0000-0000-000003AC0000}"/>
    <cellStyle name="Normal 7 3 3 2 5 4" xfId="36789" xr:uid="{00000000-0005-0000-0000-000004AC0000}"/>
    <cellStyle name="Normal 7 3 3 2 6" xfId="15594" xr:uid="{00000000-0005-0000-0000-000005AC0000}"/>
    <cellStyle name="Normal 7 3 3 2 6 2" xfId="23584" xr:uid="{00000000-0005-0000-0000-000006AC0000}"/>
    <cellStyle name="Normal 7 3 3 2 6 2 2" xfId="52543" xr:uid="{00000000-0005-0000-0000-000007AC0000}"/>
    <cellStyle name="Normal 7 3 3 2 6 3" xfId="44602" xr:uid="{00000000-0005-0000-0000-000008AC0000}"/>
    <cellStyle name="Normal 7 3 3 2 7" xfId="22135" xr:uid="{00000000-0005-0000-0000-000009AC0000}"/>
    <cellStyle name="Normal 7 3 3 2 7 2" xfId="30083" xr:uid="{00000000-0005-0000-0000-00000AAC0000}"/>
    <cellStyle name="Normal 7 3 3 2 7 2 2" xfId="59042" xr:uid="{00000000-0005-0000-0000-00000BAC0000}"/>
    <cellStyle name="Normal 7 3 3 2 7 3" xfId="51101" xr:uid="{00000000-0005-0000-0000-00000CAC0000}"/>
    <cellStyle name="Normal 7 3 3 2 8" xfId="8875" xr:uid="{00000000-0005-0000-0000-00000DAC0000}"/>
    <cellStyle name="Normal 7 3 3 2 8 2" xfId="37933" xr:uid="{00000000-0005-0000-0000-00000EAC0000}"/>
    <cellStyle name="Normal 7 3 3 2 9" xfId="31349" xr:uid="{00000000-0005-0000-0000-00000FAC0000}"/>
    <cellStyle name="Normal 7 3 3 3" xfId="2609" xr:uid="{00000000-0005-0000-0000-000010AC0000}"/>
    <cellStyle name="Normal 7 3 3 3 2" xfId="5967" xr:uid="{00000000-0005-0000-0000-000011AC0000}"/>
    <cellStyle name="Normal 7 3 3 3 2 2" xfId="19249" xr:uid="{00000000-0005-0000-0000-000012AC0000}"/>
    <cellStyle name="Normal 7 3 3 3 2 2 2" xfId="27203" xr:uid="{00000000-0005-0000-0000-000013AC0000}"/>
    <cellStyle name="Normal 7 3 3 3 2 2 2 2" xfId="56162" xr:uid="{00000000-0005-0000-0000-000014AC0000}"/>
    <cellStyle name="Normal 7 3 3 3 2 2 3" xfId="48221" xr:uid="{00000000-0005-0000-0000-000015AC0000}"/>
    <cellStyle name="Normal 7 3 3 3 2 3" xfId="12579" xr:uid="{00000000-0005-0000-0000-000016AC0000}"/>
    <cellStyle name="Normal 7 3 3 3 2 3 2" xfId="41637" xr:uid="{00000000-0005-0000-0000-000017AC0000}"/>
    <cellStyle name="Normal 7 3 3 3 2 4" xfId="35053" xr:uid="{00000000-0005-0000-0000-000018AC0000}"/>
    <cellStyle name="Normal 7 3 3 3 3" xfId="16097" xr:uid="{00000000-0005-0000-0000-000019AC0000}"/>
    <cellStyle name="Normal 7 3 3 3 3 2" xfId="24051" xr:uid="{00000000-0005-0000-0000-00001AAC0000}"/>
    <cellStyle name="Normal 7 3 3 3 3 2 2" xfId="53010" xr:uid="{00000000-0005-0000-0000-00001BAC0000}"/>
    <cellStyle name="Normal 7 3 3 3 3 3" xfId="45069" xr:uid="{00000000-0005-0000-0000-00001CAC0000}"/>
    <cellStyle name="Normal 7 3 3 3 4" xfId="9287" xr:uid="{00000000-0005-0000-0000-00001DAC0000}"/>
    <cellStyle name="Normal 7 3 3 3 4 2" xfId="38345" xr:uid="{00000000-0005-0000-0000-00001EAC0000}"/>
    <cellStyle name="Normal 7 3 3 3 5" xfId="31761" xr:uid="{00000000-0005-0000-0000-00001FAC0000}"/>
    <cellStyle name="Normal 7 3 3 4" xfId="3807" xr:uid="{00000000-0005-0000-0000-000020AC0000}"/>
    <cellStyle name="Normal 7 3 3 4 2" xfId="17101" xr:uid="{00000000-0005-0000-0000-000021AC0000}"/>
    <cellStyle name="Normal 7 3 3 4 2 2" xfId="25055" xr:uid="{00000000-0005-0000-0000-000022AC0000}"/>
    <cellStyle name="Normal 7 3 3 4 2 2 2" xfId="54014" xr:uid="{00000000-0005-0000-0000-000023AC0000}"/>
    <cellStyle name="Normal 7 3 3 4 2 3" xfId="46073" xr:uid="{00000000-0005-0000-0000-000024AC0000}"/>
    <cellStyle name="Normal 7 3 3 4 3" xfId="10431" xr:uid="{00000000-0005-0000-0000-000025AC0000}"/>
    <cellStyle name="Normal 7 3 3 4 3 2" xfId="39489" xr:uid="{00000000-0005-0000-0000-000026AC0000}"/>
    <cellStyle name="Normal 7 3 3 4 4" xfId="32905" xr:uid="{00000000-0005-0000-0000-000027AC0000}"/>
    <cellStyle name="Normal 7 3 3 5" xfId="4963" xr:uid="{00000000-0005-0000-0000-000028AC0000}"/>
    <cellStyle name="Normal 7 3 3 5 2" xfId="18245" xr:uid="{00000000-0005-0000-0000-000029AC0000}"/>
    <cellStyle name="Normal 7 3 3 5 2 2" xfId="26199" xr:uid="{00000000-0005-0000-0000-00002AAC0000}"/>
    <cellStyle name="Normal 7 3 3 5 2 2 2" xfId="55158" xr:uid="{00000000-0005-0000-0000-00002BAC0000}"/>
    <cellStyle name="Normal 7 3 3 5 2 3" xfId="47217" xr:uid="{00000000-0005-0000-0000-00002CAC0000}"/>
    <cellStyle name="Normal 7 3 3 5 3" xfId="11575" xr:uid="{00000000-0005-0000-0000-00002DAC0000}"/>
    <cellStyle name="Normal 7 3 3 5 3 2" xfId="40633" xr:uid="{00000000-0005-0000-0000-00002EAC0000}"/>
    <cellStyle name="Normal 7 3 3 5 4" xfId="34049" xr:uid="{00000000-0005-0000-0000-00002FAC0000}"/>
    <cellStyle name="Normal 7 3 3 6" xfId="7132" xr:uid="{00000000-0005-0000-0000-000030AC0000}"/>
    <cellStyle name="Normal 7 3 3 6 2" xfId="20393" xr:uid="{00000000-0005-0000-0000-000031AC0000}"/>
    <cellStyle name="Normal 7 3 3 6 2 2" xfId="28347" xr:uid="{00000000-0005-0000-0000-000032AC0000}"/>
    <cellStyle name="Normal 7 3 3 6 2 2 2" xfId="57306" xr:uid="{00000000-0005-0000-0000-000033AC0000}"/>
    <cellStyle name="Normal 7 3 3 6 2 3" xfId="49365" xr:uid="{00000000-0005-0000-0000-000034AC0000}"/>
    <cellStyle name="Normal 7 3 3 6 3" xfId="13723" xr:uid="{00000000-0005-0000-0000-000035AC0000}"/>
    <cellStyle name="Normal 7 3 3 6 3 2" xfId="42781" xr:uid="{00000000-0005-0000-0000-000036AC0000}"/>
    <cellStyle name="Normal 7 3 3 6 4" xfId="36197" xr:uid="{00000000-0005-0000-0000-000037AC0000}"/>
    <cellStyle name="Normal 7 3 3 7" xfId="15001" xr:uid="{00000000-0005-0000-0000-000038AC0000}"/>
    <cellStyle name="Normal 7 3 3 7 2" xfId="22991" xr:uid="{00000000-0005-0000-0000-000039AC0000}"/>
    <cellStyle name="Normal 7 3 3 7 2 2" xfId="51950" xr:uid="{00000000-0005-0000-0000-00003AAC0000}"/>
    <cellStyle name="Normal 7 3 3 7 3" xfId="44009" xr:uid="{00000000-0005-0000-0000-00003BAC0000}"/>
    <cellStyle name="Normal 7 3 3 8" xfId="21543" xr:uid="{00000000-0005-0000-0000-00003CAC0000}"/>
    <cellStyle name="Normal 7 3 3 8 2" xfId="29491" xr:uid="{00000000-0005-0000-0000-00003DAC0000}"/>
    <cellStyle name="Normal 7 3 3 8 2 2" xfId="58450" xr:uid="{00000000-0005-0000-0000-00003EAC0000}"/>
    <cellStyle name="Normal 7 3 3 8 3" xfId="50509" xr:uid="{00000000-0005-0000-0000-00003FAC0000}"/>
    <cellStyle name="Normal 7 3 3 9" xfId="8283" xr:uid="{00000000-0005-0000-0000-000040AC0000}"/>
    <cellStyle name="Normal 7 3 3 9 2" xfId="37341" xr:uid="{00000000-0005-0000-0000-000041AC0000}"/>
    <cellStyle name="Normal 7 3 4" xfId="2010" xr:uid="{00000000-0005-0000-0000-000042AC0000}"/>
    <cellStyle name="Normal 7 3 4 2" xfId="3018" xr:uid="{00000000-0005-0000-0000-000043AC0000}"/>
    <cellStyle name="Normal 7 3 4 2 2" xfId="6376" xr:uid="{00000000-0005-0000-0000-000044AC0000}"/>
    <cellStyle name="Normal 7 3 4 2 2 2" xfId="19658" xr:uid="{00000000-0005-0000-0000-000045AC0000}"/>
    <cellStyle name="Normal 7 3 4 2 2 2 2" xfId="27612" xr:uid="{00000000-0005-0000-0000-000046AC0000}"/>
    <cellStyle name="Normal 7 3 4 2 2 2 2 2" xfId="56571" xr:uid="{00000000-0005-0000-0000-000047AC0000}"/>
    <cellStyle name="Normal 7 3 4 2 2 2 3" xfId="48630" xr:uid="{00000000-0005-0000-0000-000048AC0000}"/>
    <cellStyle name="Normal 7 3 4 2 2 3" xfId="12988" xr:uid="{00000000-0005-0000-0000-000049AC0000}"/>
    <cellStyle name="Normal 7 3 4 2 2 3 2" xfId="42046" xr:uid="{00000000-0005-0000-0000-00004AAC0000}"/>
    <cellStyle name="Normal 7 3 4 2 2 4" xfId="35462" xr:uid="{00000000-0005-0000-0000-00004BAC0000}"/>
    <cellStyle name="Normal 7 3 4 2 3" xfId="16506" xr:uid="{00000000-0005-0000-0000-00004CAC0000}"/>
    <cellStyle name="Normal 7 3 4 2 3 2" xfId="24460" xr:uid="{00000000-0005-0000-0000-00004DAC0000}"/>
    <cellStyle name="Normal 7 3 4 2 3 2 2" xfId="53419" xr:uid="{00000000-0005-0000-0000-00004EAC0000}"/>
    <cellStyle name="Normal 7 3 4 2 3 3" xfId="45478" xr:uid="{00000000-0005-0000-0000-00004FAC0000}"/>
    <cellStyle name="Normal 7 3 4 2 4" xfId="9696" xr:uid="{00000000-0005-0000-0000-000050AC0000}"/>
    <cellStyle name="Normal 7 3 4 2 4 2" xfId="38754" xr:uid="{00000000-0005-0000-0000-000051AC0000}"/>
    <cellStyle name="Normal 7 3 4 2 5" xfId="32170" xr:uid="{00000000-0005-0000-0000-000052AC0000}"/>
    <cellStyle name="Normal 7 3 4 3" xfId="4216" xr:uid="{00000000-0005-0000-0000-000053AC0000}"/>
    <cellStyle name="Normal 7 3 4 3 2" xfId="17510" xr:uid="{00000000-0005-0000-0000-000054AC0000}"/>
    <cellStyle name="Normal 7 3 4 3 2 2" xfId="25464" xr:uid="{00000000-0005-0000-0000-000055AC0000}"/>
    <cellStyle name="Normal 7 3 4 3 2 2 2" xfId="54423" xr:uid="{00000000-0005-0000-0000-000056AC0000}"/>
    <cellStyle name="Normal 7 3 4 3 2 3" xfId="46482" xr:uid="{00000000-0005-0000-0000-000057AC0000}"/>
    <cellStyle name="Normal 7 3 4 3 3" xfId="10840" xr:uid="{00000000-0005-0000-0000-000058AC0000}"/>
    <cellStyle name="Normal 7 3 4 3 3 2" xfId="39898" xr:uid="{00000000-0005-0000-0000-000059AC0000}"/>
    <cellStyle name="Normal 7 3 4 3 4" xfId="33314" xr:uid="{00000000-0005-0000-0000-00005AAC0000}"/>
    <cellStyle name="Normal 7 3 4 4" xfId="5372" xr:uid="{00000000-0005-0000-0000-00005BAC0000}"/>
    <cellStyle name="Normal 7 3 4 4 2" xfId="18654" xr:uid="{00000000-0005-0000-0000-00005CAC0000}"/>
    <cellStyle name="Normal 7 3 4 4 2 2" xfId="26608" xr:uid="{00000000-0005-0000-0000-00005DAC0000}"/>
    <cellStyle name="Normal 7 3 4 4 2 2 2" xfId="55567" xr:uid="{00000000-0005-0000-0000-00005EAC0000}"/>
    <cellStyle name="Normal 7 3 4 4 2 3" xfId="47626" xr:uid="{00000000-0005-0000-0000-00005FAC0000}"/>
    <cellStyle name="Normal 7 3 4 4 3" xfId="11984" xr:uid="{00000000-0005-0000-0000-000060AC0000}"/>
    <cellStyle name="Normal 7 3 4 4 3 2" xfId="41042" xr:uid="{00000000-0005-0000-0000-000061AC0000}"/>
    <cellStyle name="Normal 7 3 4 4 4" xfId="34458" xr:uid="{00000000-0005-0000-0000-000062AC0000}"/>
    <cellStyle name="Normal 7 3 4 5" xfId="7541" xr:uid="{00000000-0005-0000-0000-000063AC0000}"/>
    <cellStyle name="Normal 7 3 4 5 2" xfId="20802" xr:uid="{00000000-0005-0000-0000-000064AC0000}"/>
    <cellStyle name="Normal 7 3 4 5 2 2" xfId="28756" xr:uid="{00000000-0005-0000-0000-000065AC0000}"/>
    <cellStyle name="Normal 7 3 4 5 2 2 2" xfId="57715" xr:uid="{00000000-0005-0000-0000-000066AC0000}"/>
    <cellStyle name="Normal 7 3 4 5 2 3" xfId="49774" xr:uid="{00000000-0005-0000-0000-000067AC0000}"/>
    <cellStyle name="Normal 7 3 4 5 3" xfId="14132" xr:uid="{00000000-0005-0000-0000-000068AC0000}"/>
    <cellStyle name="Normal 7 3 4 5 3 2" xfId="43190" xr:uid="{00000000-0005-0000-0000-000069AC0000}"/>
    <cellStyle name="Normal 7 3 4 5 4" xfId="36606" xr:uid="{00000000-0005-0000-0000-00006AAC0000}"/>
    <cellStyle name="Normal 7 3 4 6" xfId="15411" xr:uid="{00000000-0005-0000-0000-00006BAC0000}"/>
    <cellStyle name="Normal 7 3 4 6 2" xfId="23401" xr:uid="{00000000-0005-0000-0000-00006CAC0000}"/>
    <cellStyle name="Normal 7 3 4 6 2 2" xfId="52360" xr:uid="{00000000-0005-0000-0000-00006DAC0000}"/>
    <cellStyle name="Normal 7 3 4 6 3" xfId="44419" xr:uid="{00000000-0005-0000-0000-00006EAC0000}"/>
    <cellStyle name="Normal 7 3 4 7" xfId="21952" xr:uid="{00000000-0005-0000-0000-00006FAC0000}"/>
    <cellStyle name="Normal 7 3 4 7 2" xfId="29900" xr:uid="{00000000-0005-0000-0000-000070AC0000}"/>
    <cellStyle name="Normal 7 3 4 7 2 2" xfId="58859" xr:uid="{00000000-0005-0000-0000-000071AC0000}"/>
    <cellStyle name="Normal 7 3 4 7 3" xfId="50918" xr:uid="{00000000-0005-0000-0000-000072AC0000}"/>
    <cellStyle name="Normal 7 3 4 8" xfId="8692" xr:uid="{00000000-0005-0000-0000-000073AC0000}"/>
    <cellStyle name="Normal 7 3 4 8 2" xfId="37750" xr:uid="{00000000-0005-0000-0000-000074AC0000}"/>
    <cellStyle name="Normal 7 3 4 9" xfId="31166" xr:uid="{00000000-0005-0000-0000-000075AC0000}"/>
    <cellStyle name="Normal 7 3 5" xfId="1826" xr:uid="{00000000-0005-0000-0000-000076AC0000}"/>
    <cellStyle name="Normal 7 3 5 2" xfId="2838" xr:uid="{00000000-0005-0000-0000-000077AC0000}"/>
    <cellStyle name="Normal 7 3 5 2 2" xfId="6196" xr:uid="{00000000-0005-0000-0000-000078AC0000}"/>
    <cellStyle name="Normal 7 3 5 2 2 2" xfId="19478" xr:uid="{00000000-0005-0000-0000-000079AC0000}"/>
    <cellStyle name="Normal 7 3 5 2 2 2 2" xfId="27432" xr:uid="{00000000-0005-0000-0000-00007AAC0000}"/>
    <cellStyle name="Normal 7 3 5 2 2 2 2 2" xfId="56391" xr:uid="{00000000-0005-0000-0000-00007BAC0000}"/>
    <cellStyle name="Normal 7 3 5 2 2 2 3" xfId="48450" xr:uid="{00000000-0005-0000-0000-00007CAC0000}"/>
    <cellStyle name="Normal 7 3 5 2 2 3" xfId="12808" xr:uid="{00000000-0005-0000-0000-00007DAC0000}"/>
    <cellStyle name="Normal 7 3 5 2 2 3 2" xfId="41866" xr:uid="{00000000-0005-0000-0000-00007EAC0000}"/>
    <cellStyle name="Normal 7 3 5 2 2 4" xfId="35282" xr:uid="{00000000-0005-0000-0000-00007FAC0000}"/>
    <cellStyle name="Normal 7 3 5 2 3" xfId="16326" xr:uid="{00000000-0005-0000-0000-000080AC0000}"/>
    <cellStyle name="Normal 7 3 5 2 3 2" xfId="24280" xr:uid="{00000000-0005-0000-0000-000081AC0000}"/>
    <cellStyle name="Normal 7 3 5 2 3 2 2" xfId="53239" xr:uid="{00000000-0005-0000-0000-000082AC0000}"/>
    <cellStyle name="Normal 7 3 5 2 3 3" xfId="45298" xr:uid="{00000000-0005-0000-0000-000083AC0000}"/>
    <cellStyle name="Normal 7 3 5 2 4" xfId="9516" xr:uid="{00000000-0005-0000-0000-000084AC0000}"/>
    <cellStyle name="Normal 7 3 5 2 4 2" xfId="38574" xr:uid="{00000000-0005-0000-0000-000085AC0000}"/>
    <cellStyle name="Normal 7 3 5 2 5" xfId="31990" xr:uid="{00000000-0005-0000-0000-000086AC0000}"/>
    <cellStyle name="Normal 7 3 5 3" xfId="4036" xr:uid="{00000000-0005-0000-0000-000087AC0000}"/>
    <cellStyle name="Normal 7 3 5 3 2" xfId="17330" xr:uid="{00000000-0005-0000-0000-000088AC0000}"/>
    <cellStyle name="Normal 7 3 5 3 2 2" xfId="25284" xr:uid="{00000000-0005-0000-0000-000089AC0000}"/>
    <cellStyle name="Normal 7 3 5 3 2 2 2" xfId="54243" xr:uid="{00000000-0005-0000-0000-00008AAC0000}"/>
    <cellStyle name="Normal 7 3 5 3 2 3" xfId="46302" xr:uid="{00000000-0005-0000-0000-00008BAC0000}"/>
    <cellStyle name="Normal 7 3 5 3 3" xfId="10660" xr:uid="{00000000-0005-0000-0000-00008CAC0000}"/>
    <cellStyle name="Normal 7 3 5 3 3 2" xfId="39718" xr:uid="{00000000-0005-0000-0000-00008DAC0000}"/>
    <cellStyle name="Normal 7 3 5 3 4" xfId="33134" xr:uid="{00000000-0005-0000-0000-00008EAC0000}"/>
    <cellStyle name="Normal 7 3 5 4" xfId="5192" xr:uid="{00000000-0005-0000-0000-00008FAC0000}"/>
    <cellStyle name="Normal 7 3 5 4 2" xfId="18474" xr:uid="{00000000-0005-0000-0000-000090AC0000}"/>
    <cellStyle name="Normal 7 3 5 4 2 2" xfId="26428" xr:uid="{00000000-0005-0000-0000-000091AC0000}"/>
    <cellStyle name="Normal 7 3 5 4 2 2 2" xfId="55387" xr:uid="{00000000-0005-0000-0000-000092AC0000}"/>
    <cellStyle name="Normal 7 3 5 4 2 3" xfId="47446" xr:uid="{00000000-0005-0000-0000-000093AC0000}"/>
    <cellStyle name="Normal 7 3 5 4 3" xfId="11804" xr:uid="{00000000-0005-0000-0000-000094AC0000}"/>
    <cellStyle name="Normal 7 3 5 4 3 2" xfId="40862" xr:uid="{00000000-0005-0000-0000-000095AC0000}"/>
    <cellStyle name="Normal 7 3 5 4 4" xfId="34278" xr:uid="{00000000-0005-0000-0000-000096AC0000}"/>
    <cellStyle name="Normal 7 3 5 5" xfId="7361" xr:uid="{00000000-0005-0000-0000-000097AC0000}"/>
    <cellStyle name="Normal 7 3 5 5 2" xfId="20622" xr:uid="{00000000-0005-0000-0000-000098AC0000}"/>
    <cellStyle name="Normal 7 3 5 5 2 2" xfId="28576" xr:uid="{00000000-0005-0000-0000-000099AC0000}"/>
    <cellStyle name="Normal 7 3 5 5 2 2 2" xfId="57535" xr:uid="{00000000-0005-0000-0000-00009AAC0000}"/>
    <cellStyle name="Normal 7 3 5 5 2 3" xfId="49594" xr:uid="{00000000-0005-0000-0000-00009BAC0000}"/>
    <cellStyle name="Normal 7 3 5 5 3" xfId="13952" xr:uid="{00000000-0005-0000-0000-00009CAC0000}"/>
    <cellStyle name="Normal 7 3 5 5 3 2" xfId="43010" xr:uid="{00000000-0005-0000-0000-00009DAC0000}"/>
    <cellStyle name="Normal 7 3 5 5 4" xfId="36426" xr:uid="{00000000-0005-0000-0000-00009EAC0000}"/>
    <cellStyle name="Normal 7 3 5 6" xfId="15231" xr:uid="{00000000-0005-0000-0000-00009FAC0000}"/>
    <cellStyle name="Normal 7 3 5 6 2" xfId="23221" xr:uid="{00000000-0005-0000-0000-0000A0AC0000}"/>
    <cellStyle name="Normal 7 3 5 6 2 2" xfId="52180" xr:uid="{00000000-0005-0000-0000-0000A1AC0000}"/>
    <cellStyle name="Normal 7 3 5 6 3" xfId="44239" xr:uid="{00000000-0005-0000-0000-0000A2AC0000}"/>
    <cellStyle name="Normal 7 3 5 7" xfId="21772" xr:uid="{00000000-0005-0000-0000-0000A3AC0000}"/>
    <cellStyle name="Normal 7 3 5 7 2" xfId="29720" xr:uid="{00000000-0005-0000-0000-0000A4AC0000}"/>
    <cellStyle name="Normal 7 3 5 7 2 2" xfId="58679" xr:uid="{00000000-0005-0000-0000-0000A5AC0000}"/>
    <cellStyle name="Normal 7 3 5 7 3" xfId="50738" xr:uid="{00000000-0005-0000-0000-0000A6AC0000}"/>
    <cellStyle name="Normal 7 3 5 8" xfId="8512" xr:uid="{00000000-0005-0000-0000-0000A7AC0000}"/>
    <cellStyle name="Normal 7 3 5 8 2" xfId="37570" xr:uid="{00000000-0005-0000-0000-0000A8AC0000}"/>
    <cellStyle name="Normal 7 3 5 9" xfId="30986" xr:uid="{00000000-0005-0000-0000-0000A9AC0000}"/>
    <cellStyle name="Normal 7 3 6" xfId="2425" xr:uid="{00000000-0005-0000-0000-0000AAAC0000}"/>
    <cellStyle name="Normal 7 3 6 2" xfId="5784" xr:uid="{00000000-0005-0000-0000-0000ABAC0000}"/>
    <cellStyle name="Normal 7 3 6 2 2" xfId="19066" xr:uid="{00000000-0005-0000-0000-0000ACAC0000}"/>
    <cellStyle name="Normal 7 3 6 2 2 2" xfId="27020" xr:uid="{00000000-0005-0000-0000-0000ADAC0000}"/>
    <cellStyle name="Normal 7 3 6 2 2 2 2" xfId="55979" xr:uid="{00000000-0005-0000-0000-0000AEAC0000}"/>
    <cellStyle name="Normal 7 3 6 2 2 3" xfId="48038" xr:uid="{00000000-0005-0000-0000-0000AFAC0000}"/>
    <cellStyle name="Normal 7 3 6 2 3" xfId="12396" xr:uid="{00000000-0005-0000-0000-0000B0AC0000}"/>
    <cellStyle name="Normal 7 3 6 2 3 2" xfId="41454" xr:uid="{00000000-0005-0000-0000-0000B1AC0000}"/>
    <cellStyle name="Normal 7 3 6 2 4" xfId="34870" xr:uid="{00000000-0005-0000-0000-0000B2AC0000}"/>
    <cellStyle name="Normal 7 3 6 3" xfId="15947" xr:uid="{00000000-0005-0000-0000-0000B3AC0000}"/>
    <cellStyle name="Normal 7 3 6 3 2" xfId="23926" xr:uid="{00000000-0005-0000-0000-0000B4AC0000}"/>
    <cellStyle name="Normal 7 3 6 3 2 2" xfId="52885" xr:uid="{00000000-0005-0000-0000-0000B5AC0000}"/>
    <cellStyle name="Normal 7 3 6 3 3" xfId="44944" xr:uid="{00000000-0005-0000-0000-0000B6AC0000}"/>
    <cellStyle name="Normal 7 3 6 4" xfId="9104" xr:uid="{00000000-0005-0000-0000-0000B7AC0000}"/>
    <cellStyle name="Normal 7 3 6 4 2" xfId="38162" xr:uid="{00000000-0005-0000-0000-0000B8AC0000}"/>
    <cellStyle name="Normal 7 3 6 5" xfId="31578" xr:uid="{00000000-0005-0000-0000-0000B9AC0000}"/>
    <cellStyle name="Normal 7 3 7" xfId="3624" xr:uid="{00000000-0005-0000-0000-0000BAAC0000}"/>
    <cellStyle name="Normal 7 3 7 2" xfId="16918" xr:uid="{00000000-0005-0000-0000-0000BBAC0000}"/>
    <cellStyle name="Normal 7 3 7 2 2" xfId="24872" xr:uid="{00000000-0005-0000-0000-0000BCAC0000}"/>
    <cellStyle name="Normal 7 3 7 2 2 2" xfId="53831" xr:uid="{00000000-0005-0000-0000-0000BDAC0000}"/>
    <cellStyle name="Normal 7 3 7 2 3" xfId="45890" xr:uid="{00000000-0005-0000-0000-0000BEAC0000}"/>
    <cellStyle name="Normal 7 3 7 3" xfId="10248" xr:uid="{00000000-0005-0000-0000-0000BFAC0000}"/>
    <cellStyle name="Normal 7 3 7 3 2" xfId="39306" xr:uid="{00000000-0005-0000-0000-0000C0AC0000}"/>
    <cellStyle name="Normal 7 3 7 4" xfId="32722" xr:uid="{00000000-0005-0000-0000-0000C1AC0000}"/>
    <cellStyle name="Normal 7 3 8" xfId="4778" xr:uid="{00000000-0005-0000-0000-0000C2AC0000}"/>
    <cellStyle name="Normal 7 3 8 2" xfId="18062" xr:uid="{00000000-0005-0000-0000-0000C3AC0000}"/>
    <cellStyle name="Normal 7 3 8 2 2" xfId="26016" xr:uid="{00000000-0005-0000-0000-0000C4AC0000}"/>
    <cellStyle name="Normal 7 3 8 2 2 2" xfId="54975" xr:uid="{00000000-0005-0000-0000-0000C5AC0000}"/>
    <cellStyle name="Normal 7 3 8 2 3" xfId="47034" xr:uid="{00000000-0005-0000-0000-0000C6AC0000}"/>
    <cellStyle name="Normal 7 3 8 3" xfId="11392" xr:uid="{00000000-0005-0000-0000-0000C7AC0000}"/>
    <cellStyle name="Normal 7 3 8 3 2" xfId="40450" xr:uid="{00000000-0005-0000-0000-0000C8AC0000}"/>
    <cellStyle name="Normal 7 3 8 4" xfId="33866" xr:uid="{00000000-0005-0000-0000-0000C9AC0000}"/>
    <cellStyle name="Normal 7 3 9" xfId="6939" xr:uid="{00000000-0005-0000-0000-0000CAAC0000}"/>
    <cellStyle name="Normal 7 3 9 2" xfId="20210" xr:uid="{00000000-0005-0000-0000-0000CBAC0000}"/>
    <cellStyle name="Normal 7 3 9 2 2" xfId="28164" xr:uid="{00000000-0005-0000-0000-0000CCAC0000}"/>
    <cellStyle name="Normal 7 3 9 2 2 2" xfId="57123" xr:uid="{00000000-0005-0000-0000-0000CDAC0000}"/>
    <cellStyle name="Normal 7 3 9 2 3" xfId="49182" xr:uid="{00000000-0005-0000-0000-0000CEAC0000}"/>
    <cellStyle name="Normal 7 3 9 3" xfId="13540" xr:uid="{00000000-0005-0000-0000-0000CFAC0000}"/>
    <cellStyle name="Normal 7 3 9 3 2" xfId="42598" xr:uid="{00000000-0005-0000-0000-0000D0AC0000}"/>
    <cellStyle name="Normal 7 3 9 4" xfId="36014" xr:uid="{00000000-0005-0000-0000-0000D1AC0000}"/>
    <cellStyle name="Normal 7 4" xfId="1435" xr:uid="{00000000-0005-0000-0000-0000D2AC0000}"/>
    <cellStyle name="Normal 7 4 10" xfId="21417" xr:uid="{00000000-0005-0000-0000-0000D3AC0000}"/>
    <cellStyle name="Normal 7 4 10 2" xfId="29365" xr:uid="{00000000-0005-0000-0000-0000D4AC0000}"/>
    <cellStyle name="Normal 7 4 10 2 2" xfId="58324" xr:uid="{00000000-0005-0000-0000-0000D5AC0000}"/>
    <cellStyle name="Normal 7 4 10 3" xfId="50383" xr:uid="{00000000-0005-0000-0000-0000D6AC0000}"/>
    <cellStyle name="Normal 7 4 11" xfId="8157" xr:uid="{00000000-0005-0000-0000-0000D7AC0000}"/>
    <cellStyle name="Normal 7 4 11 2" xfId="37215" xr:uid="{00000000-0005-0000-0000-0000D8AC0000}"/>
    <cellStyle name="Normal 7 4 12" xfId="30631" xr:uid="{00000000-0005-0000-0000-0000D9AC0000}"/>
    <cellStyle name="Normal 7 4 2" xfId="1655" xr:uid="{00000000-0005-0000-0000-0000DAAC0000}"/>
    <cellStyle name="Normal 7 4 2 10" xfId="30844" xr:uid="{00000000-0005-0000-0000-0000DBAC0000}"/>
    <cellStyle name="Normal 7 4 2 2" xfId="2280" xr:uid="{00000000-0005-0000-0000-0000DCAC0000}"/>
    <cellStyle name="Normal 7 4 2 2 2" xfId="3288" xr:uid="{00000000-0005-0000-0000-0000DDAC0000}"/>
    <cellStyle name="Normal 7 4 2 2 2 2" xfId="6646" xr:uid="{00000000-0005-0000-0000-0000DEAC0000}"/>
    <cellStyle name="Normal 7 4 2 2 2 2 2" xfId="19928" xr:uid="{00000000-0005-0000-0000-0000DFAC0000}"/>
    <cellStyle name="Normal 7 4 2 2 2 2 2 2" xfId="27882" xr:uid="{00000000-0005-0000-0000-0000E0AC0000}"/>
    <cellStyle name="Normal 7 4 2 2 2 2 2 2 2" xfId="56841" xr:uid="{00000000-0005-0000-0000-0000E1AC0000}"/>
    <cellStyle name="Normal 7 4 2 2 2 2 2 3" xfId="48900" xr:uid="{00000000-0005-0000-0000-0000E2AC0000}"/>
    <cellStyle name="Normal 7 4 2 2 2 2 3" xfId="13258" xr:uid="{00000000-0005-0000-0000-0000E3AC0000}"/>
    <cellStyle name="Normal 7 4 2 2 2 2 3 2" xfId="42316" xr:uid="{00000000-0005-0000-0000-0000E4AC0000}"/>
    <cellStyle name="Normal 7 4 2 2 2 2 4" xfId="35732" xr:uid="{00000000-0005-0000-0000-0000E5AC0000}"/>
    <cellStyle name="Normal 7 4 2 2 2 3" xfId="16776" xr:uid="{00000000-0005-0000-0000-0000E6AC0000}"/>
    <cellStyle name="Normal 7 4 2 2 2 3 2" xfId="24730" xr:uid="{00000000-0005-0000-0000-0000E7AC0000}"/>
    <cellStyle name="Normal 7 4 2 2 2 3 2 2" xfId="53689" xr:uid="{00000000-0005-0000-0000-0000E8AC0000}"/>
    <cellStyle name="Normal 7 4 2 2 2 3 3" xfId="45748" xr:uid="{00000000-0005-0000-0000-0000E9AC0000}"/>
    <cellStyle name="Normal 7 4 2 2 2 4" xfId="9966" xr:uid="{00000000-0005-0000-0000-0000EAAC0000}"/>
    <cellStyle name="Normal 7 4 2 2 2 4 2" xfId="39024" xr:uid="{00000000-0005-0000-0000-0000EBAC0000}"/>
    <cellStyle name="Normal 7 4 2 2 2 5" xfId="32440" xr:uid="{00000000-0005-0000-0000-0000ECAC0000}"/>
    <cellStyle name="Normal 7 4 2 2 3" xfId="4486" xr:uid="{00000000-0005-0000-0000-0000EDAC0000}"/>
    <cellStyle name="Normal 7 4 2 2 3 2" xfId="17780" xr:uid="{00000000-0005-0000-0000-0000EEAC0000}"/>
    <cellStyle name="Normal 7 4 2 2 3 2 2" xfId="25734" xr:uid="{00000000-0005-0000-0000-0000EFAC0000}"/>
    <cellStyle name="Normal 7 4 2 2 3 2 2 2" xfId="54693" xr:uid="{00000000-0005-0000-0000-0000F0AC0000}"/>
    <cellStyle name="Normal 7 4 2 2 3 2 3" xfId="46752" xr:uid="{00000000-0005-0000-0000-0000F1AC0000}"/>
    <cellStyle name="Normal 7 4 2 2 3 3" xfId="11110" xr:uid="{00000000-0005-0000-0000-0000F2AC0000}"/>
    <cellStyle name="Normal 7 4 2 2 3 3 2" xfId="40168" xr:uid="{00000000-0005-0000-0000-0000F3AC0000}"/>
    <cellStyle name="Normal 7 4 2 2 3 4" xfId="33584" xr:uid="{00000000-0005-0000-0000-0000F4AC0000}"/>
    <cellStyle name="Normal 7 4 2 2 4" xfId="5642" xr:uid="{00000000-0005-0000-0000-0000F5AC0000}"/>
    <cellStyle name="Normal 7 4 2 2 4 2" xfId="18924" xr:uid="{00000000-0005-0000-0000-0000F6AC0000}"/>
    <cellStyle name="Normal 7 4 2 2 4 2 2" xfId="26878" xr:uid="{00000000-0005-0000-0000-0000F7AC0000}"/>
    <cellStyle name="Normal 7 4 2 2 4 2 2 2" xfId="55837" xr:uid="{00000000-0005-0000-0000-0000F8AC0000}"/>
    <cellStyle name="Normal 7 4 2 2 4 2 3" xfId="47896" xr:uid="{00000000-0005-0000-0000-0000F9AC0000}"/>
    <cellStyle name="Normal 7 4 2 2 4 3" xfId="12254" xr:uid="{00000000-0005-0000-0000-0000FAAC0000}"/>
    <cellStyle name="Normal 7 4 2 2 4 3 2" xfId="41312" xr:uid="{00000000-0005-0000-0000-0000FBAC0000}"/>
    <cellStyle name="Normal 7 4 2 2 4 4" xfId="34728" xr:uid="{00000000-0005-0000-0000-0000FCAC0000}"/>
    <cellStyle name="Normal 7 4 2 2 5" xfId="7811" xr:uid="{00000000-0005-0000-0000-0000FDAC0000}"/>
    <cellStyle name="Normal 7 4 2 2 5 2" xfId="21072" xr:uid="{00000000-0005-0000-0000-0000FEAC0000}"/>
    <cellStyle name="Normal 7 4 2 2 5 2 2" xfId="29026" xr:uid="{00000000-0005-0000-0000-0000FFAC0000}"/>
    <cellStyle name="Normal 7 4 2 2 5 2 2 2" xfId="57985" xr:uid="{00000000-0005-0000-0000-000000AD0000}"/>
    <cellStyle name="Normal 7 4 2 2 5 2 3" xfId="50044" xr:uid="{00000000-0005-0000-0000-000001AD0000}"/>
    <cellStyle name="Normal 7 4 2 2 5 3" xfId="14402" xr:uid="{00000000-0005-0000-0000-000002AD0000}"/>
    <cellStyle name="Normal 7 4 2 2 5 3 2" xfId="43460" xr:uid="{00000000-0005-0000-0000-000003AD0000}"/>
    <cellStyle name="Normal 7 4 2 2 5 4" xfId="36876" xr:uid="{00000000-0005-0000-0000-000004AD0000}"/>
    <cellStyle name="Normal 7 4 2 2 6" xfId="15681" xr:uid="{00000000-0005-0000-0000-000005AD0000}"/>
    <cellStyle name="Normal 7 4 2 2 6 2" xfId="23671" xr:uid="{00000000-0005-0000-0000-000006AD0000}"/>
    <cellStyle name="Normal 7 4 2 2 6 2 2" xfId="52630" xr:uid="{00000000-0005-0000-0000-000007AD0000}"/>
    <cellStyle name="Normal 7 4 2 2 6 3" xfId="44689" xr:uid="{00000000-0005-0000-0000-000008AD0000}"/>
    <cellStyle name="Normal 7 4 2 2 7" xfId="22222" xr:uid="{00000000-0005-0000-0000-000009AD0000}"/>
    <cellStyle name="Normal 7 4 2 2 7 2" xfId="30170" xr:uid="{00000000-0005-0000-0000-00000AAD0000}"/>
    <cellStyle name="Normal 7 4 2 2 7 2 2" xfId="59129" xr:uid="{00000000-0005-0000-0000-00000BAD0000}"/>
    <cellStyle name="Normal 7 4 2 2 7 3" xfId="51188" xr:uid="{00000000-0005-0000-0000-00000CAD0000}"/>
    <cellStyle name="Normal 7 4 2 2 8" xfId="8962" xr:uid="{00000000-0005-0000-0000-00000DAD0000}"/>
    <cellStyle name="Normal 7 4 2 2 8 2" xfId="38020" xr:uid="{00000000-0005-0000-0000-00000EAD0000}"/>
    <cellStyle name="Normal 7 4 2 2 9" xfId="31436" xr:uid="{00000000-0005-0000-0000-00000FAD0000}"/>
    <cellStyle name="Normal 7 4 2 3" xfId="2696" xr:uid="{00000000-0005-0000-0000-000010AD0000}"/>
    <cellStyle name="Normal 7 4 2 3 2" xfId="6054" xr:uid="{00000000-0005-0000-0000-000011AD0000}"/>
    <cellStyle name="Normal 7 4 2 3 2 2" xfId="19336" xr:uid="{00000000-0005-0000-0000-000012AD0000}"/>
    <cellStyle name="Normal 7 4 2 3 2 2 2" xfId="27290" xr:uid="{00000000-0005-0000-0000-000013AD0000}"/>
    <cellStyle name="Normal 7 4 2 3 2 2 2 2" xfId="56249" xr:uid="{00000000-0005-0000-0000-000014AD0000}"/>
    <cellStyle name="Normal 7 4 2 3 2 2 3" xfId="48308" xr:uid="{00000000-0005-0000-0000-000015AD0000}"/>
    <cellStyle name="Normal 7 4 2 3 2 3" xfId="12666" xr:uid="{00000000-0005-0000-0000-000016AD0000}"/>
    <cellStyle name="Normal 7 4 2 3 2 3 2" xfId="41724" xr:uid="{00000000-0005-0000-0000-000017AD0000}"/>
    <cellStyle name="Normal 7 4 2 3 2 4" xfId="35140" xr:uid="{00000000-0005-0000-0000-000018AD0000}"/>
    <cellStyle name="Normal 7 4 2 3 3" xfId="16184" xr:uid="{00000000-0005-0000-0000-000019AD0000}"/>
    <cellStyle name="Normal 7 4 2 3 3 2" xfId="24138" xr:uid="{00000000-0005-0000-0000-00001AAD0000}"/>
    <cellStyle name="Normal 7 4 2 3 3 2 2" xfId="53097" xr:uid="{00000000-0005-0000-0000-00001BAD0000}"/>
    <cellStyle name="Normal 7 4 2 3 3 3" xfId="45156" xr:uid="{00000000-0005-0000-0000-00001CAD0000}"/>
    <cellStyle name="Normal 7 4 2 3 4" xfId="9374" xr:uid="{00000000-0005-0000-0000-00001DAD0000}"/>
    <cellStyle name="Normal 7 4 2 3 4 2" xfId="38432" xr:uid="{00000000-0005-0000-0000-00001EAD0000}"/>
    <cellStyle name="Normal 7 4 2 3 5" xfId="31848" xr:uid="{00000000-0005-0000-0000-00001FAD0000}"/>
    <cellStyle name="Normal 7 4 2 4" xfId="3894" xr:uid="{00000000-0005-0000-0000-000020AD0000}"/>
    <cellStyle name="Normal 7 4 2 4 2" xfId="17188" xr:uid="{00000000-0005-0000-0000-000021AD0000}"/>
    <cellStyle name="Normal 7 4 2 4 2 2" xfId="25142" xr:uid="{00000000-0005-0000-0000-000022AD0000}"/>
    <cellStyle name="Normal 7 4 2 4 2 2 2" xfId="54101" xr:uid="{00000000-0005-0000-0000-000023AD0000}"/>
    <cellStyle name="Normal 7 4 2 4 2 3" xfId="46160" xr:uid="{00000000-0005-0000-0000-000024AD0000}"/>
    <cellStyle name="Normal 7 4 2 4 3" xfId="10518" xr:uid="{00000000-0005-0000-0000-000025AD0000}"/>
    <cellStyle name="Normal 7 4 2 4 3 2" xfId="39576" xr:uid="{00000000-0005-0000-0000-000026AD0000}"/>
    <cellStyle name="Normal 7 4 2 4 4" xfId="32992" xr:uid="{00000000-0005-0000-0000-000027AD0000}"/>
    <cellStyle name="Normal 7 4 2 5" xfId="5050" xr:uid="{00000000-0005-0000-0000-000028AD0000}"/>
    <cellStyle name="Normal 7 4 2 5 2" xfId="18332" xr:uid="{00000000-0005-0000-0000-000029AD0000}"/>
    <cellStyle name="Normal 7 4 2 5 2 2" xfId="26286" xr:uid="{00000000-0005-0000-0000-00002AAD0000}"/>
    <cellStyle name="Normal 7 4 2 5 2 2 2" xfId="55245" xr:uid="{00000000-0005-0000-0000-00002BAD0000}"/>
    <cellStyle name="Normal 7 4 2 5 2 3" xfId="47304" xr:uid="{00000000-0005-0000-0000-00002CAD0000}"/>
    <cellStyle name="Normal 7 4 2 5 3" xfId="11662" xr:uid="{00000000-0005-0000-0000-00002DAD0000}"/>
    <cellStyle name="Normal 7 4 2 5 3 2" xfId="40720" xr:uid="{00000000-0005-0000-0000-00002EAD0000}"/>
    <cellStyle name="Normal 7 4 2 5 4" xfId="34136" xr:uid="{00000000-0005-0000-0000-00002FAD0000}"/>
    <cellStyle name="Normal 7 4 2 6" xfId="7219" xr:uid="{00000000-0005-0000-0000-000030AD0000}"/>
    <cellStyle name="Normal 7 4 2 6 2" xfId="20480" xr:uid="{00000000-0005-0000-0000-000031AD0000}"/>
    <cellStyle name="Normal 7 4 2 6 2 2" xfId="28434" xr:uid="{00000000-0005-0000-0000-000032AD0000}"/>
    <cellStyle name="Normal 7 4 2 6 2 2 2" xfId="57393" xr:uid="{00000000-0005-0000-0000-000033AD0000}"/>
    <cellStyle name="Normal 7 4 2 6 2 3" xfId="49452" xr:uid="{00000000-0005-0000-0000-000034AD0000}"/>
    <cellStyle name="Normal 7 4 2 6 3" xfId="13810" xr:uid="{00000000-0005-0000-0000-000035AD0000}"/>
    <cellStyle name="Normal 7 4 2 6 3 2" xfId="42868" xr:uid="{00000000-0005-0000-0000-000036AD0000}"/>
    <cellStyle name="Normal 7 4 2 6 4" xfId="36284" xr:uid="{00000000-0005-0000-0000-000037AD0000}"/>
    <cellStyle name="Normal 7 4 2 7" xfId="15088" xr:uid="{00000000-0005-0000-0000-000038AD0000}"/>
    <cellStyle name="Normal 7 4 2 7 2" xfId="23078" xr:uid="{00000000-0005-0000-0000-000039AD0000}"/>
    <cellStyle name="Normal 7 4 2 7 2 2" xfId="52037" xr:uid="{00000000-0005-0000-0000-00003AAD0000}"/>
    <cellStyle name="Normal 7 4 2 7 3" xfId="44096" xr:uid="{00000000-0005-0000-0000-00003BAD0000}"/>
    <cellStyle name="Normal 7 4 2 8" xfId="21630" xr:uid="{00000000-0005-0000-0000-00003CAD0000}"/>
    <cellStyle name="Normal 7 4 2 8 2" xfId="29578" xr:uid="{00000000-0005-0000-0000-00003DAD0000}"/>
    <cellStyle name="Normal 7 4 2 8 2 2" xfId="58537" xr:uid="{00000000-0005-0000-0000-00003EAD0000}"/>
    <cellStyle name="Normal 7 4 2 8 3" xfId="50596" xr:uid="{00000000-0005-0000-0000-00003FAD0000}"/>
    <cellStyle name="Normal 7 4 2 9" xfId="8370" xr:uid="{00000000-0005-0000-0000-000040AD0000}"/>
    <cellStyle name="Normal 7 4 2 9 2" xfId="37428" xr:uid="{00000000-0005-0000-0000-000041AD0000}"/>
    <cellStyle name="Normal 7 4 3" xfId="2067" xr:uid="{00000000-0005-0000-0000-000042AD0000}"/>
    <cellStyle name="Normal 7 4 3 2" xfId="3075" xr:uid="{00000000-0005-0000-0000-000043AD0000}"/>
    <cellStyle name="Normal 7 4 3 2 2" xfId="6433" xr:uid="{00000000-0005-0000-0000-000044AD0000}"/>
    <cellStyle name="Normal 7 4 3 2 2 2" xfId="19715" xr:uid="{00000000-0005-0000-0000-000045AD0000}"/>
    <cellStyle name="Normal 7 4 3 2 2 2 2" xfId="27669" xr:uid="{00000000-0005-0000-0000-000046AD0000}"/>
    <cellStyle name="Normal 7 4 3 2 2 2 2 2" xfId="56628" xr:uid="{00000000-0005-0000-0000-000047AD0000}"/>
    <cellStyle name="Normal 7 4 3 2 2 2 3" xfId="48687" xr:uid="{00000000-0005-0000-0000-000048AD0000}"/>
    <cellStyle name="Normal 7 4 3 2 2 3" xfId="13045" xr:uid="{00000000-0005-0000-0000-000049AD0000}"/>
    <cellStyle name="Normal 7 4 3 2 2 3 2" xfId="42103" xr:uid="{00000000-0005-0000-0000-00004AAD0000}"/>
    <cellStyle name="Normal 7 4 3 2 2 4" xfId="35519" xr:uid="{00000000-0005-0000-0000-00004BAD0000}"/>
    <cellStyle name="Normal 7 4 3 2 3" xfId="16563" xr:uid="{00000000-0005-0000-0000-00004CAD0000}"/>
    <cellStyle name="Normal 7 4 3 2 3 2" xfId="24517" xr:uid="{00000000-0005-0000-0000-00004DAD0000}"/>
    <cellStyle name="Normal 7 4 3 2 3 2 2" xfId="53476" xr:uid="{00000000-0005-0000-0000-00004EAD0000}"/>
    <cellStyle name="Normal 7 4 3 2 3 3" xfId="45535" xr:uid="{00000000-0005-0000-0000-00004FAD0000}"/>
    <cellStyle name="Normal 7 4 3 2 4" xfId="9753" xr:uid="{00000000-0005-0000-0000-000050AD0000}"/>
    <cellStyle name="Normal 7 4 3 2 4 2" xfId="38811" xr:uid="{00000000-0005-0000-0000-000051AD0000}"/>
    <cellStyle name="Normal 7 4 3 2 5" xfId="32227" xr:uid="{00000000-0005-0000-0000-000052AD0000}"/>
    <cellStyle name="Normal 7 4 3 3" xfId="4273" xr:uid="{00000000-0005-0000-0000-000053AD0000}"/>
    <cellStyle name="Normal 7 4 3 3 2" xfId="17567" xr:uid="{00000000-0005-0000-0000-000054AD0000}"/>
    <cellStyle name="Normal 7 4 3 3 2 2" xfId="25521" xr:uid="{00000000-0005-0000-0000-000055AD0000}"/>
    <cellStyle name="Normal 7 4 3 3 2 2 2" xfId="54480" xr:uid="{00000000-0005-0000-0000-000056AD0000}"/>
    <cellStyle name="Normal 7 4 3 3 2 3" xfId="46539" xr:uid="{00000000-0005-0000-0000-000057AD0000}"/>
    <cellStyle name="Normal 7 4 3 3 3" xfId="10897" xr:uid="{00000000-0005-0000-0000-000058AD0000}"/>
    <cellStyle name="Normal 7 4 3 3 3 2" xfId="39955" xr:uid="{00000000-0005-0000-0000-000059AD0000}"/>
    <cellStyle name="Normal 7 4 3 3 4" xfId="33371" xr:uid="{00000000-0005-0000-0000-00005AAD0000}"/>
    <cellStyle name="Normal 7 4 3 4" xfId="5429" xr:uid="{00000000-0005-0000-0000-00005BAD0000}"/>
    <cellStyle name="Normal 7 4 3 4 2" xfId="18711" xr:uid="{00000000-0005-0000-0000-00005CAD0000}"/>
    <cellStyle name="Normal 7 4 3 4 2 2" xfId="26665" xr:uid="{00000000-0005-0000-0000-00005DAD0000}"/>
    <cellStyle name="Normal 7 4 3 4 2 2 2" xfId="55624" xr:uid="{00000000-0005-0000-0000-00005EAD0000}"/>
    <cellStyle name="Normal 7 4 3 4 2 3" xfId="47683" xr:uid="{00000000-0005-0000-0000-00005FAD0000}"/>
    <cellStyle name="Normal 7 4 3 4 3" xfId="12041" xr:uid="{00000000-0005-0000-0000-000060AD0000}"/>
    <cellStyle name="Normal 7 4 3 4 3 2" xfId="41099" xr:uid="{00000000-0005-0000-0000-000061AD0000}"/>
    <cellStyle name="Normal 7 4 3 4 4" xfId="34515" xr:uid="{00000000-0005-0000-0000-000062AD0000}"/>
    <cellStyle name="Normal 7 4 3 5" xfId="7598" xr:uid="{00000000-0005-0000-0000-000063AD0000}"/>
    <cellStyle name="Normal 7 4 3 5 2" xfId="20859" xr:uid="{00000000-0005-0000-0000-000064AD0000}"/>
    <cellStyle name="Normal 7 4 3 5 2 2" xfId="28813" xr:uid="{00000000-0005-0000-0000-000065AD0000}"/>
    <cellStyle name="Normal 7 4 3 5 2 2 2" xfId="57772" xr:uid="{00000000-0005-0000-0000-000066AD0000}"/>
    <cellStyle name="Normal 7 4 3 5 2 3" xfId="49831" xr:uid="{00000000-0005-0000-0000-000067AD0000}"/>
    <cellStyle name="Normal 7 4 3 5 3" xfId="14189" xr:uid="{00000000-0005-0000-0000-000068AD0000}"/>
    <cellStyle name="Normal 7 4 3 5 3 2" xfId="43247" xr:uid="{00000000-0005-0000-0000-000069AD0000}"/>
    <cellStyle name="Normal 7 4 3 5 4" xfId="36663" xr:uid="{00000000-0005-0000-0000-00006AAD0000}"/>
    <cellStyle name="Normal 7 4 3 6" xfId="15468" xr:uid="{00000000-0005-0000-0000-00006BAD0000}"/>
    <cellStyle name="Normal 7 4 3 6 2" xfId="23458" xr:uid="{00000000-0005-0000-0000-00006CAD0000}"/>
    <cellStyle name="Normal 7 4 3 6 2 2" xfId="52417" xr:uid="{00000000-0005-0000-0000-00006DAD0000}"/>
    <cellStyle name="Normal 7 4 3 6 3" xfId="44476" xr:uid="{00000000-0005-0000-0000-00006EAD0000}"/>
    <cellStyle name="Normal 7 4 3 7" xfId="22009" xr:uid="{00000000-0005-0000-0000-00006FAD0000}"/>
    <cellStyle name="Normal 7 4 3 7 2" xfId="29957" xr:uid="{00000000-0005-0000-0000-000070AD0000}"/>
    <cellStyle name="Normal 7 4 3 7 2 2" xfId="58916" xr:uid="{00000000-0005-0000-0000-000071AD0000}"/>
    <cellStyle name="Normal 7 4 3 7 3" xfId="50975" xr:uid="{00000000-0005-0000-0000-000072AD0000}"/>
    <cellStyle name="Normal 7 4 3 8" xfId="8749" xr:uid="{00000000-0005-0000-0000-000073AD0000}"/>
    <cellStyle name="Normal 7 4 3 8 2" xfId="37807" xr:uid="{00000000-0005-0000-0000-000074AD0000}"/>
    <cellStyle name="Normal 7 4 3 9" xfId="31223" xr:uid="{00000000-0005-0000-0000-000075AD0000}"/>
    <cellStyle name="Normal 7 4 4" xfId="1885" xr:uid="{00000000-0005-0000-0000-000076AD0000}"/>
    <cellStyle name="Normal 7 4 4 2" xfId="2895" xr:uid="{00000000-0005-0000-0000-000077AD0000}"/>
    <cellStyle name="Normal 7 4 4 2 2" xfId="6253" xr:uid="{00000000-0005-0000-0000-000078AD0000}"/>
    <cellStyle name="Normal 7 4 4 2 2 2" xfId="19535" xr:uid="{00000000-0005-0000-0000-000079AD0000}"/>
    <cellStyle name="Normal 7 4 4 2 2 2 2" xfId="27489" xr:uid="{00000000-0005-0000-0000-00007AAD0000}"/>
    <cellStyle name="Normal 7 4 4 2 2 2 2 2" xfId="56448" xr:uid="{00000000-0005-0000-0000-00007BAD0000}"/>
    <cellStyle name="Normal 7 4 4 2 2 2 3" xfId="48507" xr:uid="{00000000-0005-0000-0000-00007CAD0000}"/>
    <cellStyle name="Normal 7 4 4 2 2 3" xfId="12865" xr:uid="{00000000-0005-0000-0000-00007DAD0000}"/>
    <cellStyle name="Normal 7 4 4 2 2 3 2" xfId="41923" xr:uid="{00000000-0005-0000-0000-00007EAD0000}"/>
    <cellStyle name="Normal 7 4 4 2 2 4" xfId="35339" xr:uid="{00000000-0005-0000-0000-00007FAD0000}"/>
    <cellStyle name="Normal 7 4 4 2 3" xfId="16383" xr:uid="{00000000-0005-0000-0000-000080AD0000}"/>
    <cellStyle name="Normal 7 4 4 2 3 2" xfId="24337" xr:uid="{00000000-0005-0000-0000-000081AD0000}"/>
    <cellStyle name="Normal 7 4 4 2 3 2 2" xfId="53296" xr:uid="{00000000-0005-0000-0000-000082AD0000}"/>
    <cellStyle name="Normal 7 4 4 2 3 3" xfId="45355" xr:uid="{00000000-0005-0000-0000-000083AD0000}"/>
    <cellStyle name="Normal 7 4 4 2 4" xfId="9573" xr:uid="{00000000-0005-0000-0000-000084AD0000}"/>
    <cellStyle name="Normal 7 4 4 2 4 2" xfId="38631" xr:uid="{00000000-0005-0000-0000-000085AD0000}"/>
    <cellStyle name="Normal 7 4 4 2 5" xfId="32047" xr:uid="{00000000-0005-0000-0000-000086AD0000}"/>
    <cellStyle name="Normal 7 4 4 3" xfId="4093" xr:uid="{00000000-0005-0000-0000-000087AD0000}"/>
    <cellStyle name="Normal 7 4 4 3 2" xfId="17387" xr:uid="{00000000-0005-0000-0000-000088AD0000}"/>
    <cellStyle name="Normal 7 4 4 3 2 2" xfId="25341" xr:uid="{00000000-0005-0000-0000-000089AD0000}"/>
    <cellStyle name="Normal 7 4 4 3 2 2 2" xfId="54300" xr:uid="{00000000-0005-0000-0000-00008AAD0000}"/>
    <cellStyle name="Normal 7 4 4 3 2 3" xfId="46359" xr:uid="{00000000-0005-0000-0000-00008BAD0000}"/>
    <cellStyle name="Normal 7 4 4 3 3" xfId="10717" xr:uid="{00000000-0005-0000-0000-00008CAD0000}"/>
    <cellStyle name="Normal 7 4 4 3 3 2" xfId="39775" xr:uid="{00000000-0005-0000-0000-00008DAD0000}"/>
    <cellStyle name="Normal 7 4 4 3 4" xfId="33191" xr:uid="{00000000-0005-0000-0000-00008EAD0000}"/>
    <cellStyle name="Normal 7 4 4 4" xfId="5249" xr:uid="{00000000-0005-0000-0000-00008FAD0000}"/>
    <cellStyle name="Normal 7 4 4 4 2" xfId="18531" xr:uid="{00000000-0005-0000-0000-000090AD0000}"/>
    <cellStyle name="Normal 7 4 4 4 2 2" xfId="26485" xr:uid="{00000000-0005-0000-0000-000091AD0000}"/>
    <cellStyle name="Normal 7 4 4 4 2 2 2" xfId="55444" xr:uid="{00000000-0005-0000-0000-000092AD0000}"/>
    <cellStyle name="Normal 7 4 4 4 2 3" xfId="47503" xr:uid="{00000000-0005-0000-0000-000093AD0000}"/>
    <cellStyle name="Normal 7 4 4 4 3" xfId="11861" xr:uid="{00000000-0005-0000-0000-000094AD0000}"/>
    <cellStyle name="Normal 7 4 4 4 3 2" xfId="40919" xr:uid="{00000000-0005-0000-0000-000095AD0000}"/>
    <cellStyle name="Normal 7 4 4 4 4" xfId="34335" xr:uid="{00000000-0005-0000-0000-000096AD0000}"/>
    <cellStyle name="Normal 7 4 4 5" xfId="7418" xr:uid="{00000000-0005-0000-0000-000097AD0000}"/>
    <cellStyle name="Normal 7 4 4 5 2" xfId="20679" xr:uid="{00000000-0005-0000-0000-000098AD0000}"/>
    <cellStyle name="Normal 7 4 4 5 2 2" xfId="28633" xr:uid="{00000000-0005-0000-0000-000099AD0000}"/>
    <cellStyle name="Normal 7 4 4 5 2 2 2" xfId="57592" xr:uid="{00000000-0005-0000-0000-00009AAD0000}"/>
    <cellStyle name="Normal 7 4 4 5 2 3" xfId="49651" xr:uid="{00000000-0005-0000-0000-00009BAD0000}"/>
    <cellStyle name="Normal 7 4 4 5 3" xfId="14009" xr:uid="{00000000-0005-0000-0000-00009CAD0000}"/>
    <cellStyle name="Normal 7 4 4 5 3 2" xfId="43067" xr:uid="{00000000-0005-0000-0000-00009DAD0000}"/>
    <cellStyle name="Normal 7 4 4 5 4" xfId="36483" xr:uid="{00000000-0005-0000-0000-00009EAD0000}"/>
    <cellStyle name="Normal 7 4 4 6" xfId="15288" xr:uid="{00000000-0005-0000-0000-00009FAD0000}"/>
    <cellStyle name="Normal 7 4 4 6 2" xfId="23278" xr:uid="{00000000-0005-0000-0000-0000A0AD0000}"/>
    <cellStyle name="Normal 7 4 4 6 2 2" xfId="52237" xr:uid="{00000000-0005-0000-0000-0000A1AD0000}"/>
    <cellStyle name="Normal 7 4 4 6 3" xfId="44296" xr:uid="{00000000-0005-0000-0000-0000A2AD0000}"/>
    <cellStyle name="Normal 7 4 4 7" xfId="21829" xr:uid="{00000000-0005-0000-0000-0000A3AD0000}"/>
    <cellStyle name="Normal 7 4 4 7 2" xfId="29777" xr:uid="{00000000-0005-0000-0000-0000A4AD0000}"/>
    <cellStyle name="Normal 7 4 4 7 2 2" xfId="58736" xr:uid="{00000000-0005-0000-0000-0000A5AD0000}"/>
    <cellStyle name="Normal 7 4 4 7 3" xfId="50795" xr:uid="{00000000-0005-0000-0000-0000A6AD0000}"/>
    <cellStyle name="Normal 7 4 4 8" xfId="8569" xr:uid="{00000000-0005-0000-0000-0000A7AD0000}"/>
    <cellStyle name="Normal 7 4 4 8 2" xfId="37627" xr:uid="{00000000-0005-0000-0000-0000A8AD0000}"/>
    <cellStyle name="Normal 7 4 4 9" xfId="31043" xr:uid="{00000000-0005-0000-0000-0000A9AD0000}"/>
    <cellStyle name="Normal 7 4 5" xfId="2483" xr:uid="{00000000-0005-0000-0000-0000AAAD0000}"/>
    <cellStyle name="Normal 7 4 5 2" xfId="5841" xr:uid="{00000000-0005-0000-0000-0000ABAD0000}"/>
    <cellStyle name="Normal 7 4 5 2 2" xfId="19123" xr:uid="{00000000-0005-0000-0000-0000ACAD0000}"/>
    <cellStyle name="Normal 7 4 5 2 2 2" xfId="27077" xr:uid="{00000000-0005-0000-0000-0000ADAD0000}"/>
    <cellStyle name="Normal 7 4 5 2 2 2 2" xfId="56036" xr:uid="{00000000-0005-0000-0000-0000AEAD0000}"/>
    <cellStyle name="Normal 7 4 5 2 2 3" xfId="48095" xr:uid="{00000000-0005-0000-0000-0000AFAD0000}"/>
    <cellStyle name="Normal 7 4 5 2 3" xfId="12453" xr:uid="{00000000-0005-0000-0000-0000B0AD0000}"/>
    <cellStyle name="Normal 7 4 5 2 3 2" xfId="41511" xr:uid="{00000000-0005-0000-0000-0000B1AD0000}"/>
    <cellStyle name="Normal 7 4 5 2 4" xfId="34927" xr:uid="{00000000-0005-0000-0000-0000B2AD0000}"/>
    <cellStyle name="Normal 7 4 5 3" xfId="15979" xr:uid="{00000000-0005-0000-0000-0000B3AD0000}"/>
    <cellStyle name="Normal 7 4 5 3 2" xfId="23945" xr:uid="{00000000-0005-0000-0000-0000B4AD0000}"/>
    <cellStyle name="Normal 7 4 5 3 2 2" xfId="52904" xr:uid="{00000000-0005-0000-0000-0000B5AD0000}"/>
    <cellStyle name="Normal 7 4 5 3 3" xfId="44963" xr:uid="{00000000-0005-0000-0000-0000B6AD0000}"/>
    <cellStyle name="Normal 7 4 5 4" xfId="9161" xr:uid="{00000000-0005-0000-0000-0000B7AD0000}"/>
    <cellStyle name="Normal 7 4 5 4 2" xfId="38219" xr:uid="{00000000-0005-0000-0000-0000B8AD0000}"/>
    <cellStyle name="Normal 7 4 5 5" xfId="31635" xr:uid="{00000000-0005-0000-0000-0000B9AD0000}"/>
    <cellStyle name="Normal 7 4 6" xfId="3681" xr:uid="{00000000-0005-0000-0000-0000BAAD0000}"/>
    <cellStyle name="Normal 7 4 6 2" xfId="16975" xr:uid="{00000000-0005-0000-0000-0000BBAD0000}"/>
    <cellStyle name="Normal 7 4 6 2 2" xfId="24929" xr:uid="{00000000-0005-0000-0000-0000BCAD0000}"/>
    <cellStyle name="Normal 7 4 6 2 2 2" xfId="53888" xr:uid="{00000000-0005-0000-0000-0000BDAD0000}"/>
    <cellStyle name="Normal 7 4 6 2 3" xfId="45947" xr:uid="{00000000-0005-0000-0000-0000BEAD0000}"/>
    <cellStyle name="Normal 7 4 6 3" xfId="10305" xr:uid="{00000000-0005-0000-0000-0000BFAD0000}"/>
    <cellStyle name="Normal 7 4 6 3 2" xfId="39363" xr:uid="{00000000-0005-0000-0000-0000C0AD0000}"/>
    <cellStyle name="Normal 7 4 6 4" xfId="32779" xr:uid="{00000000-0005-0000-0000-0000C1AD0000}"/>
    <cellStyle name="Normal 7 4 7" xfId="4837" xr:uid="{00000000-0005-0000-0000-0000C2AD0000}"/>
    <cellStyle name="Normal 7 4 7 2" xfId="18119" xr:uid="{00000000-0005-0000-0000-0000C3AD0000}"/>
    <cellStyle name="Normal 7 4 7 2 2" xfId="26073" xr:uid="{00000000-0005-0000-0000-0000C4AD0000}"/>
    <cellStyle name="Normal 7 4 7 2 2 2" xfId="55032" xr:uid="{00000000-0005-0000-0000-0000C5AD0000}"/>
    <cellStyle name="Normal 7 4 7 2 3" xfId="47091" xr:uid="{00000000-0005-0000-0000-0000C6AD0000}"/>
    <cellStyle name="Normal 7 4 7 3" xfId="11449" xr:uid="{00000000-0005-0000-0000-0000C7AD0000}"/>
    <cellStyle name="Normal 7 4 7 3 2" xfId="40507" xr:uid="{00000000-0005-0000-0000-0000C8AD0000}"/>
    <cellStyle name="Normal 7 4 7 4" xfId="33923" xr:uid="{00000000-0005-0000-0000-0000C9AD0000}"/>
    <cellStyle name="Normal 7 4 8" xfId="7006" xr:uid="{00000000-0005-0000-0000-0000CAAD0000}"/>
    <cellStyle name="Normal 7 4 8 2" xfId="20267" xr:uid="{00000000-0005-0000-0000-0000CBAD0000}"/>
    <cellStyle name="Normal 7 4 8 2 2" xfId="28221" xr:uid="{00000000-0005-0000-0000-0000CCAD0000}"/>
    <cellStyle name="Normal 7 4 8 2 2 2" xfId="57180" xr:uid="{00000000-0005-0000-0000-0000CDAD0000}"/>
    <cellStyle name="Normal 7 4 8 2 3" xfId="49239" xr:uid="{00000000-0005-0000-0000-0000CEAD0000}"/>
    <cellStyle name="Normal 7 4 8 3" xfId="13597" xr:uid="{00000000-0005-0000-0000-0000CFAD0000}"/>
    <cellStyle name="Normal 7 4 8 3 2" xfId="42655" xr:uid="{00000000-0005-0000-0000-0000D0AD0000}"/>
    <cellStyle name="Normal 7 4 8 4" xfId="36071" xr:uid="{00000000-0005-0000-0000-0000D1AD0000}"/>
    <cellStyle name="Normal 7 4 9" xfId="14875" xr:uid="{00000000-0005-0000-0000-0000D2AD0000}"/>
    <cellStyle name="Normal 7 4 9 2" xfId="22865" xr:uid="{00000000-0005-0000-0000-0000D3AD0000}"/>
    <cellStyle name="Normal 7 4 9 2 2" xfId="51824" xr:uid="{00000000-0005-0000-0000-0000D4AD0000}"/>
    <cellStyle name="Normal 7 4 9 3" xfId="43883" xr:uid="{00000000-0005-0000-0000-0000D5AD0000}"/>
    <cellStyle name="Normal 7 5" xfId="1535" xr:uid="{00000000-0005-0000-0000-0000D6AD0000}"/>
    <cellStyle name="Normal 7 5 10" xfId="30724" xr:uid="{00000000-0005-0000-0000-0000D7AD0000}"/>
    <cellStyle name="Normal 7 5 2" xfId="2160" xr:uid="{00000000-0005-0000-0000-0000D8AD0000}"/>
    <cellStyle name="Normal 7 5 2 2" xfId="3168" xr:uid="{00000000-0005-0000-0000-0000D9AD0000}"/>
    <cellStyle name="Normal 7 5 2 2 2" xfId="6526" xr:uid="{00000000-0005-0000-0000-0000DAAD0000}"/>
    <cellStyle name="Normal 7 5 2 2 2 2" xfId="19808" xr:uid="{00000000-0005-0000-0000-0000DBAD0000}"/>
    <cellStyle name="Normal 7 5 2 2 2 2 2" xfId="27762" xr:uid="{00000000-0005-0000-0000-0000DCAD0000}"/>
    <cellStyle name="Normal 7 5 2 2 2 2 2 2" xfId="56721" xr:uid="{00000000-0005-0000-0000-0000DDAD0000}"/>
    <cellStyle name="Normal 7 5 2 2 2 2 3" xfId="48780" xr:uid="{00000000-0005-0000-0000-0000DEAD0000}"/>
    <cellStyle name="Normal 7 5 2 2 2 3" xfId="13138" xr:uid="{00000000-0005-0000-0000-0000DFAD0000}"/>
    <cellStyle name="Normal 7 5 2 2 2 3 2" xfId="42196" xr:uid="{00000000-0005-0000-0000-0000E0AD0000}"/>
    <cellStyle name="Normal 7 5 2 2 2 4" xfId="35612" xr:uid="{00000000-0005-0000-0000-0000E1AD0000}"/>
    <cellStyle name="Normal 7 5 2 2 3" xfId="16656" xr:uid="{00000000-0005-0000-0000-0000E2AD0000}"/>
    <cellStyle name="Normal 7 5 2 2 3 2" xfId="24610" xr:uid="{00000000-0005-0000-0000-0000E3AD0000}"/>
    <cellStyle name="Normal 7 5 2 2 3 2 2" xfId="53569" xr:uid="{00000000-0005-0000-0000-0000E4AD0000}"/>
    <cellStyle name="Normal 7 5 2 2 3 3" xfId="45628" xr:uid="{00000000-0005-0000-0000-0000E5AD0000}"/>
    <cellStyle name="Normal 7 5 2 2 4" xfId="9846" xr:uid="{00000000-0005-0000-0000-0000E6AD0000}"/>
    <cellStyle name="Normal 7 5 2 2 4 2" xfId="38904" xr:uid="{00000000-0005-0000-0000-0000E7AD0000}"/>
    <cellStyle name="Normal 7 5 2 2 5" xfId="32320" xr:uid="{00000000-0005-0000-0000-0000E8AD0000}"/>
    <cellStyle name="Normal 7 5 2 3" xfId="4366" xr:uid="{00000000-0005-0000-0000-0000E9AD0000}"/>
    <cellStyle name="Normal 7 5 2 3 2" xfId="17660" xr:uid="{00000000-0005-0000-0000-0000EAAD0000}"/>
    <cellStyle name="Normal 7 5 2 3 2 2" xfId="25614" xr:uid="{00000000-0005-0000-0000-0000EBAD0000}"/>
    <cellStyle name="Normal 7 5 2 3 2 2 2" xfId="54573" xr:uid="{00000000-0005-0000-0000-0000ECAD0000}"/>
    <cellStyle name="Normal 7 5 2 3 2 3" xfId="46632" xr:uid="{00000000-0005-0000-0000-0000EDAD0000}"/>
    <cellStyle name="Normal 7 5 2 3 3" xfId="10990" xr:uid="{00000000-0005-0000-0000-0000EEAD0000}"/>
    <cellStyle name="Normal 7 5 2 3 3 2" xfId="40048" xr:uid="{00000000-0005-0000-0000-0000EFAD0000}"/>
    <cellStyle name="Normal 7 5 2 3 4" xfId="33464" xr:uid="{00000000-0005-0000-0000-0000F0AD0000}"/>
    <cellStyle name="Normal 7 5 2 4" xfId="5522" xr:uid="{00000000-0005-0000-0000-0000F1AD0000}"/>
    <cellStyle name="Normal 7 5 2 4 2" xfId="18804" xr:uid="{00000000-0005-0000-0000-0000F2AD0000}"/>
    <cellStyle name="Normal 7 5 2 4 2 2" xfId="26758" xr:uid="{00000000-0005-0000-0000-0000F3AD0000}"/>
    <cellStyle name="Normal 7 5 2 4 2 2 2" xfId="55717" xr:uid="{00000000-0005-0000-0000-0000F4AD0000}"/>
    <cellStyle name="Normal 7 5 2 4 2 3" xfId="47776" xr:uid="{00000000-0005-0000-0000-0000F5AD0000}"/>
    <cellStyle name="Normal 7 5 2 4 3" xfId="12134" xr:uid="{00000000-0005-0000-0000-0000F6AD0000}"/>
    <cellStyle name="Normal 7 5 2 4 3 2" xfId="41192" xr:uid="{00000000-0005-0000-0000-0000F7AD0000}"/>
    <cellStyle name="Normal 7 5 2 4 4" xfId="34608" xr:uid="{00000000-0005-0000-0000-0000F8AD0000}"/>
    <cellStyle name="Normal 7 5 2 5" xfId="7691" xr:uid="{00000000-0005-0000-0000-0000F9AD0000}"/>
    <cellStyle name="Normal 7 5 2 5 2" xfId="20952" xr:uid="{00000000-0005-0000-0000-0000FAAD0000}"/>
    <cellStyle name="Normal 7 5 2 5 2 2" xfId="28906" xr:uid="{00000000-0005-0000-0000-0000FBAD0000}"/>
    <cellStyle name="Normal 7 5 2 5 2 2 2" xfId="57865" xr:uid="{00000000-0005-0000-0000-0000FCAD0000}"/>
    <cellStyle name="Normal 7 5 2 5 2 3" xfId="49924" xr:uid="{00000000-0005-0000-0000-0000FDAD0000}"/>
    <cellStyle name="Normal 7 5 2 5 3" xfId="14282" xr:uid="{00000000-0005-0000-0000-0000FEAD0000}"/>
    <cellStyle name="Normal 7 5 2 5 3 2" xfId="43340" xr:uid="{00000000-0005-0000-0000-0000FFAD0000}"/>
    <cellStyle name="Normal 7 5 2 5 4" xfId="36756" xr:uid="{00000000-0005-0000-0000-000000AE0000}"/>
    <cellStyle name="Normal 7 5 2 6" xfId="15561" xr:uid="{00000000-0005-0000-0000-000001AE0000}"/>
    <cellStyle name="Normal 7 5 2 6 2" xfId="23551" xr:uid="{00000000-0005-0000-0000-000002AE0000}"/>
    <cellStyle name="Normal 7 5 2 6 2 2" xfId="52510" xr:uid="{00000000-0005-0000-0000-000003AE0000}"/>
    <cellStyle name="Normal 7 5 2 6 3" xfId="44569" xr:uid="{00000000-0005-0000-0000-000004AE0000}"/>
    <cellStyle name="Normal 7 5 2 7" xfId="22102" xr:uid="{00000000-0005-0000-0000-000005AE0000}"/>
    <cellStyle name="Normal 7 5 2 7 2" xfId="30050" xr:uid="{00000000-0005-0000-0000-000006AE0000}"/>
    <cellStyle name="Normal 7 5 2 7 2 2" xfId="59009" xr:uid="{00000000-0005-0000-0000-000007AE0000}"/>
    <cellStyle name="Normal 7 5 2 7 3" xfId="51068" xr:uid="{00000000-0005-0000-0000-000008AE0000}"/>
    <cellStyle name="Normal 7 5 2 8" xfId="8842" xr:uid="{00000000-0005-0000-0000-000009AE0000}"/>
    <cellStyle name="Normal 7 5 2 8 2" xfId="37900" xr:uid="{00000000-0005-0000-0000-00000AAE0000}"/>
    <cellStyle name="Normal 7 5 2 9" xfId="31316" xr:uid="{00000000-0005-0000-0000-00000BAE0000}"/>
    <cellStyle name="Normal 7 5 3" xfId="2576" xr:uid="{00000000-0005-0000-0000-00000CAE0000}"/>
    <cellStyle name="Normal 7 5 3 2" xfId="5934" xr:uid="{00000000-0005-0000-0000-00000DAE0000}"/>
    <cellStyle name="Normal 7 5 3 2 2" xfId="19216" xr:uid="{00000000-0005-0000-0000-00000EAE0000}"/>
    <cellStyle name="Normal 7 5 3 2 2 2" xfId="27170" xr:uid="{00000000-0005-0000-0000-00000FAE0000}"/>
    <cellStyle name="Normal 7 5 3 2 2 2 2" xfId="56129" xr:uid="{00000000-0005-0000-0000-000010AE0000}"/>
    <cellStyle name="Normal 7 5 3 2 2 3" xfId="48188" xr:uid="{00000000-0005-0000-0000-000011AE0000}"/>
    <cellStyle name="Normal 7 5 3 2 3" xfId="12546" xr:uid="{00000000-0005-0000-0000-000012AE0000}"/>
    <cellStyle name="Normal 7 5 3 2 3 2" xfId="41604" xr:uid="{00000000-0005-0000-0000-000013AE0000}"/>
    <cellStyle name="Normal 7 5 3 2 4" xfId="35020" xr:uid="{00000000-0005-0000-0000-000014AE0000}"/>
    <cellStyle name="Normal 7 5 3 3" xfId="16064" xr:uid="{00000000-0005-0000-0000-000015AE0000}"/>
    <cellStyle name="Normal 7 5 3 3 2" xfId="24018" xr:uid="{00000000-0005-0000-0000-000016AE0000}"/>
    <cellStyle name="Normal 7 5 3 3 2 2" xfId="52977" xr:uid="{00000000-0005-0000-0000-000017AE0000}"/>
    <cellStyle name="Normal 7 5 3 3 3" xfId="45036" xr:uid="{00000000-0005-0000-0000-000018AE0000}"/>
    <cellStyle name="Normal 7 5 3 4" xfId="9254" xr:uid="{00000000-0005-0000-0000-000019AE0000}"/>
    <cellStyle name="Normal 7 5 3 4 2" xfId="38312" xr:uid="{00000000-0005-0000-0000-00001AAE0000}"/>
    <cellStyle name="Normal 7 5 3 5" xfId="31728" xr:uid="{00000000-0005-0000-0000-00001BAE0000}"/>
    <cellStyle name="Normal 7 5 4" xfId="3774" xr:uid="{00000000-0005-0000-0000-00001CAE0000}"/>
    <cellStyle name="Normal 7 5 4 2" xfId="17068" xr:uid="{00000000-0005-0000-0000-00001DAE0000}"/>
    <cellStyle name="Normal 7 5 4 2 2" xfId="25022" xr:uid="{00000000-0005-0000-0000-00001EAE0000}"/>
    <cellStyle name="Normal 7 5 4 2 2 2" xfId="53981" xr:uid="{00000000-0005-0000-0000-00001FAE0000}"/>
    <cellStyle name="Normal 7 5 4 2 3" xfId="46040" xr:uid="{00000000-0005-0000-0000-000020AE0000}"/>
    <cellStyle name="Normal 7 5 4 3" xfId="10398" xr:uid="{00000000-0005-0000-0000-000021AE0000}"/>
    <cellStyle name="Normal 7 5 4 3 2" xfId="39456" xr:uid="{00000000-0005-0000-0000-000022AE0000}"/>
    <cellStyle name="Normal 7 5 4 4" xfId="32872" xr:uid="{00000000-0005-0000-0000-000023AE0000}"/>
    <cellStyle name="Normal 7 5 5" xfId="4930" xr:uid="{00000000-0005-0000-0000-000024AE0000}"/>
    <cellStyle name="Normal 7 5 5 2" xfId="18212" xr:uid="{00000000-0005-0000-0000-000025AE0000}"/>
    <cellStyle name="Normal 7 5 5 2 2" xfId="26166" xr:uid="{00000000-0005-0000-0000-000026AE0000}"/>
    <cellStyle name="Normal 7 5 5 2 2 2" xfId="55125" xr:uid="{00000000-0005-0000-0000-000027AE0000}"/>
    <cellStyle name="Normal 7 5 5 2 3" xfId="47184" xr:uid="{00000000-0005-0000-0000-000028AE0000}"/>
    <cellStyle name="Normal 7 5 5 3" xfId="11542" xr:uid="{00000000-0005-0000-0000-000029AE0000}"/>
    <cellStyle name="Normal 7 5 5 3 2" xfId="40600" xr:uid="{00000000-0005-0000-0000-00002AAE0000}"/>
    <cellStyle name="Normal 7 5 5 4" xfId="34016" xr:uid="{00000000-0005-0000-0000-00002BAE0000}"/>
    <cellStyle name="Normal 7 5 6" xfId="7099" xr:uid="{00000000-0005-0000-0000-00002CAE0000}"/>
    <cellStyle name="Normal 7 5 6 2" xfId="20360" xr:uid="{00000000-0005-0000-0000-00002DAE0000}"/>
    <cellStyle name="Normal 7 5 6 2 2" xfId="28314" xr:uid="{00000000-0005-0000-0000-00002EAE0000}"/>
    <cellStyle name="Normal 7 5 6 2 2 2" xfId="57273" xr:uid="{00000000-0005-0000-0000-00002FAE0000}"/>
    <cellStyle name="Normal 7 5 6 2 3" xfId="49332" xr:uid="{00000000-0005-0000-0000-000030AE0000}"/>
    <cellStyle name="Normal 7 5 6 3" xfId="13690" xr:uid="{00000000-0005-0000-0000-000031AE0000}"/>
    <cellStyle name="Normal 7 5 6 3 2" xfId="42748" xr:uid="{00000000-0005-0000-0000-000032AE0000}"/>
    <cellStyle name="Normal 7 5 6 4" xfId="36164" xr:uid="{00000000-0005-0000-0000-000033AE0000}"/>
    <cellStyle name="Normal 7 5 7" xfId="14968" xr:uid="{00000000-0005-0000-0000-000034AE0000}"/>
    <cellStyle name="Normal 7 5 7 2" xfId="22958" xr:uid="{00000000-0005-0000-0000-000035AE0000}"/>
    <cellStyle name="Normal 7 5 7 2 2" xfId="51917" xr:uid="{00000000-0005-0000-0000-000036AE0000}"/>
    <cellStyle name="Normal 7 5 7 3" xfId="43976" xr:uid="{00000000-0005-0000-0000-000037AE0000}"/>
    <cellStyle name="Normal 7 5 8" xfId="21510" xr:uid="{00000000-0005-0000-0000-000038AE0000}"/>
    <cellStyle name="Normal 7 5 8 2" xfId="29458" xr:uid="{00000000-0005-0000-0000-000039AE0000}"/>
    <cellStyle name="Normal 7 5 8 2 2" xfId="58417" xr:uid="{00000000-0005-0000-0000-00003AAE0000}"/>
    <cellStyle name="Normal 7 5 8 3" xfId="50476" xr:uid="{00000000-0005-0000-0000-00003BAE0000}"/>
    <cellStyle name="Normal 7 5 9" xfId="8250" xr:uid="{00000000-0005-0000-0000-00003CAE0000}"/>
    <cellStyle name="Normal 7 5 9 2" xfId="37308" xr:uid="{00000000-0005-0000-0000-00003DAE0000}"/>
    <cellStyle name="Normal 7 6" xfId="1977" xr:uid="{00000000-0005-0000-0000-00003EAE0000}"/>
    <cellStyle name="Normal 7 6 2" xfId="2985" xr:uid="{00000000-0005-0000-0000-00003FAE0000}"/>
    <cellStyle name="Normal 7 6 2 2" xfId="6343" xr:uid="{00000000-0005-0000-0000-000040AE0000}"/>
    <cellStyle name="Normal 7 6 2 2 2" xfId="19625" xr:uid="{00000000-0005-0000-0000-000041AE0000}"/>
    <cellStyle name="Normal 7 6 2 2 2 2" xfId="27579" xr:uid="{00000000-0005-0000-0000-000042AE0000}"/>
    <cellStyle name="Normal 7 6 2 2 2 2 2" xfId="56538" xr:uid="{00000000-0005-0000-0000-000043AE0000}"/>
    <cellStyle name="Normal 7 6 2 2 2 3" xfId="48597" xr:uid="{00000000-0005-0000-0000-000044AE0000}"/>
    <cellStyle name="Normal 7 6 2 2 3" xfId="12955" xr:uid="{00000000-0005-0000-0000-000045AE0000}"/>
    <cellStyle name="Normal 7 6 2 2 3 2" xfId="42013" xr:uid="{00000000-0005-0000-0000-000046AE0000}"/>
    <cellStyle name="Normal 7 6 2 2 4" xfId="35429" xr:uid="{00000000-0005-0000-0000-000047AE0000}"/>
    <cellStyle name="Normal 7 6 2 3" xfId="16473" xr:uid="{00000000-0005-0000-0000-000048AE0000}"/>
    <cellStyle name="Normal 7 6 2 3 2" xfId="24427" xr:uid="{00000000-0005-0000-0000-000049AE0000}"/>
    <cellStyle name="Normal 7 6 2 3 2 2" xfId="53386" xr:uid="{00000000-0005-0000-0000-00004AAE0000}"/>
    <cellStyle name="Normal 7 6 2 3 3" xfId="45445" xr:uid="{00000000-0005-0000-0000-00004BAE0000}"/>
    <cellStyle name="Normal 7 6 2 4" xfId="9663" xr:uid="{00000000-0005-0000-0000-00004CAE0000}"/>
    <cellStyle name="Normal 7 6 2 4 2" xfId="38721" xr:uid="{00000000-0005-0000-0000-00004DAE0000}"/>
    <cellStyle name="Normal 7 6 2 5" xfId="32137" xr:uid="{00000000-0005-0000-0000-00004EAE0000}"/>
    <cellStyle name="Normal 7 6 3" xfId="4183" xr:uid="{00000000-0005-0000-0000-00004FAE0000}"/>
    <cellStyle name="Normal 7 6 3 2" xfId="17477" xr:uid="{00000000-0005-0000-0000-000050AE0000}"/>
    <cellStyle name="Normal 7 6 3 2 2" xfId="25431" xr:uid="{00000000-0005-0000-0000-000051AE0000}"/>
    <cellStyle name="Normal 7 6 3 2 2 2" xfId="54390" xr:uid="{00000000-0005-0000-0000-000052AE0000}"/>
    <cellStyle name="Normal 7 6 3 2 3" xfId="46449" xr:uid="{00000000-0005-0000-0000-000053AE0000}"/>
    <cellStyle name="Normal 7 6 3 3" xfId="10807" xr:uid="{00000000-0005-0000-0000-000054AE0000}"/>
    <cellStyle name="Normal 7 6 3 3 2" xfId="39865" xr:uid="{00000000-0005-0000-0000-000055AE0000}"/>
    <cellStyle name="Normal 7 6 3 4" xfId="33281" xr:uid="{00000000-0005-0000-0000-000056AE0000}"/>
    <cellStyle name="Normal 7 6 4" xfId="5339" xr:uid="{00000000-0005-0000-0000-000057AE0000}"/>
    <cellStyle name="Normal 7 6 4 2" xfId="18621" xr:uid="{00000000-0005-0000-0000-000058AE0000}"/>
    <cellStyle name="Normal 7 6 4 2 2" xfId="26575" xr:uid="{00000000-0005-0000-0000-000059AE0000}"/>
    <cellStyle name="Normal 7 6 4 2 2 2" xfId="55534" xr:uid="{00000000-0005-0000-0000-00005AAE0000}"/>
    <cellStyle name="Normal 7 6 4 2 3" xfId="47593" xr:uid="{00000000-0005-0000-0000-00005BAE0000}"/>
    <cellStyle name="Normal 7 6 4 3" xfId="11951" xr:uid="{00000000-0005-0000-0000-00005CAE0000}"/>
    <cellStyle name="Normal 7 6 4 3 2" xfId="41009" xr:uid="{00000000-0005-0000-0000-00005DAE0000}"/>
    <cellStyle name="Normal 7 6 4 4" xfId="34425" xr:uid="{00000000-0005-0000-0000-00005EAE0000}"/>
    <cellStyle name="Normal 7 6 5" xfId="7508" xr:uid="{00000000-0005-0000-0000-00005FAE0000}"/>
    <cellStyle name="Normal 7 6 5 2" xfId="20769" xr:uid="{00000000-0005-0000-0000-000060AE0000}"/>
    <cellStyle name="Normal 7 6 5 2 2" xfId="28723" xr:uid="{00000000-0005-0000-0000-000061AE0000}"/>
    <cellStyle name="Normal 7 6 5 2 2 2" xfId="57682" xr:uid="{00000000-0005-0000-0000-000062AE0000}"/>
    <cellStyle name="Normal 7 6 5 2 3" xfId="49741" xr:uid="{00000000-0005-0000-0000-000063AE0000}"/>
    <cellStyle name="Normal 7 6 5 3" xfId="14099" xr:uid="{00000000-0005-0000-0000-000064AE0000}"/>
    <cellStyle name="Normal 7 6 5 3 2" xfId="43157" xr:uid="{00000000-0005-0000-0000-000065AE0000}"/>
    <cellStyle name="Normal 7 6 5 4" xfId="36573" xr:uid="{00000000-0005-0000-0000-000066AE0000}"/>
    <cellStyle name="Normal 7 6 6" xfId="15378" xr:uid="{00000000-0005-0000-0000-000067AE0000}"/>
    <cellStyle name="Normal 7 6 6 2" xfId="23368" xr:uid="{00000000-0005-0000-0000-000068AE0000}"/>
    <cellStyle name="Normal 7 6 6 2 2" xfId="52327" xr:uid="{00000000-0005-0000-0000-000069AE0000}"/>
    <cellStyle name="Normal 7 6 6 3" xfId="44386" xr:uid="{00000000-0005-0000-0000-00006AAE0000}"/>
    <cellStyle name="Normal 7 6 7" xfId="21919" xr:uid="{00000000-0005-0000-0000-00006BAE0000}"/>
    <cellStyle name="Normal 7 6 7 2" xfId="29867" xr:uid="{00000000-0005-0000-0000-00006CAE0000}"/>
    <cellStyle name="Normal 7 6 7 2 2" xfId="58826" xr:uid="{00000000-0005-0000-0000-00006DAE0000}"/>
    <cellStyle name="Normal 7 6 7 3" xfId="50885" xr:uid="{00000000-0005-0000-0000-00006EAE0000}"/>
    <cellStyle name="Normal 7 6 8" xfId="8659" xr:uid="{00000000-0005-0000-0000-00006FAE0000}"/>
    <cellStyle name="Normal 7 6 8 2" xfId="37717" xr:uid="{00000000-0005-0000-0000-000070AE0000}"/>
    <cellStyle name="Normal 7 6 9" xfId="31133" xr:uid="{00000000-0005-0000-0000-000071AE0000}"/>
    <cellStyle name="Normal 7 7" xfId="1793" xr:uid="{00000000-0005-0000-0000-000072AE0000}"/>
    <cellStyle name="Normal 7 7 2" xfId="2805" xr:uid="{00000000-0005-0000-0000-000073AE0000}"/>
    <cellStyle name="Normal 7 7 2 2" xfId="6163" xr:uid="{00000000-0005-0000-0000-000074AE0000}"/>
    <cellStyle name="Normal 7 7 2 2 2" xfId="19445" xr:uid="{00000000-0005-0000-0000-000075AE0000}"/>
    <cellStyle name="Normal 7 7 2 2 2 2" xfId="27399" xr:uid="{00000000-0005-0000-0000-000076AE0000}"/>
    <cellStyle name="Normal 7 7 2 2 2 2 2" xfId="56358" xr:uid="{00000000-0005-0000-0000-000077AE0000}"/>
    <cellStyle name="Normal 7 7 2 2 2 3" xfId="48417" xr:uid="{00000000-0005-0000-0000-000078AE0000}"/>
    <cellStyle name="Normal 7 7 2 2 3" xfId="12775" xr:uid="{00000000-0005-0000-0000-000079AE0000}"/>
    <cellStyle name="Normal 7 7 2 2 3 2" xfId="41833" xr:uid="{00000000-0005-0000-0000-00007AAE0000}"/>
    <cellStyle name="Normal 7 7 2 2 4" xfId="35249" xr:uid="{00000000-0005-0000-0000-00007BAE0000}"/>
    <cellStyle name="Normal 7 7 2 3" xfId="16293" xr:uid="{00000000-0005-0000-0000-00007CAE0000}"/>
    <cellStyle name="Normal 7 7 2 3 2" xfId="24247" xr:uid="{00000000-0005-0000-0000-00007DAE0000}"/>
    <cellStyle name="Normal 7 7 2 3 2 2" xfId="53206" xr:uid="{00000000-0005-0000-0000-00007EAE0000}"/>
    <cellStyle name="Normal 7 7 2 3 3" xfId="45265" xr:uid="{00000000-0005-0000-0000-00007FAE0000}"/>
    <cellStyle name="Normal 7 7 2 4" xfId="9483" xr:uid="{00000000-0005-0000-0000-000080AE0000}"/>
    <cellStyle name="Normal 7 7 2 4 2" xfId="38541" xr:uid="{00000000-0005-0000-0000-000081AE0000}"/>
    <cellStyle name="Normal 7 7 2 5" xfId="31957" xr:uid="{00000000-0005-0000-0000-000082AE0000}"/>
    <cellStyle name="Normal 7 7 3" xfId="4003" xr:uid="{00000000-0005-0000-0000-000083AE0000}"/>
    <cellStyle name="Normal 7 7 3 2" xfId="17297" xr:uid="{00000000-0005-0000-0000-000084AE0000}"/>
    <cellStyle name="Normal 7 7 3 2 2" xfId="25251" xr:uid="{00000000-0005-0000-0000-000085AE0000}"/>
    <cellStyle name="Normal 7 7 3 2 2 2" xfId="54210" xr:uid="{00000000-0005-0000-0000-000086AE0000}"/>
    <cellStyle name="Normal 7 7 3 2 3" xfId="46269" xr:uid="{00000000-0005-0000-0000-000087AE0000}"/>
    <cellStyle name="Normal 7 7 3 3" xfId="10627" xr:uid="{00000000-0005-0000-0000-000088AE0000}"/>
    <cellStyle name="Normal 7 7 3 3 2" xfId="39685" xr:uid="{00000000-0005-0000-0000-000089AE0000}"/>
    <cellStyle name="Normal 7 7 3 4" xfId="33101" xr:uid="{00000000-0005-0000-0000-00008AAE0000}"/>
    <cellStyle name="Normal 7 7 4" xfId="5159" xr:uid="{00000000-0005-0000-0000-00008BAE0000}"/>
    <cellStyle name="Normal 7 7 4 2" xfId="18441" xr:uid="{00000000-0005-0000-0000-00008CAE0000}"/>
    <cellStyle name="Normal 7 7 4 2 2" xfId="26395" xr:uid="{00000000-0005-0000-0000-00008DAE0000}"/>
    <cellStyle name="Normal 7 7 4 2 2 2" xfId="55354" xr:uid="{00000000-0005-0000-0000-00008EAE0000}"/>
    <cellStyle name="Normal 7 7 4 2 3" xfId="47413" xr:uid="{00000000-0005-0000-0000-00008FAE0000}"/>
    <cellStyle name="Normal 7 7 4 3" xfId="11771" xr:uid="{00000000-0005-0000-0000-000090AE0000}"/>
    <cellStyle name="Normal 7 7 4 3 2" xfId="40829" xr:uid="{00000000-0005-0000-0000-000091AE0000}"/>
    <cellStyle name="Normal 7 7 4 4" xfId="34245" xr:uid="{00000000-0005-0000-0000-000092AE0000}"/>
    <cellStyle name="Normal 7 7 5" xfId="7328" xr:uid="{00000000-0005-0000-0000-000093AE0000}"/>
    <cellStyle name="Normal 7 7 5 2" xfId="20589" xr:uid="{00000000-0005-0000-0000-000094AE0000}"/>
    <cellStyle name="Normal 7 7 5 2 2" xfId="28543" xr:uid="{00000000-0005-0000-0000-000095AE0000}"/>
    <cellStyle name="Normal 7 7 5 2 2 2" xfId="57502" xr:uid="{00000000-0005-0000-0000-000096AE0000}"/>
    <cellStyle name="Normal 7 7 5 2 3" xfId="49561" xr:uid="{00000000-0005-0000-0000-000097AE0000}"/>
    <cellStyle name="Normal 7 7 5 3" xfId="13919" xr:uid="{00000000-0005-0000-0000-000098AE0000}"/>
    <cellStyle name="Normal 7 7 5 3 2" xfId="42977" xr:uid="{00000000-0005-0000-0000-000099AE0000}"/>
    <cellStyle name="Normal 7 7 5 4" xfId="36393" xr:uid="{00000000-0005-0000-0000-00009AAE0000}"/>
    <cellStyle name="Normal 7 7 6" xfId="15198" xr:uid="{00000000-0005-0000-0000-00009BAE0000}"/>
    <cellStyle name="Normal 7 7 6 2" xfId="23188" xr:uid="{00000000-0005-0000-0000-00009CAE0000}"/>
    <cellStyle name="Normal 7 7 6 2 2" xfId="52147" xr:uid="{00000000-0005-0000-0000-00009DAE0000}"/>
    <cellStyle name="Normal 7 7 6 3" xfId="44206" xr:uid="{00000000-0005-0000-0000-00009EAE0000}"/>
    <cellStyle name="Normal 7 7 7" xfId="21739" xr:uid="{00000000-0005-0000-0000-00009FAE0000}"/>
    <cellStyle name="Normal 7 7 7 2" xfId="29687" xr:uid="{00000000-0005-0000-0000-0000A0AE0000}"/>
    <cellStyle name="Normal 7 7 7 2 2" xfId="58646" xr:uid="{00000000-0005-0000-0000-0000A1AE0000}"/>
    <cellStyle name="Normal 7 7 7 3" xfId="50705" xr:uid="{00000000-0005-0000-0000-0000A2AE0000}"/>
    <cellStyle name="Normal 7 7 8" xfId="8479" xr:uid="{00000000-0005-0000-0000-0000A3AE0000}"/>
    <cellStyle name="Normal 7 7 8 2" xfId="37537" xr:uid="{00000000-0005-0000-0000-0000A4AE0000}"/>
    <cellStyle name="Normal 7 7 9" xfId="30953" xr:uid="{00000000-0005-0000-0000-0000A5AE0000}"/>
    <cellStyle name="Normal 7 8" xfId="3513" xr:uid="{00000000-0005-0000-0000-0000A6AE0000}"/>
    <cellStyle name="Normal 7 8 2" xfId="4668" xr:uid="{00000000-0005-0000-0000-0000A7AE0000}"/>
    <cellStyle name="Normal 7 8 2 2" xfId="17962" xr:uid="{00000000-0005-0000-0000-0000A8AE0000}"/>
    <cellStyle name="Normal 7 8 2 2 2" xfId="25916" xr:uid="{00000000-0005-0000-0000-0000A9AE0000}"/>
    <cellStyle name="Normal 7 8 2 2 2 2" xfId="54875" xr:uid="{00000000-0005-0000-0000-0000AAAE0000}"/>
    <cellStyle name="Normal 7 8 2 2 3" xfId="46934" xr:uid="{00000000-0005-0000-0000-0000ABAE0000}"/>
    <cellStyle name="Normal 7 8 2 3" xfId="11292" xr:uid="{00000000-0005-0000-0000-0000ACAE0000}"/>
    <cellStyle name="Normal 7 8 2 3 2" xfId="40350" xr:uid="{00000000-0005-0000-0000-0000ADAE0000}"/>
    <cellStyle name="Normal 7 8 2 4" xfId="33766" xr:uid="{00000000-0005-0000-0000-0000AEAE0000}"/>
    <cellStyle name="Normal 7 8 3" xfId="6828" xr:uid="{00000000-0005-0000-0000-0000AFAE0000}"/>
    <cellStyle name="Normal 7 8 3 2" xfId="20110" xr:uid="{00000000-0005-0000-0000-0000B0AE0000}"/>
    <cellStyle name="Normal 7 8 3 2 2" xfId="28064" xr:uid="{00000000-0005-0000-0000-0000B1AE0000}"/>
    <cellStyle name="Normal 7 8 3 2 2 2" xfId="57023" xr:uid="{00000000-0005-0000-0000-0000B2AE0000}"/>
    <cellStyle name="Normal 7 8 3 2 3" xfId="49082" xr:uid="{00000000-0005-0000-0000-0000B3AE0000}"/>
    <cellStyle name="Normal 7 8 3 3" xfId="13440" xr:uid="{00000000-0005-0000-0000-0000B4AE0000}"/>
    <cellStyle name="Normal 7 8 3 3 2" xfId="42498" xr:uid="{00000000-0005-0000-0000-0000B5AE0000}"/>
    <cellStyle name="Normal 7 8 3 4" xfId="35914" xr:uid="{00000000-0005-0000-0000-0000B6AE0000}"/>
    <cellStyle name="Normal 7 8 4" xfId="7993" xr:uid="{00000000-0005-0000-0000-0000B7AE0000}"/>
    <cellStyle name="Normal 7 8 4 2" xfId="21254" xr:uid="{00000000-0005-0000-0000-0000B8AE0000}"/>
    <cellStyle name="Normal 7 8 4 2 2" xfId="29208" xr:uid="{00000000-0005-0000-0000-0000B9AE0000}"/>
    <cellStyle name="Normal 7 8 4 2 2 2" xfId="58167" xr:uid="{00000000-0005-0000-0000-0000BAAE0000}"/>
    <cellStyle name="Normal 7 8 4 2 3" xfId="50226" xr:uid="{00000000-0005-0000-0000-0000BBAE0000}"/>
    <cellStyle name="Normal 7 8 4 3" xfId="14584" xr:uid="{00000000-0005-0000-0000-0000BCAE0000}"/>
    <cellStyle name="Normal 7 8 4 3 2" xfId="43642" xr:uid="{00000000-0005-0000-0000-0000BDAE0000}"/>
    <cellStyle name="Normal 7 8 4 4" xfId="37058" xr:uid="{00000000-0005-0000-0000-0000BEAE0000}"/>
    <cellStyle name="Normal 7 8 5" xfId="15866" xr:uid="{00000000-0005-0000-0000-0000BFAE0000}"/>
    <cellStyle name="Normal 7 8 5 2" xfId="23855" xr:uid="{00000000-0005-0000-0000-0000C0AE0000}"/>
    <cellStyle name="Normal 7 8 5 2 2" xfId="52814" xr:uid="{00000000-0005-0000-0000-0000C1AE0000}"/>
    <cellStyle name="Normal 7 8 5 3" xfId="44873" xr:uid="{00000000-0005-0000-0000-0000C2AE0000}"/>
    <cellStyle name="Normal 7 8 6" xfId="22404" xr:uid="{00000000-0005-0000-0000-0000C3AE0000}"/>
    <cellStyle name="Normal 7 8 6 2" xfId="30352" xr:uid="{00000000-0005-0000-0000-0000C4AE0000}"/>
    <cellStyle name="Normal 7 8 6 2 2" xfId="59311" xr:uid="{00000000-0005-0000-0000-0000C5AE0000}"/>
    <cellStyle name="Normal 7 8 6 3" xfId="51370" xr:uid="{00000000-0005-0000-0000-0000C6AE0000}"/>
    <cellStyle name="Normal 7 8 7" xfId="10148" xr:uid="{00000000-0005-0000-0000-0000C7AE0000}"/>
    <cellStyle name="Normal 7 8 7 2" xfId="39206" xr:uid="{00000000-0005-0000-0000-0000C8AE0000}"/>
    <cellStyle name="Normal 7 8 8" xfId="32622" xr:uid="{00000000-0005-0000-0000-0000C9AE0000}"/>
    <cellStyle name="Normal 7 9" xfId="2392" xr:uid="{00000000-0005-0000-0000-0000CAAE0000}"/>
    <cellStyle name="Normal 7 9 2" xfId="5751" xr:uid="{00000000-0005-0000-0000-0000CBAE0000}"/>
    <cellStyle name="Normal 7 9 2 2" xfId="19033" xr:uid="{00000000-0005-0000-0000-0000CCAE0000}"/>
    <cellStyle name="Normal 7 9 2 2 2" xfId="26987" xr:uid="{00000000-0005-0000-0000-0000CDAE0000}"/>
    <cellStyle name="Normal 7 9 2 2 2 2" xfId="55946" xr:uid="{00000000-0005-0000-0000-0000CEAE0000}"/>
    <cellStyle name="Normal 7 9 2 2 3" xfId="48005" xr:uid="{00000000-0005-0000-0000-0000CFAE0000}"/>
    <cellStyle name="Normal 7 9 2 3" xfId="12363" xr:uid="{00000000-0005-0000-0000-0000D0AE0000}"/>
    <cellStyle name="Normal 7 9 2 3 2" xfId="41421" xr:uid="{00000000-0005-0000-0000-0000D1AE0000}"/>
    <cellStyle name="Normal 7 9 2 4" xfId="34837" xr:uid="{00000000-0005-0000-0000-0000D2AE0000}"/>
    <cellStyle name="Normal 7 9 3" xfId="16011" xr:uid="{00000000-0005-0000-0000-0000D3AE0000}"/>
    <cellStyle name="Normal 7 9 3 2" xfId="23966" xr:uid="{00000000-0005-0000-0000-0000D4AE0000}"/>
    <cellStyle name="Normal 7 9 3 2 2" xfId="52925" xr:uid="{00000000-0005-0000-0000-0000D5AE0000}"/>
    <cellStyle name="Normal 7 9 3 3" xfId="44984" xr:uid="{00000000-0005-0000-0000-0000D6AE0000}"/>
    <cellStyle name="Normal 7 9 4" xfId="9071" xr:uid="{00000000-0005-0000-0000-0000D7AE0000}"/>
    <cellStyle name="Normal 7 9 4 2" xfId="38129" xr:uid="{00000000-0005-0000-0000-0000D8AE0000}"/>
    <cellStyle name="Normal 7 9 5" xfId="31545" xr:uid="{00000000-0005-0000-0000-0000D9AE0000}"/>
    <cellStyle name="Normal 70" xfId="1362" xr:uid="{00000000-0005-0000-0000-0000DAAE0000}"/>
    <cellStyle name="Normal 71" xfId="1373" xr:uid="{00000000-0005-0000-0000-0000DBAE0000}"/>
    <cellStyle name="Normal 72" xfId="1383" xr:uid="{00000000-0005-0000-0000-0000DCAE0000}"/>
    <cellStyle name="Normal 73" xfId="1364" xr:uid="{00000000-0005-0000-0000-0000DDAE0000}"/>
    <cellStyle name="Normal 74" xfId="1377" xr:uid="{00000000-0005-0000-0000-0000DEAE0000}"/>
    <cellStyle name="Normal 75" xfId="83" xr:uid="{00000000-0005-0000-0000-0000DFAE0000}"/>
    <cellStyle name="Normal 75 10" xfId="14671" xr:uid="{00000000-0005-0000-0000-0000E0AE0000}"/>
    <cellStyle name="Normal 75 10 2" xfId="22706" xr:uid="{00000000-0005-0000-0000-0000E1AE0000}"/>
    <cellStyle name="Normal 75 10 2 2" xfId="51665" xr:uid="{00000000-0005-0000-0000-0000E2AE0000}"/>
    <cellStyle name="Normal 75 10 3" xfId="43724" xr:uid="{00000000-0005-0000-0000-0000E3AE0000}"/>
    <cellStyle name="Normal 75 11" xfId="21335" xr:uid="{00000000-0005-0000-0000-0000E4AE0000}"/>
    <cellStyle name="Normal 75 11 2" xfId="29287" xr:uid="{00000000-0005-0000-0000-0000E5AE0000}"/>
    <cellStyle name="Normal 75 11 2 2" xfId="58246" xr:uid="{00000000-0005-0000-0000-0000E6AE0000}"/>
    <cellStyle name="Normal 75 11 3" xfId="50305" xr:uid="{00000000-0005-0000-0000-0000E7AE0000}"/>
    <cellStyle name="Normal 75 12" xfId="8077" xr:uid="{00000000-0005-0000-0000-0000E8AE0000}"/>
    <cellStyle name="Normal 75 12 2" xfId="37137" xr:uid="{00000000-0005-0000-0000-0000E9AE0000}"/>
    <cellStyle name="Normal 75 13" xfId="30553" xr:uid="{00000000-0005-0000-0000-0000EAAE0000}"/>
    <cellStyle name="Normal 75 2" xfId="1447" xr:uid="{00000000-0005-0000-0000-0000EBAE0000}"/>
    <cellStyle name="Normal 75 2 10" xfId="21429" xr:uid="{00000000-0005-0000-0000-0000ECAE0000}"/>
    <cellStyle name="Normal 75 2 10 2" xfId="29377" xr:uid="{00000000-0005-0000-0000-0000EDAE0000}"/>
    <cellStyle name="Normal 75 2 10 2 2" xfId="58336" xr:uid="{00000000-0005-0000-0000-0000EEAE0000}"/>
    <cellStyle name="Normal 75 2 10 3" xfId="50395" xr:uid="{00000000-0005-0000-0000-0000EFAE0000}"/>
    <cellStyle name="Normal 75 2 11" xfId="8169" xr:uid="{00000000-0005-0000-0000-0000F0AE0000}"/>
    <cellStyle name="Normal 75 2 11 2" xfId="37227" xr:uid="{00000000-0005-0000-0000-0000F1AE0000}"/>
    <cellStyle name="Normal 75 2 12" xfId="30643" xr:uid="{00000000-0005-0000-0000-0000F2AE0000}"/>
    <cellStyle name="Normal 75 2 2" xfId="1667" xr:uid="{00000000-0005-0000-0000-0000F3AE0000}"/>
    <cellStyle name="Normal 75 2 2 10" xfId="30856" xr:uid="{00000000-0005-0000-0000-0000F4AE0000}"/>
    <cellStyle name="Normal 75 2 2 2" xfId="2292" xr:uid="{00000000-0005-0000-0000-0000F5AE0000}"/>
    <cellStyle name="Normal 75 2 2 2 2" xfId="3300" xr:uid="{00000000-0005-0000-0000-0000F6AE0000}"/>
    <cellStyle name="Normal 75 2 2 2 2 2" xfId="6658" xr:uid="{00000000-0005-0000-0000-0000F7AE0000}"/>
    <cellStyle name="Normal 75 2 2 2 2 2 2" xfId="19940" xr:uid="{00000000-0005-0000-0000-0000F8AE0000}"/>
    <cellStyle name="Normal 75 2 2 2 2 2 2 2" xfId="27894" xr:uid="{00000000-0005-0000-0000-0000F9AE0000}"/>
    <cellStyle name="Normal 75 2 2 2 2 2 2 2 2" xfId="56853" xr:uid="{00000000-0005-0000-0000-0000FAAE0000}"/>
    <cellStyle name="Normal 75 2 2 2 2 2 2 3" xfId="48912" xr:uid="{00000000-0005-0000-0000-0000FBAE0000}"/>
    <cellStyle name="Normal 75 2 2 2 2 2 3" xfId="13270" xr:uid="{00000000-0005-0000-0000-0000FCAE0000}"/>
    <cellStyle name="Normal 75 2 2 2 2 2 3 2" xfId="42328" xr:uid="{00000000-0005-0000-0000-0000FDAE0000}"/>
    <cellStyle name="Normal 75 2 2 2 2 2 4" xfId="35744" xr:uid="{00000000-0005-0000-0000-0000FEAE0000}"/>
    <cellStyle name="Normal 75 2 2 2 2 3" xfId="16788" xr:uid="{00000000-0005-0000-0000-0000FFAE0000}"/>
    <cellStyle name="Normal 75 2 2 2 2 3 2" xfId="24742" xr:uid="{00000000-0005-0000-0000-000000AF0000}"/>
    <cellStyle name="Normal 75 2 2 2 2 3 2 2" xfId="53701" xr:uid="{00000000-0005-0000-0000-000001AF0000}"/>
    <cellStyle name="Normal 75 2 2 2 2 3 3" xfId="45760" xr:uid="{00000000-0005-0000-0000-000002AF0000}"/>
    <cellStyle name="Normal 75 2 2 2 2 4" xfId="9978" xr:uid="{00000000-0005-0000-0000-000003AF0000}"/>
    <cellStyle name="Normal 75 2 2 2 2 4 2" xfId="39036" xr:uid="{00000000-0005-0000-0000-000004AF0000}"/>
    <cellStyle name="Normal 75 2 2 2 2 5" xfId="32452" xr:uid="{00000000-0005-0000-0000-000005AF0000}"/>
    <cellStyle name="Normal 75 2 2 2 3" xfId="4498" xr:uid="{00000000-0005-0000-0000-000006AF0000}"/>
    <cellStyle name="Normal 75 2 2 2 3 2" xfId="17792" xr:uid="{00000000-0005-0000-0000-000007AF0000}"/>
    <cellStyle name="Normal 75 2 2 2 3 2 2" xfId="25746" xr:uid="{00000000-0005-0000-0000-000008AF0000}"/>
    <cellStyle name="Normal 75 2 2 2 3 2 2 2" xfId="54705" xr:uid="{00000000-0005-0000-0000-000009AF0000}"/>
    <cellStyle name="Normal 75 2 2 2 3 2 3" xfId="46764" xr:uid="{00000000-0005-0000-0000-00000AAF0000}"/>
    <cellStyle name="Normal 75 2 2 2 3 3" xfId="11122" xr:uid="{00000000-0005-0000-0000-00000BAF0000}"/>
    <cellStyle name="Normal 75 2 2 2 3 3 2" xfId="40180" xr:uid="{00000000-0005-0000-0000-00000CAF0000}"/>
    <cellStyle name="Normal 75 2 2 2 3 4" xfId="33596" xr:uid="{00000000-0005-0000-0000-00000DAF0000}"/>
    <cellStyle name="Normal 75 2 2 2 4" xfId="5654" xr:uid="{00000000-0005-0000-0000-00000EAF0000}"/>
    <cellStyle name="Normal 75 2 2 2 4 2" xfId="18936" xr:uid="{00000000-0005-0000-0000-00000FAF0000}"/>
    <cellStyle name="Normal 75 2 2 2 4 2 2" xfId="26890" xr:uid="{00000000-0005-0000-0000-000010AF0000}"/>
    <cellStyle name="Normal 75 2 2 2 4 2 2 2" xfId="55849" xr:uid="{00000000-0005-0000-0000-000011AF0000}"/>
    <cellStyle name="Normal 75 2 2 2 4 2 3" xfId="47908" xr:uid="{00000000-0005-0000-0000-000012AF0000}"/>
    <cellStyle name="Normal 75 2 2 2 4 3" xfId="12266" xr:uid="{00000000-0005-0000-0000-000013AF0000}"/>
    <cellStyle name="Normal 75 2 2 2 4 3 2" xfId="41324" xr:uid="{00000000-0005-0000-0000-000014AF0000}"/>
    <cellStyle name="Normal 75 2 2 2 4 4" xfId="34740" xr:uid="{00000000-0005-0000-0000-000015AF0000}"/>
    <cellStyle name="Normal 75 2 2 2 5" xfId="7823" xr:uid="{00000000-0005-0000-0000-000016AF0000}"/>
    <cellStyle name="Normal 75 2 2 2 5 2" xfId="21084" xr:uid="{00000000-0005-0000-0000-000017AF0000}"/>
    <cellStyle name="Normal 75 2 2 2 5 2 2" xfId="29038" xr:uid="{00000000-0005-0000-0000-000018AF0000}"/>
    <cellStyle name="Normal 75 2 2 2 5 2 2 2" xfId="57997" xr:uid="{00000000-0005-0000-0000-000019AF0000}"/>
    <cellStyle name="Normal 75 2 2 2 5 2 3" xfId="50056" xr:uid="{00000000-0005-0000-0000-00001AAF0000}"/>
    <cellStyle name="Normal 75 2 2 2 5 3" xfId="14414" xr:uid="{00000000-0005-0000-0000-00001BAF0000}"/>
    <cellStyle name="Normal 75 2 2 2 5 3 2" xfId="43472" xr:uid="{00000000-0005-0000-0000-00001CAF0000}"/>
    <cellStyle name="Normal 75 2 2 2 5 4" xfId="36888" xr:uid="{00000000-0005-0000-0000-00001DAF0000}"/>
    <cellStyle name="Normal 75 2 2 2 6" xfId="15693" xr:uid="{00000000-0005-0000-0000-00001EAF0000}"/>
    <cellStyle name="Normal 75 2 2 2 6 2" xfId="23683" xr:uid="{00000000-0005-0000-0000-00001FAF0000}"/>
    <cellStyle name="Normal 75 2 2 2 6 2 2" xfId="52642" xr:uid="{00000000-0005-0000-0000-000020AF0000}"/>
    <cellStyle name="Normal 75 2 2 2 6 3" xfId="44701" xr:uid="{00000000-0005-0000-0000-000021AF0000}"/>
    <cellStyle name="Normal 75 2 2 2 7" xfId="22234" xr:uid="{00000000-0005-0000-0000-000022AF0000}"/>
    <cellStyle name="Normal 75 2 2 2 7 2" xfId="30182" xr:uid="{00000000-0005-0000-0000-000023AF0000}"/>
    <cellStyle name="Normal 75 2 2 2 7 2 2" xfId="59141" xr:uid="{00000000-0005-0000-0000-000024AF0000}"/>
    <cellStyle name="Normal 75 2 2 2 7 3" xfId="51200" xr:uid="{00000000-0005-0000-0000-000025AF0000}"/>
    <cellStyle name="Normal 75 2 2 2 8" xfId="8974" xr:uid="{00000000-0005-0000-0000-000026AF0000}"/>
    <cellStyle name="Normal 75 2 2 2 8 2" xfId="38032" xr:uid="{00000000-0005-0000-0000-000027AF0000}"/>
    <cellStyle name="Normal 75 2 2 2 9" xfId="31448" xr:uid="{00000000-0005-0000-0000-000028AF0000}"/>
    <cellStyle name="Normal 75 2 2 3" xfId="2708" xr:uid="{00000000-0005-0000-0000-000029AF0000}"/>
    <cellStyle name="Normal 75 2 2 3 2" xfId="6066" xr:uid="{00000000-0005-0000-0000-00002AAF0000}"/>
    <cellStyle name="Normal 75 2 2 3 2 2" xfId="19348" xr:uid="{00000000-0005-0000-0000-00002BAF0000}"/>
    <cellStyle name="Normal 75 2 2 3 2 2 2" xfId="27302" xr:uid="{00000000-0005-0000-0000-00002CAF0000}"/>
    <cellStyle name="Normal 75 2 2 3 2 2 2 2" xfId="56261" xr:uid="{00000000-0005-0000-0000-00002DAF0000}"/>
    <cellStyle name="Normal 75 2 2 3 2 2 3" xfId="48320" xr:uid="{00000000-0005-0000-0000-00002EAF0000}"/>
    <cellStyle name="Normal 75 2 2 3 2 3" xfId="12678" xr:uid="{00000000-0005-0000-0000-00002FAF0000}"/>
    <cellStyle name="Normal 75 2 2 3 2 3 2" xfId="41736" xr:uid="{00000000-0005-0000-0000-000030AF0000}"/>
    <cellStyle name="Normal 75 2 2 3 2 4" xfId="35152" xr:uid="{00000000-0005-0000-0000-000031AF0000}"/>
    <cellStyle name="Normal 75 2 2 3 3" xfId="16196" xr:uid="{00000000-0005-0000-0000-000032AF0000}"/>
    <cellStyle name="Normal 75 2 2 3 3 2" xfId="24150" xr:uid="{00000000-0005-0000-0000-000033AF0000}"/>
    <cellStyle name="Normal 75 2 2 3 3 2 2" xfId="53109" xr:uid="{00000000-0005-0000-0000-000034AF0000}"/>
    <cellStyle name="Normal 75 2 2 3 3 3" xfId="45168" xr:uid="{00000000-0005-0000-0000-000035AF0000}"/>
    <cellStyle name="Normal 75 2 2 3 4" xfId="9386" xr:uid="{00000000-0005-0000-0000-000036AF0000}"/>
    <cellStyle name="Normal 75 2 2 3 4 2" xfId="38444" xr:uid="{00000000-0005-0000-0000-000037AF0000}"/>
    <cellStyle name="Normal 75 2 2 3 5" xfId="31860" xr:uid="{00000000-0005-0000-0000-000038AF0000}"/>
    <cellStyle name="Normal 75 2 2 4" xfId="3906" xr:uid="{00000000-0005-0000-0000-000039AF0000}"/>
    <cellStyle name="Normal 75 2 2 4 2" xfId="17200" xr:uid="{00000000-0005-0000-0000-00003AAF0000}"/>
    <cellStyle name="Normal 75 2 2 4 2 2" xfId="25154" xr:uid="{00000000-0005-0000-0000-00003BAF0000}"/>
    <cellStyle name="Normal 75 2 2 4 2 2 2" xfId="54113" xr:uid="{00000000-0005-0000-0000-00003CAF0000}"/>
    <cellStyle name="Normal 75 2 2 4 2 3" xfId="46172" xr:uid="{00000000-0005-0000-0000-00003DAF0000}"/>
    <cellStyle name="Normal 75 2 2 4 3" xfId="10530" xr:uid="{00000000-0005-0000-0000-00003EAF0000}"/>
    <cellStyle name="Normal 75 2 2 4 3 2" xfId="39588" xr:uid="{00000000-0005-0000-0000-00003FAF0000}"/>
    <cellStyle name="Normal 75 2 2 4 4" xfId="33004" xr:uid="{00000000-0005-0000-0000-000040AF0000}"/>
    <cellStyle name="Normal 75 2 2 5" xfId="5062" xr:uid="{00000000-0005-0000-0000-000041AF0000}"/>
    <cellStyle name="Normal 75 2 2 5 2" xfId="18344" xr:uid="{00000000-0005-0000-0000-000042AF0000}"/>
    <cellStyle name="Normal 75 2 2 5 2 2" xfId="26298" xr:uid="{00000000-0005-0000-0000-000043AF0000}"/>
    <cellStyle name="Normal 75 2 2 5 2 2 2" xfId="55257" xr:uid="{00000000-0005-0000-0000-000044AF0000}"/>
    <cellStyle name="Normal 75 2 2 5 2 3" xfId="47316" xr:uid="{00000000-0005-0000-0000-000045AF0000}"/>
    <cellStyle name="Normal 75 2 2 5 3" xfId="11674" xr:uid="{00000000-0005-0000-0000-000046AF0000}"/>
    <cellStyle name="Normal 75 2 2 5 3 2" xfId="40732" xr:uid="{00000000-0005-0000-0000-000047AF0000}"/>
    <cellStyle name="Normal 75 2 2 5 4" xfId="34148" xr:uid="{00000000-0005-0000-0000-000048AF0000}"/>
    <cellStyle name="Normal 75 2 2 6" xfId="7231" xr:uid="{00000000-0005-0000-0000-000049AF0000}"/>
    <cellStyle name="Normal 75 2 2 6 2" xfId="20492" xr:uid="{00000000-0005-0000-0000-00004AAF0000}"/>
    <cellStyle name="Normal 75 2 2 6 2 2" xfId="28446" xr:uid="{00000000-0005-0000-0000-00004BAF0000}"/>
    <cellStyle name="Normal 75 2 2 6 2 2 2" xfId="57405" xr:uid="{00000000-0005-0000-0000-00004CAF0000}"/>
    <cellStyle name="Normal 75 2 2 6 2 3" xfId="49464" xr:uid="{00000000-0005-0000-0000-00004DAF0000}"/>
    <cellStyle name="Normal 75 2 2 6 3" xfId="13822" xr:uid="{00000000-0005-0000-0000-00004EAF0000}"/>
    <cellStyle name="Normal 75 2 2 6 3 2" xfId="42880" xr:uid="{00000000-0005-0000-0000-00004FAF0000}"/>
    <cellStyle name="Normal 75 2 2 6 4" xfId="36296" xr:uid="{00000000-0005-0000-0000-000050AF0000}"/>
    <cellStyle name="Normal 75 2 2 7" xfId="15100" xr:uid="{00000000-0005-0000-0000-000051AF0000}"/>
    <cellStyle name="Normal 75 2 2 7 2" xfId="23090" xr:uid="{00000000-0005-0000-0000-000052AF0000}"/>
    <cellStyle name="Normal 75 2 2 7 2 2" xfId="52049" xr:uid="{00000000-0005-0000-0000-000053AF0000}"/>
    <cellStyle name="Normal 75 2 2 7 3" xfId="44108" xr:uid="{00000000-0005-0000-0000-000054AF0000}"/>
    <cellStyle name="Normal 75 2 2 8" xfId="21642" xr:uid="{00000000-0005-0000-0000-000055AF0000}"/>
    <cellStyle name="Normal 75 2 2 8 2" xfId="29590" xr:uid="{00000000-0005-0000-0000-000056AF0000}"/>
    <cellStyle name="Normal 75 2 2 8 2 2" xfId="58549" xr:uid="{00000000-0005-0000-0000-000057AF0000}"/>
    <cellStyle name="Normal 75 2 2 8 3" xfId="50608" xr:uid="{00000000-0005-0000-0000-000058AF0000}"/>
    <cellStyle name="Normal 75 2 2 9" xfId="8382" xr:uid="{00000000-0005-0000-0000-000059AF0000}"/>
    <cellStyle name="Normal 75 2 2 9 2" xfId="37440" xr:uid="{00000000-0005-0000-0000-00005AAF0000}"/>
    <cellStyle name="Normal 75 2 3" xfId="2079" xr:uid="{00000000-0005-0000-0000-00005BAF0000}"/>
    <cellStyle name="Normal 75 2 3 2" xfId="3087" xr:uid="{00000000-0005-0000-0000-00005CAF0000}"/>
    <cellStyle name="Normal 75 2 3 2 2" xfId="6445" xr:uid="{00000000-0005-0000-0000-00005DAF0000}"/>
    <cellStyle name="Normal 75 2 3 2 2 2" xfId="19727" xr:uid="{00000000-0005-0000-0000-00005EAF0000}"/>
    <cellStyle name="Normal 75 2 3 2 2 2 2" xfId="27681" xr:uid="{00000000-0005-0000-0000-00005FAF0000}"/>
    <cellStyle name="Normal 75 2 3 2 2 2 2 2" xfId="56640" xr:uid="{00000000-0005-0000-0000-000060AF0000}"/>
    <cellStyle name="Normal 75 2 3 2 2 2 3" xfId="48699" xr:uid="{00000000-0005-0000-0000-000061AF0000}"/>
    <cellStyle name="Normal 75 2 3 2 2 3" xfId="13057" xr:uid="{00000000-0005-0000-0000-000062AF0000}"/>
    <cellStyle name="Normal 75 2 3 2 2 3 2" xfId="42115" xr:uid="{00000000-0005-0000-0000-000063AF0000}"/>
    <cellStyle name="Normal 75 2 3 2 2 4" xfId="35531" xr:uid="{00000000-0005-0000-0000-000064AF0000}"/>
    <cellStyle name="Normal 75 2 3 2 3" xfId="16575" xr:uid="{00000000-0005-0000-0000-000065AF0000}"/>
    <cellStyle name="Normal 75 2 3 2 3 2" xfId="24529" xr:uid="{00000000-0005-0000-0000-000066AF0000}"/>
    <cellStyle name="Normal 75 2 3 2 3 2 2" xfId="53488" xr:uid="{00000000-0005-0000-0000-000067AF0000}"/>
    <cellStyle name="Normal 75 2 3 2 3 3" xfId="45547" xr:uid="{00000000-0005-0000-0000-000068AF0000}"/>
    <cellStyle name="Normal 75 2 3 2 4" xfId="9765" xr:uid="{00000000-0005-0000-0000-000069AF0000}"/>
    <cellStyle name="Normal 75 2 3 2 4 2" xfId="38823" xr:uid="{00000000-0005-0000-0000-00006AAF0000}"/>
    <cellStyle name="Normal 75 2 3 2 5" xfId="32239" xr:uid="{00000000-0005-0000-0000-00006BAF0000}"/>
    <cellStyle name="Normal 75 2 3 3" xfId="4285" xr:uid="{00000000-0005-0000-0000-00006CAF0000}"/>
    <cellStyle name="Normal 75 2 3 3 2" xfId="17579" xr:uid="{00000000-0005-0000-0000-00006DAF0000}"/>
    <cellStyle name="Normal 75 2 3 3 2 2" xfId="25533" xr:uid="{00000000-0005-0000-0000-00006EAF0000}"/>
    <cellStyle name="Normal 75 2 3 3 2 2 2" xfId="54492" xr:uid="{00000000-0005-0000-0000-00006FAF0000}"/>
    <cellStyle name="Normal 75 2 3 3 2 3" xfId="46551" xr:uid="{00000000-0005-0000-0000-000070AF0000}"/>
    <cellStyle name="Normal 75 2 3 3 3" xfId="10909" xr:uid="{00000000-0005-0000-0000-000071AF0000}"/>
    <cellStyle name="Normal 75 2 3 3 3 2" xfId="39967" xr:uid="{00000000-0005-0000-0000-000072AF0000}"/>
    <cellStyle name="Normal 75 2 3 3 4" xfId="33383" xr:uid="{00000000-0005-0000-0000-000073AF0000}"/>
    <cellStyle name="Normal 75 2 3 4" xfId="5441" xr:uid="{00000000-0005-0000-0000-000074AF0000}"/>
    <cellStyle name="Normal 75 2 3 4 2" xfId="18723" xr:uid="{00000000-0005-0000-0000-000075AF0000}"/>
    <cellStyle name="Normal 75 2 3 4 2 2" xfId="26677" xr:uid="{00000000-0005-0000-0000-000076AF0000}"/>
    <cellStyle name="Normal 75 2 3 4 2 2 2" xfId="55636" xr:uid="{00000000-0005-0000-0000-000077AF0000}"/>
    <cellStyle name="Normal 75 2 3 4 2 3" xfId="47695" xr:uid="{00000000-0005-0000-0000-000078AF0000}"/>
    <cellStyle name="Normal 75 2 3 4 3" xfId="12053" xr:uid="{00000000-0005-0000-0000-000079AF0000}"/>
    <cellStyle name="Normal 75 2 3 4 3 2" xfId="41111" xr:uid="{00000000-0005-0000-0000-00007AAF0000}"/>
    <cellStyle name="Normal 75 2 3 4 4" xfId="34527" xr:uid="{00000000-0005-0000-0000-00007BAF0000}"/>
    <cellStyle name="Normal 75 2 3 5" xfId="7610" xr:uid="{00000000-0005-0000-0000-00007CAF0000}"/>
    <cellStyle name="Normal 75 2 3 5 2" xfId="20871" xr:uid="{00000000-0005-0000-0000-00007DAF0000}"/>
    <cellStyle name="Normal 75 2 3 5 2 2" xfId="28825" xr:uid="{00000000-0005-0000-0000-00007EAF0000}"/>
    <cellStyle name="Normal 75 2 3 5 2 2 2" xfId="57784" xr:uid="{00000000-0005-0000-0000-00007FAF0000}"/>
    <cellStyle name="Normal 75 2 3 5 2 3" xfId="49843" xr:uid="{00000000-0005-0000-0000-000080AF0000}"/>
    <cellStyle name="Normal 75 2 3 5 3" xfId="14201" xr:uid="{00000000-0005-0000-0000-000081AF0000}"/>
    <cellStyle name="Normal 75 2 3 5 3 2" xfId="43259" xr:uid="{00000000-0005-0000-0000-000082AF0000}"/>
    <cellStyle name="Normal 75 2 3 5 4" xfId="36675" xr:uid="{00000000-0005-0000-0000-000083AF0000}"/>
    <cellStyle name="Normal 75 2 3 6" xfId="15480" xr:uid="{00000000-0005-0000-0000-000084AF0000}"/>
    <cellStyle name="Normal 75 2 3 6 2" xfId="23470" xr:uid="{00000000-0005-0000-0000-000085AF0000}"/>
    <cellStyle name="Normal 75 2 3 6 2 2" xfId="52429" xr:uid="{00000000-0005-0000-0000-000086AF0000}"/>
    <cellStyle name="Normal 75 2 3 6 3" xfId="44488" xr:uid="{00000000-0005-0000-0000-000087AF0000}"/>
    <cellStyle name="Normal 75 2 3 7" xfId="22021" xr:uid="{00000000-0005-0000-0000-000088AF0000}"/>
    <cellStyle name="Normal 75 2 3 7 2" xfId="29969" xr:uid="{00000000-0005-0000-0000-000089AF0000}"/>
    <cellStyle name="Normal 75 2 3 7 2 2" xfId="58928" xr:uid="{00000000-0005-0000-0000-00008AAF0000}"/>
    <cellStyle name="Normal 75 2 3 7 3" xfId="50987" xr:uid="{00000000-0005-0000-0000-00008BAF0000}"/>
    <cellStyle name="Normal 75 2 3 8" xfId="8761" xr:uid="{00000000-0005-0000-0000-00008CAF0000}"/>
    <cellStyle name="Normal 75 2 3 8 2" xfId="37819" xr:uid="{00000000-0005-0000-0000-00008DAF0000}"/>
    <cellStyle name="Normal 75 2 3 9" xfId="31235" xr:uid="{00000000-0005-0000-0000-00008EAF0000}"/>
    <cellStyle name="Normal 75 2 4" xfId="1897" xr:uid="{00000000-0005-0000-0000-00008FAF0000}"/>
    <cellStyle name="Normal 75 2 4 2" xfId="2907" xr:uid="{00000000-0005-0000-0000-000090AF0000}"/>
    <cellStyle name="Normal 75 2 4 2 2" xfId="6265" xr:uid="{00000000-0005-0000-0000-000091AF0000}"/>
    <cellStyle name="Normal 75 2 4 2 2 2" xfId="19547" xr:uid="{00000000-0005-0000-0000-000092AF0000}"/>
    <cellStyle name="Normal 75 2 4 2 2 2 2" xfId="27501" xr:uid="{00000000-0005-0000-0000-000093AF0000}"/>
    <cellStyle name="Normal 75 2 4 2 2 2 2 2" xfId="56460" xr:uid="{00000000-0005-0000-0000-000094AF0000}"/>
    <cellStyle name="Normal 75 2 4 2 2 2 3" xfId="48519" xr:uid="{00000000-0005-0000-0000-000095AF0000}"/>
    <cellStyle name="Normal 75 2 4 2 2 3" xfId="12877" xr:uid="{00000000-0005-0000-0000-000096AF0000}"/>
    <cellStyle name="Normal 75 2 4 2 2 3 2" xfId="41935" xr:uid="{00000000-0005-0000-0000-000097AF0000}"/>
    <cellStyle name="Normal 75 2 4 2 2 4" xfId="35351" xr:uid="{00000000-0005-0000-0000-000098AF0000}"/>
    <cellStyle name="Normal 75 2 4 2 3" xfId="16395" xr:uid="{00000000-0005-0000-0000-000099AF0000}"/>
    <cellStyle name="Normal 75 2 4 2 3 2" xfId="24349" xr:uid="{00000000-0005-0000-0000-00009AAF0000}"/>
    <cellStyle name="Normal 75 2 4 2 3 2 2" xfId="53308" xr:uid="{00000000-0005-0000-0000-00009BAF0000}"/>
    <cellStyle name="Normal 75 2 4 2 3 3" xfId="45367" xr:uid="{00000000-0005-0000-0000-00009CAF0000}"/>
    <cellStyle name="Normal 75 2 4 2 4" xfId="9585" xr:uid="{00000000-0005-0000-0000-00009DAF0000}"/>
    <cellStyle name="Normal 75 2 4 2 4 2" xfId="38643" xr:uid="{00000000-0005-0000-0000-00009EAF0000}"/>
    <cellStyle name="Normal 75 2 4 2 5" xfId="32059" xr:uid="{00000000-0005-0000-0000-00009FAF0000}"/>
    <cellStyle name="Normal 75 2 4 3" xfId="4105" xr:uid="{00000000-0005-0000-0000-0000A0AF0000}"/>
    <cellStyle name="Normal 75 2 4 3 2" xfId="17399" xr:uid="{00000000-0005-0000-0000-0000A1AF0000}"/>
    <cellStyle name="Normal 75 2 4 3 2 2" xfId="25353" xr:uid="{00000000-0005-0000-0000-0000A2AF0000}"/>
    <cellStyle name="Normal 75 2 4 3 2 2 2" xfId="54312" xr:uid="{00000000-0005-0000-0000-0000A3AF0000}"/>
    <cellStyle name="Normal 75 2 4 3 2 3" xfId="46371" xr:uid="{00000000-0005-0000-0000-0000A4AF0000}"/>
    <cellStyle name="Normal 75 2 4 3 3" xfId="10729" xr:uid="{00000000-0005-0000-0000-0000A5AF0000}"/>
    <cellStyle name="Normal 75 2 4 3 3 2" xfId="39787" xr:uid="{00000000-0005-0000-0000-0000A6AF0000}"/>
    <cellStyle name="Normal 75 2 4 3 4" xfId="33203" xr:uid="{00000000-0005-0000-0000-0000A7AF0000}"/>
    <cellStyle name="Normal 75 2 4 4" xfId="5261" xr:uid="{00000000-0005-0000-0000-0000A8AF0000}"/>
    <cellStyle name="Normal 75 2 4 4 2" xfId="18543" xr:uid="{00000000-0005-0000-0000-0000A9AF0000}"/>
    <cellStyle name="Normal 75 2 4 4 2 2" xfId="26497" xr:uid="{00000000-0005-0000-0000-0000AAAF0000}"/>
    <cellStyle name="Normal 75 2 4 4 2 2 2" xfId="55456" xr:uid="{00000000-0005-0000-0000-0000ABAF0000}"/>
    <cellStyle name="Normal 75 2 4 4 2 3" xfId="47515" xr:uid="{00000000-0005-0000-0000-0000ACAF0000}"/>
    <cellStyle name="Normal 75 2 4 4 3" xfId="11873" xr:uid="{00000000-0005-0000-0000-0000ADAF0000}"/>
    <cellStyle name="Normal 75 2 4 4 3 2" xfId="40931" xr:uid="{00000000-0005-0000-0000-0000AEAF0000}"/>
    <cellStyle name="Normal 75 2 4 4 4" xfId="34347" xr:uid="{00000000-0005-0000-0000-0000AFAF0000}"/>
    <cellStyle name="Normal 75 2 4 5" xfId="7430" xr:uid="{00000000-0005-0000-0000-0000B0AF0000}"/>
    <cellStyle name="Normal 75 2 4 5 2" xfId="20691" xr:uid="{00000000-0005-0000-0000-0000B1AF0000}"/>
    <cellStyle name="Normal 75 2 4 5 2 2" xfId="28645" xr:uid="{00000000-0005-0000-0000-0000B2AF0000}"/>
    <cellStyle name="Normal 75 2 4 5 2 2 2" xfId="57604" xr:uid="{00000000-0005-0000-0000-0000B3AF0000}"/>
    <cellStyle name="Normal 75 2 4 5 2 3" xfId="49663" xr:uid="{00000000-0005-0000-0000-0000B4AF0000}"/>
    <cellStyle name="Normal 75 2 4 5 3" xfId="14021" xr:uid="{00000000-0005-0000-0000-0000B5AF0000}"/>
    <cellStyle name="Normal 75 2 4 5 3 2" xfId="43079" xr:uid="{00000000-0005-0000-0000-0000B6AF0000}"/>
    <cellStyle name="Normal 75 2 4 5 4" xfId="36495" xr:uid="{00000000-0005-0000-0000-0000B7AF0000}"/>
    <cellStyle name="Normal 75 2 4 6" xfId="15300" xr:uid="{00000000-0005-0000-0000-0000B8AF0000}"/>
    <cellStyle name="Normal 75 2 4 6 2" xfId="23290" xr:uid="{00000000-0005-0000-0000-0000B9AF0000}"/>
    <cellStyle name="Normal 75 2 4 6 2 2" xfId="52249" xr:uid="{00000000-0005-0000-0000-0000BAAF0000}"/>
    <cellStyle name="Normal 75 2 4 6 3" xfId="44308" xr:uid="{00000000-0005-0000-0000-0000BBAF0000}"/>
    <cellStyle name="Normal 75 2 4 7" xfId="21841" xr:uid="{00000000-0005-0000-0000-0000BCAF0000}"/>
    <cellStyle name="Normal 75 2 4 7 2" xfId="29789" xr:uid="{00000000-0005-0000-0000-0000BDAF0000}"/>
    <cellStyle name="Normal 75 2 4 7 2 2" xfId="58748" xr:uid="{00000000-0005-0000-0000-0000BEAF0000}"/>
    <cellStyle name="Normal 75 2 4 7 3" xfId="50807" xr:uid="{00000000-0005-0000-0000-0000BFAF0000}"/>
    <cellStyle name="Normal 75 2 4 8" xfId="8581" xr:uid="{00000000-0005-0000-0000-0000C0AF0000}"/>
    <cellStyle name="Normal 75 2 4 8 2" xfId="37639" xr:uid="{00000000-0005-0000-0000-0000C1AF0000}"/>
    <cellStyle name="Normal 75 2 4 9" xfId="31055" xr:uid="{00000000-0005-0000-0000-0000C2AF0000}"/>
    <cellStyle name="Normal 75 2 5" xfId="2495" xr:uid="{00000000-0005-0000-0000-0000C3AF0000}"/>
    <cellStyle name="Normal 75 2 5 2" xfId="5853" xr:uid="{00000000-0005-0000-0000-0000C4AF0000}"/>
    <cellStyle name="Normal 75 2 5 2 2" xfId="19135" xr:uid="{00000000-0005-0000-0000-0000C5AF0000}"/>
    <cellStyle name="Normal 75 2 5 2 2 2" xfId="27089" xr:uid="{00000000-0005-0000-0000-0000C6AF0000}"/>
    <cellStyle name="Normal 75 2 5 2 2 2 2" xfId="56048" xr:uid="{00000000-0005-0000-0000-0000C7AF0000}"/>
    <cellStyle name="Normal 75 2 5 2 2 3" xfId="48107" xr:uid="{00000000-0005-0000-0000-0000C8AF0000}"/>
    <cellStyle name="Normal 75 2 5 2 3" xfId="12465" xr:uid="{00000000-0005-0000-0000-0000C9AF0000}"/>
    <cellStyle name="Normal 75 2 5 2 3 2" xfId="41523" xr:uid="{00000000-0005-0000-0000-0000CAAF0000}"/>
    <cellStyle name="Normal 75 2 5 2 4" xfId="34939" xr:uid="{00000000-0005-0000-0000-0000CBAF0000}"/>
    <cellStyle name="Normal 75 2 5 3" xfId="15969" xr:uid="{00000000-0005-0000-0000-0000CCAF0000}"/>
    <cellStyle name="Normal 75 2 5 3 2" xfId="23941" xr:uid="{00000000-0005-0000-0000-0000CDAF0000}"/>
    <cellStyle name="Normal 75 2 5 3 2 2" xfId="52900" xr:uid="{00000000-0005-0000-0000-0000CEAF0000}"/>
    <cellStyle name="Normal 75 2 5 3 3" xfId="44959" xr:uid="{00000000-0005-0000-0000-0000CFAF0000}"/>
    <cellStyle name="Normal 75 2 5 4" xfId="9173" xr:uid="{00000000-0005-0000-0000-0000D0AF0000}"/>
    <cellStyle name="Normal 75 2 5 4 2" xfId="38231" xr:uid="{00000000-0005-0000-0000-0000D1AF0000}"/>
    <cellStyle name="Normal 75 2 5 5" xfId="31647" xr:uid="{00000000-0005-0000-0000-0000D2AF0000}"/>
    <cellStyle name="Normal 75 2 6" xfId="3693" xr:uid="{00000000-0005-0000-0000-0000D3AF0000}"/>
    <cellStyle name="Normal 75 2 6 2" xfId="16987" xr:uid="{00000000-0005-0000-0000-0000D4AF0000}"/>
    <cellStyle name="Normal 75 2 6 2 2" xfId="24941" xr:uid="{00000000-0005-0000-0000-0000D5AF0000}"/>
    <cellStyle name="Normal 75 2 6 2 2 2" xfId="53900" xr:uid="{00000000-0005-0000-0000-0000D6AF0000}"/>
    <cellStyle name="Normal 75 2 6 2 3" xfId="45959" xr:uid="{00000000-0005-0000-0000-0000D7AF0000}"/>
    <cellStyle name="Normal 75 2 6 3" xfId="10317" xr:uid="{00000000-0005-0000-0000-0000D8AF0000}"/>
    <cellStyle name="Normal 75 2 6 3 2" xfId="39375" xr:uid="{00000000-0005-0000-0000-0000D9AF0000}"/>
    <cellStyle name="Normal 75 2 6 4" xfId="32791" xr:uid="{00000000-0005-0000-0000-0000DAAF0000}"/>
    <cellStyle name="Normal 75 2 7" xfId="4849" xr:uid="{00000000-0005-0000-0000-0000DBAF0000}"/>
    <cellStyle name="Normal 75 2 7 2" xfId="18131" xr:uid="{00000000-0005-0000-0000-0000DCAF0000}"/>
    <cellStyle name="Normal 75 2 7 2 2" xfId="26085" xr:uid="{00000000-0005-0000-0000-0000DDAF0000}"/>
    <cellStyle name="Normal 75 2 7 2 2 2" xfId="55044" xr:uid="{00000000-0005-0000-0000-0000DEAF0000}"/>
    <cellStyle name="Normal 75 2 7 2 3" xfId="47103" xr:uid="{00000000-0005-0000-0000-0000DFAF0000}"/>
    <cellStyle name="Normal 75 2 7 3" xfId="11461" xr:uid="{00000000-0005-0000-0000-0000E0AF0000}"/>
    <cellStyle name="Normal 75 2 7 3 2" xfId="40519" xr:uid="{00000000-0005-0000-0000-0000E1AF0000}"/>
    <cellStyle name="Normal 75 2 7 4" xfId="33935" xr:uid="{00000000-0005-0000-0000-0000E2AF0000}"/>
    <cellStyle name="Normal 75 2 8" xfId="7018" xr:uid="{00000000-0005-0000-0000-0000E3AF0000}"/>
    <cellStyle name="Normal 75 2 8 2" xfId="20279" xr:uid="{00000000-0005-0000-0000-0000E4AF0000}"/>
    <cellStyle name="Normal 75 2 8 2 2" xfId="28233" xr:uid="{00000000-0005-0000-0000-0000E5AF0000}"/>
    <cellStyle name="Normal 75 2 8 2 2 2" xfId="57192" xr:uid="{00000000-0005-0000-0000-0000E6AF0000}"/>
    <cellStyle name="Normal 75 2 8 2 3" xfId="49251" xr:uid="{00000000-0005-0000-0000-0000E7AF0000}"/>
    <cellStyle name="Normal 75 2 8 3" xfId="13609" xr:uid="{00000000-0005-0000-0000-0000E8AF0000}"/>
    <cellStyle name="Normal 75 2 8 3 2" xfId="42667" xr:uid="{00000000-0005-0000-0000-0000E9AF0000}"/>
    <cellStyle name="Normal 75 2 8 4" xfId="36083" xr:uid="{00000000-0005-0000-0000-0000EAAF0000}"/>
    <cellStyle name="Normal 75 2 9" xfId="14887" xr:uid="{00000000-0005-0000-0000-0000EBAF0000}"/>
    <cellStyle name="Normal 75 2 9 2" xfId="22877" xr:uid="{00000000-0005-0000-0000-0000ECAF0000}"/>
    <cellStyle name="Normal 75 2 9 2 2" xfId="51836" xr:uid="{00000000-0005-0000-0000-0000EDAF0000}"/>
    <cellStyle name="Normal 75 2 9 3" xfId="43895" xr:uid="{00000000-0005-0000-0000-0000EEAF0000}"/>
    <cellStyle name="Normal 75 3" xfId="1547" xr:uid="{00000000-0005-0000-0000-0000EFAF0000}"/>
    <cellStyle name="Normal 75 3 10" xfId="30736" xr:uid="{00000000-0005-0000-0000-0000F0AF0000}"/>
    <cellStyle name="Normal 75 3 2" xfId="2172" xr:uid="{00000000-0005-0000-0000-0000F1AF0000}"/>
    <cellStyle name="Normal 75 3 2 2" xfId="3180" xr:uid="{00000000-0005-0000-0000-0000F2AF0000}"/>
    <cellStyle name="Normal 75 3 2 2 2" xfId="6538" xr:uid="{00000000-0005-0000-0000-0000F3AF0000}"/>
    <cellStyle name="Normal 75 3 2 2 2 2" xfId="19820" xr:uid="{00000000-0005-0000-0000-0000F4AF0000}"/>
    <cellStyle name="Normal 75 3 2 2 2 2 2" xfId="27774" xr:uid="{00000000-0005-0000-0000-0000F5AF0000}"/>
    <cellStyle name="Normal 75 3 2 2 2 2 2 2" xfId="56733" xr:uid="{00000000-0005-0000-0000-0000F6AF0000}"/>
    <cellStyle name="Normal 75 3 2 2 2 2 3" xfId="48792" xr:uid="{00000000-0005-0000-0000-0000F7AF0000}"/>
    <cellStyle name="Normal 75 3 2 2 2 3" xfId="13150" xr:uid="{00000000-0005-0000-0000-0000F8AF0000}"/>
    <cellStyle name="Normal 75 3 2 2 2 3 2" xfId="42208" xr:uid="{00000000-0005-0000-0000-0000F9AF0000}"/>
    <cellStyle name="Normal 75 3 2 2 2 4" xfId="35624" xr:uid="{00000000-0005-0000-0000-0000FAAF0000}"/>
    <cellStyle name="Normal 75 3 2 2 3" xfId="16668" xr:uid="{00000000-0005-0000-0000-0000FBAF0000}"/>
    <cellStyle name="Normal 75 3 2 2 3 2" xfId="24622" xr:uid="{00000000-0005-0000-0000-0000FCAF0000}"/>
    <cellStyle name="Normal 75 3 2 2 3 2 2" xfId="53581" xr:uid="{00000000-0005-0000-0000-0000FDAF0000}"/>
    <cellStyle name="Normal 75 3 2 2 3 3" xfId="45640" xr:uid="{00000000-0005-0000-0000-0000FEAF0000}"/>
    <cellStyle name="Normal 75 3 2 2 4" xfId="9858" xr:uid="{00000000-0005-0000-0000-0000FFAF0000}"/>
    <cellStyle name="Normal 75 3 2 2 4 2" xfId="38916" xr:uid="{00000000-0005-0000-0000-000000B00000}"/>
    <cellStyle name="Normal 75 3 2 2 5" xfId="32332" xr:uid="{00000000-0005-0000-0000-000001B00000}"/>
    <cellStyle name="Normal 75 3 2 3" xfId="4378" xr:uid="{00000000-0005-0000-0000-000002B00000}"/>
    <cellStyle name="Normal 75 3 2 3 2" xfId="17672" xr:uid="{00000000-0005-0000-0000-000003B00000}"/>
    <cellStyle name="Normal 75 3 2 3 2 2" xfId="25626" xr:uid="{00000000-0005-0000-0000-000004B00000}"/>
    <cellStyle name="Normal 75 3 2 3 2 2 2" xfId="54585" xr:uid="{00000000-0005-0000-0000-000005B00000}"/>
    <cellStyle name="Normal 75 3 2 3 2 3" xfId="46644" xr:uid="{00000000-0005-0000-0000-000006B00000}"/>
    <cellStyle name="Normal 75 3 2 3 3" xfId="11002" xr:uid="{00000000-0005-0000-0000-000007B00000}"/>
    <cellStyle name="Normal 75 3 2 3 3 2" xfId="40060" xr:uid="{00000000-0005-0000-0000-000008B00000}"/>
    <cellStyle name="Normal 75 3 2 3 4" xfId="33476" xr:uid="{00000000-0005-0000-0000-000009B00000}"/>
    <cellStyle name="Normal 75 3 2 4" xfId="5534" xr:uid="{00000000-0005-0000-0000-00000AB00000}"/>
    <cellStyle name="Normal 75 3 2 4 2" xfId="18816" xr:uid="{00000000-0005-0000-0000-00000BB00000}"/>
    <cellStyle name="Normal 75 3 2 4 2 2" xfId="26770" xr:uid="{00000000-0005-0000-0000-00000CB00000}"/>
    <cellStyle name="Normal 75 3 2 4 2 2 2" xfId="55729" xr:uid="{00000000-0005-0000-0000-00000DB00000}"/>
    <cellStyle name="Normal 75 3 2 4 2 3" xfId="47788" xr:uid="{00000000-0005-0000-0000-00000EB00000}"/>
    <cellStyle name="Normal 75 3 2 4 3" xfId="12146" xr:uid="{00000000-0005-0000-0000-00000FB00000}"/>
    <cellStyle name="Normal 75 3 2 4 3 2" xfId="41204" xr:uid="{00000000-0005-0000-0000-000010B00000}"/>
    <cellStyle name="Normal 75 3 2 4 4" xfId="34620" xr:uid="{00000000-0005-0000-0000-000011B00000}"/>
    <cellStyle name="Normal 75 3 2 5" xfId="7703" xr:uid="{00000000-0005-0000-0000-000012B00000}"/>
    <cellStyle name="Normal 75 3 2 5 2" xfId="20964" xr:uid="{00000000-0005-0000-0000-000013B00000}"/>
    <cellStyle name="Normal 75 3 2 5 2 2" xfId="28918" xr:uid="{00000000-0005-0000-0000-000014B00000}"/>
    <cellStyle name="Normal 75 3 2 5 2 2 2" xfId="57877" xr:uid="{00000000-0005-0000-0000-000015B00000}"/>
    <cellStyle name="Normal 75 3 2 5 2 3" xfId="49936" xr:uid="{00000000-0005-0000-0000-000016B00000}"/>
    <cellStyle name="Normal 75 3 2 5 3" xfId="14294" xr:uid="{00000000-0005-0000-0000-000017B00000}"/>
    <cellStyle name="Normal 75 3 2 5 3 2" xfId="43352" xr:uid="{00000000-0005-0000-0000-000018B00000}"/>
    <cellStyle name="Normal 75 3 2 5 4" xfId="36768" xr:uid="{00000000-0005-0000-0000-000019B00000}"/>
    <cellStyle name="Normal 75 3 2 6" xfId="15573" xr:uid="{00000000-0005-0000-0000-00001AB00000}"/>
    <cellStyle name="Normal 75 3 2 6 2" xfId="23563" xr:uid="{00000000-0005-0000-0000-00001BB00000}"/>
    <cellStyle name="Normal 75 3 2 6 2 2" xfId="52522" xr:uid="{00000000-0005-0000-0000-00001CB00000}"/>
    <cellStyle name="Normal 75 3 2 6 3" xfId="44581" xr:uid="{00000000-0005-0000-0000-00001DB00000}"/>
    <cellStyle name="Normal 75 3 2 7" xfId="22114" xr:uid="{00000000-0005-0000-0000-00001EB00000}"/>
    <cellStyle name="Normal 75 3 2 7 2" xfId="30062" xr:uid="{00000000-0005-0000-0000-00001FB00000}"/>
    <cellStyle name="Normal 75 3 2 7 2 2" xfId="59021" xr:uid="{00000000-0005-0000-0000-000020B00000}"/>
    <cellStyle name="Normal 75 3 2 7 3" xfId="51080" xr:uid="{00000000-0005-0000-0000-000021B00000}"/>
    <cellStyle name="Normal 75 3 2 8" xfId="8854" xr:uid="{00000000-0005-0000-0000-000022B00000}"/>
    <cellStyle name="Normal 75 3 2 8 2" xfId="37912" xr:uid="{00000000-0005-0000-0000-000023B00000}"/>
    <cellStyle name="Normal 75 3 2 9" xfId="31328" xr:uid="{00000000-0005-0000-0000-000024B00000}"/>
    <cellStyle name="Normal 75 3 3" xfId="2588" xr:uid="{00000000-0005-0000-0000-000025B00000}"/>
    <cellStyle name="Normal 75 3 3 2" xfId="5946" xr:uid="{00000000-0005-0000-0000-000026B00000}"/>
    <cellStyle name="Normal 75 3 3 2 2" xfId="19228" xr:uid="{00000000-0005-0000-0000-000027B00000}"/>
    <cellStyle name="Normal 75 3 3 2 2 2" xfId="27182" xr:uid="{00000000-0005-0000-0000-000028B00000}"/>
    <cellStyle name="Normal 75 3 3 2 2 2 2" xfId="56141" xr:uid="{00000000-0005-0000-0000-000029B00000}"/>
    <cellStyle name="Normal 75 3 3 2 2 3" xfId="48200" xr:uid="{00000000-0005-0000-0000-00002AB00000}"/>
    <cellStyle name="Normal 75 3 3 2 3" xfId="12558" xr:uid="{00000000-0005-0000-0000-00002BB00000}"/>
    <cellStyle name="Normal 75 3 3 2 3 2" xfId="41616" xr:uid="{00000000-0005-0000-0000-00002CB00000}"/>
    <cellStyle name="Normal 75 3 3 2 4" xfId="35032" xr:uid="{00000000-0005-0000-0000-00002DB00000}"/>
    <cellStyle name="Normal 75 3 3 3" xfId="16076" xr:uid="{00000000-0005-0000-0000-00002EB00000}"/>
    <cellStyle name="Normal 75 3 3 3 2" xfId="24030" xr:uid="{00000000-0005-0000-0000-00002FB00000}"/>
    <cellStyle name="Normal 75 3 3 3 2 2" xfId="52989" xr:uid="{00000000-0005-0000-0000-000030B00000}"/>
    <cellStyle name="Normal 75 3 3 3 3" xfId="45048" xr:uid="{00000000-0005-0000-0000-000031B00000}"/>
    <cellStyle name="Normal 75 3 3 4" xfId="9266" xr:uid="{00000000-0005-0000-0000-000032B00000}"/>
    <cellStyle name="Normal 75 3 3 4 2" xfId="38324" xr:uid="{00000000-0005-0000-0000-000033B00000}"/>
    <cellStyle name="Normal 75 3 3 5" xfId="31740" xr:uid="{00000000-0005-0000-0000-000034B00000}"/>
    <cellStyle name="Normal 75 3 4" xfId="3786" xr:uid="{00000000-0005-0000-0000-000035B00000}"/>
    <cellStyle name="Normal 75 3 4 2" xfId="17080" xr:uid="{00000000-0005-0000-0000-000036B00000}"/>
    <cellStyle name="Normal 75 3 4 2 2" xfId="25034" xr:uid="{00000000-0005-0000-0000-000037B00000}"/>
    <cellStyle name="Normal 75 3 4 2 2 2" xfId="53993" xr:uid="{00000000-0005-0000-0000-000038B00000}"/>
    <cellStyle name="Normal 75 3 4 2 3" xfId="46052" xr:uid="{00000000-0005-0000-0000-000039B00000}"/>
    <cellStyle name="Normal 75 3 4 3" xfId="10410" xr:uid="{00000000-0005-0000-0000-00003AB00000}"/>
    <cellStyle name="Normal 75 3 4 3 2" xfId="39468" xr:uid="{00000000-0005-0000-0000-00003BB00000}"/>
    <cellStyle name="Normal 75 3 4 4" xfId="32884" xr:uid="{00000000-0005-0000-0000-00003CB00000}"/>
    <cellStyle name="Normal 75 3 5" xfId="4942" xr:uid="{00000000-0005-0000-0000-00003DB00000}"/>
    <cellStyle name="Normal 75 3 5 2" xfId="18224" xr:uid="{00000000-0005-0000-0000-00003EB00000}"/>
    <cellStyle name="Normal 75 3 5 2 2" xfId="26178" xr:uid="{00000000-0005-0000-0000-00003FB00000}"/>
    <cellStyle name="Normal 75 3 5 2 2 2" xfId="55137" xr:uid="{00000000-0005-0000-0000-000040B00000}"/>
    <cellStyle name="Normal 75 3 5 2 3" xfId="47196" xr:uid="{00000000-0005-0000-0000-000041B00000}"/>
    <cellStyle name="Normal 75 3 5 3" xfId="11554" xr:uid="{00000000-0005-0000-0000-000042B00000}"/>
    <cellStyle name="Normal 75 3 5 3 2" xfId="40612" xr:uid="{00000000-0005-0000-0000-000043B00000}"/>
    <cellStyle name="Normal 75 3 5 4" xfId="34028" xr:uid="{00000000-0005-0000-0000-000044B00000}"/>
    <cellStyle name="Normal 75 3 6" xfId="7111" xr:uid="{00000000-0005-0000-0000-000045B00000}"/>
    <cellStyle name="Normal 75 3 6 2" xfId="20372" xr:uid="{00000000-0005-0000-0000-000046B00000}"/>
    <cellStyle name="Normal 75 3 6 2 2" xfId="28326" xr:uid="{00000000-0005-0000-0000-000047B00000}"/>
    <cellStyle name="Normal 75 3 6 2 2 2" xfId="57285" xr:uid="{00000000-0005-0000-0000-000048B00000}"/>
    <cellStyle name="Normal 75 3 6 2 3" xfId="49344" xr:uid="{00000000-0005-0000-0000-000049B00000}"/>
    <cellStyle name="Normal 75 3 6 3" xfId="13702" xr:uid="{00000000-0005-0000-0000-00004AB00000}"/>
    <cellStyle name="Normal 75 3 6 3 2" xfId="42760" xr:uid="{00000000-0005-0000-0000-00004BB00000}"/>
    <cellStyle name="Normal 75 3 6 4" xfId="36176" xr:uid="{00000000-0005-0000-0000-00004CB00000}"/>
    <cellStyle name="Normal 75 3 7" xfId="14980" xr:uid="{00000000-0005-0000-0000-00004DB00000}"/>
    <cellStyle name="Normal 75 3 7 2" xfId="22970" xr:uid="{00000000-0005-0000-0000-00004EB00000}"/>
    <cellStyle name="Normal 75 3 7 2 2" xfId="51929" xr:uid="{00000000-0005-0000-0000-00004FB00000}"/>
    <cellStyle name="Normal 75 3 7 3" xfId="43988" xr:uid="{00000000-0005-0000-0000-000050B00000}"/>
    <cellStyle name="Normal 75 3 8" xfId="21522" xr:uid="{00000000-0005-0000-0000-000051B00000}"/>
    <cellStyle name="Normal 75 3 8 2" xfId="29470" xr:uid="{00000000-0005-0000-0000-000052B00000}"/>
    <cellStyle name="Normal 75 3 8 2 2" xfId="58429" xr:uid="{00000000-0005-0000-0000-000053B00000}"/>
    <cellStyle name="Normal 75 3 8 3" xfId="50488" xr:uid="{00000000-0005-0000-0000-000054B00000}"/>
    <cellStyle name="Normal 75 3 9" xfId="8262" xr:uid="{00000000-0005-0000-0000-000055B00000}"/>
    <cellStyle name="Normal 75 3 9 2" xfId="37320" xr:uid="{00000000-0005-0000-0000-000056B00000}"/>
    <cellStyle name="Normal 75 4" xfId="1989" xr:uid="{00000000-0005-0000-0000-000057B00000}"/>
    <cellStyle name="Normal 75 4 2" xfId="2997" xr:uid="{00000000-0005-0000-0000-000058B00000}"/>
    <cellStyle name="Normal 75 4 2 2" xfId="6355" xr:uid="{00000000-0005-0000-0000-000059B00000}"/>
    <cellStyle name="Normal 75 4 2 2 2" xfId="19637" xr:uid="{00000000-0005-0000-0000-00005AB00000}"/>
    <cellStyle name="Normal 75 4 2 2 2 2" xfId="27591" xr:uid="{00000000-0005-0000-0000-00005BB00000}"/>
    <cellStyle name="Normal 75 4 2 2 2 2 2" xfId="56550" xr:uid="{00000000-0005-0000-0000-00005CB00000}"/>
    <cellStyle name="Normal 75 4 2 2 2 3" xfId="48609" xr:uid="{00000000-0005-0000-0000-00005DB00000}"/>
    <cellStyle name="Normal 75 4 2 2 3" xfId="12967" xr:uid="{00000000-0005-0000-0000-00005EB00000}"/>
    <cellStyle name="Normal 75 4 2 2 3 2" xfId="42025" xr:uid="{00000000-0005-0000-0000-00005FB00000}"/>
    <cellStyle name="Normal 75 4 2 2 4" xfId="35441" xr:uid="{00000000-0005-0000-0000-000060B00000}"/>
    <cellStyle name="Normal 75 4 2 3" xfId="16485" xr:uid="{00000000-0005-0000-0000-000061B00000}"/>
    <cellStyle name="Normal 75 4 2 3 2" xfId="24439" xr:uid="{00000000-0005-0000-0000-000062B00000}"/>
    <cellStyle name="Normal 75 4 2 3 2 2" xfId="53398" xr:uid="{00000000-0005-0000-0000-000063B00000}"/>
    <cellStyle name="Normal 75 4 2 3 3" xfId="45457" xr:uid="{00000000-0005-0000-0000-000064B00000}"/>
    <cellStyle name="Normal 75 4 2 4" xfId="9675" xr:uid="{00000000-0005-0000-0000-000065B00000}"/>
    <cellStyle name="Normal 75 4 2 4 2" xfId="38733" xr:uid="{00000000-0005-0000-0000-000066B00000}"/>
    <cellStyle name="Normal 75 4 2 5" xfId="32149" xr:uid="{00000000-0005-0000-0000-000067B00000}"/>
    <cellStyle name="Normal 75 4 3" xfId="4195" xr:uid="{00000000-0005-0000-0000-000068B00000}"/>
    <cellStyle name="Normal 75 4 3 2" xfId="17489" xr:uid="{00000000-0005-0000-0000-000069B00000}"/>
    <cellStyle name="Normal 75 4 3 2 2" xfId="25443" xr:uid="{00000000-0005-0000-0000-00006AB00000}"/>
    <cellStyle name="Normal 75 4 3 2 2 2" xfId="54402" xr:uid="{00000000-0005-0000-0000-00006BB00000}"/>
    <cellStyle name="Normal 75 4 3 2 3" xfId="46461" xr:uid="{00000000-0005-0000-0000-00006CB00000}"/>
    <cellStyle name="Normal 75 4 3 3" xfId="10819" xr:uid="{00000000-0005-0000-0000-00006DB00000}"/>
    <cellStyle name="Normal 75 4 3 3 2" xfId="39877" xr:uid="{00000000-0005-0000-0000-00006EB00000}"/>
    <cellStyle name="Normal 75 4 3 4" xfId="33293" xr:uid="{00000000-0005-0000-0000-00006FB00000}"/>
    <cellStyle name="Normal 75 4 4" xfId="5351" xr:uid="{00000000-0005-0000-0000-000070B00000}"/>
    <cellStyle name="Normal 75 4 4 2" xfId="18633" xr:uid="{00000000-0005-0000-0000-000071B00000}"/>
    <cellStyle name="Normal 75 4 4 2 2" xfId="26587" xr:uid="{00000000-0005-0000-0000-000072B00000}"/>
    <cellStyle name="Normal 75 4 4 2 2 2" xfId="55546" xr:uid="{00000000-0005-0000-0000-000073B00000}"/>
    <cellStyle name="Normal 75 4 4 2 3" xfId="47605" xr:uid="{00000000-0005-0000-0000-000074B00000}"/>
    <cellStyle name="Normal 75 4 4 3" xfId="11963" xr:uid="{00000000-0005-0000-0000-000075B00000}"/>
    <cellStyle name="Normal 75 4 4 3 2" xfId="41021" xr:uid="{00000000-0005-0000-0000-000076B00000}"/>
    <cellStyle name="Normal 75 4 4 4" xfId="34437" xr:uid="{00000000-0005-0000-0000-000077B00000}"/>
    <cellStyle name="Normal 75 4 5" xfId="7520" xr:uid="{00000000-0005-0000-0000-000078B00000}"/>
    <cellStyle name="Normal 75 4 5 2" xfId="20781" xr:uid="{00000000-0005-0000-0000-000079B00000}"/>
    <cellStyle name="Normal 75 4 5 2 2" xfId="28735" xr:uid="{00000000-0005-0000-0000-00007AB00000}"/>
    <cellStyle name="Normal 75 4 5 2 2 2" xfId="57694" xr:uid="{00000000-0005-0000-0000-00007BB00000}"/>
    <cellStyle name="Normal 75 4 5 2 3" xfId="49753" xr:uid="{00000000-0005-0000-0000-00007CB00000}"/>
    <cellStyle name="Normal 75 4 5 3" xfId="14111" xr:uid="{00000000-0005-0000-0000-00007DB00000}"/>
    <cellStyle name="Normal 75 4 5 3 2" xfId="43169" xr:uid="{00000000-0005-0000-0000-00007EB00000}"/>
    <cellStyle name="Normal 75 4 5 4" xfId="36585" xr:uid="{00000000-0005-0000-0000-00007FB00000}"/>
    <cellStyle name="Normal 75 4 6" xfId="15390" xr:uid="{00000000-0005-0000-0000-000080B00000}"/>
    <cellStyle name="Normal 75 4 6 2" xfId="23380" xr:uid="{00000000-0005-0000-0000-000081B00000}"/>
    <cellStyle name="Normal 75 4 6 2 2" xfId="52339" xr:uid="{00000000-0005-0000-0000-000082B00000}"/>
    <cellStyle name="Normal 75 4 6 3" xfId="44398" xr:uid="{00000000-0005-0000-0000-000083B00000}"/>
    <cellStyle name="Normal 75 4 7" xfId="21931" xr:uid="{00000000-0005-0000-0000-000084B00000}"/>
    <cellStyle name="Normal 75 4 7 2" xfId="29879" xr:uid="{00000000-0005-0000-0000-000085B00000}"/>
    <cellStyle name="Normal 75 4 7 2 2" xfId="58838" xr:uid="{00000000-0005-0000-0000-000086B00000}"/>
    <cellStyle name="Normal 75 4 7 3" xfId="50897" xr:uid="{00000000-0005-0000-0000-000087B00000}"/>
    <cellStyle name="Normal 75 4 8" xfId="8671" xr:uid="{00000000-0005-0000-0000-000088B00000}"/>
    <cellStyle name="Normal 75 4 8 2" xfId="37729" xr:uid="{00000000-0005-0000-0000-000089B00000}"/>
    <cellStyle name="Normal 75 4 9" xfId="31145" xr:uid="{00000000-0005-0000-0000-00008AB00000}"/>
    <cellStyle name="Normal 75 5" xfId="1805" xr:uid="{00000000-0005-0000-0000-00008BB00000}"/>
    <cellStyle name="Normal 75 5 2" xfId="2817" xr:uid="{00000000-0005-0000-0000-00008CB00000}"/>
    <cellStyle name="Normal 75 5 2 2" xfId="6175" xr:uid="{00000000-0005-0000-0000-00008DB00000}"/>
    <cellStyle name="Normal 75 5 2 2 2" xfId="19457" xr:uid="{00000000-0005-0000-0000-00008EB00000}"/>
    <cellStyle name="Normal 75 5 2 2 2 2" xfId="27411" xr:uid="{00000000-0005-0000-0000-00008FB00000}"/>
    <cellStyle name="Normal 75 5 2 2 2 2 2" xfId="56370" xr:uid="{00000000-0005-0000-0000-000090B00000}"/>
    <cellStyle name="Normal 75 5 2 2 2 3" xfId="48429" xr:uid="{00000000-0005-0000-0000-000091B00000}"/>
    <cellStyle name="Normal 75 5 2 2 3" xfId="12787" xr:uid="{00000000-0005-0000-0000-000092B00000}"/>
    <cellStyle name="Normal 75 5 2 2 3 2" xfId="41845" xr:uid="{00000000-0005-0000-0000-000093B00000}"/>
    <cellStyle name="Normal 75 5 2 2 4" xfId="35261" xr:uid="{00000000-0005-0000-0000-000094B00000}"/>
    <cellStyle name="Normal 75 5 2 3" xfId="16305" xr:uid="{00000000-0005-0000-0000-000095B00000}"/>
    <cellStyle name="Normal 75 5 2 3 2" xfId="24259" xr:uid="{00000000-0005-0000-0000-000096B00000}"/>
    <cellStyle name="Normal 75 5 2 3 2 2" xfId="53218" xr:uid="{00000000-0005-0000-0000-000097B00000}"/>
    <cellStyle name="Normal 75 5 2 3 3" xfId="45277" xr:uid="{00000000-0005-0000-0000-000098B00000}"/>
    <cellStyle name="Normal 75 5 2 4" xfId="9495" xr:uid="{00000000-0005-0000-0000-000099B00000}"/>
    <cellStyle name="Normal 75 5 2 4 2" xfId="38553" xr:uid="{00000000-0005-0000-0000-00009AB00000}"/>
    <cellStyle name="Normal 75 5 2 5" xfId="31969" xr:uid="{00000000-0005-0000-0000-00009BB00000}"/>
    <cellStyle name="Normal 75 5 3" xfId="4015" xr:uid="{00000000-0005-0000-0000-00009CB00000}"/>
    <cellStyle name="Normal 75 5 3 2" xfId="17309" xr:uid="{00000000-0005-0000-0000-00009DB00000}"/>
    <cellStyle name="Normal 75 5 3 2 2" xfId="25263" xr:uid="{00000000-0005-0000-0000-00009EB00000}"/>
    <cellStyle name="Normal 75 5 3 2 2 2" xfId="54222" xr:uid="{00000000-0005-0000-0000-00009FB00000}"/>
    <cellStyle name="Normal 75 5 3 2 3" xfId="46281" xr:uid="{00000000-0005-0000-0000-0000A0B00000}"/>
    <cellStyle name="Normal 75 5 3 3" xfId="10639" xr:uid="{00000000-0005-0000-0000-0000A1B00000}"/>
    <cellStyle name="Normal 75 5 3 3 2" xfId="39697" xr:uid="{00000000-0005-0000-0000-0000A2B00000}"/>
    <cellStyle name="Normal 75 5 3 4" xfId="33113" xr:uid="{00000000-0005-0000-0000-0000A3B00000}"/>
    <cellStyle name="Normal 75 5 4" xfId="5171" xr:uid="{00000000-0005-0000-0000-0000A4B00000}"/>
    <cellStyle name="Normal 75 5 4 2" xfId="18453" xr:uid="{00000000-0005-0000-0000-0000A5B00000}"/>
    <cellStyle name="Normal 75 5 4 2 2" xfId="26407" xr:uid="{00000000-0005-0000-0000-0000A6B00000}"/>
    <cellStyle name="Normal 75 5 4 2 2 2" xfId="55366" xr:uid="{00000000-0005-0000-0000-0000A7B00000}"/>
    <cellStyle name="Normal 75 5 4 2 3" xfId="47425" xr:uid="{00000000-0005-0000-0000-0000A8B00000}"/>
    <cellStyle name="Normal 75 5 4 3" xfId="11783" xr:uid="{00000000-0005-0000-0000-0000A9B00000}"/>
    <cellStyle name="Normal 75 5 4 3 2" xfId="40841" xr:uid="{00000000-0005-0000-0000-0000AAB00000}"/>
    <cellStyle name="Normal 75 5 4 4" xfId="34257" xr:uid="{00000000-0005-0000-0000-0000ABB00000}"/>
    <cellStyle name="Normal 75 5 5" xfId="7340" xr:uid="{00000000-0005-0000-0000-0000ACB00000}"/>
    <cellStyle name="Normal 75 5 5 2" xfId="20601" xr:uid="{00000000-0005-0000-0000-0000ADB00000}"/>
    <cellStyle name="Normal 75 5 5 2 2" xfId="28555" xr:uid="{00000000-0005-0000-0000-0000AEB00000}"/>
    <cellStyle name="Normal 75 5 5 2 2 2" xfId="57514" xr:uid="{00000000-0005-0000-0000-0000AFB00000}"/>
    <cellStyle name="Normal 75 5 5 2 3" xfId="49573" xr:uid="{00000000-0005-0000-0000-0000B0B00000}"/>
    <cellStyle name="Normal 75 5 5 3" xfId="13931" xr:uid="{00000000-0005-0000-0000-0000B1B00000}"/>
    <cellStyle name="Normal 75 5 5 3 2" xfId="42989" xr:uid="{00000000-0005-0000-0000-0000B2B00000}"/>
    <cellStyle name="Normal 75 5 5 4" xfId="36405" xr:uid="{00000000-0005-0000-0000-0000B3B00000}"/>
    <cellStyle name="Normal 75 5 6" xfId="15210" xr:uid="{00000000-0005-0000-0000-0000B4B00000}"/>
    <cellStyle name="Normal 75 5 6 2" xfId="23200" xr:uid="{00000000-0005-0000-0000-0000B5B00000}"/>
    <cellStyle name="Normal 75 5 6 2 2" xfId="52159" xr:uid="{00000000-0005-0000-0000-0000B6B00000}"/>
    <cellStyle name="Normal 75 5 6 3" xfId="44218" xr:uid="{00000000-0005-0000-0000-0000B7B00000}"/>
    <cellStyle name="Normal 75 5 7" xfId="21751" xr:uid="{00000000-0005-0000-0000-0000B8B00000}"/>
    <cellStyle name="Normal 75 5 7 2" xfId="29699" xr:uid="{00000000-0005-0000-0000-0000B9B00000}"/>
    <cellStyle name="Normal 75 5 7 2 2" xfId="58658" xr:uid="{00000000-0005-0000-0000-0000BAB00000}"/>
    <cellStyle name="Normal 75 5 7 3" xfId="50717" xr:uid="{00000000-0005-0000-0000-0000BBB00000}"/>
    <cellStyle name="Normal 75 5 8" xfId="8491" xr:uid="{00000000-0005-0000-0000-0000BCB00000}"/>
    <cellStyle name="Normal 75 5 8 2" xfId="37549" xr:uid="{00000000-0005-0000-0000-0000BDB00000}"/>
    <cellStyle name="Normal 75 5 9" xfId="30965" xr:uid="{00000000-0005-0000-0000-0000BEB00000}"/>
    <cellStyle name="Normal 75 6" xfId="2404" xr:uid="{00000000-0005-0000-0000-0000BFB00000}"/>
    <cellStyle name="Normal 75 6 2" xfId="5763" xr:uid="{00000000-0005-0000-0000-0000C0B00000}"/>
    <cellStyle name="Normal 75 6 2 2" xfId="19045" xr:uid="{00000000-0005-0000-0000-0000C1B00000}"/>
    <cellStyle name="Normal 75 6 2 2 2" xfId="26999" xr:uid="{00000000-0005-0000-0000-0000C2B00000}"/>
    <cellStyle name="Normal 75 6 2 2 2 2" xfId="55958" xr:uid="{00000000-0005-0000-0000-0000C3B00000}"/>
    <cellStyle name="Normal 75 6 2 2 3" xfId="48017" xr:uid="{00000000-0005-0000-0000-0000C4B00000}"/>
    <cellStyle name="Normal 75 6 2 3" xfId="12375" xr:uid="{00000000-0005-0000-0000-0000C5B00000}"/>
    <cellStyle name="Normal 75 6 2 3 2" xfId="41433" xr:uid="{00000000-0005-0000-0000-0000C6B00000}"/>
    <cellStyle name="Normal 75 6 2 4" xfId="34849" xr:uid="{00000000-0005-0000-0000-0000C7B00000}"/>
    <cellStyle name="Normal 75 6 3" xfId="15919" xr:uid="{00000000-0005-0000-0000-0000C8B00000}"/>
    <cellStyle name="Normal 75 6 3 2" xfId="23908" xr:uid="{00000000-0005-0000-0000-0000C9B00000}"/>
    <cellStyle name="Normal 75 6 3 2 2" xfId="52867" xr:uid="{00000000-0005-0000-0000-0000CAB00000}"/>
    <cellStyle name="Normal 75 6 3 3" xfId="44926" xr:uid="{00000000-0005-0000-0000-0000CBB00000}"/>
    <cellStyle name="Normal 75 6 4" xfId="9083" xr:uid="{00000000-0005-0000-0000-0000CCB00000}"/>
    <cellStyle name="Normal 75 6 4 2" xfId="38141" xr:uid="{00000000-0005-0000-0000-0000CDB00000}"/>
    <cellStyle name="Normal 75 6 5" xfId="31557" xr:uid="{00000000-0005-0000-0000-0000CEB00000}"/>
    <cellStyle name="Normal 75 7" xfId="3603" xr:uid="{00000000-0005-0000-0000-0000CFB00000}"/>
    <cellStyle name="Normal 75 7 2" xfId="16897" xr:uid="{00000000-0005-0000-0000-0000D0B00000}"/>
    <cellStyle name="Normal 75 7 2 2" xfId="24851" xr:uid="{00000000-0005-0000-0000-0000D1B00000}"/>
    <cellStyle name="Normal 75 7 2 2 2" xfId="53810" xr:uid="{00000000-0005-0000-0000-0000D2B00000}"/>
    <cellStyle name="Normal 75 7 2 3" xfId="45869" xr:uid="{00000000-0005-0000-0000-0000D3B00000}"/>
    <cellStyle name="Normal 75 7 3" xfId="10227" xr:uid="{00000000-0005-0000-0000-0000D4B00000}"/>
    <cellStyle name="Normal 75 7 3 2" xfId="39285" xr:uid="{00000000-0005-0000-0000-0000D5B00000}"/>
    <cellStyle name="Normal 75 7 4" xfId="32701" xr:uid="{00000000-0005-0000-0000-0000D6B00000}"/>
    <cellStyle name="Normal 75 8" xfId="4757" xr:uid="{00000000-0005-0000-0000-0000D7B00000}"/>
    <cellStyle name="Normal 75 8 2" xfId="18041" xr:uid="{00000000-0005-0000-0000-0000D8B00000}"/>
    <cellStyle name="Normal 75 8 2 2" xfId="25995" xr:uid="{00000000-0005-0000-0000-0000D9B00000}"/>
    <cellStyle name="Normal 75 8 2 2 2" xfId="54954" xr:uid="{00000000-0005-0000-0000-0000DAB00000}"/>
    <cellStyle name="Normal 75 8 2 3" xfId="47013" xr:uid="{00000000-0005-0000-0000-0000DBB00000}"/>
    <cellStyle name="Normal 75 8 3" xfId="11371" xr:uid="{00000000-0005-0000-0000-0000DCB00000}"/>
    <cellStyle name="Normal 75 8 3 2" xfId="40429" xr:uid="{00000000-0005-0000-0000-0000DDB00000}"/>
    <cellStyle name="Normal 75 8 4" xfId="33845" xr:uid="{00000000-0005-0000-0000-0000DEB00000}"/>
    <cellStyle name="Normal 75 9" xfId="6918" xr:uid="{00000000-0005-0000-0000-0000DFB00000}"/>
    <cellStyle name="Normal 75 9 2" xfId="20189" xr:uid="{00000000-0005-0000-0000-0000E0B00000}"/>
    <cellStyle name="Normal 75 9 2 2" xfId="28143" xr:uid="{00000000-0005-0000-0000-0000E1B00000}"/>
    <cellStyle name="Normal 75 9 2 2 2" xfId="57102" xr:uid="{00000000-0005-0000-0000-0000E2B00000}"/>
    <cellStyle name="Normal 75 9 2 3" xfId="49161" xr:uid="{00000000-0005-0000-0000-0000E3B00000}"/>
    <cellStyle name="Normal 75 9 3" xfId="13519" xr:uid="{00000000-0005-0000-0000-0000E4B00000}"/>
    <cellStyle name="Normal 75 9 3 2" xfId="42577" xr:uid="{00000000-0005-0000-0000-0000E5B00000}"/>
    <cellStyle name="Normal 75 9 4" xfId="35993" xr:uid="{00000000-0005-0000-0000-0000E6B00000}"/>
    <cellStyle name="Normal 76" xfId="84" xr:uid="{00000000-0005-0000-0000-0000E7B00000}"/>
    <cellStyle name="Normal 76 10" xfId="14672" xr:uid="{00000000-0005-0000-0000-0000E8B00000}"/>
    <cellStyle name="Normal 76 10 2" xfId="22707" xr:uid="{00000000-0005-0000-0000-0000E9B00000}"/>
    <cellStyle name="Normal 76 10 2 2" xfId="51666" xr:uid="{00000000-0005-0000-0000-0000EAB00000}"/>
    <cellStyle name="Normal 76 10 3" xfId="43725" xr:uid="{00000000-0005-0000-0000-0000EBB00000}"/>
    <cellStyle name="Normal 76 11" xfId="21336" xr:uid="{00000000-0005-0000-0000-0000ECB00000}"/>
    <cellStyle name="Normal 76 11 2" xfId="29288" xr:uid="{00000000-0005-0000-0000-0000EDB00000}"/>
    <cellStyle name="Normal 76 11 2 2" xfId="58247" xr:uid="{00000000-0005-0000-0000-0000EEB00000}"/>
    <cellStyle name="Normal 76 11 3" xfId="50306" xr:uid="{00000000-0005-0000-0000-0000EFB00000}"/>
    <cellStyle name="Normal 76 12" xfId="8078" xr:uid="{00000000-0005-0000-0000-0000F0B00000}"/>
    <cellStyle name="Normal 76 12 2" xfId="37138" xr:uid="{00000000-0005-0000-0000-0000F1B00000}"/>
    <cellStyle name="Normal 76 13" xfId="30554" xr:uid="{00000000-0005-0000-0000-0000F2B00000}"/>
    <cellStyle name="Normal 76 2" xfId="1448" xr:uid="{00000000-0005-0000-0000-0000F3B00000}"/>
    <cellStyle name="Normal 76 2 10" xfId="21430" xr:uid="{00000000-0005-0000-0000-0000F4B00000}"/>
    <cellStyle name="Normal 76 2 10 2" xfId="29378" xr:uid="{00000000-0005-0000-0000-0000F5B00000}"/>
    <cellStyle name="Normal 76 2 10 2 2" xfId="58337" xr:uid="{00000000-0005-0000-0000-0000F6B00000}"/>
    <cellStyle name="Normal 76 2 10 3" xfId="50396" xr:uid="{00000000-0005-0000-0000-0000F7B00000}"/>
    <cellStyle name="Normal 76 2 11" xfId="8170" xr:uid="{00000000-0005-0000-0000-0000F8B00000}"/>
    <cellStyle name="Normal 76 2 11 2" xfId="37228" xr:uid="{00000000-0005-0000-0000-0000F9B00000}"/>
    <cellStyle name="Normal 76 2 12" xfId="30644" xr:uid="{00000000-0005-0000-0000-0000FAB00000}"/>
    <cellStyle name="Normal 76 2 2" xfId="1668" xr:uid="{00000000-0005-0000-0000-0000FBB00000}"/>
    <cellStyle name="Normal 76 2 2 10" xfId="30857" xr:uid="{00000000-0005-0000-0000-0000FCB00000}"/>
    <cellStyle name="Normal 76 2 2 2" xfId="2293" xr:uid="{00000000-0005-0000-0000-0000FDB00000}"/>
    <cellStyle name="Normal 76 2 2 2 2" xfId="3301" xr:uid="{00000000-0005-0000-0000-0000FEB00000}"/>
    <cellStyle name="Normal 76 2 2 2 2 2" xfId="6659" xr:uid="{00000000-0005-0000-0000-0000FFB00000}"/>
    <cellStyle name="Normal 76 2 2 2 2 2 2" xfId="19941" xr:uid="{00000000-0005-0000-0000-000000B10000}"/>
    <cellStyle name="Normal 76 2 2 2 2 2 2 2" xfId="27895" xr:uid="{00000000-0005-0000-0000-000001B10000}"/>
    <cellStyle name="Normal 76 2 2 2 2 2 2 2 2" xfId="56854" xr:uid="{00000000-0005-0000-0000-000002B10000}"/>
    <cellStyle name="Normal 76 2 2 2 2 2 2 3" xfId="48913" xr:uid="{00000000-0005-0000-0000-000003B10000}"/>
    <cellStyle name="Normal 76 2 2 2 2 2 3" xfId="13271" xr:uid="{00000000-0005-0000-0000-000004B10000}"/>
    <cellStyle name="Normal 76 2 2 2 2 2 3 2" xfId="42329" xr:uid="{00000000-0005-0000-0000-000005B10000}"/>
    <cellStyle name="Normal 76 2 2 2 2 2 4" xfId="35745" xr:uid="{00000000-0005-0000-0000-000006B10000}"/>
    <cellStyle name="Normal 76 2 2 2 2 3" xfId="16789" xr:uid="{00000000-0005-0000-0000-000007B10000}"/>
    <cellStyle name="Normal 76 2 2 2 2 3 2" xfId="24743" xr:uid="{00000000-0005-0000-0000-000008B10000}"/>
    <cellStyle name="Normal 76 2 2 2 2 3 2 2" xfId="53702" xr:uid="{00000000-0005-0000-0000-000009B10000}"/>
    <cellStyle name="Normal 76 2 2 2 2 3 3" xfId="45761" xr:uid="{00000000-0005-0000-0000-00000AB10000}"/>
    <cellStyle name="Normal 76 2 2 2 2 4" xfId="9979" xr:uid="{00000000-0005-0000-0000-00000BB10000}"/>
    <cellStyle name="Normal 76 2 2 2 2 4 2" xfId="39037" xr:uid="{00000000-0005-0000-0000-00000CB10000}"/>
    <cellStyle name="Normal 76 2 2 2 2 5" xfId="32453" xr:uid="{00000000-0005-0000-0000-00000DB10000}"/>
    <cellStyle name="Normal 76 2 2 2 3" xfId="4499" xr:uid="{00000000-0005-0000-0000-00000EB10000}"/>
    <cellStyle name="Normal 76 2 2 2 3 2" xfId="17793" xr:uid="{00000000-0005-0000-0000-00000FB10000}"/>
    <cellStyle name="Normal 76 2 2 2 3 2 2" xfId="25747" xr:uid="{00000000-0005-0000-0000-000010B10000}"/>
    <cellStyle name="Normal 76 2 2 2 3 2 2 2" xfId="54706" xr:uid="{00000000-0005-0000-0000-000011B10000}"/>
    <cellStyle name="Normal 76 2 2 2 3 2 3" xfId="46765" xr:uid="{00000000-0005-0000-0000-000012B10000}"/>
    <cellStyle name="Normal 76 2 2 2 3 3" xfId="11123" xr:uid="{00000000-0005-0000-0000-000013B10000}"/>
    <cellStyle name="Normal 76 2 2 2 3 3 2" xfId="40181" xr:uid="{00000000-0005-0000-0000-000014B10000}"/>
    <cellStyle name="Normal 76 2 2 2 3 4" xfId="33597" xr:uid="{00000000-0005-0000-0000-000015B10000}"/>
    <cellStyle name="Normal 76 2 2 2 4" xfId="5655" xr:uid="{00000000-0005-0000-0000-000016B10000}"/>
    <cellStyle name="Normal 76 2 2 2 4 2" xfId="18937" xr:uid="{00000000-0005-0000-0000-000017B10000}"/>
    <cellStyle name="Normal 76 2 2 2 4 2 2" xfId="26891" xr:uid="{00000000-0005-0000-0000-000018B10000}"/>
    <cellStyle name="Normal 76 2 2 2 4 2 2 2" xfId="55850" xr:uid="{00000000-0005-0000-0000-000019B10000}"/>
    <cellStyle name="Normal 76 2 2 2 4 2 3" xfId="47909" xr:uid="{00000000-0005-0000-0000-00001AB10000}"/>
    <cellStyle name="Normal 76 2 2 2 4 3" xfId="12267" xr:uid="{00000000-0005-0000-0000-00001BB10000}"/>
    <cellStyle name="Normal 76 2 2 2 4 3 2" xfId="41325" xr:uid="{00000000-0005-0000-0000-00001CB10000}"/>
    <cellStyle name="Normal 76 2 2 2 4 4" xfId="34741" xr:uid="{00000000-0005-0000-0000-00001DB10000}"/>
    <cellStyle name="Normal 76 2 2 2 5" xfId="7824" xr:uid="{00000000-0005-0000-0000-00001EB10000}"/>
    <cellStyle name="Normal 76 2 2 2 5 2" xfId="21085" xr:uid="{00000000-0005-0000-0000-00001FB10000}"/>
    <cellStyle name="Normal 76 2 2 2 5 2 2" xfId="29039" xr:uid="{00000000-0005-0000-0000-000020B10000}"/>
    <cellStyle name="Normal 76 2 2 2 5 2 2 2" xfId="57998" xr:uid="{00000000-0005-0000-0000-000021B10000}"/>
    <cellStyle name="Normal 76 2 2 2 5 2 3" xfId="50057" xr:uid="{00000000-0005-0000-0000-000022B10000}"/>
    <cellStyle name="Normal 76 2 2 2 5 3" xfId="14415" xr:uid="{00000000-0005-0000-0000-000023B10000}"/>
    <cellStyle name="Normal 76 2 2 2 5 3 2" xfId="43473" xr:uid="{00000000-0005-0000-0000-000024B10000}"/>
    <cellStyle name="Normal 76 2 2 2 5 4" xfId="36889" xr:uid="{00000000-0005-0000-0000-000025B10000}"/>
    <cellStyle name="Normal 76 2 2 2 6" xfId="15694" xr:uid="{00000000-0005-0000-0000-000026B10000}"/>
    <cellStyle name="Normal 76 2 2 2 6 2" xfId="23684" xr:uid="{00000000-0005-0000-0000-000027B10000}"/>
    <cellStyle name="Normal 76 2 2 2 6 2 2" xfId="52643" xr:uid="{00000000-0005-0000-0000-000028B10000}"/>
    <cellStyle name="Normal 76 2 2 2 6 3" xfId="44702" xr:uid="{00000000-0005-0000-0000-000029B10000}"/>
    <cellStyle name="Normal 76 2 2 2 7" xfId="22235" xr:uid="{00000000-0005-0000-0000-00002AB10000}"/>
    <cellStyle name="Normal 76 2 2 2 7 2" xfId="30183" xr:uid="{00000000-0005-0000-0000-00002BB10000}"/>
    <cellStyle name="Normal 76 2 2 2 7 2 2" xfId="59142" xr:uid="{00000000-0005-0000-0000-00002CB10000}"/>
    <cellStyle name="Normal 76 2 2 2 7 3" xfId="51201" xr:uid="{00000000-0005-0000-0000-00002DB10000}"/>
    <cellStyle name="Normal 76 2 2 2 8" xfId="8975" xr:uid="{00000000-0005-0000-0000-00002EB10000}"/>
    <cellStyle name="Normal 76 2 2 2 8 2" xfId="38033" xr:uid="{00000000-0005-0000-0000-00002FB10000}"/>
    <cellStyle name="Normal 76 2 2 2 9" xfId="31449" xr:uid="{00000000-0005-0000-0000-000030B10000}"/>
    <cellStyle name="Normal 76 2 2 3" xfId="2709" xr:uid="{00000000-0005-0000-0000-000031B10000}"/>
    <cellStyle name="Normal 76 2 2 3 2" xfId="6067" xr:uid="{00000000-0005-0000-0000-000032B10000}"/>
    <cellStyle name="Normal 76 2 2 3 2 2" xfId="19349" xr:uid="{00000000-0005-0000-0000-000033B10000}"/>
    <cellStyle name="Normal 76 2 2 3 2 2 2" xfId="27303" xr:uid="{00000000-0005-0000-0000-000034B10000}"/>
    <cellStyle name="Normal 76 2 2 3 2 2 2 2" xfId="56262" xr:uid="{00000000-0005-0000-0000-000035B10000}"/>
    <cellStyle name="Normal 76 2 2 3 2 2 3" xfId="48321" xr:uid="{00000000-0005-0000-0000-000036B10000}"/>
    <cellStyle name="Normal 76 2 2 3 2 3" xfId="12679" xr:uid="{00000000-0005-0000-0000-000037B10000}"/>
    <cellStyle name="Normal 76 2 2 3 2 3 2" xfId="41737" xr:uid="{00000000-0005-0000-0000-000038B10000}"/>
    <cellStyle name="Normal 76 2 2 3 2 4" xfId="35153" xr:uid="{00000000-0005-0000-0000-000039B10000}"/>
    <cellStyle name="Normal 76 2 2 3 3" xfId="16197" xr:uid="{00000000-0005-0000-0000-00003AB10000}"/>
    <cellStyle name="Normal 76 2 2 3 3 2" xfId="24151" xr:uid="{00000000-0005-0000-0000-00003BB10000}"/>
    <cellStyle name="Normal 76 2 2 3 3 2 2" xfId="53110" xr:uid="{00000000-0005-0000-0000-00003CB10000}"/>
    <cellStyle name="Normal 76 2 2 3 3 3" xfId="45169" xr:uid="{00000000-0005-0000-0000-00003DB10000}"/>
    <cellStyle name="Normal 76 2 2 3 4" xfId="9387" xr:uid="{00000000-0005-0000-0000-00003EB10000}"/>
    <cellStyle name="Normal 76 2 2 3 4 2" xfId="38445" xr:uid="{00000000-0005-0000-0000-00003FB10000}"/>
    <cellStyle name="Normal 76 2 2 3 5" xfId="31861" xr:uid="{00000000-0005-0000-0000-000040B10000}"/>
    <cellStyle name="Normal 76 2 2 4" xfId="3907" xr:uid="{00000000-0005-0000-0000-000041B10000}"/>
    <cellStyle name="Normal 76 2 2 4 2" xfId="17201" xr:uid="{00000000-0005-0000-0000-000042B10000}"/>
    <cellStyle name="Normal 76 2 2 4 2 2" xfId="25155" xr:uid="{00000000-0005-0000-0000-000043B10000}"/>
    <cellStyle name="Normal 76 2 2 4 2 2 2" xfId="54114" xr:uid="{00000000-0005-0000-0000-000044B10000}"/>
    <cellStyle name="Normal 76 2 2 4 2 3" xfId="46173" xr:uid="{00000000-0005-0000-0000-000045B10000}"/>
    <cellStyle name="Normal 76 2 2 4 3" xfId="10531" xr:uid="{00000000-0005-0000-0000-000046B10000}"/>
    <cellStyle name="Normal 76 2 2 4 3 2" xfId="39589" xr:uid="{00000000-0005-0000-0000-000047B10000}"/>
    <cellStyle name="Normal 76 2 2 4 4" xfId="33005" xr:uid="{00000000-0005-0000-0000-000048B10000}"/>
    <cellStyle name="Normal 76 2 2 5" xfId="5063" xr:uid="{00000000-0005-0000-0000-000049B10000}"/>
    <cellStyle name="Normal 76 2 2 5 2" xfId="18345" xr:uid="{00000000-0005-0000-0000-00004AB10000}"/>
    <cellStyle name="Normal 76 2 2 5 2 2" xfId="26299" xr:uid="{00000000-0005-0000-0000-00004BB10000}"/>
    <cellStyle name="Normal 76 2 2 5 2 2 2" xfId="55258" xr:uid="{00000000-0005-0000-0000-00004CB10000}"/>
    <cellStyle name="Normal 76 2 2 5 2 3" xfId="47317" xr:uid="{00000000-0005-0000-0000-00004DB10000}"/>
    <cellStyle name="Normal 76 2 2 5 3" xfId="11675" xr:uid="{00000000-0005-0000-0000-00004EB10000}"/>
    <cellStyle name="Normal 76 2 2 5 3 2" xfId="40733" xr:uid="{00000000-0005-0000-0000-00004FB10000}"/>
    <cellStyle name="Normal 76 2 2 5 4" xfId="34149" xr:uid="{00000000-0005-0000-0000-000050B10000}"/>
    <cellStyle name="Normal 76 2 2 6" xfId="7232" xr:uid="{00000000-0005-0000-0000-000051B10000}"/>
    <cellStyle name="Normal 76 2 2 6 2" xfId="20493" xr:uid="{00000000-0005-0000-0000-000052B10000}"/>
    <cellStyle name="Normal 76 2 2 6 2 2" xfId="28447" xr:uid="{00000000-0005-0000-0000-000053B10000}"/>
    <cellStyle name="Normal 76 2 2 6 2 2 2" xfId="57406" xr:uid="{00000000-0005-0000-0000-000054B10000}"/>
    <cellStyle name="Normal 76 2 2 6 2 3" xfId="49465" xr:uid="{00000000-0005-0000-0000-000055B10000}"/>
    <cellStyle name="Normal 76 2 2 6 3" xfId="13823" xr:uid="{00000000-0005-0000-0000-000056B10000}"/>
    <cellStyle name="Normal 76 2 2 6 3 2" xfId="42881" xr:uid="{00000000-0005-0000-0000-000057B10000}"/>
    <cellStyle name="Normal 76 2 2 6 4" xfId="36297" xr:uid="{00000000-0005-0000-0000-000058B10000}"/>
    <cellStyle name="Normal 76 2 2 7" xfId="15101" xr:uid="{00000000-0005-0000-0000-000059B10000}"/>
    <cellStyle name="Normal 76 2 2 7 2" xfId="23091" xr:uid="{00000000-0005-0000-0000-00005AB10000}"/>
    <cellStyle name="Normal 76 2 2 7 2 2" xfId="52050" xr:uid="{00000000-0005-0000-0000-00005BB10000}"/>
    <cellStyle name="Normal 76 2 2 7 3" xfId="44109" xr:uid="{00000000-0005-0000-0000-00005CB10000}"/>
    <cellStyle name="Normal 76 2 2 8" xfId="21643" xr:uid="{00000000-0005-0000-0000-00005DB10000}"/>
    <cellStyle name="Normal 76 2 2 8 2" xfId="29591" xr:uid="{00000000-0005-0000-0000-00005EB10000}"/>
    <cellStyle name="Normal 76 2 2 8 2 2" xfId="58550" xr:uid="{00000000-0005-0000-0000-00005FB10000}"/>
    <cellStyle name="Normal 76 2 2 8 3" xfId="50609" xr:uid="{00000000-0005-0000-0000-000060B10000}"/>
    <cellStyle name="Normal 76 2 2 9" xfId="8383" xr:uid="{00000000-0005-0000-0000-000061B10000}"/>
    <cellStyle name="Normal 76 2 2 9 2" xfId="37441" xr:uid="{00000000-0005-0000-0000-000062B10000}"/>
    <cellStyle name="Normal 76 2 3" xfId="2080" xr:uid="{00000000-0005-0000-0000-000063B10000}"/>
    <cellStyle name="Normal 76 2 3 2" xfId="3088" xr:uid="{00000000-0005-0000-0000-000064B10000}"/>
    <cellStyle name="Normal 76 2 3 2 2" xfId="6446" xr:uid="{00000000-0005-0000-0000-000065B10000}"/>
    <cellStyle name="Normal 76 2 3 2 2 2" xfId="19728" xr:uid="{00000000-0005-0000-0000-000066B10000}"/>
    <cellStyle name="Normal 76 2 3 2 2 2 2" xfId="27682" xr:uid="{00000000-0005-0000-0000-000067B10000}"/>
    <cellStyle name="Normal 76 2 3 2 2 2 2 2" xfId="56641" xr:uid="{00000000-0005-0000-0000-000068B10000}"/>
    <cellStyle name="Normal 76 2 3 2 2 2 3" xfId="48700" xr:uid="{00000000-0005-0000-0000-000069B10000}"/>
    <cellStyle name="Normal 76 2 3 2 2 3" xfId="13058" xr:uid="{00000000-0005-0000-0000-00006AB10000}"/>
    <cellStyle name="Normal 76 2 3 2 2 3 2" xfId="42116" xr:uid="{00000000-0005-0000-0000-00006BB10000}"/>
    <cellStyle name="Normal 76 2 3 2 2 4" xfId="35532" xr:uid="{00000000-0005-0000-0000-00006CB10000}"/>
    <cellStyle name="Normal 76 2 3 2 3" xfId="16576" xr:uid="{00000000-0005-0000-0000-00006DB10000}"/>
    <cellStyle name="Normal 76 2 3 2 3 2" xfId="24530" xr:uid="{00000000-0005-0000-0000-00006EB10000}"/>
    <cellStyle name="Normal 76 2 3 2 3 2 2" xfId="53489" xr:uid="{00000000-0005-0000-0000-00006FB10000}"/>
    <cellStyle name="Normal 76 2 3 2 3 3" xfId="45548" xr:uid="{00000000-0005-0000-0000-000070B10000}"/>
    <cellStyle name="Normal 76 2 3 2 4" xfId="9766" xr:uid="{00000000-0005-0000-0000-000071B10000}"/>
    <cellStyle name="Normal 76 2 3 2 4 2" xfId="38824" xr:uid="{00000000-0005-0000-0000-000072B10000}"/>
    <cellStyle name="Normal 76 2 3 2 5" xfId="32240" xr:uid="{00000000-0005-0000-0000-000073B10000}"/>
    <cellStyle name="Normal 76 2 3 3" xfId="4286" xr:uid="{00000000-0005-0000-0000-000074B10000}"/>
    <cellStyle name="Normal 76 2 3 3 2" xfId="17580" xr:uid="{00000000-0005-0000-0000-000075B10000}"/>
    <cellStyle name="Normal 76 2 3 3 2 2" xfId="25534" xr:uid="{00000000-0005-0000-0000-000076B10000}"/>
    <cellStyle name="Normal 76 2 3 3 2 2 2" xfId="54493" xr:uid="{00000000-0005-0000-0000-000077B10000}"/>
    <cellStyle name="Normal 76 2 3 3 2 3" xfId="46552" xr:uid="{00000000-0005-0000-0000-000078B10000}"/>
    <cellStyle name="Normal 76 2 3 3 3" xfId="10910" xr:uid="{00000000-0005-0000-0000-000079B10000}"/>
    <cellStyle name="Normal 76 2 3 3 3 2" xfId="39968" xr:uid="{00000000-0005-0000-0000-00007AB10000}"/>
    <cellStyle name="Normal 76 2 3 3 4" xfId="33384" xr:uid="{00000000-0005-0000-0000-00007BB10000}"/>
    <cellStyle name="Normal 76 2 3 4" xfId="5442" xr:uid="{00000000-0005-0000-0000-00007CB10000}"/>
    <cellStyle name="Normal 76 2 3 4 2" xfId="18724" xr:uid="{00000000-0005-0000-0000-00007DB10000}"/>
    <cellStyle name="Normal 76 2 3 4 2 2" xfId="26678" xr:uid="{00000000-0005-0000-0000-00007EB10000}"/>
    <cellStyle name="Normal 76 2 3 4 2 2 2" xfId="55637" xr:uid="{00000000-0005-0000-0000-00007FB10000}"/>
    <cellStyle name="Normal 76 2 3 4 2 3" xfId="47696" xr:uid="{00000000-0005-0000-0000-000080B10000}"/>
    <cellStyle name="Normal 76 2 3 4 3" xfId="12054" xr:uid="{00000000-0005-0000-0000-000081B10000}"/>
    <cellStyle name="Normal 76 2 3 4 3 2" xfId="41112" xr:uid="{00000000-0005-0000-0000-000082B10000}"/>
    <cellStyle name="Normal 76 2 3 4 4" xfId="34528" xr:uid="{00000000-0005-0000-0000-000083B10000}"/>
    <cellStyle name="Normal 76 2 3 5" xfId="7611" xr:uid="{00000000-0005-0000-0000-000084B10000}"/>
    <cellStyle name="Normal 76 2 3 5 2" xfId="20872" xr:uid="{00000000-0005-0000-0000-000085B10000}"/>
    <cellStyle name="Normal 76 2 3 5 2 2" xfId="28826" xr:uid="{00000000-0005-0000-0000-000086B10000}"/>
    <cellStyle name="Normal 76 2 3 5 2 2 2" xfId="57785" xr:uid="{00000000-0005-0000-0000-000087B10000}"/>
    <cellStyle name="Normal 76 2 3 5 2 3" xfId="49844" xr:uid="{00000000-0005-0000-0000-000088B10000}"/>
    <cellStyle name="Normal 76 2 3 5 3" xfId="14202" xr:uid="{00000000-0005-0000-0000-000089B10000}"/>
    <cellStyle name="Normal 76 2 3 5 3 2" xfId="43260" xr:uid="{00000000-0005-0000-0000-00008AB10000}"/>
    <cellStyle name="Normal 76 2 3 5 4" xfId="36676" xr:uid="{00000000-0005-0000-0000-00008BB10000}"/>
    <cellStyle name="Normal 76 2 3 6" xfId="15481" xr:uid="{00000000-0005-0000-0000-00008CB10000}"/>
    <cellStyle name="Normal 76 2 3 6 2" xfId="23471" xr:uid="{00000000-0005-0000-0000-00008DB10000}"/>
    <cellStyle name="Normal 76 2 3 6 2 2" xfId="52430" xr:uid="{00000000-0005-0000-0000-00008EB10000}"/>
    <cellStyle name="Normal 76 2 3 6 3" xfId="44489" xr:uid="{00000000-0005-0000-0000-00008FB10000}"/>
    <cellStyle name="Normal 76 2 3 7" xfId="22022" xr:uid="{00000000-0005-0000-0000-000090B10000}"/>
    <cellStyle name="Normal 76 2 3 7 2" xfId="29970" xr:uid="{00000000-0005-0000-0000-000091B10000}"/>
    <cellStyle name="Normal 76 2 3 7 2 2" xfId="58929" xr:uid="{00000000-0005-0000-0000-000092B10000}"/>
    <cellStyle name="Normal 76 2 3 7 3" xfId="50988" xr:uid="{00000000-0005-0000-0000-000093B10000}"/>
    <cellStyle name="Normal 76 2 3 8" xfId="8762" xr:uid="{00000000-0005-0000-0000-000094B10000}"/>
    <cellStyle name="Normal 76 2 3 8 2" xfId="37820" xr:uid="{00000000-0005-0000-0000-000095B10000}"/>
    <cellStyle name="Normal 76 2 3 9" xfId="31236" xr:uid="{00000000-0005-0000-0000-000096B10000}"/>
    <cellStyle name="Normal 76 2 4" xfId="1898" xr:uid="{00000000-0005-0000-0000-000097B10000}"/>
    <cellStyle name="Normal 76 2 4 2" xfId="2908" xr:uid="{00000000-0005-0000-0000-000098B10000}"/>
    <cellStyle name="Normal 76 2 4 2 2" xfId="6266" xr:uid="{00000000-0005-0000-0000-000099B10000}"/>
    <cellStyle name="Normal 76 2 4 2 2 2" xfId="19548" xr:uid="{00000000-0005-0000-0000-00009AB10000}"/>
    <cellStyle name="Normal 76 2 4 2 2 2 2" xfId="27502" xr:uid="{00000000-0005-0000-0000-00009BB10000}"/>
    <cellStyle name="Normal 76 2 4 2 2 2 2 2" xfId="56461" xr:uid="{00000000-0005-0000-0000-00009CB10000}"/>
    <cellStyle name="Normal 76 2 4 2 2 2 3" xfId="48520" xr:uid="{00000000-0005-0000-0000-00009DB10000}"/>
    <cellStyle name="Normal 76 2 4 2 2 3" xfId="12878" xr:uid="{00000000-0005-0000-0000-00009EB10000}"/>
    <cellStyle name="Normal 76 2 4 2 2 3 2" xfId="41936" xr:uid="{00000000-0005-0000-0000-00009FB10000}"/>
    <cellStyle name="Normal 76 2 4 2 2 4" xfId="35352" xr:uid="{00000000-0005-0000-0000-0000A0B10000}"/>
    <cellStyle name="Normal 76 2 4 2 3" xfId="16396" xr:uid="{00000000-0005-0000-0000-0000A1B10000}"/>
    <cellStyle name="Normal 76 2 4 2 3 2" xfId="24350" xr:uid="{00000000-0005-0000-0000-0000A2B10000}"/>
    <cellStyle name="Normal 76 2 4 2 3 2 2" xfId="53309" xr:uid="{00000000-0005-0000-0000-0000A3B10000}"/>
    <cellStyle name="Normal 76 2 4 2 3 3" xfId="45368" xr:uid="{00000000-0005-0000-0000-0000A4B10000}"/>
    <cellStyle name="Normal 76 2 4 2 4" xfId="9586" xr:uid="{00000000-0005-0000-0000-0000A5B10000}"/>
    <cellStyle name="Normal 76 2 4 2 4 2" xfId="38644" xr:uid="{00000000-0005-0000-0000-0000A6B10000}"/>
    <cellStyle name="Normal 76 2 4 2 5" xfId="32060" xr:uid="{00000000-0005-0000-0000-0000A7B10000}"/>
    <cellStyle name="Normal 76 2 4 3" xfId="4106" xr:uid="{00000000-0005-0000-0000-0000A8B10000}"/>
    <cellStyle name="Normal 76 2 4 3 2" xfId="17400" xr:uid="{00000000-0005-0000-0000-0000A9B10000}"/>
    <cellStyle name="Normal 76 2 4 3 2 2" xfId="25354" xr:uid="{00000000-0005-0000-0000-0000AAB10000}"/>
    <cellStyle name="Normal 76 2 4 3 2 2 2" xfId="54313" xr:uid="{00000000-0005-0000-0000-0000ABB10000}"/>
    <cellStyle name="Normal 76 2 4 3 2 3" xfId="46372" xr:uid="{00000000-0005-0000-0000-0000ACB10000}"/>
    <cellStyle name="Normal 76 2 4 3 3" xfId="10730" xr:uid="{00000000-0005-0000-0000-0000ADB10000}"/>
    <cellStyle name="Normal 76 2 4 3 3 2" xfId="39788" xr:uid="{00000000-0005-0000-0000-0000AEB10000}"/>
    <cellStyle name="Normal 76 2 4 3 4" xfId="33204" xr:uid="{00000000-0005-0000-0000-0000AFB10000}"/>
    <cellStyle name="Normal 76 2 4 4" xfId="5262" xr:uid="{00000000-0005-0000-0000-0000B0B10000}"/>
    <cellStyle name="Normal 76 2 4 4 2" xfId="18544" xr:uid="{00000000-0005-0000-0000-0000B1B10000}"/>
    <cellStyle name="Normal 76 2 4 4 2 2" xfId="26498" xr:uid="{00000000-0005-0000-0000-0000B2B10000}"/>
    <cellStyle name="Normal 76 2 4 4 2 2 2" xfId="55457" xr:uid="{00000000-0005-0000-0000-0000B3B10000}"/>
    <cellStyle name="Normal 76 2 4 4 2 3" xfId="47516" xr:uid="{00000000-0005-0000-0000-0000B4B10000}"/>
    <cellStyle name="Normal 76 2 4 4 3" xfId="11874" xr:uid="{00000000-0005-0000-0000-0000B5B10000}"/>
    <cellStyle name="Normal 76 2 4 4 3 2" xfId="40932" xr:uid="{00000000-0005-0000-0000-0000B6B10000}"/>
    <cellStyle name="Normal 76 2 4 4 4" xfId="34348" xr:uid="{00000000-0005-0000-0000-0000B7B10000}"/>
    <cellStyle name="Normal 76 2 4 5" xfId="7431" xr:uid="{00000000-0005-0000-0000-0000B8B10000}"/>
    <cellStyle name="Normal 76 2 4 5 2" xfId="20692" xr:uid="{00000000-0005-0000-0000-0000B9B10000}"/>
    <cellStyle name="Normal 76 2 4 5 2 2" xfId="28646" xr:uid="{00000000-0005-0000-0000-0000BAB10000}"/>
    <cellStyle name="Normal 76 2 4 5 2 2 2" xfId="57605" xr:uid="{00000000-0005-0000-0000-0000BBB10000}"/>
    <cellStyle name="Normal 76 2 4 5 2 3" xfId="49664" xr:uid="{00000000-0005-0000-0000-0000BCB10000}"/>
    <cellStyle name="Normal 76 2 4 5 3" xfId="14022" xr:uid="{00000000-0005-0000-0000-0000BDB10000}"/>
    <cellStyle name="Normal 76 2 4 5 3 2" xfId="43080" xr:uid="{00000000-0005-0000-0000-0000BEB10000}"/>
    <cellStyle name="Normal 76 2 4 5 4" xfId="36496" xr:uid="{00000000-0005-0000-0000-0000BFB10000}"/>
    <cellStyle name="Normal 76 2 4 6" xfId="15301" xr:uid="{00000000-0005-0000-0000-0000C0B10000}"/>
    <cellStyle name="Normal 76 2 4 6 2" xfId="23291" xr:uid="{00000000-0005-0000-0000-0000C1B10000}"/>
    <cellStyle name="Normal 76 2 4 6 2 2" xfId="52250" xr:uid="{00000000-0005-0000-0000-0000C2B10000}"/>
    <cellStyle name="Normal 76 2 4 6 3" xfId="44309" xr:uid="{00000000-0005-0000-0000-0000C3B10000}"/>
    <cellStyle name="Normal 76 2 4 7" xfId="21842" xr:uid="{00000000-0005-0000-0000-0000C4B10000}"/>
    <cellStyle name="Normal 76 2 4 7 2" xfId="29790" xr:uid="{00000000-0005-0000-0000-0000C5B10000}"/>
    <cellStyle name="Normal 76 2 4 7 2 2" xfId="58749" xr:uid="{00000000-0005-0000-0000-0000C6B10000}"/>
    <cellStyle name="Normal 76 2 4 7 3" xfId="50808" xr:uid="{00000000-0005-0000-0000-0000C7B10000}"/>
    <cellStyle name="Normal 76 2 4 8" xfId="8582" xr:uid="{00000000-0005-0000-0000-0000C8B10000}"/>
    <cellStyle name="Normal 76 2 4 8 2" xfId="37640" xr:uid="{00000000-0005-0000-0000-0000C9B10000}"/>
    <cellStyle name="Normal 76 2 4 9" xfId="31056" xr:uid="{00000000-0005-0000-0000-0000CAB10000}"/>
    <cellStyle name="Normal 76 2 5" xfId="2496" xr:uid="{00000000-0005-0000-0000-0000CBB10000}"/>
    <cellStyle name="Normal 76 2 5 2" xfId="5854" xr:uid="{00000000-0005-0000-0000-0000CCB10000}"/>
    <cellStyle name="Normal 76 2 5 2 2" xfId="19136" xr:uid="{00000000-0005-0000-0000-0000CDB10000}"/>
    <cellStyle name="Normal 76 2 5 2 2 2" xfId="27090" xr:uid="{00000000-0005-0000-0000-0000CEB10000}"/>
    <cellStyle name="Normal 76 2 5 2 2 2 2" xfId="56049" xr:uid="{00000000-0005-0000-0000-0000CFB10000}"/>
    <cellStyle name="Normal 76 2 5 2 2 3" xfId="48108" xr:uid="{00000000-0005-0000-0000-0000D0B10000}"/>
    <cellStyle name="Normal 76 2 5 2 3" xfId="12466" xr:uid="{00000000-0005-0000-0000-0000D1B10000}"/>
    <cellStyle name="Normal 76 2 5 2 3 2" xfId="41524" xr:uid="{00000000-0005-0000-0000-0000D2B10000}"/>
    <cellStyle name="Normal 76 2 5 2 4" xfId="34940" xr:uid="{00000000-0005-0000-0000-0000D3B10000}"/>
    <cellStyle name="Normal 76 2 5 3" xfId="14710" xr:uid="{00000000-0005-0000-0000-0000D4B10000}"/>
    <cellStyle name="Normal 76 2 5 3 2" xfId="22744" xr:uid="{00000000-0005-0000-0000-0000D5B10000}"/>
    <cellStyle name="Normal 76 2 5 3 2 2" xfId="51703" xr:uid="{00000000-0005-0000-0000-0000D6B10000}"/>
    <cellStyle name="Normal 76 2 5 3 3" xfId="43762" xr:uid="{00000000-0005-0000-0000-0000D7B10000}"/>
    <cellStyle name="Normal 76 2 5 4" xfId="9174" xr:uid="{00000000-0005-0000-0000-0000D8B10000}"/>
    <cellStyle name="Normal 76 2 5 4 2" xfId="38232" xr:uid="{00000000-0005-0000-0000-0000D9B10000}"/>
    <cellStyle name="Normal 76 2 5 5" xfId="31648" xr:uid="{00000000-0005-0000-0000-0000DAB10000}"/>
    <cellStyle name="Normal 76 2 6" xfId="3694" xr:uid="{00000000-0005-0000-0000-0000DBB10000}"/>
    <cellStyle name="Normal 76 2 6 2" xfId="16988" xr:uid="{00000000-0005-0000-0000-0000DCB10000}"/>
    <cellStyle name="Normal 76 2 6 2 2" xfId="24942" xr:uid="{00000000-0005-0000-0000-0000DDB10000}"/>
    <cellStyle name="Normal 76 2 6 2 2 2" xfId="53901" xr:uid="{00000000-0005-0000-0000-0000DEB10000}"/>
    <cellStyle name="Normal 76 2 6 2 3" xfId="45960" xr:uid="{00000000-0005-0000-0000-0000DFB10000}"/>
    <cellStyle name="Normal 76 2 6 3" xfId="10318" xr:uid="{00000000-0005-0000-0000-0000E0B10000}"/>
    <cellStyle name="Normal 76 2 6 3 2" xfId="39376" xr:uid="{00000000-0005-0000-0000-0000E1B10000}"/>
    <cellStyle name="Normal 76 2 6 4" xfId="32792" xr:uid="{00000000-0005-0000-0000-0000E2B10000}"/>
    <cellStyle name="Normal 76 2 7" xfId="4850" xr:uid="{00000000-0005-0000-0000-0000E3B10000}"/>
    <cellStyle name="Normal 76 2 7 2" xfId="18132" xr:uid="{00000000-0005-0000-0000-0000E4B10000}"/>
    <cellStyle name="Normal 76 2 7 2 2" xfId="26086" xr:uid="{00000000-0005-0000-0000-0000E5B10000}"/>
    <cellStyle name="Normal 76 2 7 2 2 2" xfId="55045" xr:uid="{00000000-0005-0000-0000-0000E6B10000}"/>
    <cellStyle name="Normal 76 2 7 2 3" xfId="47104" xr:uid="{00000000-0005-0000-0000-0000E7B10000}"/>
    <cellStyle name="Normal 76 2 7 3" xfId="11462" xr:uid="{00000000-0005-0000-0000-0000E8B10000}"/>
    <cellStyle name="Normal 76 2 7 3 2" xfId="40520" xr:uid="{00000000-0005-0000-0000-0000E9B10000}"/>
    <cellStyle name="Normal 76 2 7 4" xfId="33936" xr:uid="{00000000-0005-0000-0000-0000EAB10000}"/>
    <cellStyle name="Normal 76 2 8" xfId="7019" xr:uid="{00000000-0005-0000-0000-0000EBB10000}"/>
    <cellStyle name="Normal 76 2 8 2" xfId="20280" xr:uid="{00000000-0005-0000-0000-0000ECB10000}"/>
    <cellStyle name="Normal 76 2 8 2 2" xfId="28234" xr:uid="{00000000-0005-0000-0000-0000EDB10000}"/>
    <cellStyle name="Normal 76 2 8 2 2 2" xfId="57193" xr:uid="{00000000-0005-0000-0000-0000EEB10000}"/>
    <cellStyle name="Normal 76 2 8 2 3" xfId="49252" xr:uid="{00000000-0005-0000-0000-0000EFB10000}"/>
    <cellStyle name="Normal 76 2 8 3" xfId="13610" xr:uid="{00000000-0005-0000-0000-0000F0B10000}"/>
    <cellStyle name="Normal 76 2 8 3 2" xfId="42668" xr:uid="{00000000-0005-0000-0000-0000F1B10000}"/>
    <cellStyle name="Normal 76 2 8 4" xfId="36084" xr:uid="{00000000-0005-0000-0000-0000F2B10000}"/>
    <cellStyle name="Normal 76 2 9" xfId="14888" xr:uid="{00000000-0005-0000-0000-0000F3B10000}"/>
    <cellStyle name="Normal 76 2 9 2" xfId="22878" xr:uid="{00000000-0005-0000-0000-0000F4B10000}"/>
    <cellStyle name="Normal 76 2 9 2 2" xfId="51837" xr:uid="{00000000-0005-0000-0000-0000F5B10000}"/>
    <cellStyle name="Normal 76 2 9 3" xfId="43896" xr:uid="{00000000-0005-0000-0000-0000F6B10000}"/>
    <cellStyle name="Normal 76 3" xfId="1548" xr:uid="{00000000-0005-0000-0000-0000F7B10000}"/>
    <cellStyle name="Normal 76 3 10" xfId="30737" xr:uid="{00000000-0005-0000-0000-0000F8B10000}"/>
    <cellStyle name="Normal 76 3 2" xfId="2173" xr:uid="{00000000-0005-0000-0000-0000F9B10000}"/>
    <cellStyle name="Normal 76 3 2 2" xfId="3181" xr:uid="{00000000-0005-0000-0000-0000FAB10000}"/>
    <cellStyle name="Normal 76 3 2 2 2" xfId="6539" xr:uid="{00000000-0005-0000-0000-0000FBB10000}"/>
    <cellStyle name="Normal 76 3 2 2 2 2" xfId="19821" xr:uid="{00000000-0005-0000-0000-0000FCB10000}"/>
    <cellStyle name="Normal 76 3 2 2 2 2 2" xfId="27775" xr:uid="{00000000-0005-0000-0000-0000FDB10000}"/>
    <cellStyle name="Normal 76 3 2 2 2 2 2 2" xfId="56734" xr:uid="{00000000-0005-0000-0000-0000FEB10000}"/>
    <cellStyle name="Normal 76 3 2 2 2 2 3" xfId="48793" xr:uid="{00000000-0005-0000-0000-0000FFB10000}"/>
    <cellStyle name="Normal 76 3 2 2 2 3" xfId="13151" xr:uid="{00000000-0005-0000-0000-000000B20000}"/>
    <cellStyle name="Normal 76 3 2 2 2 3 2" xfId="42209" xr:uid="{00000000-0005-0000-0000-000001B20000}"/>
    <cellStyle name="Normal 76 3 2 2 2 4" xfId="35625" xr:uid="{00000000-0005-0000-0000-000002B20000}"/>
    <cellStyle name="Normal 76 3 2 2 3" xfId="16669" xr:uid="{00000000-0005-0000-0000-000003B20000}"/>
    <cellStyle name="Normal 76 3 2 2 3 2" xfId="24623" xr:uid="{00000000-0005-0000-0000-000004B20000}"/>
    <cellStyle name="Normal 76 3 2 2 3 2 2" xfId="53582" xr:uid="{00000000-0005-0000-0000-000005B20000}"/>
    <cellStyle name="Normal 76 3 2 2 3 3" xfId="45641" xr:uid="{00000000-0005-0000-0000-000006B20000}"/>
    <cellStyle name="Normal 76 3 2 2 4" xfId="9859" xr:uid="{00000000-0005-0000-0000-000007B20000}"/>
    <cellStyle name="Normal 76 3 2 2 4 2" xfId="38917" xr:uid="{00000000-0005-0000-0000-000008B20000}"/>
    <cellStyle name="Normal 76 3 2 2 5" xfId="32333" xr:uid="{00000000-0005-0000-0000-000009B20000}"/>
    <cellStyle name="Normal 76 3 2 3" xfId="4379" xr:uid="{00000000-0005-0000-0000-00000AB20000}"/>
    <cellStyle name="Normal 76 3 2 3 2" xfId="17673" xr:uid="{00000000-0005-0000-0000-00000BB20000}"/>
    <cellStyle name="Normal 76 3 2 3 2 2" xfId="25627" xr:uid="{00000000-0005-0000-0000-00000CB20000}"/>
    <cellStyle name="Normal 76 3 2 3 2 2 2" xfId="54586" xr:uid="{00000000-0005-0000-0000-00000DB20000}"/>
    <cellStyle name="Normal 76 3 2 3 2 3" xfId="46645" xr:uid="{00000000-0005-0000-0000-00000EB20000}"/>
    <cellStyle name="Normal 76 3 2 3 3" xfId="11003" xr:uid="{00000000-0005-0000-0000-00000FB20000}"/>
    <cellStyle name="Normal 76 3 2 3 3 2" xfId="40061" xr:uid="{00000000-0005-0000-0000-000010B20000}"/>
    <cellStyle name="Normal 76 3 2 3 4" xfId="33477" xr:uid="{00000000-0005-0000-0000-000011B20000}"/>
    <cellStyle name="Normal 76 3 2 4" xfId="5535" xr:uid="{00000000-0005-0000-0000-000012B20000}"/>
    <cellStyle name="Normal 76 3 2 4 2" xfId="18817" xr:uid="{00000000-0005-0000-0000-000013B20000}"/>
    <cellStyle name="Normal 76 3 2 4 2 2" xfId="26771" xr:uid="{00000000-0005-0000-0000-000014B20000}"/>
    <cellStyle name="Normal 76 3 2 4 2 2 2" xfId="55730" xr:uid="{00000000-0005-0000-0000-000015B20000}"/>
    <cellStyle name="Normal 76 3 2 4 2 3" xfId="47789" xr:uid="{00000000-0005-0000-0000-000016B20000}"/>
    <cellStyle name="Normal 76 3 2 4 3" xfId="12147" xr:uid="{00000000-0005-0000-0000-000017B20000}"/>
    <cellStyle name="Normal 76 3 2 4 3 2" xfId="41205" xr:uid="{00000000-0005-0000-0000-000018B20000}"/>
    <cellStyle name="Normal 76 3 2 4 4" xfId="34621" xr:uid="{00000000-0005-0000-0000-000019B20000}"/>
    <cellStyle name="Normal 76 3 2 5" xfId="7704" xr:uid="{00000000-0005-0000-0000-00001AB20000}"/>
    <cellStyle name="Normal 76 3 2 5 2" xfId="20965" xr:uid="{00000000-0005-0000-0000-00001BB20000}"/>
    <cellStyle name="Normal 76 3 2 5 2 2" xfId="28919" xr:uid="{00000000-0005-0000-0000-00001CB20000}"/>
    <cellStyle name="Normal 76 3 2 5 2 2 2" xfId="57878" xr:uid="{00000000-0005-0000-0000-00001DB20000}"/>
    <cellStyle name="Normal 76 3 2 5 2 3" xfId="49937" xr:uid="{00000000-0005-0000-0000-00001EB20000}"/>
    <cellStyle name="Normal 76 3 2 5 3" xfId="14295" xr:uid="{00000000-0005-0000-0000-00001FB20000}"/>
    <cellStyle name="Normal 76 3 2 5 3 2" xfId="43353" xr:uid="{00000000-0005-0000-0000-000020B20000}"/>
    <cellStyle name="Normal 76 3 2 5 4" xfId="36769" xr:uid="{00000000-0005-0000-0000-000021B20000}"/>
    <cellStyle name="Normal 76 3 2 6" xfId="15574" xr:uid="{00000000-0005-0000-0000-000022B20000}"/>
    <cellStyle name="Normal 76 3 2 6 2" xfId="23564" xr:uid="{00000000-0005-0000-0000-000023B20000}"/>
    <cellStyle name="Normal 76 3 2 6 2 2" xfId="52523" xr:uid="{00000000-0005-0000-0000-000024B20000}"/>
    <cellStyle name="Normal 76 3 2 6 3" xfId="44582" xr:uid="{00000000-0005-0000-0000-000025B20000}"/>
    <cellStyle name="Normal 76 3 2 7" xfId="22115" xr:uid="{00000000-0005-0000-0000-000026B20000}"/>
    <cellStyle name="Normal 76 3 2 7 2" xfId="30063" xr:uid="{00000000-0005-0000-0000-000027B20000}"/>
    <cellStyle name="Normal 76 3 2 7 2 2" xfId="59022" xr:uid="{00000000-0005-0000-0000-000028B20000}"/>
    <cellStyle name="Normal 76 3 2 7 3" xfId="51081" xr:uid="{00000000-0005-0000-0000-000029B20000}"/>
    <cellStyle name="Normal 76 3 2 8" xfId="8855" xr:uid="{00000000-0005-0000-0000-00002AB20000}"/>
    <cellStyle name="Normal 76 3 2 8 2" xfId="37913" xr:uid="{00000000-0005-0000-0000-00002BB20000}"/>
    <cellStyle name="Normal 76 3 2 9" xfId="31329" xr:uid="{00000000-0005-0000-0000-00002CB20000}"/>
    <cellStyle name="Normal 76 3 3" xfId="2589" xr:uid="{00000000-0005-0000-0000-00002DB20000}"/>
    <cellStyle name="Normal 76 3 3 2" xfId="5947" xr:uid="{00000000-0005-0000-0000-00002EB20000}"/>
    <cellStyle name="Normal 76 3 3 2 2" xfId="19229" xr:uid="{00000000-0005-0000-0000-00002FB20000}"/>
    <cellStyle name="Normal 76 3 3 2 2 2" xfId="27183" xr:uid="{00000000-0005-0000-0000-000030B20000}"/>
    <cellStyle name="Normal 76 3 3 2 2 2 2" xfId="56142" xr:uid="{00000000-0005-0000-0000-000031B20000}"/>
    <cellStyle name="Normal 76 3 3 2 2 3" xfId="48201" xr:uid="{00000000-0005-0000-0000-000032B20000}"/>
    <cellStyle name="Normal 76 3 3 2 3" xfId="12559" xr:uid="{00000000-0005-0000-0000-000033B20000}"/>
    <cellStyle name="Normal 76 3 3 2 3 2" xfId="41617" xr:uid="{00000000-0005-0000-0000-000034B20000}"/>
    <cellStyle name="Normal 76 3 3 2 4" xfId="35033" xr:uid="{00000000-0005-0000-0000-000035B20000}"/>
    <cellStyle name="Normal 76 3 3 3" xfId="16077" xr:uid="{00000000-0005-0000-0000-000036B20000}"/>
    <cellStyle name="Normal 76 3 3 3 2" xfId="24031" xr:uid="{00000000-0005-0000-0000-000037B20000}"/>
    <cellStyle name="Normal 76 3 3 3 2 2" xfId="52990" xr:uid="{00000000-0005-0000-0000-000038B20000}"/>
    <cellStyle name="Normal 76 3 3 3 3" xfId="45049" xr:uid="{00000000-0005-0000-0000-000039B20000}"/>
    <cellStyle name="Normal 76 3 3 4" xfId="9267" xr:uid="{00000000-0005-0000-0000-00003AB20000}"/>
    <cellStyle name="Normal 76 3 3 4 2" xfId="38325" xr:uid="{00000000-0005-0000-0000-00003BB20000}"/>
    <cellStyle name="Normal 76 3 3 5" xfId="31741" xr:uid="{00000000-0005-0000-0000-00003CB20000}"/>
    <cellStyle name="Normal 76 3 4" xfId="3787" xr:uid="{00000000-0005-0000-0000-00003DB20000}"/>
    <cellStyle name="Normal 76 3 4 2" xfId="17081" xr:uid="{00000000-0005-0000-0000-00003EB20000}"/>
    <cellStyle name="Normal 76 3 4 2 2" xfId="25035" xr:uid="{00000000-0005-0000-0000-00003FB20000}"/>
    <cellStyle name="Normal 76 3 4 2 2 2" xfId="53994" xr:uid="{00000000-0005-0000-0000-000040B20000}"/>
    <cellStyle name="Normal 76 3 4 2 3" xfId="46053" xr:uid="{00000000-0005-0000-0000-000041B20000}"/>
    <cellStyle name="Normal 76 3 4 3" xfId="10411" xr:uid="{00000000-0005-0000-0000-000042B20000}"/>
    <cellStyle name="Normal 76 3 4 3 2" xfId="39469" xr:uid="{00000000-0005-0000-0000-000043B20000}"/>
    <cellStyle name="Normal 76 3 4 4" xfId="32885" xr:uid="{00000000-0005-0000-0000-000044B20000}"/>
    <cellStyle name="Normal 76 3 5" xfId="4943" xr:uid="{00000000-0005-0000-0000-000045B20000}"/>
    <cellStyle name="Normal 76 3 5 2" xfId="18225" xr:uid="{00000000-0005-0000-0000-000046B20000}"/>
    <cellStyle name="Normal 76 3 5 2 2" xfId="26179" xr:uid="{00000000-0005-0000-0000-000047B20000}"/>
    <cellStyle name="Normal 76 3 5 2 2 2" xfId="55138" xr:uid="{00000000-0005-0000-0000-000048B20000}"/>
    <cellStyle name="Normal 76 3 5 2 3" xfId="47197" xr:uid="{00000000-0005-0000-0000-000049B20000}"/>
    <cellStyle name="Normal 76 3 5 3" xfId="11555" xr:uid="{00000000-0005-0000-0000-00004AB20000}"/>
    <cellStyle name="Normal 76 3 5 3 2" xfId="40613" xr:uid="{00000000-0005-0000-0000-00004BB20000}"/>
    <cellStyle name="Normal 76 3 5 4" xfId="34029" xr:uid="{00000000-0005-0000-0000-00004CB20000}"/>
    <cellStyle name="Normal 76 3 6" xfId="7112" xr:uid="{00000000-0005-0000-0000-00004DB20000}"/>
    <cellStyle name="Normal 76 3 6 2" xfId="20373" xr:uid="{00000000-0005-0000-0000-00004EB20000}"/>
    <cellStyle name="Normal 76 3 6 2 2" xfId="28327" xr:uid="{00000000-0005-0000-0000-00004FB20000}"/>
    <cellStyle name="Normal 76 3 6 2 2 2" xfId="57286" xr:uid="{00000000-0005-0000-0000-000050B20000}"/>
    <cellStyle name="Normal 76 3 6 2 3" xfId="49345" xr:uid="{00000000-0005-0000-0000-000051B20000}"/>
    <cellStyle name="Normal 76 3 6 3" xfId="13703" xr:uid="{00000000-0005-0000-0000-000052B20000}"/>
    <cellStyle name="Normal 76 3 6 3 2" xfId="42761" xr:uid="{00000000-0005-0000-0000-000053B20000}"/>
    <cellStyle name="Normal 76 3 6 4" xfId="36177" xr:uid="{00000000-0005-0000-0000-000054B20000}"/>
    <cellStyle name="Normal 76 3 7" xfId="14981" xr:uid="{00000000-0005-0000-0000-000055B20000}"/>
    <cellStyle name="Normal 76 3 7 2" xfId="22971" xr:uid="{00000000-0005-0000-0000-000056B20000}"/>
    <cellStyle name="Normal 76 3 7 2 2" xfId="51930" xr:uid="{00000000-0005-0000-0000-000057B20000}"/>
    <cellStyle name="Normal 76 3 7 3" xfId="43989" xr:uid="{00000000-0005-0000-0000-000058B20000}"/>
    <cellStyle name="Normal 76 3 8" xfId="21523" xr:uid="{00000000-0005-0000-0000-000059B20000}"/>
    <cellStyle name="Normal 76 3 8 2" xfId="29471" xr:uid="{00000000-0005-0000-0000-00005AB20000}"/>
    <cellStyle name="Normal 76 3 8 2 2" xfId="58430" xr:uid="{00000000-0005-0000-0000-00005BB20000}"/>
    <cellStyle name="Normal 76 3 8 3" xfId="50489" xr:uid="{00000000-0005-0000-0000-00005CB20000}"/>
    <cellStyle name="Normal 76 3 9" xfId="8263" xr:uid="{00000000-0005-0000-0000-00005DB20000}"/>
    <cellStyle name="Normal 76 3 9 2" xfId="37321" xr:uid="{00000000-0005-0000-0000-00005EB20000}"/>
    <cellStyle name="Normal 76 4" xfId="1990" xr:uid="{00000000-0005-0000-0000-00005FB20000}"/>
    <cellStyle name="Normal 76 4 2" xfId="2998" xr:uid="{00000000-0005-0000-0000-000060B20000}"/>
    <cellStyle name="Normal 76 4 2 2" xfId="6356" xr:uid="{00000000-0005-0000-0000-000061B20000}"/>
    <cellStyle name="Normal 76 4 2 2 2" xfId="19638" xr:uid="{00000000-0005-0000-0000-000062B20000}"/>
    <cellStyle name="Normal 76 4 2 2 2 2" xfId="27592" xr:uid="{00000000-0005-0000-0000-000063B20000}"/>
    <cellStyle name="Normal 76 4 2 2 2 2 2" xfId="56551" xr:uid="{00000000-0005-0000-0000-000064B20000}"/>
    <cellStyle name="Normal 76 4 2 2 2 3" xfId="48610" xr:uid="{00000000-0005-0000-0000-000065B20000}"/>
    <cellStyle name="Normal 76 4 2 2 3" xfId="12968" xr:uid="{00000000-0005-0000-0000-000066B20000}"/>
    <cellStyle name="Normal 76 4 2 2 3 2" xfId="42026" xr:uid="{00000000-0005-0000-0000-000067B20000}"/>
    <cellStyle name="Normal 76 4 2 2 4" xfId="35442" xr:uid="{00000000-0005-0000-0000-000068B20000}"/>
    <cellStyle name="Normal 76 4 2 3" xfId="16486" xr:uid="{00000000-0005-0000-0000-000069B20000}"/>
    <cellStyle name="Normal 76 4 2 3 2" xfId="24440" xr:uid="{00000000-0005-0000-0000-00006AB20000}"/>
    <cellStyle name="Normal 76 4 2 3 2 2" xfId="53399" xr:uid="{00000000-0005-0000-0000-00006BB20000}"/>
    <cellStyle name="Normal 76 4 2 3 3" xfId="45458" xr:uid="{00000000-0005-0000-0000-00006CB20000}"/>
    <cellStyle name="Normal 76 4 2 4" xfId="9676" xr:uid="{00000000-0005-0000-0000-00006DB20000}"/>
    <cellStyle name="Normal 76 4 2 4 2" xfId="38734" xr:uid="{00000000-0005-0000-0000-00006EB20000}"/>
    <cellStyle name="Normal 76 4 2 5" xfId="32150" xr:uid="{00000000-0005-0000-0000-00006FB20000}"/>
    <cellStyle name="Normal 76 4 3" xfId="4196" xr:uid="{00000000-0005-0000-0000-000070B20000}"/>
    <cellStyle name="Normal 76 4 3 2" xfId="17490" xr:uid="{00000000-0005-0000-0000-000071B20000}"/>
    <cellStyle name="Normal 76 4 3 2 2" xfId="25444" xr:uid="{00000000-0005-0000-0000-000072B20000}"/>
    <cellStyle name="Normal 76 4 3 2 2 2" xfId="54403" xr:uid="{00000000-0005-0000-0000-000073B20000}"/>
    <cellStyle name="Normal 76 4 3 2 3" xfId="46462" xr:uid="{00000000-0005-0000-0000-000074B20000}"/>
    <cellStyle name="Normal 76 4 3 3" xfId="10820" xr:uid="{00000000-0005-0000-0000-000075B20000}"/>
    <cellStyle name="Normal 76 4 3 3 2" xfId="39878" xr:uid="{00000000-0005-0000-0000-000076B20000}"/>
    <cellStyle name="Normal 76 4 3 4" xfId="33294" xr:uid="{00000000-0005-0000-0000-000077B20000}"/>
    <cellStyle name="Normal 76 4 4" xfId="5352" xr:uid="{00000000-0005-0000-0000-000078B20000}"/>
    <cellStyle name="Normal 76 4 4 2" xfId="18634" xr:uid="{00000000-0005-0000-0000-000079B20000}"/>
    <cellStyle name="Normal 76 4 4 2 2" xfId="26588" xr:uid="{00000000-0005-0000-0000-00007AB20000}"/>
    <cellStyle name="Normal 76 4 4 2 2 2" xfId="55547" xr:uid="{00000000-0005-0000-0000-00007BB20000}"/>
    <cellStyle name="Normal 76 4 4 2 3" xfId="47606" xr:uid="{00000000-0005-0000-0000-00007CB20000}"/>
    <cellStyle name="Normal 76 4 4 3" xfId="11964" xr:uid="{00000000-0005-0000-0000-00007DB20000}"/>
    <cellStyle name="Normal 76 4 4 3 2" xfId="41022" xr:uid="{00000000-0005-0000-0000-00007EB20000}"/>
    <cellStyle name="Normal 76 4 4 4" xfId="34438" xr:uid="{00000000-0005-0000-0000-00007FB20000}"/>
    <cellStyle name="Normal 76 4 5" xfId="7521" xr:uid="{00000000-0005-0000-0000-000080B20000}"/>
    <cellStyle name="Normal 76 4 5 2" xfId="20782" xr:uid="{00000000-0005-0000-0000-000081B20000}"/>
    <cellStyle name="Normal 76 4 5 2 2" xfId="28736" xr:uid="{00000000-0005-0000-0000-000082B20000}"/>
    <cellStyle name="Normal 76 4 5 2 2 2" xfId="57695" xr:uid="{00000000-0005-0000-0000-000083B20000}"/>
    <cellStyle name="Normal 76 4 5 2 3" xfId="49754" xr:uid="{00000000-0005-0000-0000-000084B20000}"/>
    <cellStyle name="Normal 76 4 5 3" xfId="14112" xr:uid="{00000000-0005-0000-0000-000085B20000}"/>
    <cellStyle name="Normal 76 4 5 3 2" xfId="43170" xr:uid="{00000000-0005-0000-0000-000086B20000}"/>
    <cellStyle name="Normal 76 4 5 4" xfId="36586" xr:uid="{00000000-0005-0000-0000-000087B20000}"/>
    <cellStyle name="Normal 76 4 6" xfId="15391" xr:uid="{00000000-0005-0000-0000-000088B20000}"/>
    <cellStyle name="Normal 76 4 6 2" xfId="23381" xr:uid="{00000000-0005-0000-0000-000089B20000}"/>
    <cellStyle name="Normal 76 4 6 2 2" xfId="52340" xr:uid="{00000000-0005-0000-0000-00008AB20000}"/>
    <cellStyle name="Normal 76 4 6 3" xfId="44399" xr:uid="{00000000-0005-0000-0000-00008BB20000}"/>
    <cellStyle name="Normal 76 4 7" xfId="21932" xr:uid="{00000000-0005-0000-0000-00008CB20000}"/>
    <cellStyle name="Normal 76 4 7 2" xfId="29880" xr:uid="{00000000-0005-0000-0000-00008DB20000}"/>
    <cellStyle name="Normal 76 4 7 2 2" xfId="58839" xr:uid="{00000000-0005-0000-0000-00008EB20000}"/>
    <cellStyle name="Normal 76 4 7 3" xfId="50898" xr:uid="{00000000-0005-0000-0000-00008FB20000}"/>
    <cellStyle name="Normal 76 4 8" xfId="8672" xr:uid="{00000000-0005-0000-0000-000090B20000}"/>
    <cellStyle name="Normal 76 4 8 2" xfId="37730" xr:uid="{00000000-0005-0000-0000-000091B20000}"/>
    <cellStyle name="Normal 76 4 9" xfId="31146" xr:uid="{00000000-0005-0000-0000-000092B20000}"/>
    <cellStyle name="Normal 76 5" xfId="1806" xr:uid="{00000000-0005-0000-0000-000093B20000}"/>
    <cellStyle name="Normal 76 5 2" xfId="2818" xr:uid="{00000000-0005-0000-0000-000094B20000}"/>
    <cellStyle name="Normal 76 5 2 2" xfId="6176" xr:uid="{00000000-0005-0000-0000-000095B20000}"/>
    <cellStyle name="Normal 76 5 2 2 2" xfId="19458" xr:uid="{00000000-0005-0000-0000-000096B20000}"/>
    <cellStyle name="Normal 76 5 2 2 2 2" xfId="27412" xr:uid="{00000000-0005-0000-0000-000097B20000}"/>
    <cellStyle name="Normal 76 5 2 2 2 2 2" xfId="56371" xr:uid="{00000000-0005-0000-0000-000098B20000}"/>
    <cellStyle name="Normal 76 5 2 2 2 3" xfId="48430" xr:uid="{00000000-0005-0000-0000-000099B20000}"/>
    <cellStyle name="Normal 76 5 2 2 3" xfId="12788" xr:uid="{00000000-0005-0000-0000-00009AB20000}"/>
    <cellStyle name="Normal 76 5 2 2 3 2" xfId="41846" xr:uid="{00000000-0005-0000-0000-00009BB20000}"/>
    <cellStyle name="Normal 76 5 2 2 4" xfId="35262" xr:uid="{00000000-0005-0000-0000-00009CB20000}"/>
    <cellStyle name="Normal 76 5 2 3" xfId="16306" xr:uid="{00000000-0005-0000-0000-00009DB20000}"/>
    <cellStyle name="Normal 76 5 2 3 2" xfId="24260" xr:uid="{00000000-0005-0000-0000-00009EB20000}"/>
    <cellStyle name="Normal 76 5 2 3 2 2" xfId="53219" xr:uid="{00000000-0005-0000-0000-00009FB20000}"/>
    <cellStyle name="Normal 76 5 2 3 3" xfId="45278" xr:uid="{00000000-0005-0000-0000-0000A0B20000}"/>
    <cellStyle name="Normal 76 5 2 4" xfId="9496" xr:uid="{00000000-0005-0000-0000-0000A1B20000}"/>
    <cellStyle name="Normal 76 5 2 4 2" xfId="38554" xr:uid="{00000000-0005-0000-0000-0000A2B20000}"/>
    <cellStyle name="Normal 76 5 2 5" xfId="31970" xr:uid="{00000000-0005-0000-0000-0000A3B20000}"/>
    <cellStyle name="Normal 76 5 3" xfId="4016" xr:uid="{00000000-0005-0000-0000-0000A4B20000}"/>
    <cellStyle name="Normal 76 5 3 2" xfId="17310" xr:uid="{00000000-0005-0000-0000-0000A5B20000}"/>
    <cellStyle name="Normal 76 5 3 2 2" xfId="25264" xr:uid="{00000000-0005-0000-0000-0000A6B20000}"/>
    <cellStyle name="Normal 76 5 3 2 2 2" xfId="54223" xr:uid="{00000000-0005-0000-0000-0000A7B20000}"/>
    <cellStyle name="Normal 76 5 3 2 3" xfId="46282" xr:uid="{00000000-0005-0000-0000-0000A8B20000}"/>
    <cellStyle name="Normal 76 5 3 3" xfId="10640" xr:uid="{00000000-0005-0000-0000-0000A9B20000}"/>
    <cellStyle name="Normal 76 5 3 3 2" xfId="39698" xr:uid="{00000000-0005-0000-0000-0000AAB20000}"/>
    <cellStyle name="Normal 76 5 3 4" xfId="33114" xr:uid="{00000000-0005-0000-0000-0000ABB20000}"/>
    <cellStyle name="Normal 76 5 4" xfId="5172" xr:uid="{00000000-0005-0000-0000-0000ACB20000}"/>
    <cellStyle name="Normal 76 5 4 2" xfId="18454" xr:uid="{00000000-0005-0000-0000-0000ADB20000}"/>
    <cellStyle name="Normal 76 5 4 2 2" xfId="26408" xr:uid="{00000000-0005-0000-0000-0000AEB20000}"/>
    <cellStyle name="Normal 76 5 4 2 2 2" xfId="55367" xr:uid="{00000000-0005-0000-0000-0000AFB20000}"/>
    <cellStyle name="Normal 76 5 4 2 3" xfId="47426" xr:uid="{00000000-0005-0000-0000-0000B0B20000}"/>
    <cellStyle name="Normal 76 5 4 3" xfId="11784" xr:uid="{00000000-0005-0000-0000-0000B1B20000}"/>
    <cellStyle name="Normal 76 5 4 3 2" xfId="40842" xr:uid="{00000000-0005-0000-0000-0000B2B20000}"/>
    <cellStyle name="Normal 76 5 4 4" xfId="34258" xr:uid="{00000000-0005-0000-0000-0000B3B20000}"/>
    <cellStyle name="Normal 76 5 5" xfId="7341" xr:uid="{00000000-0005-0000-0000-0000B4B20000}"/>
    <cellStyle name="Normal 76 5 5 2" xfId="20602" xr:uid="{00000000-0005-0000-0000-0000B5B20000}"/>
    <cellStyle name="Normal 76 5 5 2 2" xfId="28556" xr:uid="{00000000-0005-0000-0000-0000B6B20000}"/>
    <cellStyle name="Normal 76 5 5 2 2 2" xfId="57515" xr:uid="{00000000-0005-0000-0000-0000B7B20000}"/>
    <cellStyle name="Normal 76 5 5 2 3" xfId="49574" xr:uid="{00000000-0005-0000-0000-0000B8B20000}"/>
    <cellStyle name="Normal 76 5 5 3" xfId="13932" xr:uid="{00000000-0005-0000-0000-0000B9B20000}"/>
    <cellStyle name="Normal 76 5 5 3 2" xfId="42990" xr:uid="{00000000-0005-0000-0000-0000BAB20000}"/>
    <cellStyle name="Normal 76 5 5 4" xfId="36406" xr:uid="{00000000-0005-0000-0000-0000BBB20000}"/>
    <cellStyle name="Normal 76 5 6" xfId="15211" xr:uid="{00000000-0005-0000-0000-0000BCB20000}"/>
    <cellStyle name="Normal 76 5 6 2" xfId="23201" xr:uid="{00000000-0005-0000-0000-0000BDB20000}"/>
    <cellStyle name="Normal 76 5 6 2 2" xfId="52160" xr:uid="{00000000-0005-0000-0000-0000BEB20000}"/>
    <cellStyle name="Normal 76 5 6 3" xfId="44219" xr:uid="{00000000-0005-0000-0000-0000BFB20000}"/>
    <cellStyle name="Normal 76 5 7" xfId="21752" xr:uid="{00000000-0005-0000-0000-0000C0B20000}"/>
    <cellStyle name="Normal 76 5 7 2" xfId="29700" xr:uid="{00000000-0005-0000-0000-0000C1B20000}"/>
    <cellStyle name="Normal 76 5 7 2 2" xfId="58659" xr:uid="{00000000-0005-0000-0000-0000C2B20000}"/>
    <cellStyle name="Normal 76 5 7 3" xfId="50718" xr:uid="{00000000-0005-0000-0000-0000C3B20000}"/>
    <cellStyle name="Normal 76 5 8" xfId="8492" xr:uid="{00000000-0005-0000-0000-0000C4B20000}"/>
    <cellStyle name="Normal 76 5 8 2" xfId="37550" xr:uid="{00000000-0005-0000-0000-0000C5B20000}"/>
    <cellStyle name="Normal 76 5 9" xfId="30966" xr:uid="{00000000-0005-0000-0000-0000C6B20000}"/>
    <cellStyle name="Normal 76 6" xfId="2405" xr:uid="{00000000-0005-0000-0000-0000C7B20000}"/>
    <cellStyle name="Normal 76 6 2" xfId="5764" xr:uid="{00000000-0005-0000-0000-0000C8B20000}"/>
    <cellStyle name="Normal 76 6 2 2" xfId="19046" xr:uid="{00000000-0005-0000-0000-0000C9B20000}"/>
    <cellStyle name="Normal 76 6 2 2 2" xfId="27000" xr:uid="{00000000-0005-0000-0000-0000CAB20000}"/>
    <cellStyle name="Normal 76 6 2 2 2 2" xfId="55959" xr:uid="{00000000-0005-0000-0000-0000CBB20000}"/>
    <cellStyle name="Normal 76 6 2 2 3" xfId="48018" xr:uid="{00000000-0005-0000-0000-0000CCB20000}"/>
    <cellStyle name="Normal 76 6 2 3" xfId="12376" xr:uid="{00000000-0005-0000-0000-0000CDB20000}"/>
    <cellStyle name="Normal 76 6 2 3 2" xfId="41434" xr:uid="{00000000-0005-0000-0000-0000CEB20000}"/>
    <cellStyle name="Normal 76 6 2 4" xfId="34850" xr:uid="{00000000-0005-0000-0000-0000CFB20000}"/>
    <cellStyle name="Normal 76 6 3" xfId="15948" xr:uid="{00000000-0005-0000-0000-0000D0B20000}"/>
    <cellStyle name="Normal 76 6 3 2" xfId="23927" xr:uid="{00000000-0005-0000-0000-0000D1B20000}"/>
    <cellStyle name="Normal 76 6 3 2 2" xfId="52886" xr:uid="{00000000-0005-0000-0000-0000D2B20000}"/>
    <cellStyle name="Normal 76 6 3 3" xfId="44945" xr:uid="{00000000-0005-0000-0000-0000D3B20000}"/>
    <cellStyle name="Normal 76 6 4" xfId="9084" xr:uid="{00000000-0005-0000-0000-0000D4B20000}"/>
    <cellStyle name="Normal 76 6 4 2" xfId="38142" xr:uid="{00000000-0005-0000-0000-0000D5B20000}"/>
    <cellStyle name="Normal 76 6 5" xfId="31558" xr:uid="{00000000-0005-0000-0000-0000D6B20000}"/>
    <cellStyle name="Normal 76 7" xfId="3604" xr:uid="{00000000-0005-0000-0000-0000D7B20000}"/>
    <cellStyle name="Normal 76 7 2" xfId="16898" xr:uid="{00000000-0005-0000-0000-0000D8B20000}"/>
    <cellStyle name="Normal 76 7 2 2" xfId="24852" xr:uid="{00000000-0005-0000-0000-0000D9B20000}"/>
    <cellStyle name="Normal 76 7 2 2 2" xfId="53811" xr:uid="{00000000-0005-0000-0000-0000DAB20000}"/>
    <cellStyle name="Normal 76 7 2 3" xfId="45870" xr:uid="{00000000-0005-0000-0000-0000DBB20000}"/>
    <cellStyle name="Normal 76 7 3" xfId="10228" xr:uid="{00000000-0005-0000-0000-0000DCB20000}"/>
    <cellStyle name="Normal 76 7 3 2" xfId="39286" xr:uid="{00000000-0005-0000-0000-0000DDB20000}"/>
    <cellStyle name="Normal 76 7 4" xfId="32702" xr:uid="{00000000-0005-0000-0000-0000DEB20000}"/>
    <cellStyle name="Normal 76 8" xfId="4758" xr:uid="{00000000-0005-0000-0000-0000DFB20000}"/>
    <cellStyle name="Normal 76 8 2" xfId="18042" xr:uid="{00000000-0005-0000-0000-0000E0B20000}"/>
    <cellStyle name="Normal 76 8 2 2" xfId="25996" xr:uid="{00000000-0005-0000-0000-0000E1B20000}"/>
    <cellStyle name="Normal 76 8 2 2 2" xfId="54955" xr:uid="{00000000-0005-0000-0000-0000E2B20000}"/>
    <cellStyle name="Normal 76 8 2 3" xfId="47014" xr:uid="{00000000-0005-0000-0000-0000E3B20000}"/>
    <cellStyle name="Normal 76 8 3" xfId="11372" xr:uid="{00000000-0005-0000-0000-0000E4B20000}"/>
    <cellStyle name="Normal 76 8 3 2" xfId="40430" xr:uid="{00000000-0005-0000-0000-0000E5B20000}"/>
    <cellStyle name="Normal 76 8 4" xfId="33846" xr:uid="{00000000-0005-0000-0000-0000E6B20000}"/>
    <cellStyle name="Normal 76 9" xfId="6919" xr:uid="{00000000-0005-0000-0000-0000E7B20000}"/>
    <cellStyle name="Normal 76 9 2" xfId="20190" xr:uid="{00000000-0005-0000-0000-0000E8B20000}"/>
    <cellStyle name="Normal 76 9 2 2" xfId="28144" xr:uid="{00000000-0005-0000-0000-0000E9B20000}"/>
    <cellStyle name="Normal 76 9 2 2 2" xfId="57103" xr:uid="{00000000-0005-0000-0000-0000EAB20000}"/>
    <cellStyle name="Normal 76 9 2 3" xfId="49162" xr:uid="{00000000-0005-0000-0000-0000EBB20000}"/>
    <cellStyle name="Normal 76 9 3" xfId="13520" xr:uid="{00000000-0005-0000-0000-0000ECB20000}"/>
    <cellStyle name="Normal 76 9 3 2" xfId="42578" xr:uid="{00000000-0005-0000-0000-0000EDB20000}"/>
    <cellStyle name="Normal 76 9 4" xfId="35994" xr:uid="{00000000-0005-0000-0000-0000EEB20000}"/>
    <cellStyle name="Normal 77" xfId="1395" xr:uid="{00000000-0005-0000-0000-0000EFB20000}"/>
    <cellStyle name="Normal 77 10" xfId="14838" xr:uid="{00000000-0005-0000-0000-0000F0B20000}"/>
    <cellStyle name="Normal 77 10 2" xfId="22829" xr:uid="{00000000-0005-0000-0000-0000F1B20000}"/>
    <cellStyle name="Normal 77 10 2 2" xfId="51788" xr:uid="{00000000-0005-0000-0000-0000F2B20000}"/>
    <cellStyle name="Normal 77 10 3" xfId="43847" xr:uid="{00000000-0005-0000-0000-0000F3B20000}"/>
    <cellStyle name="Normal 77 11" xfId="21381" xr:uid="{00000000-0005-0000-0000-0000F4B20000}"/>
    <cellStyle name="Normal 77 11 2" xfId="29329" xr:uid="{00000000-0005-0000-0000-0000F5B20000}"/>
    <cellStyle name="Normal 77 11 2 2" xfId="58288" xr:uid="{00000000-0005-0000-0000-0000F6B20000}"/>
    <cellStyle name="Normal 77 11 3" xfId="50347" xr:uid="{00000000-0005-0000-0000-0000F7B20000}"/>
    <cellStyle name="Normal 77 12" xfId="8121" xr:uid="{00000000-0005-0000-0000-0000F8B20000}"/>
    <cellStyle name="Normal 77 12 2" xfId="37179" xr:uid="{00000000-0005-0000-0000-0000F9B20000}"/>
    <cellStyle name="Normal 77 13" xfId="30595" xr:uid="{00000000-0005-0000-0000-0000FAB20000}"/>
    <cellStyle name="Normal 77 2" xfId="1489" xr:uid="{00000000-0005-0000-0000-0000FBB20000}"/>
    <cellStyle name="Normal 77 2 10" xfId="21471" xr:uid="{00000000-0005-0000-0000-0000FCB20000}"/>
    <cellStyle name="Normal 77 2 10 2" xfId="29419" xr:uid="{00000000-0005-0000-0000-0000FDB20000}"/>
    <cellStyle name="Normal 77 2 10 2 2" xfId="58378" xr:uid="{00000000-0005-0000-0000-0000FEB20000}"/>
    <cellStyle name="Normal 77 2 10 3" xfId="50437" xr:uid="{00000000-0005-0000-0000-0000FFB20000}"/>
    <cellStyle name="Normal 77 2 11" xfId="8211" xr:uid="{00000000-0005-0000-0000-000000B30000}"/>
    <cellStyle name="Normal 77 2 11 2" xfId="37269" xr:uid="{00000000-0005-0000-0000-000001B30000}"/>
    <cellStyle name="Normal 77 2 12" xfId="30685" xr:uid="{00000000-0005-0000-0000-000002B30000}"/>
    <cellStyle name="Normal 77 2 2" xfId="1709" xr:uid="{00000000-0005-0000-0000-000003B30000}"/>
    <cellStyle name="Normal 77 2 2 10" xfId="30898" xr:uid="{00000000-0005-0000-0000-000004B30000}"/>
    <cellStyle name="Normal 77 2 2 2" xfId="2334" xr:uid="{00000000-0005-0000-0000-000005B30000}"/>
    <cellStyle name="Normal 77 2 2 2 2" xfId="3342" xr:uid="{00000000-0005-0000-0000-000006B30000}"/>
    <cellStyle name="Normal 77 2 2 2 2 2" xfId="6700" xr:uid="{00000000-0005-0000-0000-000007B30000}"/>
    <cellStyle name="Normal 77 2 2 2 2 2 2" xfId="19982" xr:uid="{00000000-0005-0000-0000-000008B30000}"/>
    <cellStyle name="Normal 77 2 2 2 2 2 2 2" xfId="27936" xr:uid="{00000000-0005-0000-0000-000009B30000}"/>
    <cellStyle name="Normal 77 2 2 2 2 2 2 2 2" xfId="56895" xr:uid="{00000000-0005-0000-0000-00000AB30000}"/>
    <cellStyle name="Normal 77 2 2 2 2 2 2 3" xfId="48954" xr:uid="{00000000-0005-0000-0000-00000BB30000}"/>
    <cellStyle name="Normal 77 2 2 2 2 2 3" xfId="13312" xr:uid="{00000000-0005-0000-0000-00000CB30000}"/>
    <cellStyle name="Normal 77 2 2 2 2 2 3 2" xfId="42370" xr:uid="{00000000-0005-0000-0000-00000DB30000}"/>
    <cellStyle name="Normal 77 2 2 2 2 2 4" xfId="35786" xr:uid="{00000000-0005-0000-0000-00000EB30000}"/>
    <cellStyle name="Normal 77 2 2 2 2 3" xfId="16830" xr:uid="{00000000-0005-0000-0000-00000FB30000}"/>
    <cellStyle name="Normal 77 2 2 2 2 3 2" xfId="24784" xr:uid="{00000000-0005-0000-0000-000010B30000}"/>
    <cellStyle name="Normal 77 2 2 2 2 3 2 2" xfId="53743" xr:uid="{00000000-0005-0000-0000-000011B30000}"/>
    <cellStyle name="Normal 77 2 2 2 2 3 3" xfId="45802" xr:uid="{00000000-0005-0000-0000-000012B30000}"/>
    <cellStyle name="Normal 77 2 2 2 2 4" xfId="10020" xr:uid="{00000000-0005-0000-0000-000013B30000}"/>
    <cellStyle name="Normal 77 2 2 2 2 4 2" xfId="39078" xr:uid="{00000000-0005-0000-0000-000014B30000}"/>
    <cellStyle name="Normal 77 2 2 2 2 5" xfId="32494" xr:uid="{00000000-0005-0000-0000-000015B30000}"/>
    <cellStyle name="Normal 77 2 2 2 3" xfId="4540" xr:uid="{00000000-0005-0000-0000-000016B30000}"/>
    <cellStyle name="Normal 77 2 2 2 3 2" xfId="17834" xr:uid="{00000000-0005-0000-0000-000017B30000}"/>
    <cellStyle name="Normal 77 2 2 2 3 2 2" xfId="25788" xr:uid="{00000000-0005-0000-0000-000018B30000}"/>
    <cellStyle name="Normal 77 2 2 2 3 2 2 2" xfId="54747" xr:uid="{00000000-0005-0000-0000-000019B30000}"/>
    <cellStyle name="Normal 77 2 2 2 3 2 3" xfId="46806" xr:uid="{00000000-0005-0000-0000-00001AB30000}"/>
    <cellStyle name="Normal 77 2 2 2 3 3" xfId="11164" xr:uid="{00000000-0005-0000-0000-00001BB30000}"/>
    <cellStyle name="Normal 77 2 2 2 3 3 2" xfId="40222" xr:uid="{00000000-0005-0000-0000-00001CB30000}"/>
    <cellStyle name="Normal 77 2 2 2 3 4" xfId="33638" xr:uid="{00000000-0005-0000-0000-00001DB30000}"/>
    <cellStyle name="Normal 77 2 2 2 4" xfId="5696" xr:uid="{00000000-0005-0000-0000-00001EB30000}"/>
    <cellStyle name="Normal 77 2 2 2 4 2" xfId="18978" xr:uid="{00000000-0005-0000-0000-00001FB30000}"/>
    <cellStyle name="Normal 77 2 2 2 4 2 2" xfId="26932" xr:uid="{00000000-0005-0000-0000-000020B30000}"/>
    <cellStyle name="Normal 77 2 2 2 4 2 2 2" xfId="55891" xr:uid="{00000000-0005-0000-0000-000021B30000}"/>
    <cellStyle name="Normal 77 2 2 2 4 2 3" xfId="47950" xr:uid="{00000000-0005-0000-0000-000022B30000}"/>
    <cellStyle name="Normal 77 2 2 2 4 3" xfId="12308" xr:uid="{00000000-0005-0000-0000-000023B30000}"/>
    <cellStyle name="Normal 77 2 2 2 4 3 2" xfId="41366" xr:uid="{00000000-0005-0000-0000-000024B30000}"/>
    <cellStyle name="Normal 77 2 2 2 4 4" xfId="34782" xr:uid="{00000000-0005-0000-0000-000025B30000}"/>
    <cellStyle name="Normal 77 2 2 2 5" xfId="7865" xr:uid="{00000000-0005-0000-0000-000026B30000}"/>
    <cellStyle name="Normal 77 2 2 2 5 2" xfId="21126" xr:uid="{00000000-0005-0000-0000-000027B30000}"/>
    <cellStyle name="Normal 77 2 2 2 5 2 2" xfId="29080" xr:uid="{00000000-0005-0000-0000-000028B30000}"/>
    <cellStyle name="Normal 77 2 2 2 5 2 2 2" xfId="58039" xr:uid="{00000000-0005-0000-0000-000029B30000}"/>
    <cellStyle name="Normal 77 2 2 2 5 2 3" xfId="50098" xr:uid="{00000000-0005-0000-0000-00002AB30000}"/>
    <cellStyle name="Normal 77 2 2 2 5 3" xfId="14456" xr:uid="{00000000-0005-0000-0000-00002BB30000}"/>
    <cellStyle name="Normal 77 2 2 2 5 3 2" xfId="43514" xr:uid="{00000000-0005-0000-0000-00002CB30000}"/>
    <cellStyle name="Normal 77 2 2 2 5 4" xfId="36930" xr:uid="{00000000-0005-0000-0000-00002DB30000}"/>
    <cellStyle name="Normal 77 2 2 2 6" xfId="15735" xr:uid="{00000000-0005-0000-0000-00002EB30000}"/>
    <cellStyle name="Normal 77 2 2 2 6 2" xfId="23725" xr:uid="{00000000-0005-0000-0000-00002FB30000}"/>
    <cellStyle name="Normal 77 2 2 2 6 2 2" xfId="52684" xr:uid="{00000000-0005-0000-0000-000030B30000}"/>
    <cellStyle name="Normal 77 2 2 2 6 3" xfId="44743" xr:uid="{00000000-0005-0000-0000-000031B30000}"/>
    <cellStyle name="Normal 77 2 2 2 7" xfId="22276" xr:uid="{00000000-0005-0000-0000-000032B30000}"/>
    <cellStyle name="Normal 77 2 2 2 7 2" xfId="30224" xr:uid="{00000000-0005-0000-0000-000033B30000}"/>
    <cellStyle name="Normal 77 2 2 2 7 2 2" xfId="59183" xr:uid="{00000000-0005-0000-0000-000034B30000}"/>
    <cellStyle name="Normal 77 2 2 2 7 3" xfId="51242" xr:uid="{00000000-0005-0000-0000-000035B30000}"/>
    <cellStyle name="Normal 77 2 2 2 8" xfId="9016" xr:uid="{00000000-0005-0000-0000-000036B30000}"/>
    <cellStyle name="Normal 77 2 2 2 8 2" xfId="38074" xr:uid="{00000000-0005-0000-0000-000037B30000}"/>
    <cellStyle name="Normal 77 2 2 2 9" xfId="31490" xr:uid="{00000000-0005-0000-0000-000038B30000}"/>
    <cellStyle name="Normal 77 2 2 3" xfId="2750" xr:uid="{00000000-0005-0000-0000-000039B30000}"/>
    <cellStyle name="Normal 77 2 2 3 2" xfId="6108" xr:uid="{00000000-0005-0000-0000-00003AB30000}"/>
    <cellStyle name="Normal 77 2 2 3 2 2" xfId="19390" xr:uid="{00000000-0005-0000-0000-00003BB30000}"/>
    <cellStyle name="Normal 77 2 2 3 2 2 2" xfId="27344" xr:uid="{00000000-0005-0000-0000-00003CB30000}"/>
    <cellStyle name="Normal 77 2 2 3 2 2 2 2" xfId="56303" xr:uid="{00000000-0005-0000-0000-00003DB30000}"/>
    <cellStyle name="Normal 77 2 2 3 2 2 3" xfId="48362" xr:uid="{00000000-0005-0000-0000-00003EB30000}"/>
    <cellStyle name="Normal 77 2 2 3 2 3" xfId="12720" xr:uid="{00000000-0005-0000-0000-00003FB30000}"/>
    <cellStyle name="Normal 77 2 2 3 2 3 2" xfId="41778" xr:uid="{00000000-0005-0000-0000-000040B30000}"/>
    <cellStyle name="Normal 77 2 2 3 2 4" xfId="35194" xr:uid="{00000000-0005-0000-0000-000041B30000}"/>
    <cellStyle name="Normal 77 2 2 3 3" xfId="16238" xr:uid="{00000000-0005-0000-0000-000042B30000}"/>
    <cellStyle name="Normal 77 2 2 3 3 2" xfId="24192" xr:uid="{00000000-0005-0000-0000-000043B30000}"/>
    <cellStyle name="Normal 77 2 2 3 3 2 2" xfId="53151" xr:uid="{00000000-0005-0000-0000-000044B30000}"/>
    <cellStyle name="Normal 77 2 2 3 3 3" xfId="45210" xr:uid="{00000000-0005-0000-0000-000045B30000}"/>
    <cellStyle name="Normal 77 2 2 3 4" xfId="9428" xr:uid="{00000000-0005-0000-0000-000046B30000}"/>
    <cellStyle name="Normal 77 2 2 3 4 2" xfId="38486" xr:uid="{00000000-0005-0000-0000-000047B30000}"/>
    <cellStyle name="Normal 77 2 2 3 5" xfId="31902" xr:uid="{00000000-0005-0000-0000-000048B30000}"/>
    <cellStyle name="Normal 77 2 2 4" xfId="3948" xr:uid="{00000000-0005-0000-0000-000049B30000}"/>
    <cellStyle name="Normal 77 2 2 4 2" xfId="17242" xr:uid="{00000000-0005-0000-0000-00004AB30000}"/>
    <cellStyle name="Normal 77 2 2 4 2 2" xfId="25196" xr:uid="{00000000-0005-0000-0000-00004BB30000}"/>
    <cellStyle name="Normal 77 2 2 4 2 2 2" xfId="54155" xr:uid="{00000000-0005-0000-0000-00004CB30000}"/>
    <cellStyle name="Normal 77 2 2 4 2 3" xfId="46214" xr:uid="{00000000-0005-0000-0000-00004DB30000}"/>
    <cellStyle name="Normal 77 2 2 4 3" xfId="10572" xr:uid="{00000000-0005-0000-0000-00004EB30000}"/>
    <cellStyle name="Normal 77 2 2 4 3 2" xfId="39630" xr:uid="{00000000-0005-0000-0000-00004FB30000}"/>
    <cellStyle name="Normal 77 2 2 4 4" xfId="33046" xr:uid="{00000000-0005-0000-0000-000050B30000}"/>
    <cellStyle name="Normal 77 2 2 5" xfId="5104" xr:uid="{00000000-0005-0000-0000-000051B30000}"/>
    <cellStyle name="Normal 77 2 2 5 2" xfId="18386" xr:uid="{00000000-0005-0000-0000-000052B30000}"/>
    <cellStyle name="Normal 77 2 2 5 2 2" xfId="26340" xr:uid="{00000000-0005-0000-0000-000053B30000}"/>
    <cellStyle name="Normal 77 2 2 5 2 2 2" xfId="55299" xr:uid="{00000000-0005-0000-0000-000054B30000}"/>
    <cellStyle name="Normal 77 2 2 5 2 3" xfId="47358" xr:uid="{00000000-0005-0000-0000-000055B30000}"/>
    <cellStyle name="Normal 77 2 2 5 3" xfId="11716" xr:uid="{00000000-0005-0000-0000-000056B30000}"/>
    <cellStyle name="Normal 77 2 2 5 3 2" xfId="40774" xr:uid="{00000000-0005-0000-0000-000057B30000}"/>
    <cellStyle name="Normal 77 2 2 5 4" xfId="34190" xr:uid="{00000000-0005-0000-0000-000058B30000}"/>
    <cellStyle name="Normal 77 2 2 6" xfId="7273" xr:uid="{00000000-0005-0000-0000-000059B30000}"/>
    <cellStyle name="Normal 77 2 2 6 2" xfId="20534" xr:uid="{00000000-0005-0000-0000-00005AB30000}"/>
    <cellStyle name="Normal 77 2 2 6 2 2" xfId="28488" xr:uid="{00000000-0005-0000-0000-00005BB30000}"/>
    <cellStyle name="Normal 77 2 2 6 2 2 2" xfId="57447" xr:uid="{00000000-0005-0000-0000-00005CB30000}"/>
    <cellStyle name="Normal 77 2 2 6 2 3" xfId="49506" xr:uid="{00000000-0005-0000-0000-00005DB30000}"/>
    <cellStyle name="Normal 77 2 2 6 3" xfId="13864" xr:uid="{00000000-0005-0000-0000-00005EB30000}"/>
    <cellStyle name="Normal 77 2 2 6 3 2" xfId="42922" xr:uid="{00000000-0005-0000-0000-00005FB30000}"/>
    <cellStyle name="Normal 77 2 2 6 4" xfId="36338" xr:uid="{00000000-0005-0000-0000-000060B30000}"/>
    <cellStyle name="Normal 77 2 2 7" xfId="15142" xr:uid="{00000000-0005-0000-0000-000061B30000}"/>
    <cellStyle name="Normal 77 2 2 7 2" xfId="23132" xr:uid="{00000000-0005-0000-0000-000062B30000}"/>
    <cellStyle name="Normal 77 2 2 7 2 2" xfId="52091" xr:uid="{00000000-0005-0000-0000-000063B30000}"/>
    <cellStyle name="Normal 77 2 2 7 3" xfId="44150" xr:uid="{00000000-0005-0000-0000-000064B30000}"/>
    <cellStyle name="Normal 77 2 2 8" xfId="21684" xr:uid="{00000000-0005-0000-0000-000065B30000}"/>
    <cellStyle name="Normal 77 2 2 8 2" xfId="29632" xr:uid="{00000000-0005-0000-0000-000066B30000}"/>
    <cellStyle name="Normal 77 2 2 8 2 2" xfId="58591" xr:uid="{00000000-0005-0000-0000-000067B30000}"/>
    <cellStyle name="Normal 77 2 2 8 3" xfId="50650" xr:uid="{00000000-0005-0000-0000-000068B30000}"/>
    <cellStyle name="Normal 77 2 2 9" xfId="8424" xr:uid="{00000000-0005-0000-0000-000069B30000}"/>
    <cellStyle name="Normal 77 2 2 9 2" xfId="37482" xr:uid="{00000000-0005-0000-0000-00006AB30000}"/>
    <cellStyle name="Normal 77 2 3" xfId="2121" xr:uid="{00000000-0005-0000-0000-00006BB30000}"/>
    <cellStyle name="Normal 77 2 3 2" xfId="3129" xr:uid="{00000000-0005-0000-0000-00006CB30000}"/>
    <cellStyle name="Normal 77 2 3 2 2" xfId="6487" xr:uid="{00000000-0005-0000-0000-00006DB30000}"/>
    <cellStyle name="Normal 77 2 3 2 2 2" xfId="19769" xr:uid="{00000000-0005-0000-0000-00006EB30000}"/>
    <cellStyle name="Normal 77 2 3 2 2 2 2" xfId="27723" xr:uid="{00000000-0005-0000-0000-00006FB30000}"/>
    <cellStyle name="Normal 77 2 3 2 2 2 2 2" xfId="56682" xr:uid="{00000000-0005-0000-0000-000070B30000}"/>
    <cellStyle name="Normal 77 2 3 2 2 2 3" xfId="48741" xr:uid="{00000000-0005-0000-0000-000071B30000}"/>
    <cellStyle name="Normal 77 2 3 2 2 3" xfId="13099" xr:uid="{00000000-0005-0000-0000-000072B30000}"/>
    <cellStyle name="Normal 77 2 3 2 2 3 2" xfId="42157" xr:uid="{00000000-0005-0000-0000-000073B30000}"/>
    <cellStyle name="Normal 77 2 3 2 2 4" xfId="35573" xr:uid="{00000000-0005-0000-0000-000074B30000}"/>
    <cellStyle name="Normal 77 2 3 2 3" xfId="16617" xr:uid="{00000000-0005-0000-0000-000075B30000}"/>
    <cellStyle name="Normal 77 2 3 2 3 2" xfId="24571" xr:uid="{00000000-0005-0000-0000-000076B30000}"/>
    <cellStyle name="Normal 77 2 3 2 3 2 2" xfId="53530" xr:uid="{00000000-0005-0000-0000-000077B30000}"/>
    <cellStyle name="Normal 77 2 3 2 3 3" xfId="45589" xr:uid="{00000000-0005-0000-0000-000078B30000}"/>
    <cellStyle name="Normal 77 2 3 2 4" xfId="9807" xr:uid="{00000000-0005-0000-0000-000079B30000}"/>
    <cellStyle name="Normal 77 2 3 2 4 2" xfId="38865" xr:uid="{00000000-0005-0000-0000-00007AB30000}"/>
    <cellStyle name="Normal 77 2 3 2 5" xfId="32281" xr:uid="{00000000-0005-0000-0000-00007BB30000}"/>
    <cellStyle name="Normal 77 2 3 3" xfId="4327" xr:uid="{00000000-0005-0000-0000-00007CB30000}"/>
    <cellStyle name="Normal 77 2 3 3 2" xfId="17621" xr:uid="{00000000-0005-0000-0000-00007DB30000}"/>
    <cellStyle name="Normal 77 2 3 3 2 2" xfId="25575" xr:uid="{00000000-0005-0000-0000-00007EB30000}"/>
    <cellStyle name="Normal 77 2 3 3 2 2 2" xfId="54534" xr:uid="{00000000-0005-0000-0000-00007FB30000}"/>
    <cellStyle name="Normal 77 2 3 3 2 3" xfId="46593" xr:uid="{00000000-0005-0000-0000-000080B30000}"/>
    <cellStyle name="Normal 77 2 3 3 3" xfId="10951" xr:uid="{00000000-0005-0000-0000-000081B30000}"/>
    <cellStyle name="Normal 77 2 3 3 3 2" xfId="40009" xr:uid="{00000000-0005-0000-0000-000082B30000}"/>
    <cellStyle name="Normal 77 2 3 3 4" xfId="33425" xr:uid="{00000000-0005-0000-0000-000083B30000}"/>
    <cellStyle name="Normal 77 2 3 4" xfId="5483" xr:uid="{00000000-0005-0000-0000-000084B30000}"/>
    <cellStyle name="Normal 77 2 3 4 2" xfId="18765" xr:uid="{00000000-0005-0000-0000-000085B30000}"/>
    <cellStyle name="Normal 77 2 3 4 2 2" xfId="26719" xr:uid="{00000000-0005-0000-0000-000086B30000}"/>
    <cellStyle name="Normal 77 2 3 4 2 2 2" xfId="55678" xr:uid="{00000000-0005-0000-0000-000087B30000}"/>
    <cellStyle name="Normal 77 2 3 4 2 3" xfId="47737" xr:uid="{00000000-0005-0000-0000-000088B30000}"/>
    <cellStyle name="Normal 77 2 3 4 3" xfId="12095" xr:uid="{00000000-0005-0000-0000-000089B30000}"/>
    <cellStyle name="Normal 77 2 3 4 3 2" xfId="41153" xr:uid="{00000000-0005-0000-0000-00008AB30000}"/>
    <cellStyle name="Normal 77 2 3 4 4" xfId="34569" xr:uid="{00000000-0005-0000-0000-00008BB30000}"/>
    <cellStyle name="Normal 77 2 3 5" xfId="7652" xr:uid="{00000000-0005-0000-0000-00008CB30000}"/>
    <cellStyle name="Normal 77 2 3 5 2" xfId="20913" xr:uid="{00000000-0005-0000-0000-00008DB30000}"/>
    <cellStyle name="Normal 77 2 3 5 2 2" xfId="28867" xr:uid="{00000000-0005-0000-0000-00008EB30000}"/>
    <cellStyle name="Normal 77 2 3 5 2 2 2" xfId="57826" xr:uid="{00000000-0005-0000-0000-00008FB30000}"/>
    <cellStyle name="Normal 77 2 3 5 2 3" xfId="49885" xr:uid="{00000000-0005-0000-0000-000090B30000}"/>
    <cellStyle name="Normal 77 2 3 5 3" xfId="14243" xr:uid="{00000000-0005-0000-0000-000091B30000}"/>
    <cellStyle name="Normal 77 2 3 5 3 2" xfId="43301" xr:uid="{00000000-0005-0000-0000-000092B30000}"/>
    <cellStyle name="Normal 77 2 3 5 4" xfId="36717" xr:uid="{00000000-0005-0000-0000-000093B30000}"/>
    <cellStyle name="Normal 77 2 3 6" xfId="15522" xr:uid="{00000000-0005-0000-0000-000094B30000}"/>
    <cellStyle name="Normal 77 2 3 6 2" xfId="23512" xr:uid="{00000000-0005-0000-0000-000095B30000}"/>
    <cellStyle name="Normal 77 2 3 6 2 2" xfId="52471" xr:uid="{00000000-0005-0000-0000-000096B30000}"/>
    <cellStyle name="Normal 77 2 3 6 3" xfId="44530" xr:uid="{00000000-0005-0000-0000-000097B30000}"/>
    <cellStyle name="Normal 77 2 3 7" xfId="22063" xr:uid="{00000000-0005-0000-0000-000098B30000}"/>
    <cellStyle name="Normal 77 2 3 7 2" xfId="30011" xr:uid="{00000000-0005-0000-0000-000099B30000}"/>
    <cellStyle name="Normal 77 2 3 7 2 2" xfId="58970" xr:uid="{00000000-0005-0000-0000-00009AB30000}"/>
    <cellStyle name="Normal 77 2 3 7 3" xfId="51029" xr:uid="{00000000-0005-0000-0000-00009BB30000}"/>
    <cellStyle name="Normal 77 2 3 8" xfId="8803" xr:uid="{00000000-0005-0000-0000-00009CB30000}"/>
    <cellStyle name="Normal 77 2 3 8 2" xfId="37861" xr:uid="{00000000-0005-0000-0000-00009DB30000}"/>
    <cellStyle name="Normal 77 2 3 9" xfId="31277" xr:uid="{00000000-0005-0000-0000-00009EB30000}"/>
    <cellStyle name="Normal 77 2 4" xfId="1939" xr:uid="{00000000-0005-0000-0000-00009FB30000}"/>
    <cellStyle name="Normal 77 2 4 2" xfId="2949" xr:uid="{00000000-0005-0000-0000-0000A0B30000}"/>
    <cellStyle name="Normal 77 2 4 2 2" xfId="6307" xr:uid="{00000000-0005-0000-0000-0000A1B30000}"/>
    <cellStyle name="Normal 77 2 4 2 2 2" xfId="19589" xr:uid="{00000000-0005-0000-0000-0000A2B30000}"/>
    <cellStyle name="Normal 77 2 4 2 2 2 2" xfId="27543" xr:uid="{00000000-0005-0000-0000-0000A3B30000}"/>
    <cellStyle name="Normal 77 2 4 2 2 2 2 2" xfId="56502" xr:uid="{00000000-0005-0000-0000-0000A4B30000}"/>
    <cellStyle name="Normal 77 2 4 2 2 2 3" xfId="48561" xr:uid="{00000000-0005-0000-0000-0000A5B30000}"/>
    <cellStyle name="Normal 77 2 4 2 2 3" xfId="12919" xr:uid="{00000000-0005-0000-0000-0000A6B30000}"/>
    <cellStyle name="Normal 77 2 4 2 2 3 2" xfId="41977" xr:uid="{00000000-0005-0000-0000-0000A7B30000}"/>
    <cellStyle name="Normal 77 2 4 2 2 4" xfId="35393" xr:uid="{00000000-0005-0000-0000-0000A8B30000}"/>
    <cellStyle name="Normal 77 2 4 2 3" xfId="16437" xr:uid="{00000000-0005-0000-0000-0000A9B30000}"/>
    <cellStyle name="Normal 77 2 4 2 3 2" xfId="24391" xr:uid="{00000000-0005-0000-0000-0000AAB30000}"/>
    <cellStyle name="Normal 77 2 4 2 3 2 2" xfId="53350" xr:uid="{00000000-0005-0000-0000-0000ABB30000}"/>
    <cellStyle name="Normal 77 2 4 2 3 3" xfId="45409" xr:uid="{00000000-0005-0000-0000-0000ACB30000}"/>
    <cellStyle name="Normal 77 2 4 2 4" xfId="9627" xr:uid="{00000000-0005-0000-0000-0000ADB30000}"/>
    <cellStyle name="Normal 77 2 4 2 4 2" xfId="38685" xr:uid="{00000000-0005-0000-0000-0000AEB30000}"/>
    <cellStyle name="Normal 77 2 4 2 5" xfId="32101" xr:uid="{00000000-0005-0000-0000-0000AFB30000}"/>
    <cellStyle name="Normal 77 2 4 3" xfId="4147" xr:uid="{00000000-0005-0000-0000-0000B0B30000}"/>
    <cellStyle name="Normal 77 2 4 3 2" xfId="17441" xr:uid="{00000000-0005-0000-0000-0000B1B30000}"/>
    <cellStyle name="Normal 77 2 4 3 2 2" xfId="25395" xr:uid="{00000000-0005-0000-0000-0000B2B30000}"/>
    <cellStyle name="Normal 77 2 4 3 2 2 2" xfId="54354" xr:uid="{00000000-0005-0000-0000-0000B3B30000}"/>
    <cellStyle name="Normal 77 2 4 3 2 3" xfId="46413" xr:uid="{00000000-0005-0000-0000-0000B4B30000}"/>
    <cellStyle name="Normal 77 2 4 3 3" xfId="10771" xr:uid="{00000000-0005-0000-0000-0000B5B30000}"/>
    <cellStyle name="Normal 77 2 4 3 3 2" xfId="39829" xr:uid="{00000000-0005-0000-0000-0000B6B30000}"/>
    <cellStyle name="Normal 77 2 4 3 4" xfId="33245" xr:uid="{00000000-0005-0000-0000-0000B7B30000}"/>
    <cellStyle name="Normal 77 2 4 4" xfId="5303" xr:uid="{00000000-0005-0000-0000-0000B8B30000}"/>
    <cellStyle name="Normal 77 2 4 4 2" xfId="18585" xr:uid="{00000000-0005-0000-0000-0000B9B30000}"/>
    <cellStyle name="Normal 77 2 4 4 2 2" xfId="26539" xr:uid="{00000000-0005-0000-0000-0000BAB30000}"/>
    <cellStyle name="Normal 77 2 4 4 2 2 2" xfId="55498" xr:uid="{00000000-0005-0000-0000-0000BBB30000}"/>
    <cellStyle name="Normal 77 2 4 4 2 3" xfId="47557" xr:uid="{00000000-0005-0000-0000-0000BCB30000}"/>
    <cellStyle name="Normal 77 2 4 4 3" xfId="11915" xr:uid="{00000000-0005-0000-0000-0000BDB30000}"/>
    <cellStyle name="Normal 77 2 4 4 3 2" xfId="40973" xr:uid="{00000000-0005-0000-0000-0000BEB30000}"/>
    <cellStyle name="Normal 77 2 4 4 4" xfId="34389" xr:uid="{00000000-0005-0000-0000-0000BFB30000}"/>
    <cellStyle name="Normal 77 2 4 5" xfId="7472" xr:uid="{00000000-0005-0000-0000-0000C0B30000}"/>
    <cellStyle name="Normal 77 2 4 5 2" xfId="20733" xr:uid="{00000000-0005-0000-0000-0000C1B30000}"/>
    <cellStyle name="Normal 77 2 4 5 2 2" xfId="28687" xr:uid="{00000000-0005-0000-0000-0000C2B30000}"/>
    <cellStyle name="Normal 77 2 4 5 2 2 2" xfId="57646" xr:uid="{00000000-0005-0000-0000-0000C3B30000}"/>
    <cellStyle name="Normal 77 2 4 5 2 3" xfId="49705" xr:uid="{00000000-0005-0000-0000-0000C4B30000}"/>
    <cellStyle name="Normal 77 2 4 5 3" xfId="14063" xr:uid="{00000000-0005-0000-0000-0000C5B30000}"/>
    <cellStyle name="Normal 77 2 4 5 3 2" xfId="43121" xr:uid="{00000000-0005-0000-0000-0000C6B30000}"/>
    <cellStyle name="Normal 77 2 4 5 4" xfId="36537" xr:uid="{00000000-0005-0000-0000-0000C7B30000}"/>
    <cellStyle name="Normal 77 2 4 6" xfId="15342" xr:uid="{00000000-0005-0000-0000-0000C8B30000}"/>
    <cellStyle name="Normal 77 2 4 6 2" xfId="23332" xr:uid="{00000000-0005-0000-0000-0000C9B30000}"/>
    <cellStyle name="Normal 77 2 4 6 2 2" xfId="52291" xr:uid="{00000000-0005-0000-0000-0000CAB30000}"/>
    <cellStyle name="Normal 77 2 4 6 3" xfId="44350" xr:uid="{00000000-0005-0000-0000-0000CBB30000}"/>
    <cellStyle name="Normal 77 2 4 7" xfId="21883" xr:uid="{00000000-0005-0000-0000-0000CCB30000}"/>
    <cellStyle name="Normal 77 2 4 7 2" xfId="29831" xr:uid="{00000000-0005-0000-0000-0000CDB30000}"/>
    <cellStyle name="Normal 77 2 4 7 2 2" xfId="58790" xr:uid="{00000000-0005-0000-0000-0000CEB30000}"/>
    <cellStyle name="Normal 77 2 4 7 3" xfId="50849" xr:uid="{00000000-0005-0000-0000-0000CFB30000}"/>
    <cellStyle name="Normal 77 2 4 8" xfId="8623" xr:uid="{00000000-0005-0000-0000-0000D0B30000}"/>
    <cellStyle name="Normal 77 2 4 8 2" xfId="37681" xr:uid="{00000000-0005-0000-0000-0000D1B30000}"/>
    <cellStyle name="Normal 77 2 4 9" xfId="31097" xr:uid="{00000000-0005-0000-0000-0000D2B30000}"/>
    <cellStyle name="Normal 77 2 5" xfId="2537" xr:uid="{00000000-0005-0000-0000-0000D3B30000}"/>
    <cellStyle name="Normal 77 2 5 2" xfId="5895" xr:uid="{00000000-0005-0000-0000-0000D4B30000}"/>
    <cellStyle name="Normal 77 2 5 2 2" xfId="19177" xr:uid="{00000000-0005-0000-0000-0000D5B30000}"/>
    <cellStyle name="Normal 77 2 5 2 2 2" xfId="27131" xr:uid="{00000000-0005-0000-0000-0000D6B30000}"/>
    <cellStyle name="Normal 77 2 5 2 2 2 2" xfId="56090" xr:uid="{00000000-0005-0000-0000-0000D7B30000}"/>
    <cellStyle name="Normal 77 2 5 2 2 3" xfId="48149" xr:uid="{00000000-0005-0000-0000-0000D8B30000}"/>
    <cellStyle name="Normal 77 2 5 2 3" xfId="12507" xr:uid="{00000000-0005-0000-0000-0000D9B30000}"/>
    <cellStyle name="Normal 77 2 5 2 3 2" xfId="41565" xr:uid="{00000000-0005-0000-0000-0000DAB30000}"/>
    <cellStyle name="Normal 77 2 5 2 4" xfId="34981" xr:uid="{00000000-0005-0000-0000-0000DBB30000}"/>
    <cellStyle name="Normal 77 2 5 3" xfId="14793" xr:uid="{00000000-0005-0000-0000-0000DCB30000}"/>
    <cellStyle name="Normal 77 2 5 3 2" xfId="22796" xr:uid="{00000000-0005-0000-0000-0000DDB30000}"/>
    <cellStyle name="Normal 77 2 5 3 2 2" xfId="51755" xr:uid="{00000000-0005-0000-0000-0000DEB30000}"/>
    <cellStyle name="Normal 77 2 5 3 3" xfId="43814" xr:uid="{00000000-0005-0000-0000-0000DFB30000}"/>
    <cellStyle name="Normal 77 2 5 4" xfId="9215" xr:uid="{00000000-0005-0000-0000-0000E0B30000}"/>
    <cellStyle name="Normal 77 2 5 4 2" xfId="38273" xr:uid="{00000000-0005-0000-0000-0000E1B30000}"/>
    <cellStyle name="Normal 77 2 5 5" xfId="31689" xr:uid="{00000000-0005-0000-0000-0000E2B30000}"/>
    <cellStyle name="Normal 77 2 6" xfId="3735" xr:uid="{00000000-0005-0000-0000-0000E3B30000}"/>
    <cellStyle name="Normal 77 2 6 2" xfId="17029" xr:uid="{00000000-0005-0000-0000-0000E4B30000}"/>
    <cellStyle name="Normal 77 2 6 2 2" xfId="24983" xr:uid="{00000000-0005-0000-0000-0000E5B30000}"/>
    <cellStyle name="Normal 77 2 6 2 2 2" xfId="53942" xr:uid="{00000000-0005-0000-0000-0000E6B30000}"/>
    <cellStyle name="Normal 77 2 6 2 3" xfId="46001" xr:uid="{00000000-0005-0000-0000-0000E7B30000}"/>
    <cellStyle name="Normal 77 2 6 3" xfId="10359" xr:uid="{00000000-0005-0000-0000-0000E8B30000}"/>
    <cellStyle name="Normal 77 2 6 3 2" xfId="39417" xr:uid="{00000000-0005-0000-0000-0000E9B30000}"/>
    <cellStyle name="Normal 77 2 6 4" xfId="32833" xr:uid="{00000000-0005-0000-0000-0000EAB30000}"/>
    <cellStyle name="Normal 77 2 7" xfId="4891" xr:uid="{00000000-0005-0000-0000-0000EBB30000}"/>
    <cellStyle name="Normal 77 2 7 2" xfId="18173" xr:uid="{00000000-0005-0000-0000-0000ECB30000}"/>
    <cellStyle name="Normal 77 2 7 2 2" xfId="26127" xr:uid="{00000000-0005-0000-0000-0000EDB30000}"/>
    <cellStyle name="Normal 77 2 7 2 2 2" xfId="55086" xr:uid="{00000000-0005-0000-0000-0000EEB30000}"/>
    <cellStyle name="Normal 77 2 7 2 3" xfId="47145" xr:uid="{00000000-0005-0000-0000-0000EFB30000}"/>
    <cellStyle name="Normal 77 2 7 3" xfId="11503" xr:uid="{00000000-0005-0000-0000-0000F0B30000}"/>
    <cellStyle name="Normal 77 2 7 3 2" xfId="40561" xr:uid="{00000000-0005-0000-0000-0000F1B30000}"/>
    <cellStyle name="Normal 77 2 7 4" xfId="33977" xr:uid="{00000000-0005-0000-0000-0000F2B30000}"/>
    <cellStyle name="Normal 77 2 8" xfId="7060" xr:uid="{00000000-0005-0000-0000-0000F3B30000}"/>
    <cellStyle name="Normal 77 2 8 2" xfId="20321" xr:uid="{00000000-0005-0000-0000-0000F4B30000}"/>
    <cellStyle name="Normal 77 2 8 2 2" xfId="28275" xr:uid="{00000000-0005-0000-0000-0000F5B30000}"/>
    <cellStyle name="Normal 77 2 8 2 2 2" xfId="57234" xr:uid="{00000000-0005-0000-0000-0000F6B30000}"/>
    <cellStyle name="Normal 77 2 8 2 3" xfId="49293" xr:uid="{00000000-0005-0000-0000-0000F7B30000}"/>
    <cellStyle name="Normal 77 2 8 3" xfId="13651" xr:uid="{00000000-0005-0000-0000-0000F8B30000}"/>
    <cellStyle name="Normal 77 2 8 3 2" xfId="42709" xr:uid="{00000000-0005-0000-0000-0000F9B30000}"/>
    <cellStyle name="Normal 77 2 8 4" xfId="36125" xr:uid="{00000000-0005-0000-0000-0000FAB30000}"/>
    <cellStyle name="Normal 77 2 9" xfId="14929" xr:uid="{00000000-0005-0000-0000-0000FBB30000}"/>
    <cellStyle name="Normal 77 2 9 2" xfId="22919" xr:uid="{00000000-0005-0000-0000-0000FCB30000}"/>
    <cellStyle name="Normal 77 2 9 2 2" xfId="51878" xr:uid="{00000000-0005-0000-0000-0000FDB30000}"/>
    <cellStyle name="Normal 77 2 9 3" xfId="43937" xr:uid="{00000000-0005-0000-0000-0000FEB30000}"/>
    <cellStyle name="Normal 77 3" xfId="1619" xr:uid="{00000000-0005-0000-0000-0000FFB30000}"/>
    <cellStyle name="Normal 77 3 10" xfId="30808" xr:uid="{00000000-0005-0000-0000-000000B40000}"/>
    <cellStyle name="Normal 77 3 2" xfId="2244" xr:uid="{00000000-0005-0000-0000-000001B40000}"/>
    <cellStyle name="Normal 77 3 2 2" xfId="3252" xr:uid="{00000000-0005-0000-0000-000002B40000}"/>
    <cellStyle name="Normal 77 3 2 2 2" xfId="6610" xr:uid="{00000000-0005-0000-0000-000003B40000}"/>
    <cellStyle name="Normal 77 3 2 2 2 2" xfId="19892" xr:uid="{00000000-0005-0000-0000-000004B40000}"/>
    <cellStyle name="Normal 77 3 2 2 2 2 2" xfId="27846" xr:uid="{00000000-0005-0000-0000-000005B40000}"/>
    <cellStyle name="Normal 77 3 2 2 2 2 2 2" xfId="56805" xr:uid="{00000000-0005-0000-0000-000006B40000}"/>
    <cellStyle name="Normal 77 3 2 2 2 2 3" xfId="48864" xr:uid="{00000000-0005-0000-0000-000007B40000}"/>
    <cellStyle name="Normal 77 3 2 2 2 3" xfId="13222" xr:uid="{00000000-0005-0000-0000-000008B40000}"/>
    <cellStyle name="Normal 77 3 2 2 2 3 2" xfId="42280" xr:uid="{00000000-0005-0000-0000-000009B40000}"/>
    <cellStyle name="Normal 77 3 2 2 2 4" xfId="35696" xr:uid="{00000000-0005-0000-0000-00000AB40000}"/>
    <cellStyle name="Normal 77 3 2 2 3" xfId="16740" xr:uid="{00000000-0005-0000-0000-00000BB40000}"/>
    <cellStyle name="Normal 77 3 2 2 3 2" xfId="24694" xr:uid="{00000000-0005-0000-0000-00000CB40000}"/>
    <cellStyle name="Normal 77 3 2 2 3 2 2" xfId="53653" xr:uid="{00000000-0005-0000-0000-00000DB40000}"/>
    <cellStyle name="Normal 77 3 2 2 3 3" xfId="45712" xr:uid="{00000000-0005-0000-0000-00000EB40000}"/>
    <cellStyle name="Normal 77 3 2 2 4" xfId="9930" xr:uid="{00000000-0005-0000-0000-00000FB40000}"/>
    <cellStyle name="Normal 77 3 2 2 4 2" xfId="38988" xr:uid="{00000000-0005-0000-0000-000010B40000}"/>
    <cellStyle name="Normal 77 3 2 2 5" xfId="32404" xr:uid="{00000000-0005-0000-0000-000011B40000}"/>
    <cellStyle name="Normal 77 3 2 3" xfId="4450" xr:uid="{00000000-0005-0000-0000-000012B40000}"/>
    <cellStyle name="Normal 77 3 2 3 2" xfId="17744" xr:uid="{00000000-0005-0000-0000-000013B40000}"/>
    <cellStyle name="Normal 77 3 2 3 2 2" xfId="25698" xr:uid="{00000000-0005-0000-0000-000014B40000}"/>
    <cellStyle name="Normal 77 3 2 3 2 2 2" xfId="54657" xr:uid="{00000000-0005-0000-0000-000015B40000}"/>
    <cellStyle name="Normal 77 3 2 3 2 3" xfId="46716" xr:uid="{00000000-0005-0000-0000-000016B40000}"/>
    <cellStyle name="Normal 77 3 2 3 3" xfId="11074" xr:uid="{00000000-0005-0000-0000-000017B40000}"/>
    <cellStyle name="Normal 77 3 2 3 3 2" xfId="40132" xr:uid="{00000000-0005-0000-0000-000018B40000}"/>
    <cellStyle name="Normal 77 3 2 3 4" xfId="33548" xr:uid="{00000000-0005-0000-0000-000019B40000}"/>
    <cellStyle name="Normal 77 3 2 4" xfId="5606" xr:uid="{00000000-0005-0000-0000-00001AB40000}"/>
    <cellStyle name="Normal 77 3 2 4 2" xfId="18888" xr:uid="{00000000-0005-0000-0000-00001BB40000}"/>
    <cellStyle name="Normal 77 3 2 4 2 2" xfId="26842" xr:uid="{00000000-0005-0000-0000-00001CB40000}"/>
    <cellStyle name="Normal 77 3 2 4 2 2 2" xfId="55801" xr:uid="{00000000-0005-0000-0000-00001DB40000}"/>
    <cellStyle name="Normal 77 3 2 4 2 3" xfId="47860" xr:uid="{00000000-0005-0000-0000-00001EB40000}"/>
    <cellStyle name="Normal 77 3 2 4 3" xfId="12218" xr:uid="{00000000-0005-0000-0000-00001FB40000}"/>
    <cellStyle name="Normal 77 3 2 4 3 2" xfId="41276" xr:uid="{00000000-0005-0000-0000-000020B40000}"/>
    <cellStyle name="Normal 77 3 2 4 4" xfId="34692" xr:uid="{00000000-0005-0000-0000-000021B40000}"/>
    <cellStyle name="Normal 77 3 2 5" xfId="7775" xr:uid="{00000000-0005-0000-0000-000022B40000}"/>
    <cellStyle name="Normal 77 3 2 5 2" xfId="21036" xr:uid="{00000000-0005-0000-0000-000023B40000}"/>
    <cellStyle name="Normal 77 3 2 5 2 2" xfId="28990" xr:uid="{00000000-0005-0000-0000-000024B40000}"/>
    <cellStyle name="Normal 77 3 2 5 2 2 2" xfId="57949" xr:uid="{00000000-0005-0000-0000-000025B40000}"/>
    <cellStyle name="Normal 77 3 2 5 2 3" xfId="50008" xr:uid="{00000000-0005-0000-0000-000026B40000}"/>
    <cellStyle name="Normal 77 3 2 5 3" xfId="14366" xr:uid="{00000000-0005-0000-0000-000027B40000}"/>
    <cellStyle name="Normal 77 3 2 5 3 2" xfId="43424" xr:uid="{00000000-0005-0000-0000-000028B40000}"/>
    <cellStyle name="Normal 77 3 2 5 4" xfId="36840" xr:uid="{00000000-0005-0000-0000-000029B40000}"/>
    <cellStyle name="Normal 77 3 2 6" xfId="15645" xr:uid="{00000000-0005-0000-0000-00002AB40000}"/>
    <cellStyle name="Normal 77 3 2 6 2" xfId="23635" xr:uid="{00000000-0005-0000-0000-00002BB40000}"/>
    <cellStyle name="Normal 77 3 2 6 2 2" xfId="52594" xr:uid="{00000000-0005-0000-0000-00002CB40000}"/>
    <cellStyle name="Normal 77 3 2 6 3" xfId="44653" xr:uid="{00000000-0005-0000-0000-00002DB40000}"/>
    <cellStyle name="Normal 77 3 2 7" xfId="22186" xr:uid="{00000000-0005-0000-0000-00002EB40000}"/>
    <cellStyle name="Normal 77 3 2 7 2" xfId="30134" xr:uid="{00000000-0005-0000-0000-00002FB40000}"/>
    <cellStyle name="Normal 77 3 2 7 2 2" xfId="59093" xr:uid="{00000000-0005-0000-0000-000030B40000}"/>
    <cellStyle name="Normal 77 3 2 7 3" xfId="51152" xr:uid="{00000000-0005-0000-0000-000031B40000}"/>
    <cellStyle name="Normal 77 3 2 8" xfId="8926" xr:uid="{00000000-0005-0000-0000-000032B40000}"/>
    <cellStyle name="Normal 77 3 2 8 2" xfId="37984" xr:uid="{00000000-0005-0000-0000-000033B40000}"/>
    <cellStyle name="Normal 77 3 2 9" xfId="31400" xr:uid="{00000000-0005-0000-0000-000034B40000}"/>
    <cellStyle name="Normal 77 3 3" xfId="2660" xr:uid="{00000000-0005-0000-0000-000035B40000}"/>
    <cellStyle name="Normal 77 3 3 2" xfId="6018" xr:uid="{00000000-0005-0000-0000-000036B40000}"/>
    <cellStyle name="Normal 77 3 3 2 2" xfId="19300" xr:uid="{00000000-0005-0000-0000-000037B40000}"/>
    <cellStyle name="Normal 77 3 3 2 2 2" xfId="27254" xr:uid="{00000000-0005-0000-0000-000038B40000}"/>
    <cellStyle name="Normal 77 3 3 2 2 2 2" xfId="56213" xr:uid="{00000000-0005-0000-0000-000039B40000}"/>
    <cellStyle name="Normal 77 3 3 2 2 3" xfId="48272" xr:uid="{00000000-0005-0000-0000-00003AB40000}"/>
    <cellStyle name="Normal 77 3 3 2 3" xfId="12630" xr:uid="{00000000-0005-0000-0000-00003BB40000}"/>
    <cellStyle name="Normal 77 3 3 2 3 2" xfId="41688" xr:uid="{00000000-0005-0000-0000-00003CB40000}"/>
    <cellStyle name="Normal 77 3 3 2 4" xfId="35104" xr:uid="{00000000-0005-0000-0000-00003DB40000}"/>
    <cellStyle name="Normal 77 3 3 3" xfId="16148" xr:uid="{00000000-0005-0000-0000-00003EB40000}"/>
    <cellStyle name="Normal 77 3 3 3 2" xfId="24102" xr:uid="{00000000-0005-0000-0000-00003FB40000}"/>
    <cellStyle name="Normal 77 3 3 3 2 2" xfId="53061" xr:uid="{00000000-0005-0000-0000-000040B40000}"/>
    <cellStyle name="Normal 77 3 3 3 3" xfId="45120" xr:uid="{00000000-0005-0000-0000-000041B40000}"/>
    <cellStyle name="Normal 77 3 3 4" xfId="9338" xr:uid="{00000000-0005-0000-0000-000042B40000}"/>
    <cellStyle name="Normal 77 3 3 4 2" xfId="38396" xr:uid="{00000000-0005-0000-0000-000043B40000}"/>
    <cellStyle name="Normal 77 3 3 5" xfId="31812" xr:uid="{00000000-0005-0000-0000-000044B40000}"/>
    <cellStyle name="Normal 77 3 4" xfId="3858" xr:uid="{00000000-0005-0000-0000-000045B40000}"/>
    <cellStyle name="Normal 77 3 4 2" xfId="17152" xr:uid="{00000000-0005-0000-0000-000046B40000}"/>
    <cellStyle name="Normal 77 3 4 2 2" xfId="25106" xr:uid="{00000000-0005-0000-0000-000047B40000}"/>
    <cellStyle name="Normal 77 3 4 2 2 2" xfId="54065" xr:uid="{00000000-0005-0000-0000-000048B40000}"/>
    <cellStyle name="Normal 77 3 4 2 3" xfId="46124" xr:uid="{00000000-0005-0000-0000-000049B40000}"/>
    <cellStyle name="Normal 77 3 4 3" xfId="10482" xr:uid="{00000000-0005-0000-0000-00004AB40000}"/>
    <cellStyle name="Normal 77 3 4 3 2" xfId="39540" xr:uid="{00000000-0005-0000-0000-00004BB40000}"/>
    <cellStyle name="Normal 77 3 4 4" xfId="32956" xr:uid="{00000000-0005-0000-0000-00004CB40000}"/>
    <cellStyle name="Normal 77 3 5" xfId="5014" xr:uid="{00000000-0005-0000-0000-00004DB40000}"/>
    <cellStyle name="Normal 77 3 5 2" xfId="18296" xr:uid="{00000000-0005-0000-0000-00004EB40000}"/>
    <cellStyle name="Normal 77 3 5 2 2" xfId="26250" xr:uid="{00000000-0005-0000-0000-00004FB40000}"/>
    <cellStyle name="Normal 77 3 5 2 2 2" xfId="55209" xr:uid="{00000000-0005-0000-0000-000050B40000}"/>
    <cellStyle name="Normal 77 3 5 2 3" xfId="47268" xr:uid="{00000000-0005-0000-0000-000051B40000}"/>
    <cellStyle name="Normal 77 3 5 3" xfId="11626" xr:uid="{00000000-0005-0000-0000-000052B40000}"/>
    <cellStyle name="Normal 77 3 5 3 2" xfId="40684" xr:uid="{00000000-0005-0000-0000-000053B40000}"/>
    <cellStyle name="Normal 77 3 5 4" xfId="34100" xr:uid="{00000000-0005-0000-0000-000054B40000}"/>
    <cellStyle name="Normal 77 3 6" xfId="7183" xr:uid="{00000000-0005-0000-0000-000055B40000}"/>
    <cellStyle name="Normal 77 3 6 2" xfId="20444" xr:uid="{00000000-0005-0000-0000-000056B40000}"/>
    <cellStyle name="Normal 77 3 6 2 2" xfId="28398" xr:uid="{00000000-0005-0000-0000-000057B40000}"/>
    <cellStyle name="Normal 77 3 6 2 2 2" xfId="57357" xr:uid="{00000000-0005-0000-0000-000058B40000}"/>
    <cellStyle name="Normal 77 3 6 2 3" xfId="49416" xr:uid="{00000000-0005-0000-0000-000059B40000}"/>
    <cellStyle name="Normal 77 3 6 3" xfId="13774" xr:uid="{00000000-0005-0000-0000-00005AB40000}"/>
    <cellStyle name="Normal 77 3 6 3 2" xfId="42832" xr:uid="{00000000-0005-0000-0000-00005BB40000}"/>
    <cellStyle name="Normal 77 3 6 4" xfId="36248" xr:uid="{00000000-0005-0000-0000-00005CB40000}"/>
    <cellStyle name="Normal 77 3 7" xfId="15052" xr:uid="{00000000-0005-0000-0000-00005DB40000}"/>
    <cellStyle name="Normal 77 3 7 2" xfId="23042" xr:uid="{00000000-0005-0000-0000-00005EB40000}"/>
    <cellStyle name="Normal 77 3 7 2 2" xfId="52001" xr:uid="{00000000-0005-0000-0000-00005FB40000}"/>
    <cellStyle name="Normal 77 3 7 3" xfId="44060" xr:uid="{00000000-0005-0000-0000-000060B40000}"/>
    <cellStyle name="Normal 77 3 8" xfId="21594" xr:uid="{00000000-0005-0000-0000-000061B40000}"/>
    <cellStyle name="Normal 77 3 8 2" xfId="29542" xr:uid="{00000000-0005-0000-0000-000062B40000}"/>
    <cellStyle name="Normal 77 3 8 2 2" xfId="58501" xr:uid="{00000000-0005-0000-0000-000063B40000}"/>
    <cellStyle name="Normal 77 3 8 3" xfId="50560" xr:uid="{00000000-0005-0000-0000-000064B40000}"/>
    <cellStyle name="Normal 77 3 9" xfId="8334" xr:uid="{00000000-0005-0000-0000-000065B40000}"/>
    <cellStyle name="Normal 77 3 9 2" xfId="37392" xr:uid="{00000000-0005-0000-0000-000066B40000}"/>
    <cellStyle name="Normal 77 4" xfId="2031" xr:uid="{00000000-0005-0000-0000-000067B40000}"/>
    <cellStyle name="Normal 77 4 2" xfId="3039" xr:uid="{00000000-0005-0000-0000-000068B40000}"/>
    <cellStyle name="Normal 77 4 2 2" xfId="6397" xr:uid="{00000000-0005-0000-0000-000069B40000}"/>
    <cellStyle name="Normal 77 4 2 2 2" xfId="19679" xr:uid="{00000000-0005-0000-0000-00006AB40000}"/>
    <cellStyle name="Normal 77 4 2 2 2 2" xfId="27633" xr:uid="{00000000-0005-0000-0000-00006BB40000}"/>
    <cellStyle name="Normal 77 4 2 2 2 2 2" xfId="56592" xr:uid="{00000000-0005-0000-0000-00006CB40000}"/>
    <cellStyle name="Normal 77 4 2 2 2 3" xfId="48651" xr:uid="{00000000-0005-0000-0000-00006DB40000}"/>
    <cellStyle name="Normal 77 4 2 2 3" xfId="13009" xr:uid="{00000000-0005-0000-0000-00006EB40000}"/>
    <cellStyle name="Normal 77 4 2 2 3 2" xfId="42067" xr:uid="{00000000-0005-0000-0000-00006FB40000}"/>
    <cellStyle name="Normal 77 4 2 2 4" xfId="35483" xr:uid="{00000000-0005-0000-0000-000070B40000}"/>
    <cellStyle name="Normal 77 4 2 3" xfId="16527" xr:uid="{00000000-0005-0000-0000-000071B40000}"/>
    <cellStyle name="Normal 77 4 2 3 2" xfId="24481" xr:uid="{00000000-0005-0000-0000-000072B40000}"/>
    <cellStyle name="Normal 77 4 2 3 2 2" xfId="53440" xr:uid="{00000000-0005-0000-0000-000073B40000}"/>
    <cellStyle name="Normal 77 4 2 3 3" xfId="45499" xr:uid="{00000000-0005-0000-0000-000074B40000}"/>
    <cellStyle name="Normal 77 4 2 4" xfId="9717" xr:uid="{00000000-0005-0000-0000-000075B40000}"/>
    <cellStyle name="Normal 77 4 2 4 2" xfId="38775" xr:uid="{00000000-0005-0000-0000-000076B40000}"/>
    <cellStyle name="Normal 77 4 2 5" xfId="32191" xr:uid="{00000000-0005-0000-0000-000077B40000}"/>
    <cellStyle name="Normal 77 4 3" xfId="4237" xr:uid="{00000000-0005-0000-0000-000078B40000}"/>
    <cellStyle name="Normal 77 4 3 2" xfId="17531" xr:uid="{00000000-0005-0000-0000-000079B40000}"/>
    <cellStyle name="Normal 77 4 3 2 2" xfId="25485" xr:uid="{00000000-0005-0000-0000-00007AB40000}"/>
    <cellStyle name="Normal 77 4 3 2 2 2" xfId="54444" xr:uid="{00000000-0005-0000-0000-00007BB40000}"/>
    <cellStyle name="Normal 77 4 3 2 3" xfId="46503" xr:uid="{00000000-0005-0000-0000-00007CB40000}"/>
    <cellStyle name="Normal 77 4 3 3" xfId="10861" xr:uid="{00000000-0005-0000-0000-00007DB40000}"/>
    <cellStyle name="Normal 77 4 3 3 2" xfId="39919" xr:uid="{00000000-0005-0000-0000-00007EB40000}"/>
    <cellStyle name="Normal 77 4 3 4" xfId="33335" xr:uid="{00000000-0005-0000-0000-00007FB40000}"/>
    <cellStyle name="Normal 77 4 4" xfId="5393" xr:uid="{00000000-0005-0000-0000-000080B40000}"/>
    <cellStyle name="Normal 77 4 4 2" xfId="18675" xr:uid="{00000000-0005-0000-0000-000081B40000}"/>
    <cellStyle name="Normal 77 4 4 2 2" xfId="26629" xr:uid="{00000000-0005-0000-0000-000082B40000}"/>
    <cellStyle name="Normal 77 4 4 2 2 2" xfId="55588" xr:uid="{00000000-0005-0000-0000-000083B40000}"/>
    <cellStyle name="Normal 77 4 4 2 3" xfId="47647" xr:uid="{00000000-0005-0000-0000-000084B40000}"/>
    <cellStyle name="Normal 77 4 4 3" xfId="12005" xr:uid="{00000000-0005-0000-0000-000085B40000}"/>
    <cellStyle name="Normal 77 4 4 3 2" xfId="41063" xr:uid="{00000000-0005-0000-0000-000086B40000}"/>
    <cellStyle name="Normal 77 4 4 4" xfId="34479" xr:uid="{00000000-0005-0000-0000-000087B40000}"/>
    <cellStyle name="Normal 77 4 5" xfId="7562" xr:uid="{00000000-0005-0000-0000-000088B40000}"/>
    <cellStyle name="Normal 77 4 5 2" xfId="20823" xr:uid="{00000000-0005-0000-0000-000089B40000}"/>
    <cellStyle name="Normal 77 4 5 2 2" xfId="28777" xr:uid="{00000000-0005-0000-0000-00008AB40000}"/>
    <cellStyle name="Normal 77 4 5 2 2 2" xfId="57736" xr:uid="{00000000-0005-0000-0000-00008BB40000}"/>
    <cellStyle name="Normal 77 4 5 2 3" xfId="49795" xr:uid="{00000000-0005-0000-0000-00008CB40000}"/>
    <cellStyle name="Normal 77 4 5 3" xfId="14153" xr:uid="{00000000-0005-0000-0000-00008DB40000}"/>
    <cellStyle name="Normal 77 4 5 3 2" xfId="43211" xr:uid="{00000000-0005-0000-0000-00008EB40000}"/>
    <cellStyle name="Normal 77 4 5 4" xfId="36627" xr:uid="{00000000-0005-0000-0000-00008FB40000}"/>
    <cellStyle name="Normal 77 4 6" xfId="15432" xr:uid="{00000000-0005-0000-0000-000090B40000}"/>
    <cellStyle name="Normal 77 4 6 2" xfId="23422" xr:uid="{00000000-0005-0000-0000-000091B40000}"/>
    <cellStyle name="Normal 77 4 6 2 2" xfId="52381" xr:uid="{00000000-0005-0000-0000-000092B40000}"/>
    <cellStyle name="Normal 77 4 6 3" xfId="44440" xr:uid="{00000000-0005-0000-0000-000093B40000}"/>
    <cellStyle name="Normal 77 4 7" xfId="21973" xr:uid="{00000000-0005-0000-0000-000094B40000}"/>
    <cellStyle name="Normal 77 4 7 2" xfId="29921" xr:uid="{00000000-0005-0000-0000-000095B40000}"/>
    <cellStyle name="Normal 77 4 7 2 2" xfId="58880" xr:uid="{00000000-0005-0000-0000-000096B40000}"/>
    <cellStyle name="Normal 77 4 7 3" xfId="50939" xr:uid="{00000000-0005-0000-0000-000097B40000}"/>
    <cellStyle name="Normal 77 4 8" xfId="8713" xr:uid="{00000000-0005-0000-0000-000098B40000}"/>
    <cellStyle name="Normal 77 4 8 2" xfId="37771" xr:uid="{00000000-0005-0000-0000-000099B40000}"/>
    <cellStyle name="Normal 77 4 9" xfId="31187" xr:uid="{00000000-0005-0000-0000-00009AB40000}"/>
    <cellStyle name="Normal 77 5" xfId="1849" xr:uid="{00000000-0005-0000-0000-00009BB40000}"/>
    <cellStyle name="Normal 77 5 2" xfId="2859" xr:uid="{00000000-0005-0000-0000-00009CB40000}"/>
    <cellStyle name="Normal 77 5 2 2" xfId="6217" xr:uid="{00000000-0005-0000-0000-00009DB40000}"/>
    <cellStyle name="Normal 77 5 2 2 2" xfId="19499" xr:uid="{00000000-0005-0000-0000-00009EB40000}"/>
    <cellStyle name="Normal 77 5 2 2 2 2" xfId="27453" xr:uid="{00000000-0005-0000-0000-00009FB40000}"/>
    <cellStyle name="Normal 77 5 2 2 2 2 2" xfId="56412" xr:uid="{00000000-0005-0000-0000-0000A0B40000}"/>
    <cellStyle name="Normal 77 5 2 2 2 3" xfId="48471" xr:uid="{00000000-0005-0000-0000-0000A1B40000}"/>
    <cellStyle name="Normal 77 5 2 2 3" xfId="12829" xr:uid="{00000000-0005-0000-0000-0000A2B40000}"/>
    <cellStyle name="Normal 77 5 2 2 3 2" xfId="41887" xr:uid="{00000000-0005-0000-0000-0000A3B40000}"/>
    <cellStyle name="Normal 77 5 2 2 4" xfId="35303" xr:uid="{00000000-0005-0000-0000-0000A4B40000}"/>
    <cellStyle name="Normal 77 5 2 3" xfId="16347" xr:uid="{00000000-0005-0000-0000-0000A5B40000}"/>
    <cellStyle name="Normal 77 5 2 3 2" xfId="24301" xr:uid="{00000000-0005-0000-0000-0000A6B40000}"/>
    <cellStyle name="Normal 77 5 2 3 2 2" xfId="53260" xr:uid="{00000000-0005-0000-0000-0000A7B40000}"/>
    <cellStyle name="Normal 77 5 2 3 3" xfId="45319" xr:uid="{00000000-0005-0000-0000-0000A8B40000}"/>
    <cellStyle name="Normal 77 5 2 4" xfId="9537" xr:uid="{00000000-0005-0000-0000-0000A9B40000}"/>
    <cellStyle name="Normal 77 5 2 4 2" xfId="38595" xr:uid="{00000000-0005-0000-0000-0000AAB40000}"/>
    <cellStyle name="Normal 77 5 2 5" xfId="32011" xr:uid="{00000000-0005-0000-0000-0000ABB40000}"/>
    <cellStyle name="Normal 77 5 3" xfId="4057" xr:uid="{00000000-0005-0000-0000-0000ACB40000}"/>
    <cellStyle name="Normal 77 5 3 2" xfId="17351" xr:uid="{00000000-0005-0000-0000-0000ADB40000}"/>
    <cellStyle name="Normal 77 5 3 2 2" xfId="25305" xr:uid="{00000000-0005-0000-0000-0000AEB40000}"/>
    <cellStyle name="Normal 77 5 3 2 2 2" xfId="54264" xr:uid="{00000000-0005-0000-0000-0000AFB40000}"/>
    <cellStyle name="Normal 77 5 3 2 3" xfId="46323" xr:uid="{00000000-0005-0000-0000-0000B0B40000}"/>
    <cellStyle name="Normal 77 5 3 3" xfId="10681" xr:uid="{00000000-0005-0000-0000-0000B1B40000}"/>
    <cellStyle name="Normal 77 5 3 3 2" xfId="39739" xr:uid="{00000000-0005-0000-0000-0000B2B40000}"/>
    <cellStyle name="Normal 77 5 3 4" xfId="33155" xr:uid="{00000000-0005-0000-0000-0000B3B40000}"/>
    <cellStyle name="Normal 77 5 4" xfId="5213" xr:uid="{00000000-0005-0000-0000-0000B4B40000}"/>
    <cellStyle name="Normal 77 5 4 2" xfId="18495" xr:uid="{00000000-0005-0000-0000-0000B5B40000}"/>
    <cellStyle name="Normal 77 5 4 2 2" xfId="26449" xr:uid="{00000000-0005-0000-0000-0000B6B40000}"/>
    <cellStyle name="Normal 77 5 4 2 2 2" xfId="55408" xr:uid="{00000000-0005-0000-0000-0000B7B40000}"/>
    <cellStyle name="Normal 77 5 4 2 3" xfId="47467" xr:uid="{00000000-0005-0000-0000-0000B8B40000}"/>
    <cellStyle name="Normal 77 5 4 3" xfId="11825" xr:uid="{00000000-0005-0000-0000-0000B9B40000}"/>
    <cellStyle name="Normal 77 5 4 3 2" xfId="40883" xr:uid="{00000000-0005-0000-0000-0000BAB40000}"/>
    <cellStyle name="Normal 77 5 4 4" xfId="34299" xr:uid="{00000000-0005-0000-0000-0000BBB40000}"/>
    <cellStyle name="Normal 77 5 5" xfId="7382" xr:uid="{00000000-0005-0000-0000-0000BCB40000}"/>
    <cellStyle name="Normal 77 5 5 2" xfId="20643" xr:uid="{00000000-0005-0000-0000-0000BDB40000}"/>
    <cellStyle name="Normal 77 5 5 2 2" xfId="28597" xr:uid="{00000000-0005-0000-0000-0000BEB40000}"/>
    <cellStyle name="Normal 77 5 5 2 2 2" xfId="57556" xr:uid="{00000000-0005-0000-0000-0000BFB40000}"/>
    <cellStyle name="Normal 77 5 5 2 3" xfId="49615" xr:uid="{00000000-0005-0000-0000-0000C0B40000}"/>
    <cellStyle name="Normal 77 5 5 3" xfId="13973" xr:uid="{00000000-0005-0000-0000-0000C1B40000}"/>
    <cellStyle name="Normal 77 5 5 3 2" xfId="43031" xr:uid="{00000000-0005-0000-0000-0000C2B40000}"/>
    <cellStyle name="Normal 77 5 5 4" xfId="36447" xr:uid="{00000000-0005-0000-0000-0000C3B40000}"/>
    <cellStyle name="Normal 77 5 6" xfId="15252" xr:uid="{00000000-0005-0000-0000-0000C4B40000}"/>
    <cellStyle name="Normal 77 5 6 2" xfId="23242" xr:uid="{00000000-0005-0000-0000-0000C5B40000}"/>
    <cellStyle name="Normal 77 5 6 2 2" xfId="52201" xr:uid="{00000000-0005-0000-0000-0000C6B40000}"/>
    <cellStyle name="Normal 77 5 6 3" xfId="44260" xr:uid="{00000000-0005-0000-0000-0000C7B40000}"/>
    <cellStyle name="Normal 77 5 7" xfId="21793" xr:uid="{00000000-0005-0000-0000-0000C8B40000}"/>
    <cellStyle name="Normal 77 5 7 2" xfId="29741" xr:uid="{00000000-0005-0000-0000-0000C9B40000}"/>
    <cellStyle name="Normal 77 5 7 2 2" xfId="58700" xr:uid="{00000000-0005-0000-0000-0000CAB40000}"/>
    <cellStyle name="Normal 77 5 7 3" xfId="50759" xr:uid="{00000000-0005-0000-0000-0000CBB40000}"/>
    <cellStyle name="Normal 77 5 8" xfId="8533" xr:uid="{00000000-0005-0000-0000-0000CCB40000}"/>
    <cellStyle name="Normal 77 5 8 2" xfId="37591" xr:uid="{00000000-0005-0000-0000-0000CDB40000}"/>
    <cellStyle name="Normal 77 5 9" xfId="31007" xr:uid="{00000000-0005-0000-0000-0000CEB40000}"/>
    <cellStyle name="Normal 77 6" xfId="2447" xr:uid="{00000000-0005-0000-0000-0000CFB40000}"/>
    <cellStyle name="Normal 77 6 2" xfId="5805" xr:uid="{00000000-0005-0000-0000-0000D0B40000}"/>
    <cellStyle name="Normal 77 6 2 2" xfId="19087" xr:uid="{00000000-0005-0000-0000-0000D1B40000}"/>
    <cellStyle name="Normal 77 6 2 2 2" xfId="27041" xr:uid="{00000000-0005-0000-0000-0000D2B40000}"/>
    <cellStyle name="Normal 77 6 2 2 2 2" xfId="56000" xr:uid="{00000000-0005-0000-0000-0000D3B40000}"/>
    <cellStyle name="Normal 77 6 2 2 3" xfId="48059" xr:uid="{00000000-0005-0000-0000-0000D4B40000}"/>
    <cellStyle name="Normal 77 6 2 3" xfId="12417" xr:uid="{00000000-0005-0000-0000-0000D5B40000}"/>
    <cellStyle name="Normal 77 6 2 3 2" xfId="41475" xr:uid="{00000000-0005-0000-0000-0000D6B40000}"/>
    <cellStyle name="Normal 77 6 2 4" xfId="34891" xr:uid="{00000000-0005-0000-0000-0000D7B40000}"/>
    <cellStyle name="Normal 77 6 3" xfId="15939" xr:uid="{00000000-0005-0000-0000-0000D8B40000}"/>
    <cellStyle name="Normal 77 6 3 2" xfId="23920" xr:uid="{00000000-0005-0000-0000-0000D9B40000}"/>
    <cellStyle name="Normal 77 6 3 2 2" xfId="52879" xr:uid="{00000000-0005-0000-0000-0000DAB40000}"/>
    <cellStyle name="Normal 77 6 3 3" xfId="44938" xr:uid="{00000000-0005-0000-0000-0000DBB40000}"/>
    <cellStyle name="Normal 77 6 4" xfId="9125" xr:uid="{00000000-0005-0000-0000-0000DCB40000}"/>
    <cellStyle name="Normal 77 6 4 2" xfId="38183" xr:uid="{00000000-0005-0000-0000-0000DDB40000}"/>
    <cellStyle name="Normal 77 6 5" xfId="31599" xr:uid="{00000000-0005-0000-0000-0000DEB40000}"/>
    <cellStyle name="Normal 77 7" xfId="3645" xr:uid="{00000000-0005-0000-0000-0000DFB40000}"/>
    <cellStyle name="Normal 77 7 2" xfId="16939" xr:uid="{00000000-0005-0000-0000-0000E0B40000}"/>
    <cellStyle name="Normal 77 7 2 2" xfId="24893" xr:uid="{00000000-0005-0000-0000-0000E1B40000}"/>
    <cellStyle name="Normal 77 7 2 2 2" xfId="53852" xr:uid="{00000000-0005-0000-0000-0000E2B40000}"/>
    <cellStyle name="Normal 77 7 2 3" xfId="45911" xr:uid="{00000000-0005-0000-0000-0000E3B40000}"/>
    <cellStyle name="Normal 77 7 3" xfId="10269" xr:uid="{00000000-0005-0000-0000-0000E4B40000}"/>
    <cellStyle name="Normal 77 7 3 2" xfId="39327" xr:uid="{00000000-0005-0000-0000-0000E5B40000}"/>
    <cellStyle name="Normal 77 7 4" xfId="32743" xr:uid="{00000000-0005-0000-0000-0000E6B40000}"/>
    <cellStyle name="Normal 77 8" xfId="4801" xr:uid="{00000000-0005-0000-0000-0000E7B40000}"/>
    <cellStyle name="Normal 77 8 2" xfId="18083" xr:uid="{00000000-0005-0000-0000-0000E8B40000}"/>
    <cellStyle name="Normal 77 8 2 2" xfId="26037" xr:uid="{00000000-0005-0000-0000-0000E9B40000}"/>
    <cellStyle name="Normal 77 8 2 2 2" xfId="54996" xr:uid="{00000000-0005-0000-0000-0000EAB40000}"/>
    <cellStyle name="Normal 77 8 2 3" xfId="47055" xr:uid="{00000000-0005-0000-0000-0000EBB40000}"/>
    <cellStyle name="Normal 77 8 3" xfId="11413" xr:uid="{00000000-0005-0000-0000-0000ECB40000}"/>
    <cellStyle name="Normal 77 8 3 2" xfId="40471" xr:uid="{00000000-0005-0000-0000-0000EDB40000}"/>
    <cellStyle name="Normal 77 8 4" xfId="33887" xr:uid="{00000000-0005-0000-0000-0000EEB40000}"/>
    <cellStyle name="Normal 77 9" xfId="6970" xr:uid="{00000000-0005-0000-0000-0000EFB40000}"/>
    <cellStyle name="Normal 77 9 2" xfId="20231" xr:uid="{00000000-0005-0000-0000-0000F0B40000}"/>
    <cellStyle name="Normal 77 9 2 2" xfId="28185" xr:uid="{00000000-0005-0000-0000-0000F1B40000}"/>
    <cellStyle name="Normal 77 9 2 2 2" xfId="57144" xr:uid="{00000000-0005-0000-0000-0000F2B40000}"/>
    <cellStyle name="Normal 77 9 2 3" xfId="49203" xr:uid="{00000000-0005-0000-0000-0000F3B40000}"/>
    <cellStyle name="Normal 77 9 3" xfId="13561" xr:uid="{00000000-0005-0000-0000-0000F4B40000}"/>
    <cellStyle name="Normal 77 9 3 2" xfId="42619" xr:uid="{00000000-0005-0000-0000-0000F5B40000}"/>
    <cellStyle name="Normal 77 9 4" xfId="36035" xr:uid="{00000000-0005-0000-0000-0000F6B40000}"/>
    <cellStyle name="Normal 78" xfId="1389" xr:uid="{00000000-0005-0000-0000-0000F7B40000}"/>
    <cellStyle name="Normal 78 10" xfId="14833" xr:uid="{00000000-0005-0000-0000-0000F8B40000}"/>
    <cellStyle name="Normal 78 10 2" xfId="22824" xr:uid="{00000000-0005-0000-0000-0000F9B40000}"/>
    <cellStyle name="Normal 78 10 2 2" xfId="51783" xr:uid="{00000000-0005-0000-0000-0000FAB40000}"/>
    <cellStyle name="Normal 78 10 3" xfId="43842" xr:uid="{00000000-0005-0000-0000-0000FBB40000}"/>
    <cellStyle name="Normal 78 11" xfId="21376" xr:uid="{00000000-0005-0000-0000-0000FCB40000}"/>
    <cellStyle name="Normal 78 11 2" xfId="29324" xr:uid="{00000000-0005-0000-0000-0000FDB40000}"/>
    <cellStyle name="Normal 78 11 2 2" xfId="58283" xr:uid="{00000000-0005-0000-0000-0000FEB40000}"/>
    <cellStyle name="Normal 78 11 3" xfId="50342" xr:uid="{00000000-0005-0000-0000-0000FFB40000}"/>
    <cellStyle name="Normal 78 12" xfId="8116" xr:uid="{00000000-0005-0000-0000-000000B50000}"/>
    <cellStyle name="Normal 78 12 2" xfId="37174" xr:uid="{00000000-0005-0000-0000-000001B50000}"/>
    <cellStyle name="Normal 78 13" xfId="30590" xr:uid="{00000000-0005-0000-0000-000002B50000}"/>
    <cellStyle name="Normal 78 2" xfId="1484" xr:uid="{00000000-0005-0000-0000-000003B50000}"/>
    <cellStyle name="Normal 78 2 10" xfId="21466" xr:uid="{00000000-0005-0000-0000-000004B50000}"/>
    <cellStyle name="Normal 78 2 10 2" xfId="29414" xr:uid="{00000000-0005-0000-0000-000005B50000}"/>
    <cellStyle name="Normal 78 2 10 2 2" xfId="58373" xr:uid="{00000000-0005-0000-0000-000006B50000}"/>
    <cellStyle name="Normal 78 2 10 3" xfId="50432" xr:uid="{00000000-0005-0000-0000-000007B50000}"/>
    <cellStyle name="Normal 78 2 11" xfId="8206" xr:uid="{00000000-0005-0000-0000-000008B50000}"/>
    <cellStyle name="Normal 78 2 11 2" xfId="37264" xr:uid="{00000000-0005-0000-0000-000009B50000}"/>
    <cellStyle name="Normal 78 2 12" xfId="30680" xr:uid="{00000000-0005-0000-0000-00000AB50000}"/>
    <cellStyle name="Normal 78 2 2" xfId="1704" xr:uid="{00000000-0005-0000-0000-00000BB50000}"/>
    <cellStyle name="Normal 78 2 2 10" xfId="30893" xr:uid="{00000000-0005-0000-0000-00000CB50000}"/>
    <cellStyle name="Normal 78 2 2 2" xfId="2329" xr:uid="{00000000-0005-0000-0000-00000DB50000}"/>
    <cellStyle name="Normal 78 2 2 2 2" xfId="3337" xr:uid="{00000000-0005-0000-0000-00000EB50000}"/>
    <cellStyle name="Normal 78 2 2 2 2 2" xfId="6695" xr:uid="{00000000-0005-0000-0000-00000FB50000}"/>
    <cellStyle name="Normal 78 2 2 2 2 2 2" xfId="19977" xr:uid="{00000000-0005-0000-0000-000010B50000}"/>
    <cellStyle name="Normal 78 2 2 2 2 2 2 2" xfId="27931" xr:uid="{00000000-0005-0000-0000-000011B50000}"/>
    <cellStyle name="Normal 78 2 2 2 2 2 2 2 2" xfId="56890" xr:uid="{00000000-0005-0000-0000-000012B50000}"/>
    <cellStyle name="Normal 78 2 2 2 2 2 2 3" xfId="48949" xr:uid="{00000000-0005-0000-0000-000013B50000}"/>
    <cellStyle name="Normal 78 2 2 2 2 2 3" xfId="13307" xr:uid="{00000000-0005-0000-0000-000014B50000}"/>
    <cellStyle name="Normal 78 2 2 2 2 2 3 2" xfId="42365" xr:uid="{00000000-0005-0000-0000-000015B50000}"/>
    <cellStyle name="Normal 78 2 2 2 2 2 4" xfId="35781" xr:uid="{00000000-0005-0000-0000-000016B50000}"/>
    <cellStyle name="Normal 78 2 2 2 2 3" xfId="16825" xr:uid="{00000000-0005-0000-0000-000017B50000}"/>
    <cellStyle name="Normal 78 2 2 2 2 3 2" xfId="24779" xr:uid="{00000000-0005-0000-0000-000018B50000}"/>
    <cellStyle name="Normal 78 2 2 2 2 3 2 2" xfId="53738" xr:uid="{00000000-0005-0000-0000-000019B50000}"/>
    <cellStyle name="Normal 78 2 2 2 2 3 3" xfId="45797" xr:uid="{00000000-0005-0000-0000-00001AB50000}"/>
    <cellStyle name="Normal 78 2 2 2 2 4" xfId="10015" xr:uid="{00000000-0005-0000-0000-00001BB50000}"/>
    <cellStyle name="Normal 78 2 2 2 2 4 2" xfId="39073" xr:uid="{00000000-0005-0000-0000-00001CB50000}"/>
    <cellStyle name="Normal 78 2 2 2 2 5" xfId="32489" xr:uid="{00000000-0005-0000-0000-00001DB50000}"/>
    <cellStyle name="Normal 78 2 2 2 3" xfId="4535" xr:uid="{00000000-0005-0000-0000-00001EB50000}"/>
    <cellStyle name="Normal 78 2 2 2 3 2" xfId="17829" xr:uid="{00000000-0005-0000-0000-00001FB50000}"/>
    <cellStyle name="Normal 78 2 2 2 3 2 2" xfId="25783" xr:uid="{00000000-0005-0000-0000-000020B50000}"/>
    <cellStyle name="Normal 78 2 2 2 3 2 2 2" xfId="54742" xr:uid="{00000000-0005-0000-0000-000021B50000}"/>
    <cellStyle name="Normal 78 2 2 2 3 2 3" xfId="46801" xr:uid="{00000000-0005-0000-0000-000022B50000}"/>
    <cellStyle name="Normal 78 2 2 2 3 3" xfId="11159" xr:uid="{00000000-0005-0000-0000-000023B50000}"/>
    <cellStyle name="Normal 78 2 2 2 3 3 2" xfId="40217" xr:uid="{00000000-0005-0000-0000-000024B50000}"/>
    <cellStyle name="Normal 78 2 2 2 3 4" xfId="33633" xr:uid="{00000000-0005-0000-0000-000025B50000}"/>
    <cellStyle name="Normal 78 2 2 2 4" xfId="5691" xr:uid="{00000000-0005-0000-0000-000026B50000}"/>
    <cellStyle name="Normal 78 2 2 2 4 2" xfId="18973" xr:uid="{00000000-0005-0000-0000-000027B50000}"/>
    <cellStyle name="Normal 78 2 2 2 4 2 2" xfId="26927" xr:uid="{00000000-0005-0000-0000-000028B50000}"/>
    <cellStyle name="Normal 78 2 2 2 4 2 2 2" xfId="55886" xr:uid="{00000000-0005-0000-0000-000029B50000}"/>
    <cellStyle name="Normal 78 2 2 2 4 2 3" xfId="47945" xr:uid="{00000000-0005-0000-0000-00002AB50000}"/>
    <cellStyle name="Normal 78 2 2 2 4 3" xfId="12303" xr:uid="{00000000-0005-0000-0000-00002BB50000}"/>
    <cellStyle name="Normal 78 2 2 2 4 3 2" xfId="41361" xr:uid="{00000000-0005-0000-0000-00002CB50000}"/>
    <cellStyle name="Normal 78 2 2 2 4 4" xfId="34777" xr:uid="{00000000-0005-0000-0000-00002DB50000}"/>
    <cellStyle name="Normal 78 2 2 2 5" xfId="7860" xr:uid="{00000000-0005-0000-0000-00002EB50000}"/>
    <cellStyle name="Normal 78 2 2 2 5 2" xfId="21121" xr:uid="{00000000-0005-0000-0000-00002FB50000}"/>
    <cellStyle name="Normal 78 2 2 2 5 2 2" xfId="29075" xr:uid="{00000000-0005-0000-0000-000030B50000}"/>
    <cellStyle name="Normal 78 2 2 2 5 2 2 2" xfId="58034" xr:uid="{00000000-0005-0000-0000-000031B50000}"/>
    <cellStyle name="Normal 78 2 2 2 5 2 3" xfId="50093" xr:uid="{00000000-0005-0000-0000-000032B50000}"/>
    <cellStyle name="Normal 78 2 2 2 5 3" xfId="14451" xr:uid="{00000000-0005-0000-0000-000033B50000}"/>
    <cellStyle name="Normal 78 2 2 2 5 3 2" xfId="43509" xr:uid="{00000000-0005-0000-0000-000034B50000}"/>
    <cellStyle name="Normal 78 2 2 2 5 4" xfId="36925" xr:uid="{00000000-0005-0000-0000-000035B50000}"/>
    <cellStyle name="Normal 78 2 2 2 6" xfId="15730" xr:uid="{00000000-0005-0000-0000-000036B50000}"/>
    <cellStyle name="Normal 78 2 2 2 6 2" xfId="23720" xr:uid="{00000000-0005-0000-0000-000037B50000}"/>
    <cellStyle name="Normal 78 2 2 2 6 2 2" xfId="52679" xr:uid="{00000000-0005-0000-0000-000038B50000}"/>
    <cellStyle name="Normal 78 2 2 2 6 3" xfId="44738" xr:uid="{00000000-0005-0000-0000-000039B50000}"/>
    <cellStyle name="Normal 78 2 2 2 7" xfId="22271" xr:uid="{00000000-0005-0000-0000-00003AB50000}"/>
    <cellStyle name="Normal 78 2 2 2 7 2" xfId="30219" xr:uid="{00000000-0005-0000-0000-00003BB50000}"/>
    <cellStyle name="Normal 78 2 2 2 7 2 2" xfId="59178" xr:uid="{00000000-0005-0000-0000-00003CB50000}"/>
    <cellStyle name="Normal 78 2 2 2 7 3" xfId="51237" xr:uid="{00000000-0005-0000-0000-00003DB50000}"/>
    <cellStyle name="Normal 78 2 2 2 8" xfId="9011" xr:uid="{00000000-0005-0000-0000-00003EB50000}"/>
    <cellStyle name="Normal 78 2 2 2 8 2" xfId="38069" xr:uid="{00000000-0005-0000-0000-00003FB50000}"/>
    <cellStyle name="Normal 78 2 2 2 9" xfId="31485" xr:uid="{00000000-0005-0000-0000-000040B50000}"/>
    <cellStyle name="Normal 78 2 2 3" xfId="2745" xr:uid="{00000000-0005-0000-0000-000041B50000}"/>
    <cellStyle name="Normal 78 2 2 3 2" xfId="6103" xr:uid="{00000000-0005-0000-0000-000042B50000}"/>
    <cellStyle name="Normal 78 2 2 3 2 2" xfId="19385" xr:uid="{00000000-0005-0000-0000-000043B50000}"/>
    <cellStyle name="Normal 78 2 2 3 2 2 2" xfId="27339" xr:uid="{00000000-0005-0000-0000-000044B50000}"/>
    <cellStyle name="Normal 78 2 2 3 2 2 2 2" xfId="56298" xr:uid="{00000000-0005-0000-0000-000045B50000}"/>
    <cellStyle name="Normal 78 2 2 3 2 2 3" xfId="48357" xr:uid="{00000000-0005-0000-0000-000046B50000}"/>
    <cellStyle name="Normal 78 2 2 3 2 3" xfId="12715" xr:uid="{00000000-0005-0000-0000-000047B50000}"/>
    <cellStyle name="Normal 78 2 2 3 2 3 2" xfId="41773" xr:uid="{00000000-0005-0000-0000-000048B50000}"/>
    <cellStyle name="Normal 78 2 2 3 2 4" xfId="35189" xr:uid="{00000000-0005-0000-0000-000049B50000}"/>
    <cellStyle name="Normal 78 2 2 3 3" xfId="16233" xr:uid="{00000000-0005-0000-0000-00004AB50000}"/>
    <cellStyle name="Normal 78 2 2 3 3 2" xfId="24187" xr:uid="{00000000-0005-0000-0000-00004BB50000}"/>
    <cellStyle name="Normal 78 2 2 3 3 2 2" xfId="53146" xr:uid="{00000000-0005-0000-0000-00004CB50000}"/>
    <cellStyle name="Normal 78 2 2 3 3 3" xfId="45205" xr:uid="{00000000-0005-0000-0000-00004DB50000}"/>
    <cellStyle name="Normal 78 2 2 3 4" xfId="9423" xr:uid="{00000000-0005-0000-0000-00004EB50000}"/>
    <cellStyle name="Normal 78 2 2 3 4 2" xfId="38481" xr:uid="{00000000-0005-0000-0000-00004FB50000}"/>
    <cellStyle name="Normal 78 2 2 3 5" xfId="31897" xr:uid="{00000000-0005-0000-0000-000050B50000}"/>
    <cellStyle name="Normal 78 2 2 4" xfId="3943" xr:uid="{00000000-0005-0000-0000-000051B50000}"/>
    <cellStyle name="Normal 78 2 2 4 2" xfId="17237" xr:uid="{00000000-0005-0000-0000-000052B50000}"/>
    <cellStyle name="Normal 78 2 2 4 2 2" xfId="25191" xr:uid="{00000000-0005-0000-0000-000053B50000}"/>
    <cellStyle name="Normal 78 2 2 4 2 2 2" xfId="54150" xr:uid="{00000000-0005-0000-0000-000054B50000}"/>
    <cellStyle name="Normal 78 2 2 4 2 3" xfId="46209" xr:uid="{00000000-0005-0000-0000-000055B50000}"/>
    <cellStyle name="Normal 78 2 2 4 3" xfId="10567" xr:uid="{00000000-0005-0000-0000-000056B50000}"/>
    <cellStyle name="Normal 78 2 2 4 3 2" xfId="39625" xr:uid="{00000000-0005-0000-0000-000057B50000}"/>
    <cellStyle name="Normal 78 2 2 4 4" xfId="33041" xr:uid="{00000000-0005-0000-0000-000058B50000}"/>
    <cellStyle name="Normal 78 2 2 5" xfId="5099" xr:uid="{00000000-0005-0000-0000-000059B50000}"/>
    <cellStyle name="Normal 78 2 2 5 2" xfId="18381" xr:uid="{00000000-0005-0000-0000-00005AB50000}"/>
    <cellStyle name="Normal 78 2 2 5 2 2" xfId="26335" xr:uid="{00000000-0005-0000-0000-00005BB50000}"/>
    <cellStyle name="Normal 78 2 2 5 2 2 2" xfId="55294" xr:uid="{00000000-0005-0000-0000-00005CB50000}"/>
    <cellStyle name="Normal 78 2 2 5 2 3" xfId="47353" xr:uid="{00000000-0005-0000-0000-00005DB50000}"/>
    <cellStyle name="Normal 78 2 2 5 3" xfId="11711" xr:uid="{00000000-0005-0000-0000-00005EB50000}"/>
    <cellStyle name="Normal 78 2 2 5 3 2" xfId="40769" xr:uid="{00000000-0005-0000-0000-00005FB50000}"/>
    <cellStyle name="Normal 78 2 2 5 4" xfId="34185" xr:uid="{00000000-0005-0000-0000-000060B50000}"/>
    <cellStyle name="Normal 78 2 2 6" xfId="7268" xr:uid="{00000000-0005-0000-0000-000061B50000}"/>
    <cellStyle name="Normal 78 2 2 6 2" xfId="20529" xr:uid="{00000000-0005-0000-0000-000062B50000}"/>
    <cellStyle name="Normal 78 2 2 6 2 2" xfId="28483" xr:uid="{00000000-0005-0000-0000-000063B50000}"/>
    <cellStyle name="Normal 78 2 2 6 2 2 2" xfId="57442" xr:uid="{00000000-0005-0000-0000-000064B50000}"/>
    <cellStyle name="Normal 78 2 2 6 2 3" xfId="49501" xr:uid="{00000000-0005-0000-0000-000065B50000}"/>
    <cellStyle name="Normal 78 2 2 6 3" xfId="13859" xr:uid="{00000000-0005-0000-0000-000066B50000}"/>
    <cellStyle name="Normal 78 2 2 6 3 2" xfId="42917" xr:uid="{00000000-0005-0000-0000-000067B50000}"/>
    <cellStyle name="Normal 78 2 2 6 4" xfId="36333" xr:uid="{00000000-0005-0000-0000-000068B50000}"/>
    <cellStyle name="Normal 78 2 2 7" xfId="15137" xr:uid="{00000000-0005-0000-0000-000069B50000}"/>
    <cellStyle name="Normal 78 2 2 7 2" xfId="23127" xr:uid="{00000000-0005-0000-0000-00006AB50000}"/>
    <cellStyle name="Normal 78 2 2 7 2 2" xfId="52086" xr:uid="{00000000-0005-0000-0000-00006BB50000}"/>
    <cellStyle name="Normal 78 2 2 7 3" xfId="44145" xr:uid="{00000000-0005-0000-0000-00006CB50000}"/>
    <cellStyle name="Normal 78 2 2 8" xfId="21679" xr:uid="{00000000-0005-0000-0000-00006DB50000}"/>
    <cellStyle name="Normal 78 2 2 8 2" xfId="29627" xr:uid="{00000000-0005-0000-0000-00006EB50000}"/>
    <cellStyle name="Normal 78 2 2 8 2 2" xfId="58586" xr:uid="{00000000-0005-0000-0000-00006FB50000}"/>
    <cellStyle name="Normal 78 2 2 8 3" xfId="50645" xr:uid="{00000000-0005-0000-0000-000070B50000}"/>
    <cellStyle name="Normal 78 2 2 9" xfId="8419" xr:uid="{00000000-0005-0000-0000-000071B50000}"/>
    <cellStyle name="Normal 78 2 2 9 2" xfId="37477" xr:uid="{00000000-0005-0000-0000-000072B50000}"/>
    <cellStyle name="Normal 78 2 3" xfId="2116" xr:uid="{00000000-0005-0000-0000-000073B50000}"/>
    <cellStyle name="Normal 78 2 3 2" xfId="3124" xr:uid="{00000000-0005-0000-0000-000074B50000}"/>
    <cellStyle name="Normal 78 2 3 2 2" xfId="6482" xr:uid="{00000000-0005-0000-0000-000075B50000}"/>
    <cellStyle name="Normal 78 2 3 2 2 2" xfId="19764" xr:uid="{00000000-0005-0000-0000-000076B50000}"/>
    <cellStyle name="Normal 78 2 3 2 2 2 2" xfId="27718" xr:uid="{00000000-0005-0000-0000-000077B50000}"/>
    <cellStyle name="Normal 78 2 3 2 2 2 2 2" xfId="56677" xr:uid="{00000000-0005-0000-0000-000078B50000}"/>
    <cellStyle name="Normal 78 2 3 2 2 2 3" xfId="48736" xr:uid="{00000000-0005-0000-0000-000079B50000}"/>
    <cellStyle name="Normal 78 2 3 2 2 3" xfId="13094" xr:uid="{00000000-0005-0000-0000-00007AB50000}"/>
    <cellStyle name="Normal 78 2 3 2 2 3 2" xfId="42152" xr:uid="{00000000-0005-0000-0000-00007BB50000}"/>
    <cellStyle name="Normal 78 2 3 2 2 4" xfId="35568" xr:uid="{00000000-0005-0000-0000-00007CB50000}"/>
    <cellStyle name="Normal 78 2 3 2 3" xfId="16612" xr:uid="{00000000-0005-0000-0000-00007DB50000}"/>
    <cellStyle name="Normal 78 2 3 2 3 2" xfId="24566" xr:uid="{00000000-0005-0000-0000-00007EB50000}"/>
    <cellStyle name="Normal 78 2 3 2 3 2 2" xfId="53525" xr:uid="{00000000-0005-0000-0000-00007FB50000}"/>
    <cellStyle name="Normal 78 2 3 2 3 3" xfId="45584" xr:uid="{00000000-0005-0000-0000-000080B50000}"/>
    <cellStyle name="Normal 78 2 3 2 4" xfId="9802" xr:uid="{00000000-0005-0000-0000-000081B50000}"/>
    <cellStyle name="Normal 78 2 3 2 4 2" xfId="38860" xr:uid="{00000000-0005-0000-0000-000082B50000}"/>
    <cellStyle name="Normal 78 2 3 2 5" xfId="32276" xr:uid="{00000000-0005-0000-0000-000083B50000}"/>
    <cellStyle name="Normal 78 2 3 3" xfId="4322" xr:uid="{00000000-0005-0000-0000-000084B50000}"/>
    <cellStyle name="Normal 78 2 3 3 2" xfId="17616" xr:uid="{00000000-0005-0000-0000-000085B50000}"/>
    <cellStyle name="Normal 78 2 3 3 2 2" xfId="25570" xr:uid="{00000000-0005-0000-0000-000086B50000}"/>
    <cellStyle name="Normal 78 2 3 3 2 2 2" xfId="54529" xr:uid="{00000000-0005-0000-0000-000087B50000}"/>
    <cellStyle name="Normal 78 2 3 3 2 3" xfId="46588" xr:uid="{00000000-0005-0000-0000-000088B50000}"/>
    <cellStyle name="Normal 78 2 3 3 3" xfId="10946" xr:uid="{00000000-0005-0000-0000-000089B50000}"/>
    <cellStyle name="Normal 78 2 3 3 3 2" xfId="40004" xr:uid="{00000000-0005-0000-0000-00008AB50000}"/>
    <cellStyle name="Normal 78 2 3 3 4" xfId="33420" xr:uid="{00000000-0005-0000-0000-00008BB50000}"/>
    <cellStyle name="Normal 78 2 3 4" xfId="5478" xr:uid="{00000000-0005-0000-0000-00008CB50000}"/>
    <cellStyle name="Normal 78 2 3 4 2" xfId="18760" xr:uid="{00000000-0005-0000-0000-00008DB50000}"/>
    <cellStyle name="Normal 78 2 3 4 2 2" xfId="26714" xr:uid="{00000000-0005-0000-0000-00008EB50000}"/>
    <cellStyle name="Normal 78 2 3 4 2 2 2" xfId="55673" xr:uid="{00000000-0005-0000-0000-00008FB50000}"/>
    <cellStyle name="Normal 78 2 3 4 2 3" xfId="47732" xr:uid="{00000000-0005-0000-0000-000090B50000}"/>
    <cellStyle name="Normal 78 2 3 4 3" xfId="12090" xr:uid="{00000000-0005-0000-0000-000091B50000}"/>
    <cellStyle name="Normal 78 2 3 4 3 2" xfId="41148" xr:uid="{00000000-0005-0000-0000-000092B50000}"/>
    <cellStyle name="Normal 78 2 3 4 4" xfId="34564" xr:uid="{00000000-0005-0000-0000-000093B50000}"/>
    <cellStyle name="Normal 78 2 3 5" xfId="7647" xr:uid="{00000000-0005-0000-0000-000094B50000}"/>
    <cellStyle name="Normal 78 2 3 5 2" xfId="20908" xr:uid="{00000000-0005-0000-0000-000095B50000}"/>
    <cellStyle name="Normal 78 2 3 5 2 2" xfId="28862" xr:uid="{00000000-0005-0000-0000-000096B50000}"/>
    <cellStyle name="Normal 78 2 3 5 2 2 2" xfId="57821" xr:uid="{00000000-0005-0000-0000-000097B50000}"/>
    <cellStyle name="Normal 78 2 3 5 2 3" xfId="49880" xr:uid="{00000000-0005-0000-0000-000098B50000}"/>
    <cellStyle name="Normal 78 2 3 5 3" xfId="14238" xr:uid="{00000000-0005-0000-0000-000099B50000}"/>
    <cellStyle name="Normal 78 2 3 5 3 2" xfId="43296" xr:uid="{00000000-0005-0000-0000-00009AB50000}"/>
    <cellStyle name="Normal 78 2 3 5 4" xfId="36712" xr:uid="{00000000-0005-0000-0000-00009BB50000}"/>
    <cellStyle name="Normal 78 2 3 6" xfId="15517" xr:uid="{00000000-0005-0000-0000-00009CB50000}"/>
    <cellStyle name="Normal 78 2 3 6 2" xfId="23507" xr:uid="{00000000-0005-0000-0000-00009DB50000}"/>
    <cellStyle name="Normal 78 2 3 6 2 2" xfId="52466" xr:uid="{00000000-0005-0000-0000-00009EB50000}"/>
    <cellStyle name="Normal 78 2 3 6 3" xfId="44525" xr:uid="{00000000-0005-0000-0000-00009FB50000}"/>
    <cellStyle name="Normal 78 2 3 7" xfId="22058" xr:uid="{00000000-0005-0000-0000-0000A0B50000}"/>
    <cellStyle name="Normal 78 2 3 7 2" xfId="30006" xr:uid="{00000000-0005-0000-0000-0000A1B50000}"/>
    <cellStyle name="Normal 78 2 3 7 2 2" xfId="58965" xr:uid="{00000000-0005-0000-0000-0000A2B50000}"/>
    <cellStyle name="Normal 78 2 3 7 3" xfId="51024" xr:uid="{00000000-0005-0000-0000-0000A3B50000}"/>
    <cellStyle name="Normal 78 2 3 8" xfId="8798" xr:uid="{00000000-0005-0000-0000-0000A4B50000}"/>
    <cellStyle name="Normal 78 2 3 8 2" xfId="37856" xr:uid="{00000000-0005-0000-0000-0000A5B50000}"/>
    <cellStyle name="Normal 78 2 3 9" xfId="31272" xr:uid="{00000000-0005-0000-0000-0000A6B50000}"/>
    <cellStyle name="Normal 78 2 4" xfId="1934" xr:uid="{00000000-0005-0000-0000-0000A7B50000}"/>
    <cellStyle name="Normal 78 2 4 2" xfId="2944" xr:uid="{00000000-0005-0000-0000-0000A8B50000}"/>
    <cellStyle name="Normal 78 2 4 2 2" xfId="6302" xr:uid="{00000000-0005-0000-0000-0000A9B50000}"/>
    <cellStyle name="Normal 78 2 4 2 2 2" xfId="19584" xr:uid="{00000000-0005-0000-0000-0000AAB50000}"/>
    <cellStyle name="Normal 78 2 4 2 2 2 2" xfId="27538" xr:uid="{00000000-0005-0000-0000-0000ABB50000}"/>
    <cellStyle name="Normal 78 2 4 2 2 2 2 2" xfId="56497" xr:uid="{00000000-0005-0000-0000-0000ACB50000}"/>
    <cellStyle name="Normal 78 2 4 2 2 2 3" xfId="48556" xr:uid="{00000000-0005-0000-0000-0000ADB50000}"/>
    <cellStyle name="Normal 78 2 4 2 2 3" xfId="12914" xr:uid="{00000000-0005-0000-0000-0000AEB50000}"/>
    <cellStyle name="Normal 78 2 4 2 2 3 2" xfId="41972" xr:uid="{00000000-0005-0000-0000-0000AFB50000}"/>
    <cellStyle name="Normal 78 2 4 2 2 4" xfId="35388" xr:uid="{00000000-0005-0000-0000-0000B0B50000}"/>
    <cellStyle name="Normal 78 2 4 2 3" xfId="16432" xr:uid="{00000000-0005-0000-0000-0000B1B50000}"/>
    <cellStyle name="Normal 78 2 4 2 3 2" xfId="24386" xr:uid="{00000000-0005-0000-0000-0000B2B50000}"/>
    <cellStyle name="Normal 78 2 4 2 3 2 2" xfId="53345" xr:uid="{00000000-0005-0000-0000-0000B3B50000}"/>
    <cellStyle name="Normal 78 2 4 2 3 3" xfId="45404" xr:uid="{00000000-0005-0000-0000-0000B4B50000}"/>
    <cellStyle name="Normal 78 2 4 2 4" xfId="9622" xr:uid="{00000000-0005-0000-0000-0000B5B50000}"/>
    <cellStyle name="Normal 78 2 4 2 4 2" xfId="38680" xr:uid="{00000000-0005-0000-0000-0000B6B50000}"/>
    <cellStyle name="Normal 78 2 4 2 5" xfId="32096" xr:uid="{00000000-0005-0000-0000-0000B7B50000}"/>
    <cellStyle name="Normal 78 2 4 3" xfId="4142" xr:uid="{00000000-0005-0000-0000-0000B8B50000}"/>
    <cellStyle name="Normal 78 2 4 3 2" xfId="17436" xr:uid="{00000000-0005-0000-0000-0000B9B50000}"/>
    <cellStyle name="Normal 78 2 4 3 2 2" xfId="25390" xr:uid="{00000000-0005-0000-0000-0000BAB50000}"/>
    <cellStyle name="Normal 78 2 4 3 2 2 2" xfId="54349" xr:uid="{00000000-0005-0000-0000-0000BBB50000}"/>
    <cellStyle name="Normal 78 2 4 3 2 3" xfId="46408" xr:uid="{00000000-0005-0000-0000-0000BCB50000}"/>
    <cellStyle name="Normal 78 2 4 3 3" xfId="10766" xr:uid="{00000000-0005-0000-0000-0000BDB50000}"/>
    <cellStyle name="Normal 78 2 4 3 3 2" xfId="39824" xr:uid="{00000000-0005-0000-0000-0000BEB50000}"/>
    <cellStyle name="Normal 78 2 4 3 4" xfId="33240" xr:uid="{00000000-0005-0000-0000-0000BFB50000}"/>
    <cellStyle name="Normal 78 2 4 4" xfId="5298" xr:uid="{00000000-0005-0000-0000-0000C0B50000}"/>
    <cellStyle name="Normal 78 2 4 4 2" xfId="18580" xr:uid="{00000000-0005-0000-0000-0000C1B50000}"/>
    <cellStyle name="Normal 78 2 4 4 2 2" xfId="26534" xr:uid="{00000000-0005-0000-0000-0000C2B50000}"/>
    <cellStyle name="Normal 78 2 4 4 2 2 2" xfId="55493" xr:uid="{00000000-0005-0000-0000-0000C3B50000}"/>
    <cellStyle name="Normal 78 2 4 4 2 3" xfId="47552" xr:uid="{00000000-0005-0000-0000-0000C4B50000}"/>
    <cellStyle name="Normal 78 2 4 4 3" xfId="11910" xr:uid="{00000000-0005-0000-0000-0000C5B50000}"/>
    <cellStyle name="Normal 78 2 4 4 3 2" xfId="40968" xr:uid="{00000000-0005-0000-0000-0000C6B50000}"/>
    <cellStyle name="Normal 78 2 4 4 4" xfId="34384" xr:uid="{00000000-0005-0000-0000-0000C7B50000}"/>
    <cellStyle name="Normal 78 2 4 5" xfId="7467" xr:uid="{00000000-0005-0000-0000-0000C8B50000}"/>
    <cellStyle name="Normal 78 2 4 5 2" xfId="20728" xr:uid="{00000000-0005-0000-0000-0000C9B50000}"/>
    <cellStyle name="Normal 78 2 4 5 2 2" xfId="28682" xr:uid="{00000000-0005-0000-0000-0000CAB50000}"/>
    <cellStyle name="Normal 78 2 4 5 2 2 2" xfId="57641" xr:uid="{00000000-0005-0000-0000-0000CBB50000}"/>
    <cellStyle name="Normal 78 2 4 5 2 3" xfId="49700" xr:uid="{00000000-0005-0000-0000-0000CCB50000}"/>
    <cellStyle name="Normal 78 2 4 5 3" xfId="14058" xr:uid="{00000000-0005-0000-0000-0000CDB50000}"/>
    <cellStyle name="Normal 78 2 4 5 3 2" xfId="43116" xr:uid="{00000000-0005-0000-0000-0000CEB50000}"/>
    <cellStyle name="Normal 78 2 4 5 4" xfId="36532" xr:uid="{00000000-0005-0000-0000-0000CFB50000}"/>
    <cellStyle name="Normal 78 2 4 6" xfId="15337" xr:uid="{00000000-0005-0000-0000-0000D0B50000}"/>
    <cellStyle name="Normal 78 2 4 6 2" xfId="23327" xr:uid="{00000000-0005-0000-0000-0000D1B50000}"/>
    <cellStyle name="Normal 78 2 4 6 2 2" xfId="52286" xr:uid="{00000000-0005-0000-0000-0000D2B50000}"/>
    <cellStyle name="Normal 78 2 4 6 3" xfId="44345" xr:uid="{00000000-0005-0000-0000-0000D3B50000}"/>
    <cellStyle name="Normal 78 2 4 7" xfId="21878" xr:uid="{00000000-0005-0000-0000-0000D4B50000}"/>
    <cellStyle name="Normal 78 2 4 7 2" xfId="29826" xr:uid="{00000000-0005-0000-0000-0000D5B50000}"/>
    <cellStyle name="Normal 78 2 4 7 2 2" xfId="58785" xr:uid="{00000000-0005-0000-0000-0000D6B50000}"/>
    <cellStyle name="Normal 78 2 4 7 3" xfId="50844" xr:uid="{00000000-0005-0000-0000-0000D7B50000}"/>
    <cellStyle name="Normal 78 2 4 8" xfId="8618" xr:uid="{00000000-0005-0000-0000-0000D8B50000}"/>
    <cellStyle name="Normal 78 2 4 8 2" xfId="37676" xr:uid="{00000000-0005-0000-0000-0000D9B50000}"/>
    <cellStyle name="Normal 78 2 4 9" xfId="31092" xr:uid="{00000000-0005-0000-0000-0000DAB50000}"/>
    <cellStyle name="Normal 78 2 5" xfId="2532" xr:uid="{00000000-0005-0000-0000-0000DBB50000}"/>
    <cellStyle name="Normal 78 2 5 2" xfId="5890" xr:uid="{00000000-0005-0000-0000-0000DCB50000}"/>
    <cellStyle name="Normal 78 2 5 2 2" xfId="19172" xr:uid="{00000000-0005-0000-0000-0000DDB50000}"/>
    <cellStyle name="Normal 78 2 5 2 2 2" xfId="27126" xr:uid="{00000000-0005-0000-0000-0000DEB50000}"/>
    <cellStyle name="Normal 78 2 5 2 2 2 2" xfId="56085" xr:uid="{00000000-0005-0000-0000-0000DFB50000}"/>
    <cellStyle name="Normal 78 2 5 2 2 3" xfId="48144" xr:uid="{00000000-0005-0000-0000-0000E0B50000}"/>
    <cellStyle name="Normal 78 2 5 2 3" xfId="12502" xr:uid="{00000000-0005-0000-0000-0000E1B50000}"/>
    <cellStyle name="Normal 78 2 5 2 3 2" xfId="41560" xr:uid="{00000000-0005-0000-0000-0000E2B50000}"/>
    <cellStyle name="Normal 78 2 5 2 4" xfId="34976" xr:uid="{00000000-0005-0000-0000-0000E3B50000}"/>
    <cellStyle name="Normal 78 2 5 3" xfId="16003" xr:uid="{00000000-0005-0000-0000-0000E4B50000}"/>
    <cellStyle name="Normal 78 2 5 3 2" xfId="23962" xr:uid="{00000000-0005-0000-0000-0000E5B50000}"/>
    <cellStyle name="Normal 78 2 5 3 2 2" xfId="52921" xr:uid="{00000000-0005-0000-0000-0000E6B50000}"/>
    <cellStyle name="Normal 78 2 5 3 3" xfId="44980" xr:uid="{00000000-0005-0000-0000-0000E7B50000}"/>
    <cellStyle name="Normal 78 2 5 4" xfId="9210" xr:uid="{00000000-0005-0000-0000-0000E8B50000}"/>
    <cellStyle name="Normal 78 2 5 4 2" xfId="38268" xr:uid="{00000000-0005-0000-0000-0000E9B50000}"/>
    <cellStyle name="Normal 78 2 5 5" xfId="31684" xr:uid="{00000000-0005-0000-0000-0000EAB50000}"/>
    <cellStyle name="Normal 78 2 6" xfId="3730" xr:uid="{00000000-0005-0000-0000-0000EBB50000}"/>
    <cellStyle name="Normal 78 2 6 2" xfId="17024" xr:uid="{00000000-0005-0000-0000-0000ECB50000}"/>
    <cellStyle name="Normal 78 2 6 2 2" xfId="24978" xr:uid="{00000000-0005-0000-0000-0000EDB50000}"/>
    <cellStyle name="Normal 78 2 6 2 2 2" xfId="53937" xr:uid="{00000000-0005-0000-0000-0000EEB50000}"/>
    <cellStyle name="Normal 78 2 6 2 3" xfId="45996" xr:uid="{00000000-0005-0000-0000-0000EFB50000}"/>
    <cellStyle name="Normal 78 2 6 3" xfId="10354" xr:uid="{00000000-0005-0000-0000-0000F0B50000}"/>
    <cellStyle name="Normal 78 2 6 3 2" xfId="39412" xr:uid="{00000000-0005-0000-0000-0000F1B50000}"/>
    <cellStyle name="Normal 78 2 6 4" xfId="32828" xr:uid="{00000000-0005-0000-0000-0000F2B50000}"/>
    <cellStyle name="Normal 78 2 7" xfId="4886" xr:uid="{00000000-0005-0000-0000-0000F3B50000}"/>
    <cellStyle name="Normal 78 2 7 2" xfId="18168" xr:uid="{00000000-0005-0000-0000-0000F4B50000}"/>
    <cellStyle name="Normal 78 2 7 2 2" xfId="26122" xr:uid="{00000000-0005-0000-0000-0000F5B50000}"/>
    <cellStyle name="Normal 78 2 7 2 2 2" xfId="55081" xr:uid="{00000000-0005-0000-0000-0000F6B50000}"/>
    <cellStyle name="Normal 78 2 7 2 3" xfId="47140" xr:uid="{00000000-0005-0000-0000-0000F7B50000}"/>
    <cellStyle name="Normal 78 2 7 3" xfId="11498" xr:uid="{00000000-0005-0000-0000-0000F8B50000}"/>
    <cellStyle name="Normal 78 2 7 3 2" xfId="40556" xr:uid="{00000000-0005-0000-0000-0000F9B50000}"/>
    <cellStyle name="Normal 78 2 7 4" xfId="33972" xr:uid="{00000000-0005-0000-0000-0000FAB50000}"/>
    <cellStyle name="Normal 78 2 8" xfId="7055" xr:uid="{00000000-0005-0000-0000-0000FBB50000}"/>
    <cellStyle name="Normal 78 2 8 2" xfId="20316" xr:uid="{00000000-0005-0000-0000-0000FCB50000}"/>
    <cellStyle name="Normal 78 2 8 2 2" xfId="28270" xr:uid="{00000000-0005-0000-0000-0000FDB50000}"/>
    <cellStyle name="Normal 78 2 8 2 2 2" xfId="57229" xr:uid="{00000000-0005-0000-0000-0000FEB50000}"/>
    <cellStyle name="Normal 78 2 8 2 3" xfId="49288" xr:uid="{00000000-0005-0000-0000-0000FFB50000}"/>
    <cellStyle name="Normal 78 2 8 3" xfId="13646" xr:uid="{00000000-0005-0000-0000-000000B60000}"/>
    <cellStyle name="Normal 78 2 8 3 2" xfId="42704" xr:uid="{00000000-0005-0000-0000-000001B60000}"/>
    <cellStyle name="Normal 78 2 8 4" xfId="36120" xr:uid="{00000000-0005-0000-0000-000002B60000}"/>
    <cellStyle name="Normal 78 2 9" xfId="14924" xr:uid="{00000000-0005-0000-0000-000003B60000}"/>
    <cellStyle name="Normal 78 2 9 2" xfId="22914" xr:uid="{00000000-0005-0000-0000-000004B60000}"/>
    <cellStyle name="Normal 78 2 9 2 2" xfId="51873" xr:uid="{00000000-0005-0000-0000-000005B60000}"/>
    <cellStyle name="Normal 78 2 9 3" xfId="43932" xr:uid="{00000000-0005-0000-0000-000006B60000}"/>
    <cellStyle name="Normal 78 3" xfId="1614" xr:uid="{00000000-0005-0000-0000-000007B60000}"/>
    <cellStyle name="Normal 78 3 10" xfId="30803" xr:uid="{00000000-0005-0000-0000-000008B60000}"/>
    <cellStyle name="Normal 78 3 2" xfId="2239" xr:uid="{00000000-0005-0000-0000-000009B60000}"/>
    <cellStyle name="Normal 78 3 2 2" xfId="3247" xr:uid="{00000000-0005-0000-0000-00000AB60000}"/>
    <cellStyle name="Normal 78 3 2 2 2" xfId="6605" xr:uid="{00000000-0005-0000-0000-00000BB60000}"/>
    <cellStyle name="Normal 78 3 2 2 2 2" xfId="19887" xr:uid="{00000000-0005-0000-0000-00000CB60000}"/>
    <cellStyle name="Normal 78 3 2 2 2 2 2" xfId="27841" xr:uid="{00000000-0005-0000-0000-00000DB60000}"/>
    <cellStyle name="Normal 78 3 2 2 2 2 2 2" xfId="56800" xr:uid="{00000000-0005-0000-0000-00000EB60000}"/>
    <cellStyle name="Normal 78 3 2 2 2 2 3" xfId="48859" xr:uid="{00000000-0005-0000-0000-00000FB60000}"/>
    <cellStyle name="Normal 78 3 2 2 2 3" xfId="13217" xr:uid="{00000000-0005-0000-0000-000010B60000}"/>
    <cellStyle name="Normal 78 3 2 2 2 3 2" xfId="42275" xr:uid="{00000000-0005-0000-0000-000011B60000}"/>
    <cellStyle name="Normal 78 3 2 2 2 4" xfId="35691" xr:uid="{00000000-0005-0000-0000-000012B60000}"/>
    <cellStyle name="Normal 78 3 2 2 3" xfId="16735" xr:uid="{00000000-0005-0000-0000-000013B60000}"/>
    <cellStyle name="Normal 78 3 2 2 3 2" xfId="24689" xr:uid="{00000000-0005-0000-0000-000014B60000}"/>
    <cellStyle name="Normal 78 3 2 2 3 2 2" xfId="53648" xr:uid="{00000000-0005-0000-0000-000015B60000}"/>
    <cellStyle name="Normal 78 3 2 2 3 3" xfId="45707" xr:uid="{00000000-0005-0000-0000-000016B60000}"/>
    <cellStyle name="Normal 78 3 2 2 4" xfId="9925" xr:uid="{00000000-0005-0000-0000-000017B60000}"/>
    <cellStyle name="Normal 78 3 2 2 4 2" xfId="38983" xr:uid="{00000000-0005-0000-0000-000018B60000}"/>
    <cellStyle name="Normal 78 3 2 2 5" xfId="32399" xr:uid="{00000000-0005-0000-0000-000019B60000}"/>
    <cellStyle name="Normal 78 3 2 3" xfId="4445" xr:uid="{00000000-0005-0000-0000-00001AB60000}"/>
    <cellStyle name="Normal 78 3 2 3 2" xfId="17739" xr:uid="{00000000-0005-0000-0000-00001BB60000}"/>
    <cellStyle name="Normal 78 3 2 3 2 2" xfId="25693" xr:uid="{00000000-0005-0000-0000-00001CB60000}"/>
    <cellStyle name="Normal 78 3 2 3 2 2 2" xfId="54652" xr:uid="{00000000-0005-0000-0000-00001DB60000}"/>
    <cellStyle name="Normal 78 3 2 3 2 3" xfId="46711" xr:uid="{00000000-0005-0000-0000-00001EB60000}"/>
    <cellStyle name="Normal 78 3 2 3 3" xfId="11069" xr:uid="{00000000-0005-0000-0000-00001FB60000}"/>
    <cellStyle name="Normal 78 3 2 3 3 2" xfId="40127" xr:uid="{00000000-0005-0000-0000-000020B60000}"/>
    <cellStyle name="Normal 78 3 2 3 4" xfId="33543" xr:uid="{00000000-0005-0000-0000-000021B60000}"/>
    <cellStyle name="Normal 78 3 2 4" xfId="5601" xr:uid="{00000000-0005-0000-0000-000022B60000}"/>
    <cellStyle name="Normal 78 3 2 4 2" xfId="18883" xr:uid="{00000000-0005-0000-0000-000023B60000}"/>
    <cellStyle name="Normal 78 3 2 4 2 2" xfId="26837" xr:uid="{00000000-0005-0000-0000-000024B60000}"/>
    <cellStyle name="Normal 78 3 2 4 2 2 2" xfId="55796" xr:uid="{00000000-0005-0000-0000-000025B60000}"/>
    <cellStyle name="Normal 78 3 2 4 2 3" xfId="47855" xr:uid="{00000000-0005-0000-0000-000026B60000}"/>
    <cellStyle name="Normal 78 3 2 4 3" xfId="12213" xr:uid="{00000000-0005-0000-0000-000027B60000}"/>
    <cellStyle name="Normal 78 3 2 4 3 2" xfId="41271" xr:uid="{00000000-0005-0000-0000-000028B60000}"/>
    <cellStyle name="Normal 78 3 2 4 4" xfId="34687" xr:uid="{00000000-0005-0000-0000-000029B60000}"/>
    <cellStyle name="Normal 78 3 2 5" xfId="7770" xr:uid="{00000000-0005-0000-0000-00002AB60000}"/>
    <cellStyle name="Normal 78 3 2 5 2" xfId="21031" xr:uid="{00000000-0005-0000-0000-00002BB60000}"/>
    <cellStyle name="Normal 78 3 2 5 2 2" xfId="28985" xr:uid="{00000000-0005-0000-0000-00002CB60000}"/>
    <cellStyle name="Normal 78 3 2 5 2 2 2" xfId="57944" xr:uid="{00000000-0005-0000-0000-00002DB60000}"/>
    <cellStyle name="Normal 78 3 2 5 2 3" xfId="50003" xr:uid="{00000000-0005-0000-0000-00002EB60000}"/>
    <cellStyle name="Normal 78 3 2 5 3" xfId="14361" xr:uid="{00000000-0005-0000-0000-00002FB60000}"/>
    <cellStyle name="Normal 78 3 2 5 3 2" xfId="43419" xr:uid="{00000000-0005-0000-0000-000030B60000}"/>
    <cellStyle name="Normal 78 3 2 5 4" xfId="36835" xr:uid="{00000000-0005-0000-0000-000031B60000}"/>
    <cellStyle name="Normal 78 3 2 6" xfId="15640" xr:uid="{00000000-0005-0000-0000-000032B60000}"/>
    <cellStyle name="Normal 78 3 2 6 2" xfId="23630" xr:uid="{00000000-0005-0000-0000-000033B60000}"/>
    <cellStyle name="Normal 78 3 2 6 2 2" xfId="52589" xr:uid="{00000000-0005-0000-0000-000034B60000}"/>
    <cellStyle name="Normal 78 3 2 6 3" xfId="44648" xr:uid="{00000000-0005-0000-0000-000035B60000}"/>
    <cellStyle name="Normal 78 3 2 7" xfId="22181" xr:uid="{00000000-0005-0000-0000-000036B60000}"/>
    <cellStyle name="Normal 78 3 2 7 2" xfId="30129" xr:uid="{00000000-0005-0000-0000-000037B60000}"/>
    <cellStyle name="Normal 78 3 2 7 2 2" xfId="59088" xr:uid="{00000000-0005-0000-0000-000038B60000}"/>
    <cellStyle name="Normal 78 3 2 7 3" xfId="51147" xr:uid="{00000000-0005-0000-0000-000039B60000}"/>
    <cellStyle name="Normal 78 3 2 8" xfId="8921" xr:uid="{00000000-0005-0000-0000-00003AB60000}"/>
    <cellStyle name="Normal 78 3 2 8 2" xfId="37979" xr:uid="{00000000-0005-0000-0000-00003BB60000}"/>
    <cellStyle name="Normal 78 3 2 9" xfId="31395" xr:uid="{00000000-0005-0000-0000-00003CB60000}"/>
    <cellStyle name="Normal 78 3 3" xfId="2655" xr:uid="{00000000-0005-0000-0000-00003DB60000}"/>
    <cellStyle name="Normal 78 3 3 2" xfId="6013" xr:uid="{00000000-0005-0000-0000-00003EB60000}"/>
    <cellStyle name="Normal 78 3 3 2 2" xfId="19295" xr:uid="{00000000-0005-0000-0000-00003FB60000}"/>
    <cellStyle name="Normal 78 3 3 2 2 2" xfId="27249" xr:uid="{00000000-0005-0000-0000-000040B60000}"/>
    <cellStyle name="Normal 78 3 3 2 2 2 2" xfId="56208" xr:uid="{00000000-0005-0000-0000-000041B60000}"/>
    <cellStyle name="Normal 78 3 3 2 2 3" xfId="48267" xr:uid="{00000000-0005-0000-0000-000042B60000}"/>
    <cellStyle name="Normal 78 3 3 2 3" xfId="12625" xr:uid="{00000000-0005-0000-0000-000043B60000}"/>
    <cellStyle name="Normal 78 3 3 2 3 2" xfId="41683" xr:uid="{00000000-0005-0000-0000-000044B60000}"/>
    <cellStyle name="Normal 78 3 3 2 4" xfId="35099" xr:uid="{00000000-0005-0000-0000-000045B60000}"/>
    <cellStyle name="Normal 78 3 3 3" xfId="16143" xr:uid="{00000000-0005-0000-0000-000046B60000}"/>
    <cellStyle name="Normal 78 3 3 3 2" xfId="24097" xr:uid="{00000000-0005-0000-0000-000047B60000}"/>
    <cellStyle name="Normal 78 3 3 3 2 2" xfId="53056" xr:uid="{00000000-0005-0000-0000-000048B60000}"/>
    <cellStyle name="Normal 78 3 3 3 3" xfId="45115" xr:uid="{00000000-0005-0000-0000-000049B60000}"/>
    <cellStyle name="Normal 78 3 3 4" xfId="9333" xr:uid="{00000000-0005-0000-0000-00004AB60000}"/>
    <cellStyle name="Normal 78 3 3 4 2" xfId="38391" xr:uid="{00000000-0005-0000-0000-00004BB60000}"/>
    <cellStyle name="Normal 78 3 3 5" xfId="31807" xr:uid="{00000000-0005-0000-0000-00004CB60000}"/>
    <cellStyle name="Normal 78 3 4" xfId="3853" xr:uid="{00000000-0005-0000-0000-00004DB60000}"/>
    <cellStyle name="Normal 78 3 4 2" xfId="17147" xr:uid="{00000000-0005-0000-0000-00004EB60000}"/>
    <cellStyle name="Normal 78 3 4 2 2" xfId="25101" xr:uid="{00000000-0005-0000-0000-00004FB60000}"/>
    <cellStyle name="Normal 78 3 4 2 2 2" xfId="54060" xr:uid="{00000000-0005-0000-0000-000050B60000}"/>
    <cellStyle name="Normal 78 3 4 2 3" xfId="46119" xr:uid="{00000000-0005-0000-0000-000051B60000}"/>
    <cellStyle name="Normal 78 3 4 3" xfId="10477" xr:uid="{00000000-0005-0000-0000-000052B60000}"/>
    <cellStyle name="Normal 78 3 4 3 2" xfId="39535" xr:uid="{00000000-0005-0000-0000-000053B60000}"/>
    <cellStyle name="Normal 78 3 4 4" xfId="32951" xr:uid="{00000000-0005-0000-0000-000054B60000}"/>
    <cellStyle name="Normal 78 3 5" xfId="5009" xr:uid="{00000000-0005-0000-0000-000055B60000}"/>
    <cellStyle name="Normal 78 3 5 2" xfId="18291" xr:uid="{00000000-0005-0000-0000-000056B60000}"/>
    <cellStyle name="Normal 78 3 5 2 2" xfId="26245" xr:uid="{00000000-0005-0000-0000-000057B60000}"/>
    <cellStyle name="Normal 78 3 5 2 2 2" xfId="55204" xr:uid="{00000000-0005-0000-0000-000058B60000}"/>
    <cellStyle name="Normal 78 3 5 2 3" xfId="47263" xr:uid="{00000000-0005-0000-0000-000059B60000}"/>
    <cellStyle name="Normal 78 3 5 3" xfId="11621" xr:uid="{00000000-0005-0000-0000-00005AB60000}"/>
    <cellStyle name="Normal 78 3 5 3 2" xfId="40679" xr:uid="{00000000-0005-0000-0000-00005BB60000}"/>
    <cellStyle name="Normal 78 3 5 4" xfId="34095" xr:uid="{00000000-0005-0000-0000-00005CB60000}"/>
    <cellStyle name="Normal 78 3 6" xfId="7178" xr:uid="{00000000-0005-0000-0000-00005DB60000}"/>
    <cellStyle name="Normal 78 3 6 2" xfId="20439" xr:uid="{00000000-0005-0000-0000-00005EB60000}"/>
    <cellStyle name="Normal 78 3 6 2 2" xfId="28393" xr:uid="{00000000-0005-0000-0000-00005FB60000}"/>
    <cellStyle name="Normal 78 3 6 2 2 2" xfId="57352" xr:uid="{00000000-0005-0000-0000-000060B60000}"/>
    <cellStyle name="Normal 78 3 6 2 3" xfId="49411" xr:uid="{00000000-0005-0000-0000-000061B60000}"/>
    <cellStyle name="Normal 78 3 6 3" xfId="13769" xr:uid="{00000000-0005-0000-0000-000062B60000}"/>
    <cellStyle name="Normal 78 3 6 3 2" xfId="42827" xr:uid="{00000000-0005-0000-0000-000063B60000}"/>
    <cellStyle name="Normal 78 3 6 4" xfId="36243" xr:uid="{00000000-0005-0000-0000-000064B60000}"/>
    <cellStyle name="Normal 78 3 7" xfId="15047" xr:uid="{00000000-0005-0000-0000-000065B60000}"/>
    <cellStyle name="Normal 78 3 7 2" xfId="23037" xr:uid="{00000000-0005-0000-0000-000066B60000}"/>
    <cellStyle name="Normal 78 3 7 2 2" xfId="51996" xr:uid="{00000000-0005-0000-0000-000067B60000}"/>
    <cellStyle name="Normal 78 3 7 3" xfId="44055" xr:uid="{00000000-0005-0000-0000-000068B60000}"/>
    <cellStyle name="Normal 78 3 8" xfId="21589" xr:uid="{00000000-0005-0000-0000-000069B60000}"/>
    <cellStyle name="Normal 78 3 8 2" xfId="29537" xr:uid="{00000000-0005-0000-0000-00006AB60000}"/>
    <cellStyle name="Normal 78 3 8 2 2" xfId="58496" xr:uid="{00000000-0005-0000-0000-00006BB60000}"/>
    <cellStyle name="Normal 78 3 8 3" xfId="50555" xr:uid="{00000000-0005-0000-0000-00006CB60000}"/>
    <cellStyle name="Normal 78 3 9" xfId="8329" xr:uid="{00000000-0005-0000-0000-00006DB60000}"/>
    <cellStyle name="Normal 78 3 9 2" xfId="37387" xr:uid="{00000000-0005-0000-0000-00006EB60000}"/>
    <cellStyle name="Normal 78 4" xfId="2026" xr:uid="{00000000-0005-0000-0000-00006FB60000}"/>
    <cellStyle name="Normal 78 4 2" xfId="3034" xr:uid="{00000000-0005-0000-0000-000070B60000}"/>
    <cellStyle name="Normal 78 4 2 2" xfId="6392" xr:uid="{00000000-0005-0000-0000-000071B60000}"/>
    <cellStyle name="Normal 78 4 2 2 2" xfId="19674" xr:uid="{00000000-0005-0000-0000-000072B60000}"/>
    <cellStyle name="Normal 78 4 2 2 2 2" xfId="27628" xr:uid="{00000000-0005-0000-0000-000073B60000}"/>
    <cellStyle name="Normal 78 4 2 2 2 2 2" xfId="56587" xr:uid="{00000000-0005-0000-0000-000074B60000}"/>
    <cellStyle name="Normal 78 4 2 2 2 3" xfId="48646" xr:uid="{00000000-0005-0000-0000-000075B60000}"/>
    <cellStyle name="Normal 78 4 2 2 3" xfId="13004" xr:uid="{00000000-0005-0000-0000-000076B60000}"/>
    <cellStyle name="Normal 78 4 2 2 3 2" xfId="42062" xr:uid="{00000000-0005-0000-0000-000077B60000}"/>
    <cellStyle name="Normal 78 4 2 2 4" xfId="35478" xr:uid="{00000000-0005-0000-0000-000078B60000}"/>
    <cellStyle name="Normal 78 4 2 3" xfId="16522" xr:uid="{00000000-0005-0000-0000-000079B60000}"/>
    <cellStyle name="Normal 78 4 2 3 2" xfId="24476" xr:uid="{00000000-0005-0000-0000-00007AB60000}"/>
    <cellStyle name="Normal 78 4 2 3 2 2" xfId="53435" xr:uid="{00000000-0005-0000-0000-00007BB60000}"/>
    <cellStyle name="Normal 78 4 2 3 3" xfId="45494" xr:uid="{00000000-0005-0000-0000-00007CB60000}"/>
    <cellStyle name="Normal 78 4 2 4" xfId="9712" xr:uid="{00000000-0005-0000-0000-00007DB60000}"/>
    <cellStyle name="Normal 78 4 2 4 2" xfId="38770" xr:uid="{00000000-0005-0000-0000-00007EB60000}"/>
    <cellStyle name="Normal 78 4 2 5" xfId="32186" xr:uid="{00000000-0005-0000-0000-00007FB60000}"/>
    <cellStyle name="Normal 78 4 3" xfId="4232" xr:uid="{00000000-0005-0000-0000-000080B60000}"/>
    <cellStyle name="Normal 78 4 3 2" xfId="17526" xr:uid="{00000000-0005-0000-0000-000081B60000}"/>
    <cellStyle name="Normal 78 4 3 2 2" xfId="25480" xr:uid="{00000000-0005-0000-0000-000082B60000}"/>
    <cellStyle name="Normal 78 4 3 2 2 2" xfId="54439" xr:uid="{00000000-0005-0000-0000-000083B60000}"/>
    <cellStyle name="Normal 78 4 3 2 3" xfId="46498" xr:uid="{00000000-0005-0000-0000-000084B60000}"/>
    <cellStyle name="Normal 78 4 3 3" xfId="10856" xr:uid="{00000000-0005-0000-0000-000085B60000}"/>
    <cellStyle name="Normal 78 4 3 3 2" xfId="39914" xr:uid="{00000000-0005-0000-0000-000086B60000}"/>
    <cellStyle name="Normal 78 4 3 4" xfId="33330" xr:uid="{00000000-0005-0000-0000-000087B60000}"/>
    <cellStyle name="Normal 78 4 4" xfId="5388" xr:uid="{00000000-0005-0000-0000-000088B60000}"/>
    <cellStyle name="Normal 78 4 4 2" xfId="18670" xr:uid="{00000000-0005-0000-0000-000089B60000}"/>
    <cellStyle name="Normal 78 4 4 2 2" xfId="26624" xr:uid="{00000000-0005-0000-0000-00008AB60000}"/>
    <cellStyle name="Normal 78 4 4 2 2 2" xfId="55583" xr:uid="{00000000-0005-0000-0000-00008BB60000}"/>
    <cellStyle name="Normal 78 4 4 2 3" xfId="47642" xr:uid="{00000000-0005-0000-0000-00008CB60000}"/>
    <cellStyle name="Normal 78 4 4 3" xfId="12000" xr:uid="{00000000-0005-0000-0000-00008DB60000}"/>
    <cellStyle name="Normal 78 4 4 3 2" xfId="41058" xr:uid="{00000000-0005-0000-0000-00008EB60000}"/>
    <cellStyle name="Normal 78 4 4 4" xfId="34474" xr:uid="{00000000-0005-0000-0000-00008FB60000}"/>
    <cellStyle name="Normal 78 4 5" xfId="7557" xr:uid="{00000000-0005-0000-0000-000090B60000}"/>
    <cellStyle name="Normal 78 4 5 2" xfId="20818" xr:uid="{00000000-0005-0000-0000-000091B60000}"/>
    <cellStyle name="Normal 78 4 5 2 2" xfId="28772" xr:uid="{00000000-0005-0000-0000-000092B60000}"/>
    <cellStyle name="Normal 78 4 5 2 2 2" xfId="57731" xr:uid="{00000000-0005-0000-0000-000093B60000}"/>
    <cellStyle name="Normal 78 4 5 2 3" xfId="49790" xr:uid="{00000000-0005-0000-0000-000094B60000}"/>
    <cellStyle name="Normal 78 4 5 3" xfId="14148" xr:uid="{00000000-0005-0000-0000-000095B60000}"/>
    <cellStyle name="Normal 78 4 5 3 2" xfId="43206" xr:uid="{00000000-0005-0000-0000-000096B60000}"/>
    <cellStyle name="Normal 78 4 5 4" xfId="36622" xr:uid="{00000000-0005-0000-0000-000097B60000}"/>
    <cellStyle name="Normal 78 4 6" xfId="15427" xr:uid="{00000000-0005-0000-0000-000098B60000}"/>
    <cellStyle name="Normal 78 4 6 2" xfId="23417" xr:uid="{00000000-0005-0000-0000-000099B60000}"/>
    <cellStyle name="Normal 78 4 6 2 2" xfId="52376" xr:uid="{00000000-0005-0000-0000-00009AB60000}"/>
    <cellStyle name="Normal 78 4 6 3" xfId="44435" xr:uid="{00000000-0005-0000-0000-00009BB60000}"/>
    <cellStyle name="Normal 78 4 7" xfId="21968" xr:uid="{00000000-0005-0000-0000-00009CB60000}"/>
    <cellStyle name="Normal 78 4 7 2" xfId="29916" xr:uid="{00000000-0005-0000-0000-00009DB60000}"/>
    <cellStyle name="Normal 78 4 7 2 2" xfId="58875" xr:uid="{00000000-0005-0000-0000-00009EB60000}"/>
    <cellStyle name="Normal 78 4 7 3" xfId="50934" xr:uid="{00000000-0005-0000-0000-00009FB60000}"/>
    <cellStyle name="Normal 78 4 8" xfId="8708" xr:uid="{00000000-0005-0000-0000-0000A0B60000}"/>
    <cellStyle name="Normal 78 4 8 2" xfId="37766" xr:uid="{00000000-0005-0000-0000-0000A1B60000}"/>
    <cellStyle name="Normal 78 4 9" xfId="31182" xr:uid="{00000000-0005-0000-0000-0000A2B60000}"/>
    <cellStyle name="Normal 78 5" xfId="1844" xr:uid="{00000000-0005-0000-0000-0000A3B60000}"/>
    <cellStyle name="Normal 78 5 2" xfId="2854" xr:uid="{00000000-0005-0000-0000-0000A4B60000}"/>
    <cellStyle name="Normal 78 5 2 2" xfId="6212" xr:uid="{00000000-0005-0000-0000-0000A5B60000}"/>
    <cellStyle name="Normal 78 5 2 2 2" xfId="19494" xr:uid="{00000000-0005-0000-0000-0000A6B60000}"/>
    <cellStyle name="Normal 78 5 2 2 2 2" xfId="27448" xr:uid="{00000000-0005-0000-0000-0000A7B60000}"/>
    <cellStyle name="Normal 78 5 2 2 2 2 2" xfId="56407" xr:uid="{00000000-0005-0000-0000-0000A8B60000}"/>
    <cellStyle name="Normal 78 5 2 2 2 3" xfId="48466" xr:uid="{00000000-0005-0000-0000-0000A9B60000}"/>
    <cellStyle name="Normal 78 5 2 2 3" xfId="12824" xr:uid="{00000000-0005-0000-0000-0000AAB60000}"/>
    <cellStyle name="Normal 78 5 2 2 3 2" xfId="41882" xr:uid="{00000000-0005-0000-0000-0000ABB60000}"/>
    <cellStyle name="Normal 78 5 2 2 4" xfId="35298" xr:uid="{00000000-0005-0000-0000-0000ACB60000}"/>
    <cellStyle name="Normal 78 5 2 3" xfId="16342" xr:uid="{00000000-0005-0000-0000-0000ADB60000}"/>
    <cellStyle name="Normal 78 5 2 3 2" xfId="24296" xr:uid="{00000000-0005-0000-0000-0000AEB60000}"/>
    <cellStyle name="Normal 78 5 2 3 2 2" xfId="53255" xr:uid="{00000000-0005-0000-0000-0000AFB60000}"/>
    <cellStyle name="Normal 78 5 2 3 3" xfId="45314" xr:uid="{00000000-0005-0000-0000-0000B0B60000}"/>
    <cellStyle name="Normal 78 5 2 4" xfId="9532" xr:uid="{00000000-0005-0000-0000-0000B1B60000}"/>
    <cellStyle name="Normal 78 5 2 4 2" xfId="38590" xr:uid="{00000000-0005-0000-0000-0000B2B60000}"/>
    <cellStyle name="Normal 78 5 2 5" xfId="32006" xr:uid="{00000000-0005-0000-0000-0000B3B60000}"/>
    <cellStyle name="Normal 78 5 3" xfId="4052" xr:uid="{00000000-0005-0000-0000-0000B4B60000}"/>
    <cellStyle name="Normal 78 5 3 2" xfId="17346" xr:uid="{00000000-0005-0000-0000-0000B5B60000}"/>
    <cellStyle name="Normal 78 5 3 2 2" xfId="25300" xr:uid="{00000000-0005-0000-0000-0000B6B60000}"/>
    <cellStyle name="Normal 78 5 3 2 2 2" xfId="54259" xr:uid="{00000000-0005-0000-0000-0000B7B60000}"/>
    <cellStyle name="Normal 78 5 3 2 3" xfId="46318" xr:uid="{00000000-0005-0000-0000-0000B8B60000}"/>
    <cellStyle name="Normal 78 5 3 3" xfId="10676" xr:uid="{00000000-0005-0000-0000-0000B9B60000}"/>
    <cellStyle name="Normal 78 5 3 3 2" xfId="39734" xr:uid="{00000000-0005-0000-0000-0000BAB60000}"/>
    <cellStyle name="Normal 78 5 3 4" xfId="33150" xr:uid="{00000000-0005-0000-0000-0000BBB60000}"/>
    <cellStyle name="Normal 78 5 4" xfId="5208" xr:uid="{00000000-0005-0000-0000-0000BCB60000}"/>
    <cellStyle name="Normal 78 5 4 2" xfId="18490" xr:uid="{00000000-0005-0000-0000-0000BDB60000}"/>
    <cellStyle name="Normal 78 5 4 2 2" xfId="26444" xr:uid="{00000000-0005-0000-0000-0000BEB60000}"/>
    <cellStyle name="Normal 78 5 4 2 2 2" xfId="55403" xr:uid="{00000000-0005-0000-0000-0000BFB60000}"/>
    <cellStyle name="Normal 78 5 4 2 3" xfId="47462" xr:uid="{00000000-0005-0000-0000-0000C0B60000}"/>
    <cellStyle name="Normal 78 5 4 3" xfId="11820" xr:uid="{00000000-0005-0000-0000-0000C1B60000}"/>
    <cellStyle name="Normal 78 5 4 3 2" xfId="40878" xr:uid="{00000000-0005-0000-0000-0000C2B60000}"/>
    <cellStyle name="Normal 78 5 4 4" xfId="34294" xr:uid="{00000000-0005-0000-0000-0000C3B60000}"/>
    <cellStyle name="Normal 78 5 5" xfId="7377" xr:uid="{00000000-0005-0000-0000-0000C4B60000}"/>
    <cellStyle name="Normal 78 5 5 2" xfId="20638" xr:uid="{00000000-0005-0000-0000-0000C5B60000}"/>
    <cellStyle name="Normal 78 5 5 2 2" xfId="28592" xr:uid="{00000000-0005-0000-0000-0000C6B60000}"/>
    <cellStyle name="Normal 78 5 5 2 2 2" xfId="57551" xr:uid="{00000000-0005-0000-0000-0000C7B60000}"/>
    <cellStyle name="Normal 78 5 5 2 3" xfId="49610" xr:uid="{00000000-0005-0000-0000-0000C8B60000}"/>
    <cellStyle name="Normal 78 5 5 3" xfId="13968" xr:uid="{00000000-0005-0000-0000-0000C9B60000}"/>
    <cellStyle name="Normal 78 5 5 3 2" xfId="43026" xr:uid="{00000000-0005-0000-0000-0000CAB60000}"/>
    <cellStyle name="Normal 78 5 5 4" xfId="36442" xr:uid="{00000000-0005-0000-0000-0000CBB60000}"/>
    <cellStyle name="Normal 78 5 6" xfId="15247" xr:uid="{00000000-0005-0000-0000-0000CCB60000}"/>
    <cellStyle name="Normal 78 5 6 2" xfId="23237" xr:uid="{00000000-0005-0000-0000-0000CDB60000}"/>
    <cellStyle name="Normal 78 5 6 2 2" xfId="52196" xr:uid="{00000000-0005-0000-0000-0000CEB60000}"/>
    <cellStyle name="Normal 78 5 6 3" xfId="44255" xr:uid="{00000000-0005-0000-0000-0000CFB60000}"/>
    <cellStyle name="Normal 78 5 7" xfId="21788" xr:uid="{00000000-0005-0000-0000-0000D0B60000}"/>
    <cellStyle name="Normal 78 5 7 2" xfId="29736" xr:uid="{00000000-0005-0000-0000-0000D1B60000}"/>
    <cellStyle name="Normal 78 5 7 2 2" xfId="58695" xr:uid="{00000000-0005-0000-0000-0000D2B60000}"/>
    <cellStyle name="Normal 78 5 7 3" xfId="50754" xr:uid="{00000000-0005-0000-0000-0000D3B60000}"/>
    <cellStyle name="Normal 78 5 8" xfId="8528" xr:uid="{00000000-0005-0000-0000-0000D4B60000}"/>
    <cellStyle name="Normal 78 5 8 2" xfId="37586" xr:uid="{00000000-0005-0000-0000-0000D5B60000}"/>
    <cellStyle name="Normal 78 5 9" xfId="31002" xr:uid="{00000000-0005-0000-0000-0000D6B60000}"/>
    <cellStyle name="Normal 78 6" xfId="2442" xr:uid="{00000000-0005-0000-0000-0000D7B60000}"/>
    <cellStyle name="Normal 78 6 2" xfId="5800" xr:uid="{00000000-0005-0000-0000-0000D8B60000}"/>
    <cellStyle name="Normal 78 6 2 2" xfId="19082" xr:uid="{00000000-0005-0000-0000-0000D9B60000}"/>
    <cellStyle name="Normal 78 6 2 2 2" xfId="27036" xr:uid="{00000000-0005-0000-0000-0000DAB60000}"/>
    <cellStyle name="Normal 78 6 2 2 2 2" xfId="55995" xr:uid="{00000000-0005-0000-0000-0000DBB60000}"/>
    <cellStyle name="Normal 78 6 2 2 3" xfId="48054" xr:uid="{00000000-0005-0000-0000-0000DCB60000}"/>
    <cellStyle name="Normal 78 6 2 3" xfId="12412" xr:uid="{00000000-0005-0000-0000-0000DDB60000}"/>
    <cellStyle name="Normal 78 6 2 3 2" xfId="41470" xr:uid="{00000000-0005-0000-0000-0000DEB60000}"/>
    <cellStyle name="Normal 78 6 2 4" xfId="34886" xr:uid="{00000000-0005-0000-0000-0000DFB60000}"/>
    <cellStyle name="Normal 78 6 3" xfId="15963" xr:uid="{00000000-0005-0000-0000-0000E0B60000}"/>
    <cellStyle name="Normal 78 6 3 2" xfId="23936" xr:uid="{00000000-0005-0000-0000-0000E1B60000}"/>
    <cellStyle name="Normal 78 6 3 2 2" xfId="52895" xr:uid="{00000000-0005-0000-0000-0000E2B60000}"/>
    <cellStyle name="Normal 78 6 3 3" xfId="44954" xr:uid="{00000000-0005-0000-0000-0000E3B60000}"/>
    <cellStyle name="Normal 78 6 4" xfId="9120" xr:uid="{00000000-0005-0000-0000-0000E4B60000}"/>
    <cellStyle name="Normal 78 6 4 2" xfId="38178" xr:uid="{00000000-0005-0000-0000-0000E5B60000}"/>
    <cellStyle name="Normal 78 6 5" xfId="31594" xr:uid="{00000000-0005-0000-0000-0000E6B60000}"/>
    <cellStyle name="Normal 78 7" xfId="3640" xr:uid="{00000000-0005-0000-0000-0000E7B60000}"/>
    <cellStyle name="Normal 78 7 2" xfId="16934" xr:uid="{00000000-0005-0000-0000-0000E8B60000}"/>
    <cellStyle name="Normal 78 7 2 2" xfId="24888" xr:uid="{00000000-0005-0000-0000-0000E9B60000}"/>
    <cellStyle name="Normal 78 7 2 2 2" xfId="53847" xr:uid="{00000000-0005-0000-0000-0000EAB60000}"/>
    <cellStyle name="Normal 78 7 2 3" xfId="45906" xr:uid="{00000000-0005-0000-0000-0000EBB60000}"/>
    <cellStyle name="Normal 78 7 3" xfId="10264" xr:uid="{00000000-0005-0000-0000-0000ECB60000}"/>
    <cellStyle name="Normal 78 7 3 2" xfId="39322" xr:uid="{00000000-0005-0000-0000-0000EDB60000}"/>
    <cellStyle name="Normal 78 7 4" xfId="32738" xr:uid="{00000000-0005-0000-0000-0000EEB60000}"/>
    <cellStyle name="Normal 78 8" xfId="4796" xr:uid="{00000000-0005-0000-0000-0000EFB60000}"/>
    <cellStyle name="Normal 78 8 2" xfId="18078" xr:uid="{00000000-0005-0000-0000-0000F0B60000}"/>
    <cellStyle name="Normal 78 8 2 2" xfId="26032" xr:uid="{00000000-0005-0000-0000-0000F1B60000}"/>
    <cellStyle name="Normal 78 8 2 2 2" xfId="54991" xr:uid="{00000000-0005-0000-0000-0000F2B60000}"/>
    <cellStyle name="Normal 78 8 2 3" xfId="47050" xr:uid="{00000000-0005-0000-0000-0000F3B60000}"/>
    <cellStyle name="Normal 78 8 3" xfId="11408" xr:uid="{00000000-0005-0000-0000-0000F4B60000}"/>
    <cellStyle name="Normal 78 8 3 2" xfId="40466" xr:uid="{00000000-0005-0000-0000-0000F5B60000}"/>
    <cellStyle name="Normal 78 8 4" xfId="33882" xr:uid="{00000000-0005-0000-0000-0000F6B60000}"/>
    <cellStyle name="Normal 78 9" xfId="6965" xr:uid="{00000000-0005-0000-0000-0000F7B60000}"/>
    <cellStyle name="Normal 78 9 2" xfId="20226" xr:uid="{00000000-0005-0000-0000-0000F8B60000}"/>
    <cellStyle name="Normal 78 9 2 2" xfId="28180" xr:uid="{00000000-0005-0000-0000-0000F9B60000}"/>
    <cellStyle name="Normal 78 9 2 2 2" xfId="57139" xr:uid="{00000000-0005-0000-0000-0000FAB60000}"/>
    <cellStyle name="Normal 78 9 2 3" xfId="49198" xr:uid="{00000000-0005-0000-0000-0000FBB60000}"/>
    <cellStyle name="Normal 78 9 3" xfId="13556" xr:uid="{00000000-0005-0000-0000-0000FCB60000}"/>
    <cellStyle name="Normal 78 9 3 2" xfId="42614" xr:uid="{00000000-0005-0000-0000-0000FDB60000}"/>
    <cellStyle name="Normal 78 9 4" xfId="36030" xr:uid="{00000000-0005-0000-0000-0000FEB60000}"/>
    <cellStyle name="Normal 79" xfId="1396" xr:uid="{00000000-0005-0000-0000-0000FFB60000}"/>
    <cellStyle name="Normal 79 10" xfId="14839" xr:uid="{00000000-0005-0000-0000-000000B70000}"/>
    <cellStyle name="Normal 79 10 2" xfId="22830" xr:uid="{00000000-0005-0000-0000-000001B70000}"/>
    <cellStyle name="Normal 79 10 2 2" xfId="51789" xr:uid="{00000000-0005-0000-0000-000002B70000}"/>
    <cellStyle name="Normal 79 10 3" xfId="43848" xr:uid="{00000000-0005-0000-0000-000003B70000}"/>
    <cellStyle name="Normal 79 11" xfId="21382" xr:uid="{00000000-0005-0000-0000-000004B70000}"/>
    <cellStyle name="Normal 79 11 2" xfId="29330" xr:uid="{00000000-0005-0000-0000-000005B70000}"/>
    <cellStyle name="Normal 79 11 2 2" xfId="58289" xr:uid="{00000000-0005-0000-0000-000006B70000}"/>
    <cellStyle name="Normal 79 11 3" xfId="50348" xr:uid="{00000000-0005-0000-0000-000007B70000}"/>
    <cellStyle name="Normal 79 12" xfId="8122" xr:uid="{00000000-0005-0000-0000-000008B70000}"/>
    <cellStyle name="Normal 79 12 2" xfId="37180" xr:uid="{00000000-0005-0000-0000-000009B70000}"/>
    <cellStyle name="Normal 79 13" xfId="30596" xr:uid="{00000000-0005-0000-0000-00000AB70000}"/>
    <cellStyle name="Normal 79 2" xfId="1490" xr:uid="{00000000-0005-0000-0000-00000BB70000}"/>
    <cellStyle name="Normal 79 2 10" xfId="21472" xr:uid="{00000000-0005-0000-0000-00000CB70000}"/>
    <cellStyle name="Normal 79 2 10 2" xfId="29420" xr:uid="{00000000-0005-0000-0000-00000DB70000}"/>
    <cellStyle name="Normal 79 2 10 2 2" xfId="58379" xr:uid="{00000000-0005-0000-0000-00000EB70000}"/>
    <cellStyle name="Normal 79 2 10 3" xfId="50438" xr:uid="{00000000-0005-0000-0000-00000FB70000}"/>
    <cellStyle name="Normal 79 2 11" xfId="8212" xr:uid="{00000000-0005-0000-0000-000010B70000}"/>
    <cellStyle name="Normal 79 2 11 2" xfId="37270" xr:uid="{00000000-0005-0000-0000-000011B70000}"/>
    <cellStyle name="Normal 79 2 12" xfId="30686" xr:uid="{00000000-0005-0000-0000-000012B70000}"/>
    <cellStyle name="Normal 79 2 2" xfId="1710" xr:uid="{00000000-0005-0000-0000-000013B70000}"/>
    <cellStyle name="Normal 79 2 2 10" xfId="30899" xr:uid="{00000000-0005-0000-0000-000014B70000}"/>
    <cellStyle name="Normal 79 2 2 2" xfId="2335" xr:uid="{00000000-0005-0000-0000-000015B70000}"/>
    <cellStyle name="Normal 79 2 2 2 2" xfId="3343" xr:uid="{00000000-0005-0000-0000-000016B70000}"/>
    <cellStyle name="Normal 79 2 2 2 2 2" xfId="6701" xr:uid="{00000000-0005-0000-0000-000017B70000}"/>
    <cellStyle name="Normal 79 2 2 2 2 2 2" xfId="19983" xr:uid="{00000000-0005-0000-0000-000018B70000}"/>
    <cellStyle name="Normal 79 2 2 2 2 2 2 2" xfId="27937" xr:uid="{00000000-0005-0000-0000-000019B70000}"/>
    <cellStyle name="Normal 79 2 2 2 2 2 2 2 2" xfId="56896" xr:uid="{00000000-0005-0000-0000-00001AB70000}"/>
    <cellStyle name="Normal 79 2 2 2 2 2 2 3" xfId="48955" xr:uid="{00000000-0005-0000-0000-00001BB70000}"/>
    <cellStyle name="Normal 79 2 2 2 2 2 3" xfId="13313" xr:uid="{00000000-0005-0000-0000-00001CB70000}"/>
    <cellStyle name="Normal 79 2 2 2 2 2 3 2" xfId="42371" xr:uid="{00000000-0005-0000-0000-00001DB70000}"/>
    <cellStyle name="Normal 79 2 2 2 2 2 4" xfId="35787" xr:uid="{00000000-0005-0000-0000-00001EB70000}"/>
    <cellStyle name="Normal 79 2 2 2 2 3" xfId="16831" xr:uid="{00000000-0005-0000-0000-00001FB70000}"/>
    <cellStyle name="Normal 79 2 2 2 2 3 2" xfId="24785" xr:uid="{00000000-0005-0000-0000-000020B70000}"/>
    <cellStyle name="Normal 79 2 2 2 2 3 2 2" xfId="53744" xr:uid="{00000000-0005-0000-0000-000021B70000}"/>
    <cellStyle name="Normal 79 2 2 2 2 3 3" xfId="45803" xr:uid="{00000000-0005-0000-0000-000022B70000}"/>
    <cellStyle name="Normal 79 2 2 2 2 4" xfId="10021" xr:uid="{00000000-0005-0000-0000-000023B70000}"/>
    <cellStyle name="Normal 79 2 2 2 2 4 2" xfId="39079" xr:uid="{00000000-0005-0000-0000-000024B70000}"/>
    <cellStyle name="Normal 79 2 2 2 2 5" xfId="32495" xr:uid="{00000000-0005-0000-0000-000025B70000}"/>
    <cellStyle name="Normal 79 2 2 2 3" xfId="4541" xr:uid="{00000000-0005-0000-0000-000026B70000}"/>
    <cellStyle name="Normal 79 2 2 2 3 2" xfId="17835" xr:uid="{00000000-0005-0000-0000-000027B70000}"/>
    <cellStyle name="Normal 79 2 2 2 3 2 2" xfId="25789" xr:uid="{00000000-0005-0000-0000-000028B70000}"/>
    <cellStyle name="Normal 79 2 2 2 3 2 2 2" xfId="54748" xr:uid="{00000000-0005-0000-0000-000029B70000}"/>
    <cellStyle name="Normal 79 2 2 2 3 2 3" xfId="46807" xr:uid="{00000000-0005-0000-0000-00002AB70000}"/>
    <cellStyle name="Normal 79 2 2 2 3 3" xfId="11165" xr:uid="{00000000-0005-0000-0000-00002BB70000}"/>
    <cellStyle name="Normal 79 2 2 2 3 3 2" xfId="40223" xr:uid="{00000000-0005-0000-0000-00002CB70000}"/>
    <cellStyle name="Normal 79 2 2 2 3 4" xfId="33639" xr:uid="{00000000-0005-0000-0000-00002DB70000}"/>
    <cellStyle name="Normal 79 2 2 2 4" xfId="5697" xr:uid="{00000000-0005-0000-0000-00002EB70000}"/>
    <cellStyle name="Normal 79 2 2 2 4 2" xfId="18979" xr:uid="{00000000-0005-0000-0000-00002FB70000}"/>
    <cellStyle name="Normal 79 2 2 2 4 2 2" xfId="26933" xr:uid="{00000000-0005-0000-0000-000030B70000}"/>
    <cellStyle name="Normal 79 2 2 2 4 2 2 2" xfId="55892" xr:uid="{00000000-0005-0000-0000-000031B70000}"/>
    <cellStyle name="Normal 79 2 2 2 4 2 3" xfId="47951" xr:uid="{00000000-0005-0000-0000-000032B70000}"/>
    <cellStyle name="Normal 79 2 2 2 4 3" xfId="12309" xr:uid="{00000000-0005-0000-0000-000033B70000}"/>
    <cellStyle name="Normal 79 2 2 2 4 3 2" xfId="41367" xr:uid="{00000000-0005-0000-0000-000034B70000}"/>
    <cellStyle name="Normal 79 2 2 2 4 4" xfId="34783" xr:uid="{00000000-0005-0000-0000-000035B70000}"/>
    <cellStyle name="Normal 79 2 2 2 5" xfId="7866" xr:uid="{00000000-0005-0000-0000-000036B70000}"/>
    <cellStyle name="Normal 79 2 2 2 5 2" xfId="21127" xr:uid="{00000000-0005-0000-0000-000037B70000}"/>
    <cellStyle name="Normal 79 2 2 2 5 2 2" xfId="29081" xr:uid="{00000000-0005-0000-0000-000038B70000}"/>
    <cellStyle name="Normal 79 2 2 2 5 2 2 2" xfId="58040" xr:uid="{00000000-0005-0000-0000-000039B70000}"/>
    <cellStyle name="Normal 79 2 2 2 5 2 3" xfId="50099" xr:uid="{00000000-0005-0000-0000-00003AB70000}"/>
    <cellStyle name="Normal 79 2 2 2 5 3" xfId="14457" xr:uid="{00000000-0005-0000-0000-00003BB70000}"/>
    <cellStyle name="Normal 79 2 2 2 5 3 2" xfId="43515" xr:uid="{00000000-0005-0000-0000-00003CB70000}"/>
    <cellStyle name="Normal 79 2 2 2 5 4" xfId="36931" xr:uid="{00000000-0005-0000-0000-00003DB70000}"/>
    <cellStyle name="Normal 79 2 2 2 6" xfId="15736" xr:uid="{00000000-0005-0000-0000-00003EB70000}"/>
    <cellStyle name="Normal 79 2 2 2 6 2" xfId="23726" xr:uid="{00000000-0005-0000-0000-00003FB70000}"/>
    <cellStyle name="Normal 79 2 2 2 6 2 2" xfId="52685" xr:uid="{00000000-0005-0000-0000-000040B70000}"/>
    <cellStyle name="Normal 79 2 2 2 6 3" xfId="44744" xr:uid="{00000000-0005-0000-0000-000041B70000}"/>
    <cellStyle name="Normal 79 2 2 2 7" xfId="22277" xr:uid="{00000000-0005-0000-0000-000042B70000}"/>
    <cellStyle name="Normal 79 2 2 2 7 2" xfId="30225" xr:uid="{00000000-0005-0000-0000-000043B70000}"/>
    <cellStyle name="Normal 79 2 2 2 7 2 2" xfId="59184" xr:uid="{00000000-0005-0000-0000-000044B70000}"/>
    <cellStyle name="Normal 79 2 2 2 7 3" xfId="51243" xr:uid="{00000000-0005-0000-0000-000045B70000}"/>
    <cellStyle name="Normal 79 2 2 2 8" xfId="9017" xr:uid="{00000000-0005-0000-0000-000046B70000}"/>
    <cellStyle name="Normal 79 2 2 2 8 2" xfId="38075" xr:uid="{00000000-0005-0000-0000-000047B70000}"/>
    <cellStyle name="Normal 79 2 2 2 9" xfId="31491" xr:uid="{00000000-0005-0000-0000-000048B70000}"/>
    <cellStyle name="Normal 79 2 2 3" xfId="2751" xr:uid="{00000000-0005-0000-0000-000049B70000}"/>
    <cellStyle name="Normal 79 2 2 3 2" xfId="6109" xr:uid="{00000000-0005-0000-0000-00004AB70000}"/>
    <cellStyle name="Normal 79 2 2 3 2 2" xfId="19391" xr:uid="{00000000-0005-0000-0000-00004BB70000}"/>
    <cellStyle name="Normal 79 2 2 3 2 2 2" xfId="27345" xr:uid="{00000000-0005-0000-0000-00004CB70000}"/>
    <cellStyle name="Normal 79 2 2 3 2 2 2 2" xfId="56304" xr:uid="{00000000-0005-0000-0000-00004DB70000}"/>
    <cellStyle name="Normal 79 2 2 3 2 2 3" xfId="48363" xr:uid="{00000000-0005-0000-0000-00004EB70000}"/>
    <cellStyle name="Normal 79 2 2 3 2 3" xfId="12721" xr:uid="{00000000-0005-0000-0000-00004FB70000}"/>
    <cellStyle name="Normal 79 2 2 3 2 3 2" xfId="41779" xr:uid="{00000000-0005-0000-0000-000050B70000}"/>
    <cellStyle name="Normal 79 2 2 3 2 4" xfId="35195" xr:uid="{00000000-0005-0000-0000-000051B70000}"/>
    <cellStyle name="Normal 79 2 2 3 3" xfId="16239" xr:uid="{00000000-0005-0000-0000-000052B70000}"/>
    <cellStyle name="Normal 79 2 2 3 3 2" xfId="24193" xr:uid="{00000000-0005-0000-0000-000053B70000}"/>
    <cellStyle name="Normal 79 2 2 3 3 2 2" xfId="53152" xr:uid="{00000000-0005-0000-0000-000054B70000}"/>
    <cellStyle name="Normal 79 2 2 3 3 3" xfId="45211" xr:uid="{00000000-0005-0000-0000-000055B70000}"/>
    <cellStyle name="Normal 79 2 2 3 4" xfId="9429" xr:uid="{00000000-0005-0000-0000-000056B70000}"/>
    <cellStyle name="Normal 79 2 2 3 4 2" xfId="38487" xr:uid="{00000000-0005-0000-0000-000057B70000}"/>
    <cellStyle name="Normal 79 2 2 3 5" xfId="31903" xr:uid="{00000000-0005-0000-0000-000058B70000}"/>
    <cellStyle name="Normal 79 2 2 4" xfId="3949" xr:uid="{00000000-0005-0000-0000-000059B70000}"/>
    <cellStyle name="Normal 79 2 2 4 2" xfId="17243" xr:uid="{00000000-0005-0000-0000-00005AB70000}"/>
    <cellStyle name="Normal 79 2 2 4 2 2" xfId="25197" xr:uid="{00000000-0005-0000-0000-00005BB70000}"/>
    <cellStyle name="Normal 79 2 2 4 2 2 2" xfId="54156" xr:uid="{00000000-0005-0000-0000-00005CB70000}"/>
    <cellStyle name="Normal 79 2 2 4 2 3" xfId="46215" xr:uid="{00000000-0005-0000-0000-00005DB70000}"/>
    <cellStyle name="Normal 79 2 2 4 3" xfId="10573" xr:uid="{00000000-0005-0000-0000-00005EB70000}"/>
    <cellStyle name="Normal 79 2 2 4 3 2" xfId="39631" xr:uid="{00000000-0005-0000-0000-00005FB70000}"/>
    <cellStyle name="Normal 79 2 2 4 4" xfId="33047" xr:uid="{00000000-0005-0000-0000-000060B70000}"/>
    <cellStyle name="Normal 79 2 2 5" xfId="5105" xr:uid="{00000000-0005-0000-0000-000061B70000}"/>
    <cellStyle name="Normal 79 2 2 5 2" xfId="18387" xr:uid="{00000000-0005-0000-0000-000062B70000}"/>
    <cellStyle name="Normal 79 2 2 5 2 2" xfId="26341" xr:uid="{00000000-0005-0000-0000-000063B70000}"/>
    <cellStyle name="Normal 79 2 2 5 2 2 2" xfId="55300" xr:uid="{00000000-0005-0000-0000-000064B70000}"/>
    <cellStyle name="Normal 79 2 2 5 2 3" xfId="47359" xr:uid="{00000000-0005-0000-0000-000065B70000}"/>
    <cellStyle name="Normal 79 2 2 5 3" xfId="11717" xr:uid="{00000000-0005-0000-0000-000066B70000}"/>
    <cellStyle name="Normal 79 2 2 5 3 2" xfId="40775" xr:uid="{00000000-0005-0000-0000-000067B70000}"/>
    <cellStyle name="Normal 79 2 2 5 4" xfId="34191" xr:uid="{00000000-0005-0000-0000-000068B70000}"/>
    <cellStyle name="Normal 79 2 2 6" xfId="7274" xr:uid="{00000000-0005-0000-0000-000069B70000}"/>
    <cellStyle name="Normal 79 2 2 6 2" xfId="20535" xr:uid="{00000000-0005-0000-0000-00006AB70000}"/>
    <cellStyle name="Normal 79 2 2 6 2 2" xfId="28489" xr:uid="{00000000-0005-0000-0000-00006BB70000}"/>
    <cellStyle name="Normal 79 2 2 6 2 2 2" xfId="57448" xr:uid="{00000000-0005-0000-0000-00006CB70000}"/>
    <cellStyle name="Normal 79 2 2 6 2 3" xfId="49507" xr:uid="{00000000-0005-0000-0000-00006DB70000}"/>
    <cellStyle name="Normal 79 2 2 6 3" xfId="13865" xr:uid="{00000000-0005-0000-0000-00006EB70000}"/>
    <cellStyle name="Normal 79 2 2 6 3 2" xfId="42923" xr:uid="{00000000-0005-0000-0000-00006FB70000}"/>
    <cellStyle name="Normal 79 2 2 6 4" xfId="36339" xr:uid="{00000000-0005-0000-0000-000070B70000}"/>
    <cellStyle name="Normal 79 2 2 7" xfId="15143" xr:uid="{00000000-0005-0000-0000-000071B70000}"/>
    <cellStyle name="Normal 79 2 2 7 2" xfId="23133" xr:uid="{00000000-0005-0000-0000-000072B70000}"/>
    <cellStyle name="Normal 79 2 2 7 2 2" xfId="52092" xr:uid="{00000000-0005-0000-0000-000073B70000}"/>
    <cellStyle name="Normal 79 2 2 7 3" xfId="44151" xr:uid="{00000000-0005-0000-0000-000074B70000}"/>
    <cellStyle name="Normal 79 2 2 8" xfId="21685" xr:uid="{00000000-0005-0000-0000-000075B70000}"/>
    <cellStyle name="Normal 79 2 2 8 2" xfId="29633" xr:uid="{00000000-0005-0000-0000-000076B70000}"/>
    <cellStyle name="Normal 79 2 2 8 2 2" xfId="58592" xr:uid="{00000000-0005-0000-0000-000077B70000}"/>
    <cellStyle name="Normal 79 2 2 8 3" xfId="50651" xr:uid="{00000000-0005-0000-0000-000078B70000}"/>
    <cellStyle name="Normal 79 2 2 9" xfId="8425" xr:uid="{00000000-0005-0000-0000-000079B70000}"/>
    <cellStyle name="Normal 79 2 2 9 2" xfId="37483" xr:uid="{00000000-0005-0000-0000-00007AB70000}"/>
    <cellStyle name="Normal 79 2 3" xfId="2122" xr:uid="{00000000-0005-0000-0000-00007BB70000}"/>
    <cellStyle name="Normal 79 2 3 2" xfId="3130" xr:uid="{00000000-0005-0000-0000-00007CB70000}"/>
    <cellStyle name="Normal 79 2 3 2 2" xfId="6488" xr:uid="{00000000-0005-0000-0000-00007DB70000}"/>
    <cellStyle name="Normal 79 2 3 2 2 2" xfId="19770" xr:uid="{00000000-0005-0000-0000-00007EB70000}"/>
    <cellStyle name="Normal 79 2 3 2 2 2 2" xfId="27724" xr:uid="{00000000-0005-0000-0000-00007FB70000}"/>
    <cellStyle name="Normal 79 2 3 2 2 2 2 2" xfId="56683" xr:uid="{00000000-0005-0000-0000-000080B70000}"/>
    <cellStyle name="Normal 79 2 3 2 2 2 3" xfId="48742" xr:uid="{00000000-0005-0000-0000-000081B70000}"/>
    <cellStyle name="Normal 79 2 3 2 2 3" xfId="13100" xr:uid="{00000000-0005-0000-0000-000082B70000}"/>
    <cellStyle name="Normal 79 2 3 2 2 3 2" xfId="42158" xr:uid="{00000000-0005-0000-0000-000083B70000}"/>
    <cellStyle name="Normal 79 2 3 2 2 4" xfId="35574" xr:uid="{00000000-0005-0000-0000-000084B70000}"/>
    <cellStyle name="Normal 79 2 3 2 3" xfId="16618" xr:uid="{00000000-0005-0000-0000-000085B70000}"/>
    <cellStyle name="Normal 79 2 3 2 3 2" xfId="24572" xr:uid="{00000000-0005-0000-0000-000086B70000}"/>
    <cellStyle name="Normal 79 2 3 2 3 2 2" xfId="53531" xr:uid="{00000000-0005-0000-0000-000087B70000}"/>
    <cellStyle name="Normal 79 2 3 2 3 3" xfId="45590" xr:uid="{00000000-0005-0000-0000-000088B70000}"/>
    <cellStyle name="Normal 79 2 3 2 4" xfId="9808" xr:uid="{00000000-0005-0000-0000-000089B70000}"/>
    <cellStyle name="Normal 79 2 3 2 4 2" xfId="38866" xr:uid="{00000000-0005-0000-0000-00008AB70000}"/>
    <cellStyle name="Normal 79 2 3 2 5" xfId="32282" xr:uid="{00000000-0005-0000-0000-00008BB70000}"/>
    <cellStyle name="Normal 79 2 3 3" xfId="4328" xr:uid="{00000000-0005-0000-0000-00008CB70000}"/>
    <cellStyle name="Normal 79 2 3 3 2" xfId="17622" xr:uid="{00000000-0005-0000-0000-00008DB70000}"/>
    <cellStyle name="Normal 79 2 3 3 2 2" xfId="25576" xr:uid="{00000000-0005-0000-0000-00008EB70000}"/>
    <cellStyle name="Normal 79 2 3 3 2 2 2" xfId="54535" xr:uid="{00000000-0005-0000-0000-00008FB70000}"/>
    <cellStyle name="Normal 79 2 3 3 2 3" xfId="46594" xr:uid="{00000000-0005-0000-0000-000090B70000}"/>
    <cellStyle name="Normal 79 2 3 3 3" xfId="10952" xr:uid="{00000000-0005-0000-0000-000091B70000}"/>
    <cellStyle name="Normal 79 2 3 3 3 2" xfId="40010" xr:uid="{00000000-0005-0000-0000-000092B70000}"/>
    <cellStyle name="Normal 79 2 3 3 4" xfId="33426" xr:uid="{00000000-0005-0000-0000-000093B70000}"/>
    <cellStyle name="Normal 79 2 3 4" xfId="5484" xr:uid="{00000000-0005-0000-0000-000094B70000}"/>
    <cellStyle name="Normal 79 2 3 4 2" xfId="18766" xr:uid="{00000000-0005-0000-0000-000095B70000}"/>
    <cellStyle name="Normal 79 2 3 4 2 2" xfId="26720" xr:uid="{00000000-0005-0000-0000-000096B70000}"/>
    <cellStyle name="Normal 79 2 3 4 2 2 2" xfId="55679" xr:uid="{00000000-0005-0000-0000-000097B70000}"/>
    <cellStyle name="Normal 79 2 3 4 2 3" xfId="47738" xr:uid="{00000000-0005-0000-0000-000098B70000}"/>
    <cellStyle name="Normal 79 2 3 4 3" xfId="12096" xr:uid="{00000000-0005-0000-0000-000099B70000}"/>
    <cellStyle name="Normal 79 2 3 4 3 2" xfId="41154" xr:uid="{00000000-0005-0000-0000-00009AB70000}"/>
    <cellStyle name="Normal 79 2 3 4 4" xfId="34570" xr:uid="{00000000-0005-0000-0000-00009BB70000}"/>
    <cellStyle name="Normal 79 2 3 5" xfId="7653" xr:uid="{00000000-0005-0000-0000-00009CB70000}"/>
    <cellStyle name="Normal 79 2 3 5 2" xfId="20914" xr:uid="{00000000-0005-0000-0000-00009DB70000}"/>
    <cellStyle name="Normal 79 2 3 5 2 2" xfId="28868" xr:uid="{00000000-0005-0000-0000-00009EB70000}"/>
    <cellStyle name="Normal 79 2 3 5 2 2 2" xfId="57827" xr:uid="{00000000-0005-0000-0000-00009FB70000}"/>
    <cellStyle name="Normal 79 2 3 5 2 3" xfId="49886" xr:uid="{00000000-0005-0000-0000-0000A0B70000}"/>
    <cellStyle name="Normal 79 2 3 5 3" xfId="14244" xr:uid="{00000000-0005-0000-0000-0000A1B70000}"/>
    <cellStyle name="Normal 79 2 3 5 3 2" xfId="43302" xr:uid="{00000000-0005-0000-0000-0000A2B70000}"/>
    <cellStyle name="Normal 79 2 3 5 4" xfId="36718" xr:uid="{00000000-0005-0000-0000-0000A3B70000}"/>
    <cellStyle name="Normal 79 2 3 6" xfId="15523" xr:uid="{00000000-0005-0000-0000-0000A4B70000}"/>
    <cellStyle name="Normal 79 2 3 6 2" xfId="23513" xr:uid="{00000000-0005-0000-0000-0000A5B70000}"/>
    <cellStyle name="Normal 79 2 3 6 2 2" xfId="52472" xr:uid="{00000000-0005-0000-0000-0000A6B70000}"/>
    <cellStyle name="Normal 79 2 3 6 3" xfId="44531" xr:uid="{00000000-0005-0000-0000-0000A7B70000}"/>
    <cellStyle name="Normal 79 2 3 7" xfId="22064" xr:uid="{00000000-0005-0000-0000-0000A8B70000}"/>
    <cellStyle name="Normal 79 2 3 7 2" xfId="30012" xr:uid="{00000000-0005-0000-0000-0000A9B70000}"/>
    <cellStyle name="Normal 79 2 3 7 2 2" xfId="58971" xr:uid="{00000000-0005-0000-0000-0000AAB70000}"/>
    <cellStyle name="Normal 79 2 3 7 3" xfId="51030" xr:uid="{00000000-0005-0000-0000-0000ABB70000}"/>
    <cellStyle name="Normal 79 2 3 8" xfId="8804" xr:uid="{00000000-0005-0000-0000-0000ACB70000}"/>
    <cellStyle name="Normal 79 2 3 8 2" xfId="37862" xr:uid="{00000000-0005-0000-0000-0000ADB70000}"/>
    <cellStyle name="Normal 79 2 3 9" xfId="31278" xr:uid="{00000000-0005-0000-0000-0000AEB70000}"/>
    <cellStyle name="Normal 79 2 4" xfId="1940" xr:uid="{00000000-0005-0000-0000-0000AFB70000}"/>
    <cellStyle name="Normal 79 2 4 2" xfId="2950" xr:uid="{00000000-0005-0000-0000-0000B0B70000}"/>
    <cellStyle name="Normal 79 2 4 2 2" xfId="6308" xr:uid="{00000000-0005-0000-0000-0000B1B70000}"/>
    <cellStyle name="Normal 79 2 4 2 2 2" xfId="19590" xr:uid="{00000000-0005-0000-0000-0000B2B70000}"/>
    <cellStyle name="Normal 79 2 4 2 2 2 2" xfId="27544" xr:uid="{00000000-0005-0000-0000-0000B3B70000}"/>
    <cellStyle name="Normal 79 2 4 2 2 2 2 2" xfId="56503" xr:uid="{00000000-0005-0000-0000-0000B4B70000}"/>
    <cellStyle name="Normal 79 2 4 2 2 2 3" xfId="48562" xr:uid="{00000000-0005-0000-0000-0000B5B70000}"/>
    <cellStyle name="Normal 79 2 4 2 2 3" xfId="12920" xr:uid="{00000000-0005-0000-0000-0000B6B70000}"/>
    <cellStyle name="Normal 79 2 4 2 2 3 2" xfId="41978" xr:uid="{00000000-0005-0000-0000-0000B7B70000}"/>
    <cellStyle name="Normal 79 2 4 2 2 4" xfId="35394" xr:uid="{00000000-0005-0000-0000-0000B8B70000}"/>
    <cellStyle name="Normal 79 2 4 2 3" xfId="16438" xr:uid="{00000000-0005-0000-0000-0000B9B70000}"/>
    <cellStyle name="Normal 79 2 4 2 3 2" xfId="24392" xr:uid="{00000000-0005-0000-0000-0000BAB70000}"/>
    <cellStyle name="Normal 79 2 4 2 3 2 2" xfId="53351" xr:uid="{00000000-0005-0000-0000-0000BBB70000}"/>
    <cellStyle name="Normal 79 2 4 2 3 3" xfId="45410" xr:uid="{00000000-0005-0000-0000-0000BCB70000}"/>
    <cellStyle name="Normal 79 2 4 2 4" xfId="9628" xr:uid="{00000000-0005-0000-0000-0000BDB70000}"/>
    <cellStyle name="Normal 79 2 4 2 4 2" xfId="38686" xr:uid="{00000000-0005-0000-0000-0000BEB70000}"/>
    <cellStyle name="Normal 79 2 4 2 5" xfId="32102" xr:uid="{00000000-0005-0000-0000-0000BFB70000}"/>
    <cellStyle name="Normal 79 2 4 3" xfId="4148" xr:uid="{00000000-0005-0000-0000-0000C0B70000}"/>
    <cellStyle name="Normal 79 2 4 3 2" xfId="17442" xr:uid="{00000000-0005-0000-0000-0000C1B70000}"/>
    <cellStyle name="Normal 79 2 4 3 2 2" xfId="25396" xr:uid="{00000000-0005-0000-0000-0000C2B70000}"/>
    <cellStyle name="Normal 79 2 4 3 2 2 2" xfId="54355" xr:uid="{00000000-0005-0000-0000-0000C3B70000}"/>
    <cellStyle name="Normal 79 2 4 3 2 3" xfId="46414" xr:uid="{00000000-0005-0000-0000-0000C4B70000}"/>
    <cellStyle name="Normal 79 2 4 3 3" xfId="10772" xr:uid="{00000000-0005-0000-0000-0000C5B70000}"/>
    <cellStyle name="Normal 79 2 4 3 3 2" xfId="39830" xr:uid="{00000000-0005-0000-0000-0000C6B70000}"/>
    <cellStyle name="Normal 79 2 4 3 4" xfId="33246" xr:uid="{00000000-0005-0000-0000-0000C7B70000}"/>
    <cellStyle name="Normal 79 2 4 4" xfId="5304" xr:uid="{00000000-0005-0000-0000-0000C8B70000}"/>
    <cellStyle name="Normal 79 2 4 4 2" xfId="18586" xr:uid="{00000000-0005-0000-0000-0000C9B70000}"/>
    <cellStyle name="Normal 79 2 4 4 2 2" xfId="26540" xr:uid="{00000000-0005-0000-0000-0000CAB70000}"/>
    <cellStyle name="Normal 79 2 4 4 2 2 2" xfId="55499" xr:uid="{00000000-0005-0000-0000-0000CBB70000}"/>
    <cellStyle name="Normal 79 2 4 4 2 3" xfId="47558" xr:uid="{00000000-0005-0000-0000-0000CCB70000}"/>
    <cellStyle name="Normal 79 2 4 4 3" xfId="11916" xr:uid="{00000000-0005-0000-0000-0000CDB70000}"/>
    <cellStyle name="Normal 79 2 4 4 3 2" xfId="40974" xr:uid="{00000000-0005-0000-0000-0000CEB70000}"/>
    <cellStyle name="Normal 79 2 4 4 4" xfId="34390" xr:uid="{00000000-0005-0000-0000-0000CFB70000}"/>
    <cellStyle name="Normal 79 2 4 5" xfId="7473" xr:uid="{00000000-0005-0000-0000-0000D0B70000}"/>
    <cellStyle name="Normal 79 2 4 5 2" xfId="20734" xr:uid="{00000000-0005-0000-0000-0000D1B70000}"/>
    <cellStyle name="Normal 79 2 4 5 2 2" xfId="28688" xr:uid="{00000000-0005-0000-0000-0000D2B70000}"/>
    <cellStyle name="Normal 79 2 4 5 2 2 2" xfId="57647" xr:uid="{00000000-0005-0000-0000-0000D3B70000}"/>
    <cellStyle name="Normal 79 2 4 5 2 3" xfId="49706" xr:uid="{00000000-0005-0000-0000-0000D4B70000}"/>
    <cellStyle name="Normal 79 2 4 5 3" xfId="14064" xr:uid="{00000000-0005-0000-0000-0000D5B70000}"/>
    <cellStyle name="Normal 79 2 4 5 3 2" xfId="43122" xr:uid="{00000000-0005-0000-0000-0000D6B70000}"/>
    <cellStyle name="Normal 79 2 4 5 4" xfId="36538" xr:uid="{00000000-0005-0000-0000-0000D7B70000}"/>
    <cellStyle name="Normal 79 2 4 6" xfId="15343" xr:uid="{00000000-0005-0000-0000-0000D8B70000}"/>
    <cellStyle name="Normal 79 2 4 6 2" xfId="23333" xr:uid="{00000000-0005-0000-0000-0000D9B70000}"/>
    <cellStyle name="Normal 79 2 4 6 2 2" xfId="52292" xr:uid="{00000000-0005-0000-0000-0000DAB70000}"/>
    <cellStyle name="Normal 79 2 4 6 3" xfId="44351" xr:uid="{00000000-0005-0000-0000-0000DBB70000}"/>
    <cellStyle name="Normal 79 2 4 7" xfId="21884" xr:uid="{00000000-0005-0000-0000-0000DCB70000}"/>
    <cellStyle name="Normal 79 2 4 7 2" xfId="29832" xr:uid="{00000000-0005-0000-0000-0000DDB70000}"/>
    <cellStyle name="Normal 79 2 4 7 2 2" xfId="58791" xr:uid="{00000000-0005-0000-0000-0000DEB70000}"/>
    <cellStyle name="Normal 79 2 4 7 3" xfId="50850" xr:uid="{00000000-0005-0000-0000-0000DFB70000}"/>
    <cellStyle name="Normal 79 2 4 8" xfId="8624" xr:uid="{00000000-0005-0000-0000-0000E0B70000}"/>
    <cellStyle name="Normal 79 2 4 8 2" xfId="37682" xr:uid="{00000000-0005-0000-0000-0000E1B70000}"/>
    <cellStyle name="Normal 79 2 4 9" xfId="31098" xr:uid="{00000000-0005-0000-0000-0000E2B70000}"/>
    <cellStyle name="Normal 79 2 5" xfId="2538" xr:uid="{00000000-0005-0000-0000-0000E3B70000}"/>
    <cellStyle name="Normal 79 2 5 2" xfId="5896" xr:uid="{00000000-0005-0000-0000-0000E4B70000}"/>
    <cellStyle name="Normal 79 2 5 2 2" xfId="19178" xr:uid="{00000000-0005-0000-0000-0000E5B70000}"/>
    <cellStyle name="Normal 79 2 5 2 2 2" xfId="27132" xr:uid="{00000000-0005-0000-0000-0000E6B70000}"/>
    <cellStyle name="Normal 79 2 5 2 2 2 2" xfId="56091" xr:uid="{00000000-0005-0000-0000-0000E7B70000}"/>
    <cellStyle name="Normal 79 2 5 2 2 3" xfId="48150" xr:uid="{00000000-0005-0000-0000-0000E8B70000}"/>
    <cellStyle name="Normal 79 2 5 2 3" xfId="12508" xr:uid="{00000000-0005-0000-0000-0000E9B70000}"/>
    <cellStyle name="Normal 79 2 5 2 3 2" xfId="41566" xr:uid="{00000000-0005-0000-0000-0000EAB70000}"/>
    <cellStyle name="Normal 79 2 5 2 4" xfId="34982" xr:uid="{00000000-0005-0000-0000-0000EBB70000}"/>
    <cellStyle name="Normal 79 2 5 3" xfId="15925" xr:uid="{00000000-0005-0000-0000-0000ECB70000}"/>
    <cellStyle name="Normal 79 2 5 3 2" xfId="23912" xr:uid="{00000000-0005-0000-0000-0000EDB70000}"/>
    <cellStyle name="Normal 79 2 5 3 2 2" xfId="52871" xr:uid="{00000000-0005-0000-0000-0000EEB70000}"/>
    <cellStyle name="Normal 79 2 5 3 3" xfId="44930" xr:uid="{00000000-0005-0000-0000-0000EFB70000}"/>
    <cellStyle name="Normal 79 2 5 4" xfId="9216" xr:uid="{00000000-0005-0000-0000-0000F0B70000}"/>
    <cellStyle name="Normal 79 2 5 4 2" xfId="38274" xr:uid="{00000000-0005-0000-0000-0000F1B70000}"/>
    <cellStyle name="Normal 79 2 5 5" xfId="31690" xr:uid="{00000000-0005-0000-0000-0000F2B70000}"/>
    <cellStyle name="Normal 79 2 6" xfId="3736" xr:uid="{00000000-0005-0000-0000-0000F3B70000}"/>
    <cellStyle name="Normal 79 2 6 2" xfId="17030" xr:uid="{00000000-0005-0000-0000-0000F4B70000}"/>
    <cellStyle name="Normal 79 2 6 2 2" xfId="24984" xr:uid="{00000000-0005-0000-0000-0000F5B70000}"/>
    <cellStyle name="Normal 79 2 6 2 2 2" xfId="53943" xr:uid="{00000000-0005-0000-0000-0000F6B70000}"/>
    <cellStyle name="Normal 79 2 6 2 3" xfId="46002" xr:uid="{00000000-0005-0000-0000-0000F7B70000}"/>
    <cellStyle name="Normal 79 2 6 3" xfId="10360" xr:uid="{00000000-0005-0000-0000-0000F8B70000}"/>
    <cellStyle name="Normal 79 2 6 3 2" xfId="39418" xr:uid="{00000000-0005-0000-0000-0000F9B70000}"/>
    <cellStyle name="Normal 79 2 6 4" xfId="32834" xr:uid="{00000000-0005-0000-0000-0000FAB70000}"/>
    <cellStyle name="Normal 79 2 7" xfId="4892" xr:uid="{00000000-0005-0000-0000-0000FBB70000}"/>
    <cellStyle name="Normal 79 2 7 2" xfId="18174" xr:uid="{00000000-0005-0000-0000-0000FCB70000}"/>
    <cellStyle name="Normal 79 2 7 2 2" xfId="26128" xr:uid="{00000000-0005-0000-0000-0000FDB70000}"/>
    <cellStyle name="Normal 79 2 7 2 2 2" xfId="55087" xr:uid="{00000000-0005-0000-0000-0000FEB70000}"/>
    <cellStyle name="Normal 79 2 7 2 3" xfId="47146" xr:uid="{00000000-0005-0000-0000-0000FFB70000}"/>
    <cellStyle name="Normal 79 2 7 3" xfId="11504" xr:uid="{00000000-0005-0000-0000-000000B80000}"/>
    <cellStyle name="Normal 79 2 7 3 2" xfId="40562" xr:uid="{00000000-0005-0000-0000-000001B80000}"/>
    <cellStyle name="Normal 79 2 7 4" xfId="33978" xr:uid="{00000000-0005-0000-0000-000002B80000}"/>
    <cellStyle name="Normal 79 2 8" xfId="7061" xr:uid="{00000000-0005-0000-0000-000003B80000}"/>
    <cellStyle name="Normal 79 2 8 2" xfId="20322" xr:uid="{00000000-0005-0000-0000-000004B80000}"/>
    <cellStyle name="Normal 79 2 8 2 2" xfId="28276" xr:uid="{00000000-0005-0000-0000-000005B80000}"/>
    <cellStyle name="Normal 79 2 8 2 2 2" xfId="57235" xr:uid="{00000000-0005-0000-0000-000006B80000}"/>
    <cellStyle name="Normal 79 2 8 2 3" xfId="49294" xr:uid="{00000000-0005-0000-0000-000007B80000}"/>
    <cellStyle name="Normal 79 2 8 3" xfId="13652" xr:uid="{00000000-0005-0000-0000-000008B80000}"/>
    <cellStyle name="Normal 79 2 8 3 2" xfId="42710" xr:uid="{00000000-0005-0000-0000-000009B80000}"/>
    <cellStyle name="Normal 79 2 8 4" xfId="36126" xr:uid="{00000000-0005-0000-0000-00000AB80000}"/>
    <cellStyle name="Normal 79 2 9" xfId="14930" xr:uid="{00000000-0005-0000-0000-00000BB80000}"/>
    <cellStyle name="Normal 79 2 9 2" xfId="22920" xr:uid="{00000000-0005-0000-0000-00000CB80000}"/>
    <cellStyle name="Normal 79 2 9 2 2" xfId="51879" xr:uid="{00000000-0005-0000-0000-00000DB80000}"/>
    <cellStyle name="Normal 79 2 9 3" xfId="43938" xr:uid="{00000000-0005-0000-0000-00000EB80000}"/>
    <cellStyle name="Normal 79 3" xfId="1620" xr:uid="{00000000-0005-0000-0000-00000FB80000}"/>
    <cellStyle name="Normal 79 3 10" xfId="30809" xr:uid="{00000000-0005-0000-0000-000010B80000}"/>
    <cellStyle name="Normal 79 3 2" xfId="2245" xr:uid="{00000000-0005-0000-0000-000011B80000}"/>
    <cellStyle name="Normal 79 3 2 2" xfId="3253" xr:uid="{00000000-0005-0000-0000-000012B80000}"/>
    <cellStyle name="Normal 79 3 2 2 2" xfId="6611" xr:uid="{00000000-0005-0000-0000-000013B80000}"/>
    <cellStyle name="Normal 79 3 2 2 2 2" xfId="19893" xr:uid="{00000000-0005-0000-0000-000014B80000}"/>
    <cellStyle name="Normal 79 3 2 2 2 2 2" xfId="27847" xr:uid="{00000000-0005-0000-0000-000015B80000}"/>
    <cellStyle name="Normal 79 3 2 2 2 2 2 2" xfId="56806" xr:uid="{00000000-0005-0000-0000-000016B80000}"/>
    <cellStyle name="Normal 79 3 2 2 2 2 3" xfId="48865" xr:uid="{00000000-0005-0000-0000-000017B80000}"/>
    <cellStyle name="Normal 79 3 2 2 2 3" xfId="13223" xr:uid="{00000000-0005-0000-0000-000018B80000}"/>
    <cellStyle name="Normal 79 3 2 2 2 3 2" xfId="42281" xr:uid="{00000000-0005-0000-0000-000019B80000}"/>
    <cellStyle name="Normal 79 3 2 2 2 4" xfId="35697" xr:uid="{00000000-0005-0000-0000-00001AB80000}"/>
    <cellStyle name="Normal 79 3 2 2 3" xfId="16741" xr:uid="{00000000-0005-0000-0000-00001BB80000}"/>
    <cellStyle name="Normal 79 3 2 2 3 2" xfId="24695" xr:uid="{00000000-0005-0000-0000-00001CB80000}"/>
    <cellStyle name="Normal 79 3 2 2 3 2 2" xfId="53654" xr:uid="{00000000-0005-0000-0000-00001DB80000}"/>
    <cellStyle name="Normal 79 3 2 2 3 3" xfId="45713" xr:uid="{00000000-0005-0000-0000-00001EB80000}"/>
    <cellStyle name="Normal 79 3 2 2 4" xfId="9931" xr:uid="{00000000-0005-0000-0000-00001FB80000}"/>
    <cellStyle name="Normal 79 3 2 2 4 2" xfId="38989" xr:uid="{00000000-0005-0000-0000-000020B80000}"/>
    <cellStyle name="Normal 79 3 2 2 5" xfId="32405" xr:uid="{00000000-0005-0000-0000-000021B80000}"/>
    <cellStyle name="Normal 79 3 2 3" xfId="4451" xr:uid="{00000000-0005-0000-0000-000022B80000}"/>
    <cellStyle name="Normal 79 3 2 3 2" xfId="17745" xr:uid="{00000000-0005-0000-0000-000023B80000}"/>
    <cellStyle name="Normal 79 3 2 3 2 2" xfId="25699" xr:uid="{00000000-0005-0000-0000-000024B80000}"/>
    <cellStyle name="Normal 79 3 2 3 2 2 2" xfId="54658" xr:uid="{00000000-0005-0000-0000-000025B80000}"/>
    <cellStyle name="Normal 79 3 2 3 2 3" xfId="46717" xr:uid="{00000000-0005-0000-0000-000026B80000}"/>
    <cellStyle name="Normal 79 3 2 3 3" xfId="11075" xr:uid="{00000000-0005-0000-0000-000027B80000}"/>
    <cellStyle name="Normal 79 3 2 3 3 2" xfId="40133" xr:uid="{00000000-0005-0000-0000-000028B80000}"/>
    <cellStyle name="Normal 79 3 2 3 4" xfId="33549" xr:uid="{00000000-0005-0000-0000-000029B80000}"/>
    <cellStyle name="Normal 79 3 2 4" xfId="5607" xr:uid="{00000000-0005-0000-0000-00002AB80000}"/>
    <cellStyle name="Normal 79 3 2 4 2" xfId="18889" xr:uid="{00000000-0005-0000-0000-00002BB80000}"/>
    <cellStyle name="Normal 79 3 2 4 2 2" xfId="26843" xr:uid="{00000000-0005-0000-0000-00002CB80000}"/>
    <cellStyle name="Normal 79 3 2 4 2 2 2" xfId="55802" xr:uid="{00000000-0005-0000-0000-00002DB80000}"/>
    <cellStyle name="Normal 79 3 2 4 2 3" xfId="47861" xr:uid="{00000000-0005-0000-0000-00002EB80000}"/>
    <cellStyle name="Normal 79 3 2 4 3" xfId="12219" xr:uid="{00000000-0005-0000-0000-00002FB80000}"/>
    <cellStyle name="Normal 79 3 2 4 3 2" xfId="41277" xr:uid="{00000000-0005-0000-0000-000030B80000}"/>
    <cellStyle name="Normal 79 3 2 4 4" xfId="34693" xr:uid="{00000000-0005-0000-0000-000031B80000}"/>
    <cellStyle name="Normal 79 3 2 5" xfId="7776" xr:uid="{00000000-0005-0000-0000-000032B80000}"/>
    <cellStyle name="Normal 79 3 2 5 2" xfId="21037" xr:uid="{00000000-0005-0000-0000-000033B80000}"/>
    <cellStyle name="Normal 79 3 2 5 2 2" xfId="28991" xr:uid="{00000000-0005-0000-0000-000034B80000}"/>
    <cellStyle name="Normal 79 3 2 5 2 2 2" xfId="57950" xr:uid="{00000000-0005-0000-0000-000035B80000}"/>
    <cellStyle name="Normal 79 3 2 5 2 3" xfId="50009" xr:uid="{00000000-0005-0000-0000-000036B80000}"/>
    <cellStyle name="Normal 79 3 2 5 3" xfId="14367" xr:uid="{00000000-0005-0000-0000-000037B80000}"/>
    <cellStyle name="Normal 79 3 2 5 3 2" xfId="43425" xr:uid="{00000000-0005-0000-0000-000038B80000}"/>
    <cellStyle name="Normal 79 3 2 5 4" xfId="36841" xr:uid="{00000000-0005-0000-0000-000039B80000}"/>
    <cellStyle name="Normal 79 3 2 6" xfId="15646" xr:uid="{00000000-0005-0000-0000-00003AB80000}"/>
    <cellStyle name="Normal 79 3 2 6 2" xfId="23636" xr:uid="{00000000-0005-0000-0000-00003BB80000}"/>
    <cellStyle name="Normal 79 3 2 6 2 2" xfId="52595" xr:uid="{00000000-0005-0000-0000-00003CB80000}"/>
    <cellStyle name="Normal 79 3 2 6 3" xfId="44654" xr:uid="{00000000-0005-0000-0000-00003DB80000}"/>
    <cellStyle name="Normal 79 3 2 7" xfId="22187" xr:uid="{00000000-0005-0000-0000-00003EB80000}"/>
    <cellStyle name="Normal 79 3 2 7 2" xfId="30135" xr:uid="{00000000-0005-0000-0000-00003FB80000}"/>
    <cellStyle name="Normal 79 3 2 7 2 2" xfId="59094" xr:uid="{00000000-0005-0000-0000-000040B80000}"/>
    <cellStyle name="Normal 79 3 2 7 3" xfId="51153" xr:uid="{00000000-0005-0000-0000-000041B80000}"/>
    <cellStyle name="Normal 79 3 2 8" xfId="8927" xr:uid="{00000000-0005-0000-0000-000042B80000}"/>
    <cellStyle name="Normal 79 3 2 8 2" xfId="37985" xr:uid="{00000000-0005-0000-0000-000043B80000}"/>
    <cellStyle name="Normal 79 3 2 9" xfId="31401" xr:uid="{00000000-0005-0000-0000-000044B80000}"/>
    <cellStyle name="Normal 79 3 3" xfId="2661" xr:uid="{00000000-0005-0000-0000-000045B80000}"/>
    <cellStyle name="Normal 79 3 3 2" xfId="6019" xr:uid="{00000000-0005-0000-0000-000046B80000}"/>
    <cellStyle name="Normal 79 3 3 2 2" xfId="19301" xr:uid="{00000000-0005-0000-0000-000047B80000}"/>
    <cellStyle name="Normal 79 3 3 2 2 2" xfId="27255" xr:uid="{00000000-0005-0000-0000-000048B80000}"/>
    <cellStyle name="Normal 79 3 3 2 2 2 2" xfId="56214" xr:uid="{00000000-0005-0000-0000-000049B80000}"/>
    <cellStyle name="Normal 79 3 3 2 2 3" xfId="48273" xr:uid="{00000000-0005-0000-0000-00004AB80000}"/>
    <cellStyle name="Normal 79 3 3 2 3" xfId="12631" xr:uid="{00000000-0005-0000-0000-00004BB80000}"/>
    <cellStyle name="Normal 79 3 3 2 3 2" xfId="41689" xr:uid="{00000000-0005-0000-0000-00004CB80000}"/>
    <cellStyle name="Normal 79 3 3 2 4" xfId="35105" xr:uid="{00000000-0005-0000-0000-00004DB80000}"/>
    <cellStyle name="Normal 79 3 3 3" xfId="16149" xr:uid="{00000000-0005-0000-0000-00004EB80000}"/>
    <cellStyle name="Normal 79 3 3 3 2" xfId="24103" xr:uid="{00000000-0005-0000-0000-00004FB80000}"/>
    <cellStyle name="Normal 79 3 3 3 2 2" xfId="53062" xr:uid="{00000000-0005-0000-0000-000050B80000}"/>
    <cellStyle name="Normal 79 3 3 3 3" xfId="45121" xr:uid="{00000000-0005-0000-0000-000051B80000}"/>
    <cellStyle name="Normal 79 3 3 4" xfId="9339" xr:uid="{00000000-0005-0000-0000-000052B80000}"/>
    <cellStyle name="Normal 79 3 3 4 2" xfId="38397" xr:uid="{00000000-0005-0000-0000-000053B80000}"/>
    <cellStyle name="Normal 79 3 3 5" xfId="31813" xr:uid="{00000000-0005-0000-0000-000054B80000}"/>
    <cellStyle name="Normal 79 3 4" xfId="3859" xr:uid="{00000000-0005-0000-0000-000055B80000}"/>
    <cellStyle name="Normal 79 3 4 2" xfId="17153" xr:uid="{00000000-0005-0000-0000-000056B80000}"/>
    <cellStyle name="Normal 79 3 4 2 2" xfId="25107" xr:uid="{00000000-0005-0000-0000-000057B80000}"/>
    <cellStyle name="Normal 79 3 4 2 2 2" xfId="54066" xr:uid="{00000000-0005-0000-0000-000058B80000}"/>
    <cellStyle name="Normal 79 3 4 2 3" xfId="46125" xr:uid="{00000000-0005-0000-0000-000059B80000}"/>
    <cellStyle name="Normal 79 3 4 3" xfId="10483" xr:uid="{00000000-0005-0000-0000-00005AB80000}"/>
    <cellStyle name="Normal 79 3 4 3 2" xfId="39541" xr:uid="{00000000-0005-0000-0000-00005BB80000}"/>
    <cellStyle name="Normal 79 3 4 4" xfId="32957" xr:uid="{00000000-0005-0000-0000-00005CB80000}"/>
    <cellStyle name="Normal 79 3 5" xfId="5015" xr:uid="{00000000-0005-0000-0000-00005DB80000}"/>
    <cellStyle name="Normal 79 3 5 2" xfId="18297" xr:uid="{00000000-0005-0000-0000-00005EB80000}"/>
    <cellStyle name="Normal 79 3 5 2 2" xfId="26251" xr:uid="{00000000-0005-0000-0000-00005FB80000}"/>
    <cellStyle name="Normal 79 3 5 2 2 2" xfId="55210" xr:uid="{00000000-0005-0000-0000-000060B80000}"/>
    <cellStyle name="Normal 79 3 5 2 3" xfId="47269" xr:uid="{00000000-0005-0000-0000-000061B80000}"/>
    <cellStyle name="Normal 79 3 5 3" xfId="11627" xr:uid="{00000000-0005-0000-0000-000062B80000}"/>
    <cellStyle name="Normal 79 3 5 3 2" xfId="40685" xr:uid="{00000000-0005-0000-0000-000063B80000}"/>
    <cellStyle name="Normal 79 3 5 4" xfId="34101" xr:uid="{00000000-0005-0000-0000-000064B80000}"/>
    <cellStyle name="Normal 79 3 6" xfId="7184" xr:uid="{00000000-0005-0000-0000-000065B80000}"/>
    <cellStyle name="Normal 79 3 6 2" xfId="20445" xr:uid="{00000000-0005-0000-0000-000066B80000}"/>
    <cellStyle name="Normal 79 3 6 2 2" xfId="28399" xr:uid="{00000000-0005-0000-0000-000067B80000}"/>
    <cellStyle name="Normal 79 3 6 2 2 2" xfId="57358" xr:uid="{00000000-0005-0000-0000-000068B80000}"/>
    <cellStyle name="Normal 79 3 6 2 3" xfId="49417" xr:uid="{00000000-0005-0000-0000-000069B80000}"/>
    <cellStyle name="Normal 79 3 6 3" xfId="13775" xr:uid="{00000000-0005-0000-0000-00006AB80000}"/>
    <cellStyle name="Normal 79 3 6 3 2" xfId="42833" xr:uid="{00000000-0005-0000-0000-00006BB80000}"/>
    <cellStyle name="Normal 79 3 6 4" xfId="36249" xr:uid="{00000000-0005-0000-0000-00006CB80000}"/>
    <cellStyle name="Normal 79 3 7" xfId="15053" xr:uid="{00000000-0005-0000-0000-00006DB80000}"/>
    <cellStyle name="Normal 79 3 7 2" xfId="23043" xr:uid="{00000000-0005-0000-0000-00006EB80000}"/>
    <cellStyle name="Normal 79 3 7 2 2" xfId="52002" xr:uid="{00000000-0005-0000-0000-00006FB80000}"/>
    <cellStyle name="Normal 79 3 7 3" xfId="44061" xr:uid="{00000000-0005-0000-0000-000070B80000}"/>
    <cellStyle name="Normal 79 3 8" xfId="21595" xr:uid="{00000000-0005-0000-0000-000071B80000}"/>
    <cellStyle name="Normal 79 3 8 2" xfId="29543" xr:uid="{00000000-0005-0000-0000-000072B80000}"/>
    <cellStyle name="Normal 79 3 8 2 2" xfId="58502" xr:uid="{00000000-0005-0000-0000-000073B80000}"/>
    <cellStyle name="Normal 79 3 8 3" xfId="50561" xr:uid="{00000000-0005-0000-0000-000074B80000}"/>
    <cellStyle name="Normal 79 3 9" xfId="8335" xr:uid="{00000000-0005-0000-0000-000075B80000}"/>
    <cellStyle name="Normal 79 3 9 2" xfId="37393" xr:uid="{00000000-0005-0000-0000-000076B80000}"/>
    <cellStyle name="Normal 79 4" xfId="2032" xr:uid="{00000000-0005-0000-0000-000077B80000}"/>
    <cellStyle name="Normal 79 4 2" xfId="3040" xr:uid="{00000000-0005-0000-0000-000078B80000}"/>
    <cellStyle name="Normal 79 4 2 2" xfId="6398" xr:uid="{00000000-0005-0000-0000-000079B80000}"/>
    <cellStyle name="Normal 79 4 2 2 2" xfId="19680" xr:uid="{00000000-0005-0000-0000-00007AB80000}"/>
    <cellStyle name="Normal 79 4 2 2 2 2" xfId="27634" xr:uid="{00000000-0005-0000-0000-00007BB80000}"/>
    <cellStyle name="Normal 79 4 2 2 2 2 2" xfId="56593" xr:uid="{00000000-0005-0000-0000-00007CB80000}"/>
    <cellStyle name="Normal 79 4 2 2 2 3" xfId="48652" xr:uid="{00000000-0005-0000-0000-00007DB80000}"/>
    <cellStyle name="Normal 79 4 2 2 3" xfId="13010" xr:uid="{00000000-0005-0000-0000-00007EB80000}"/>
    <cellStyle name="Normal 79 4 2 2 3 2" xfId="42068" xr:uid="{00000000-0005-0000-0000-00007FB80000}"/>
    <cellStyle name="Normal 79 4 2 2 4" xfId="35484" xr:uid="{00000000-0005-0000-0000-000080B80000}"/>
    <cellStyle name="Normal 79 4 2 3" xfId="16528" xr:uid="{00000000-0005-0000-0000-000081B80000}"/>
    <cellStyle name="Normal 79 4 2 3 2" xfId="24482" xr:uid="{00000000-0005-0000-0000-000082B80000}"/>
    <cellStyle name="Normal 79 4 2 3 2 2" xfId="53441" xr:uid="{00000000-0005-0000-0000-000083B80000}"/>
    <cellStyle name="Normal 79 4 2 3 3" xfId="45500" xr:uid="{00000000-0005-0000-0000-000084B80000}"/>
    <cellStyle name="Normal 79 4 2 4" xfId="9718" xr:uid="{00000000-0005-0000-0000-000085B80000}"/>
    <cellStyle name="Normal 79 4 2 4 2" xfId="38776" xr:uid="{00000000-0005-0000-0000-000086B80000}"/>
    <cellStyle name="Normal 79 4 2 5" xfId="32192" xr:uid="{00000000-0005-0000-0000-000087B80000}"/>
    <cellStyle name="Normal 79 4 3" xfId="4238" xr:uid="{00000000-0005-0000-0000-000088B80000}"/>
    <cellStyle name="Normal 79 4 3 2" xfId="17532" xr:uid="{00000000-0005-0000-0000-000089B80000}"/>
    <cellStyle name="Normal 79 4 3 2 2" xfId="25486" xr:uid="{00000000-0005-0000-0000-00008AB80000}"/>
    <cellStyle name="Normal 79 4 3 2 2 2" xfId="54445" xr:uid="{00000000-0005-0000-0000-00008BB80000}"/>
    <cellStyle name="Normal 79 4 3 2 3" xfId="46504" xr:uid="{00000000-0005-0000-0000-00008CB80000}"/>
    <cellStyle name="Normal 79 4 3 3" xfId="10862" xr:uid="{00000000-0005-0000-0000-00008DB80000}"/>
    <cellStyle name="Normal 79 4 3 3 2" xfId="39920" xr:uid="{00000000-0005-0000-0000-00008EB80000}"/>
    <cellStyle name="Normal 79 4 3 4" xfId="33336" xr:uid="{00000000-0005-0000-0000-00008FB80000}"/>
    <cellStyle name="Normal 79 4 4" xfId="5394" xr:uid="{00000000-0005-0000-0000-000090B80000}"/>
    <cellStyle name="Normal 79 4 4 2" xfId="18676" xr:uid="{00000000-0005-0000-0000-000091B80000}"/>
    <cellStyle name="Normal 79 4 4 2 2" xfId="26630" xr:uid="{00000000-0005-0000-0000-000092B80000}"/>
    <cellStyle name="Normal 79 4 4 2 2 2" xfId="55589" xr:uid="{00000000-0005-0000-0000-000093B80000}"/>
    <cellStyle name="Normal 79 4 4 2 3" xfId="47648" xr:uid="{00000000-0005-0000-0000-000094B80000}"/>
    <cellStyle name="Normal 79 4 4 3" xfId="12006" xr:uid="{00000000-0005-0000-0000-000095B80000}"/>
    <cellStyle name="Normal 79 4 4 3 2" xfId="41064" xr:uid="{00000000-0005-0000-0000-000096B80000}"/>
    <cellStyle name="Normal 79 4 4 4" xfId="34480" xr:uid="{00000000-0005-0000-0000-000097B80000}"/>
    <cellStyle name="Normal 79 4 5" xfId="7563" xr:uid="{00000000-0005-0000-0000-000098B80000}"/>
    <cellStyle name="Normal 79 4 5 2" xfId="20824" xr:uid="{00000000-0005-0000-0000-000099B80000}"/>
    <cellStyle name="Normal 79 4 5 2 2" xfId="28778" xr:uid="{00000000-0005-0000-0000-00009AB80000}"/>
    <cellStyle name="Normal 79 4 5 2 2 2" xfId="57737" xr:uid="{00000000-0005-0000-0000-00009BB80000}"/>
    <cellStyle name="Normal 79 4 5 2 3" xfId="49796" xr:uid="{00000000-0005-0000-0000-00009CB80000}"/>
    <cellStyle name="Normal 79 4 5 3" xfId="14154" xr:uid="{00000000-0005-0000-0000-00009DB80000}"/>
    <cellStyle name="Normal 79 4 5 3 2" xfId="43212" xr:uid="{00000000-0005-0000-0000-00009EB80000}"/>
    <cellStyle name="Normal 79 4 5 4" xfId="36628" xr:uid="{00000000-0005-0000-0000-00009FB80000}"/>
    <cellStyle name="Normal 79 4 6" xfId="15433" xr:uid="{00000000-0005-0000-0000-0000A0B80000}"/>
    <cellStyle name="Normal 79 4 6 2" xfId="23423" xr:uid="{00000000-0005-0000-0000-0000A1B80000}"/>
    <cellStyle name="Normal 79 4 6 2 2" xfId="52382" xr:uid="{00000000-0005-0000-0000-0000A2B80000}"/>
    <cellStyle name="Normal 79 4 6 3" xfId="44441" xr:uid="{00000000-0005-0000-0000-0000A3B80000}"/>
    <cellStyle name="Normal 79 4 7" xfId="21974" xr:uid="{00000000-0005-0000-0000-0000A4B80000}"/>
    <cellStyle name="Normal 79 4 7 2" xfId="29922" xr:uid="{00000000-0005-0000-0000-0000A5B80000}"/>
    <cellStyle name="Normal 79 4 7 2 2" xfId="58881" xr:uid="{00000000-0005-0000-0000-0000A6B80000}"/>
    <cellStyle name="Normal 79 4 7 3" xfId="50940" xr:uid="{00000000-0005-0000-0000-0000A7B80000}"/>
    <cellStyle name="Normal 79 4 8" xfId="8714" xr:uid="{00000000-0005-0000-0000-0000A8B80000}"/>
    <cellStyle name="Normal 79 4 8 2" xfId="37772" xr:uid="{00000000-0005-0000-0000-0000A9B80000}"/>
    <cellStyle name="Normal 79 4 9" xfId="31188" xr:uid="{00000000-0005-0000-0000-0000AAB80000}"/>
    <cellStyle name="Normal 79 5" xfId="1850" xr:uid="{00000000-0005-0000-0000-0000ABB80000}"/>
    <cellStyle name="Normal 79 5 2" xfId="2860" xr:uid="{00000000-0005-0000-0000-0000ACB80000}"/>
    <cellStyle name="Normal 79 5 2 2" xfId="6218" xr:uid="{00000000-0005-0000-0000-0000ADB80000}"/>
    <cellStyle name="Normal 79 5 2 2 2" xfId="19500" xr:uid="{00000000-0005-0000-0000-0000AEB80000}"/>
    <cellStyle name="Normal 79 5 2 2 2 2" xfId="27454" xr:uid="{00000000-0005-0000-0000-0000AFB80000}"/>
    <cellStyle name="Normal 79 5 2 2 2 2 2" xfId="56413" xr:uid="{00000000-0005-0000-0000-0000B0B80000}"/>
    <cellStyle name="Normal 79 5 2 2 2 3" xfId="48472" xr:uid="{00000000-0005-0000-0000-0000B1B80000}"/>
    <cellStyle name="Normal 79 5 2 2 3" xfId="12830" xr:uid="{00000000-0005-0000-0000-0000B2B80000}"/>
    <cellStyle name="Normal 79 5 2 2 3 2" xfId="41888" xr:uid="{00000000-0005-0000-0000-0000B3B80000}"/>
    <cellStyle name="Normal 79 5 2 2 4" xfId="35304" xr:uid="{00000000-0005-0000-0000-0000B4B80000}"/>
    <cellStyle name="Normal 79 5 2 3" xfId="16348" xr:uid="{00000000-0005-0000-0000-0000B5B80000}"/>
    <cellStyle name="Normal 79 5 2 3 2" xfId="24302" xr:uid="{00000000-0005-0000-0000-0000B6B80000}"/>
    <cellStyle name="Normal 79 5 2 3 2 2" xfId="53261" xr:uid="{00000000-0005-0000-0000-0000B7B80000}"/>
    <cellStyle name="Normal 79 5 2 3 3" xfId="45320" xr:uid="{00000000-0005-0000-0000-0000B8B80000}"/>
    <cellStyle name="Normal 79 5 2 4" xfId="9538" xr:uid="{00000000-0005-0000-0000-0000B9B80000}"/>
    <cellStyle name="Normal 79 5 2 4 2" xfId="38596" xr:uid="{00000000-0005-0000-0000-0000BAB80000}"/>
    <cellStyle name="Normal 79 5 2 5" xfId="32012" xr:uid="{00000000-0005-0000-0000-0000BBB80000}"/>
    <cellStyle name="Normal 79 5 3" xfId="4058" xr:uid="{00000000-0005-0000-0000-0000BCB80000}"/>
    <cellStyle name="Normal 79 5 3 2" xfId="17352" xr:uid="{00000000-0005-0000-0000-0000BDB80000}"/>
    <cellStyle name="Normal 79 5 3 2 2" xfId="25306" xr:uid="{00000000-0005-0000-0000-0000BEB80000}"/>
    <cellStyle name="Normal 79 5 3 2 2 2" xfId="54265" xr:uid="{00000000-0005-0000-0000-0000BFB80000}"/>
    <cellStyle name="Normal 79 5 3 2 3" xfId="46324" xr:uid="{00000000-0005-0000-0000-0000C0B80000}"/>
    <cellStyle name="Normal 79 5 3 3" xfId="10682" xr:uid="{00000000-0005-0000-0000-0000C1B80000}"/>
    <cellStyle name="Normal 79 5 3 3 2" xfId="39740" xr:uid="{00000000-0005-0000-0000-0000C2B80000}"/>
    <cellStyle name="Normal 79 5 3 4" xfId="33156" xr:uid="{00000000-0005-0000-0000-0000C3B80000}"/>
    <cellStyle name="Normal 79 5 4" xfId="5214" xr:uid="{00000000-0005-0000-0000-0000C4B80000}"/>
    <cellStyle name="Normal 79 5 4 2" xfId="18496" xr:uid="{00000000-0005-0000-0000-0000C5B80000}"/>
    <cellStyle name="Normal 79 5 4 2 2" xfId="26450" xr:uid="{00000000-0005-0000-0000-0000C6B80000}"/>
    <cellStyle name="Normal 79 5 4 2 2 2" xfId="55409" xr:uid="{00000000-0005-0000-0000-0000C7B80000}"/>
    <cellStyle name="Normal 79 5 4 2 3" xfId="47468" xr:uid="{00000000-0005-0000-0000-0000C8B80000}"/>
    <cellStyle name="Normal 79 5 4 3" xfId="11826" xr:uid="{00000000-0005-0000-0000-0000C9B80000}"/>
    <cellStyle name="Normal 79 5 4 3 2" xfId="40884" xr:uid="{00000000-0005-0000-0000-0000CAB80000}"/>
    <cellStyle name="Normal 79 5 4 4" xfId="34300" xr:uid="{00000000-0005-0000-0000-0000CBB80000}"/>
    <cellStyle name="Normal 79 5 5" xfId="7383" xr:uid="{00000000-0005-0000-0000-0000CCB80000}"/>
    <cellStyle name="Normal 79 5 5 2" xfId="20644" xr:uid="{00000000-0005-0000-0000-0000CDB80000}"/>
    <cellStyle name="Normal 79 5 5 2 2" xfId="28598" xr:uid="{00000000-0005-0000-0000-0000CEB80000}"/>
    <cellStyle name="Normal 79 5 5 2 2 2" xfId="57557" xr:uid="{00000000-0005-0000-0000-0000CFB80000}"/>
    <cellStyle name="Normal 79 5 5 2 3" xfId="49616" xr:uid="{00000000-0005-0000-0000-0000D0B80000}"/>
    <cellStyle name="Normal 79 5 5 3" xfId="13974" xr:uid="{00000000-0005-0000-0000-0000D1B80000}"/>
    <cellStyle name="Normal 79 5 5 3 2" xfId="43032" xr:uid="{00000000-0005-0000-0000-0000D2B80000}"/>
    <cellStyle name="Normal 79 5 5 4" xfId="36448" xr:uid="{00000000-0005-0000-0000-0000D3B80000}"/>
    <cellStyle name="Normal 79 5 6" xfId="15253" xr:uid="{00000000-0005-0000-0000-0000D4B80000}"/>
    <cellStyle name="Normal 79 5 6 2" xfId="23243" xr:uid="{00000000-0005-0000-0000-0000D5B80000}"/>
    <cellStyle name="Normal 79 5 6 2 2" xfId="52202" xr:uid="{00000000-0005-0000-0000-0000D6B80000}"/>
    <cellStyle name="Normal 79 5 6 3" xfId="44261" xr:uid="{00000000-0005-0000-0000-0000D7B80000}"/>
    <cellStyle name="Normal 79 5 7" xfId="21794" xr:uid="{00000000-0005-0000-0000-0000D8B80000}"/>
    <cellStyle name="Normal 79 5 7 2" xfId="29742" xr:uid="{00000000-0005-0000-0000-0000D9B80000}"/>
    <cellStyle name="Normal 79 5 7 2 2" xfId="58701" xr:uid="{00000000-0005-0000-0000-0000DAB80000}"/>
    <cellStyle name="Normal 79 5 7 3" xfId="50760" xr:uid="{00000000-0005-0000-0000-0000DBB80000}"/>
    <cellStyle name="Normal 79 5 8" xfId="8534" xr:uid="{00000000-0005-0000-0000-0000DCB80000}"/>
    <cellStyle name="Normal 79 5 8 2" xfId="37592" xr:uid="{00000000-0005-0000-0000-0000DDB80000}"/>
    <cellStyle name="Normal 79 5 9" xfId="31008" xr:uid="{00000000-0005-0000-0000-0000DEB80000}"/>
    <cellStyle name="Normal 79 6" xfId="2448" xr:uid="{00000000-0005-0000-0000-0000DFB80000}"/>
    <cellStyle name="Normal 79 6 2" xfId="5806" xr:uid="{00000000-0005-0000-0000-0000E0B80000}"/>
    <cellStyle name="Normal 79 6 2 2" xfId="19088" xr:uid="{00000000-0005-0000-0000-0000E1B80000}"/>
    <cellStyle name="Normal 79 6 2 2 2" xfId="27042" xr:uid="{00000000-0005-0000-0000-0000E2B80000}"/>
    <cellStyle name="Normal 79 6 2 2 2 2" xfId="56001" xr:uid="{00000000-0005-0000-0000-0000E3B80000}"/>
    <cellStyle name="Normal 79 6 2 2 3" xfId="48060" xr:uid="{00000000-0005-0000-0000-0000E4B80000}"/>
    <cellStyle name="Normal 79 6 2 3" xfId="12418" xr:uid="{00000000-0005-0000-0000-0000E5B80000}"/>
    <cellStyle name="Normal 79 6 2 3 2" xfId="41476" xr:uid="{00000000-0005-0000-0000-0000E6B80000}"/>
    <cellStyle name="Normal 79 6 2 4" xfId="34892" xr:uid="{00000000-0005-0000-0000-0000E7B80000}"/>
    <cellStyle name="Normal 79 6 3" xfId="15967" xr:uid="{00000000-0005-0000-0000-0000E8B80000}"/>
    <cellStyle name="Normal 79 6 3 2" xfId="23939" xr:uid="{00000000-0005-0000-0000-0000E9B80000}"/>
    <cellStyle name="Normal 79 6 3 2 2" xfId="52898" xr:uid="{00000000-0005-0000-0000-0000EAB80000}"/>
    <cellStyle name="Normal 79 6 3 3" xfId="44957" xr:uid="{00000000-0005-0000-0000-0000EBB80000}"/>
    <cellStyle name="Normal 79 6 4" xfId="9126" xr:uid="{00000000-0005-0000-0000-0000ECB80000}"/>
    <cellStyle name="Normal 79 6 4 2" xfId="38184" xr:uid="{00000000-0005-0000-0000-0000EDB80000}"/>
    <cellStyle name="Normal 79 6 5" xfId="31600" xr:uid="{00000000-0005-0000-0000-0000EEB80000}"/>
    <cellStyle name="Normal 79 7" xfId="3646" xr:uid="{00000000-0005-0000-0000-0000EFB80000}"/>
    <cellStyle name="Normal 79 7 2" xfId="16940" xr:uid="{00000000-0005-0000-0000-0000F0B80000}"/>
    <cellStyle name="Normal 79 7 2 2" xfId="24894" xr:uid="{00000000-0005-0000-0000-0000F1B80000}"/>
    <cellStyle name="Normal 79 7 2 2 2" xfId="53853" xr:uid="{00000000-0005-0000-0000-0000F2B80000}"/>
    <cellStyle name="Normal 79 7 2 3" xfId="45912" xr:uid="{00000000-0005-0000-0000-0000F3B80000}"/>
    <cellStyle name="Normal 79 7 3" xfId="10270" xr:uid="{00000000-0005-0000-0000-0000F4B80000}"/>
    <cellStyle name="Normal 79 7 3 2" xfId="39328" xr:uid="{00000000-0005-0000-0000-0000F5B80000}"/>
    <cellStyle name="Normal 79 7 4" xfId="32744" xr:uid="{00000000-0005-0000-0000-0000F6B80000}"/>
    <cellStyle name="Normal 79 8" xfId="4802" xr:uid="{00000000-0005-0000-0000-0000F7B80000}"/>
    <cellStyle name="Normal 79 8 2" xfId="18084" xr:uid="{00000000-0005-0000-0000-0000F8B80000}"/>
    <cellStyle name="Normal 79 8 2 2" xfId="26038" xr:uid="{00000000-0005-0000-0000-0000F9B80000}"/>
    <cellStyle name="Normal 79 8 2 2 2" xfId="54997" xr:uid="{00000000-0005-0000-0000-0000FAB80000}"/>
    <cellStyle name="Normal 79 8 2 3" xfId="47056" xr:uid="{00000000-0005-0000-0000-0000FBB80000}"/>
    <cellStyle name="Normal 79 8 3" xfId="11414" xr:uid="{00000000-0005-0000-0000-0000FCB80000}"/>
    <cellStyle name="Normal 79 8 3 2" xfId="40472" xr:uid="{00000000-0005-0000-0000-0000FDB80000}"/>
    <cellStyle name="Normal 79 8 4" xfId="33888" xr:uid="{00000000-0005-0000-0000-0000FEB80000}"/>
    <cellStyle name="Normal 79 9" xfId="6971" xr:uid="{00000000-0005-0000-0000-0000FFB80000}"/>
    <cellStyle name="Normal 79 9 2" xfId="20232" xr:uid="{00000000-0005-0000-0000-000000B90000}"/>
    <cellStyle name="Normal 79 9 2 2" xfId="28186" xr:uid="{00000000-0005-0000-0000-000001B90000}"/>
    <cellStyle name="Normal 79 9 2 2 2" xfId="57145" xr:uid="{00000000-0005-0000-0000-000002B90000}"/>
    <cellStyle name="Normal 79 9 2 3" xfId="49204" xr:uid="{00000000-0005-0000-0000-000003B90000}"/>
    <cellStyle name="Normal 79 9 3" xfId="13562" xr:uid="{00000000-0005-0000-0000-000004B90000}"/>
    <cellStyle name="Normal 79 9 3 2" xfId="42620" xr:uid="{00000000-0005-0000-0000-000005B90000}"/>
    <cellStyle name="Normal 79 9 4" xfId="36036" xr:uid="{00000000-0005-0000-0000-000006B90000}"/>
    <cellStyle name="Normal 8" xfId="9" xr:uid="{00000000-0005-0000-0000-000007B90000}"/>
    <cellStyle name="Normal 8 2" xfId="3515" xr:uid="{00000000-0005-0000-0000-000008B90000}"/>
    <cellStyle name="Normal 80" xfId="1409" xr:uid="{00000000-0005-0000-0000-000009B90000}"/>
    <cellStyle name="Normal 80 10" xfId="14851" xr:uid="{00000000-0005-0000-0000-00000AB90000}"/>
    <cellStyle name="Normal 80 10 2" xfId="22841" xr:uid="{00000000-0005-0000-0000-00000BB90000}"/>
    <cellStyle name="Normal 80 10 2 2" xfId="51800" xr:uid="{00000000-0005-0000-0000-00000CB90000}"/>
    <cellStyle name="Normal 80 10 3" xfId="43859" xr:uid="{00000000-0005-0000-0000-00000DB90000}"/>
    <cellStyle name="Normal 80 11" xfId="21393" xr:uid="{00000000-0005-0000-0000-00000EB90000}"/>
    <cellStyle name="Normal 80 11 2" xfId="29341" xr:uid="{00000000-0005-0000-0000-00000FB90000}"/>
    <cellStyle name="Normal 80 11 2 2" xfId="58300" xr:uid="{00000000-0005-0000-0000-000010B90000}"/>
    <cellStyle name="Normal 80 11 3" xfId="50359" xr:uid="{00000000-0005-0000-0000-000011B90000}"/>
    <cellStyle name="Normal 80 12" xfId="8133" xr:uid="{00000000-0005-0000-0000-000012B90000}"/>
    <cellStyle name="Normal 80 12 2" xfId="37191" xr:uid="{00000000-0005-0000-0000-000013B90000}"/>
    <cellStyle name="Normal 80 13" xfId="30607" xr:uid="{00000000-0005-0000-0000-000014B90000}"/>
    <cellStyle name="Normal 80 2" xfId="1501" xr:uid="{00000000-0005-0000-0000-000015B90000}"/>
    <cellStyle name="Normal 80 2 10" xfId="21483" xr:uid="{00000000-0005-0000-0000-000016B90000}"/>
    <cellStyle name="Normal 80 2 10 2" xfId="29431" xr:uid="{00000000-0005-0000-0000-000017B90000}"/>
    <cellStyle name="Normal 80 2 10 2 2" xfId="58390" xr:uid="{00000000-0005-0000-0000-000018B90000}"/>
    <cellStyle name="Normal 80 2 10 3" xfId="50449" xr:uid="{00000000-0005-0000-0000-000019B90000}"/>
    <cellStyle name="Normal 80 2 11" xfId="8223" xr:uid="{00000000-0005-0000-0000-00001AB90000}"/>
    <cellStyle name="Normal 80 2 11 2" xfId="37281" xr:uid="{00000000-0005-0000-0000-00001BB90000}"/>
    <cellStyle name="Normal 80 2 12" xfId="30697" xr:uid="{00000000-0005-0000-0000-00001CB90000}"/>
    <cellStyle name="Normal 80 2 2" xfId="1721" xr:uid="{00000000-0005-0000-0000-00001DB90000}"/>
    <cellStyle name="Normal 80 2 2 10" xfId="30910" xr:uid="{00000000-0005-0000-0000-00001EB90000}"/>
    <cellStyle name="Normal 80 2 2 2" xfId="2346" xr:uid="{00000000-0005-0000-0000-00001FB90000}"/>
    <cellStyle name="Normal 80 2 2 2 2" xfId="3354" xr:uid="{00000000-0005-0000-0000-000020B90000}"/>
    <cellStyle name="Normal 80 2 2 2 2 2" xfId="6712" xr:uid="{00000000-0005-0000-0000-000021B90000}"/>
    <cellStyle name="Normal 80 2 2 2 2 2 2" xfId="19994" xr:uid="{00000000-0005-0000-0000-000022B90000}"/>
    <cellStyle name="Normal 80 2 2 2 2 2 2 2" xfId="27948" xr:uid="{00000000-0005-0000-0000-000023B90000}"/>
    <cellStyle name="Normal 80 2 2 2 2 2 2 2 2" xfId="56907" xr:uid="{00000000-0005-0000-0000-000024B90000}"/>
    <cellStyle name="Normal 80 2 2 2 2 2 2 3" xfId="48966" xr:uid="{00000000-0005-0000-0000-000025B90000}"/>
    <cellStyle name="Normal 80 2 2 2 2 2 3" xfId="13324" xr:uid="{00000000-0005-0000-0000-000026B90000}"/>
    <cellStyle name="Normal 80 2 2 2 2 2 3 2" xfId="42382" xr:uid="{00000000-0005-0000-0000-000027B90000}"/>
    <cellStyle name="Normal 80 2 2 2 2 2 4" xfId="35798" xr:uid="{00000000-0005-0000-0000-000028B90000}"/>
    <cellStyle name="Normal 80 2 2 2 2 3" xfId="16842" xr:uid="{00000000-0005-0000-0000-000029B90000}"/>
    <cellStyle name="Normal 80 2 2 2 2 3 2" xfId="24796" xr:uid="{00000000-0005-0000-0000-00002AB90000}"/>
    <cellStyle name="Normal 80 2 2 2 2 3 2 2" xfId="53755" xr:uid="{00000000-0005-0000-0000-00002BB90000}"/>
    <cellStyle name="Normal 80 2 2 2 2 3 3" xfId="45814" xr:uid="{00000000-0005-0000-0000-00002CB90000}"/>
    <cellStyle name="Normal 80 2 2 2 2 4" xfId="10032" xr:uid="{00000000-0005-0000-0000-00002DB90000}"/>
    <cellStyle name="Normal 80 2 2 2 2 4 2" xfId="39090" xr:uid="{00000000-0005-0000-0000-00002EB90000}"/>
    <cellStyle name="Normal 80 2 2 2 2 5" xfId="32506" xr:uid="{00000000-0005-0000-0000-00002FB90000}"/>
    <cellStyle name="Normal 80 2 2 2 3" xfId="4552" xr:uid="{00000000-0005-0000-0000-000030B90000}"/>
    <cellStyle name="Normal 80 2 2 2 3 2" xfId="17846" xr:uid="{00000000-0005-0000-0000-000031B90000}"/>
    <cellStyle name="Normal 80 2 2 2 3 2 2" xfId="25800" xr:uid="{00000000-0005-0000-0000-000032B90000}"/>
    <cellStyle name="Normal 80 2 2 2 3 2 2 2" xfId="54759" xr:uid="{00000000-0005-0000-0000-000033B90000}"/>
    <cellStyle name="Normal 80 2 2 2 3 2 3" xfId="46818" xr:uid="{00000000-0005-0000-0000-000034B90000}"/>
    <cellStyle name="Normal 80 2 2 2 3 3" xfId="11176" xr:uid="{00000000-0005-0000-0000-000035B90000}"/>
    <cellStyle name="Normal 80 2 2 2 3 3 2" xfId="40234" xr:uid="{00000000-0005-0000-0000-000036B90000}"/>
    <cellStyle name="Normal 80 2 2 2 3 4" xfId="33650" xr:uid="{00000000-0005-0000-0000-000037B90000}"/>
    <cellStyle name="Normal 80 2 2 2 4" xfId="5708" xr:uid="{00000000-0005-0000-0000-000038B90000}"/>
    <cellStyle name="Normal 80 2 2 2 4 2" xfId="18990" xr:uid="{00000000-0005-0000-0000-000039B90000}"/>
    <cellStyle name="Normal 80 2 2 2 4 2 2" xfId="26944" xr:uid="{00000000-0005-0000-0000-00003AB90000}"/>
    <cellStyle name="Normal 80 2 2 2 4 2 2 2" xfId="55903" xr:uid="{00000000-0005-0000-0000-00003BB90000}"/>
    <cellStyle name="Normal 80 2 2 2 4 2 3" xfId="47962" xr:uid="{00000000-0005-0000-0000-00003CB90000}"/>
    <cellStyle name="Normal 80 2 2 2 4 3" xfId="12320" xr:uid="{00000000-0005-0000-0000-00003DB90000}"/>
    <cellStyle name="Normal 80 2 2 2 4 3 2" xfId="41378" xr:uid="{00000000-0005-0000-0000-00003EB90000}"/>
    <cellStyle name="Normal 80 2 2 2 4 4" xfId="34794" xr:uid="{00000000-0005-0000-0000-00003FB90000}"/>
    <cellStyle name="Normal 80 2 2 2 5" xfId="7877" xr:uid="{00000000-0005-0000-0000-000040B90000}"/>
    <cellStyle name="Normal 80 2 2 2 5 2" xfId="21138" xr:uid="{00000000-0005-0000-0000-000041B90000}"/>
    <cellStyle name="Normal 80 2 2 2 5 2 2" xfId="29092" xr:uid="{00000000-0005-0000-0000-000042B90000}"/>
    <cellStyle name="Normal 80 2 2 2 5 2 2 2" xfId="58051" xr:uid="{00000000-0005-0000-0000-000043B90000}"/>
    <cellStyle name="Normal 80 2 2 2 5 2 3" xfId="50110" xr:uid="{00000000-0005-0000-0000-000044B90000}"/>
    <cellStyle name="Normal 80 2 2 2 5 3" xfId="14468" xr:uid="{00000000-0005-0000-0000-000045B90000}"/>
    <cellStyle name="Normal 80 2 2 2 5 3 2" xfId="43526" xr:uid="{00000000-0005-0000-0000-000046B90000}"/>
    <cellStyle name="Normal 80 2 2 2 5 4" xfId="36942" xr:uid="{00000000-0005-0000-0000-000047B90000}"/>
    <cellStyle name="Normal 80 2 2 2 6" xfId="15747" xr:uid="{00000000-0005-0000-0000-000048B90000}"/>
    <cellStyle name="Normal 80 2 2 2 6 2" xfId="23737" xr:uid="{00000000-0005-0000-0000-000049B90000}"/>
    <cellStyle name="Normal 80 2 2 2 6 2 2" xfId="52696" xr:uid="{00000000-0005-0000-0000-00004AB90000}"/>
    <cellStyle name="Normal 80 2 2 2 6 3" xfId="44755" xr:uid="{00000000-0005-0000-0000-00004BB90000}"/>
    <cellStyle name="Normal 80 2 2 2 7" xfId="22288" xr:uid="{00000000-0005-0000-0000-00004CB90000}"/>
    <cellStyle name="Normal 80 2 2 2 7 2" xfId="30236" xr:uid="{00000000-0005-0000-0000-00004DB90000}"/>
    <cellStyle name="Normal 80 2 2 2 7 2 2" xfId="59195" xr:uid="{00000000-0005-0000-0000-00004EB90000}"/>
    <cellStyle name="Normal 80 2 2 2 7 3" xfId="51254" xr:uid="{00000000-0005-0000-0000-00004FB90000}"/>
    <cellStyle name="Normal 80 2 2 2 8" xfId="9028" xr:uid="{00000000-0005-0000-0000-000050B90000}"/>
    <cellStyle name="Normal 80 2 2 2 8 2" xfId="38086" xr:uid="{00000000-0005-0000-0000-000051B90000}"/>
    <cellStyle name="Normal 80 2 2 2 9" xfId="31502" xr:uid="{00000000-0005-0000-0000-000052B90000}"/>
    <cellStyle name="Normal 80 2 2 3" xfId="2762" xr:uid="{00000000-0005-0000-0000-000053B90000}"/>
    <cellStyle name="Normal 80 2 2 3 2" xfId="6120" xr:uid="{00000000-0005-0000-0000-000054B90000}"/>
    <cellStyle name="Normal 80 2 2 3 2 2" xfId="19402" xr:uid="{00000000-0005-0000-0000-000055B90000}"/>
    <cellStyle name="Normal 80 2 2 3 2 2 2" xfId="27356" xr:uid="{00000000-0005-0000-0000-000056B90000}"/>
    <cellStyle name="Normal 80 2 2 3 2 2 2 2" xfId="56315" xr:uid="{00000000-0005-0000-0000-000057B90000}"/>
    <cellStyle name="Normal 80 2 2 3 2 2 3" xfId="48374" xr:uid="{00000000-0005-0000-0000-000058B90000}"/>
    <cellStyle name="Normal 80 2 2 3 2 3" xfId="12732" xr:uid="{00000000-0005-0000-0000-000059B90000}"/>
    <cellStyle name="Normal 80 2 2 3 2 3 2" xfId="41790" xr:uid="{00000000-0005-0000-0000-00005AB90000}"/>
    <cellStyle name="Normal 80 2 2 3 2 4" xfId="35206" xr:uid="{00000000-0005-0000-0000-00005BB90000}"/>
    <cellStyle name="Normal 80 2 2 3 3" xfId="16250" xr:uid="{00000000-0005-0000-0000-00005CB90000}"/>
    <cellStyle name="Normal 80 2 2 3 3 2" xfId="24204" xr:uid="{00000000-0005-0000-0000-00005DB90000}"/>
    <cellStyle name="Normal 80 2 2 3 3 2 2" xfId="53163" xr:uid="{00000000-0005-0000-0000-00005EB90000}"/>
    <cellStyle name="Normal 80 2 2 3 3 3" xfId="45222" xr:uid="{00000000-0005-0000-0000-00005FB90000}"/>
    <cellStyle name="Normal 80 2 2 3 4" xfId="9440" xr:uid="{00000000-0005-0000-0000-000060B90000}"/>
    <cellStyle name="Normal 80 2 2 3 4 2" xfId="38498" xr:uid="{00000000-0005-0000-0000-000061B90000}"/>
    <cellStyle name="Normal 80 2 2 3 5" xfId="31914" xr:uid="{00000000-0005-0000-0000-000062B90000}"/>
    <cellStyle name="Normal 80 2 2 4" xfId="3960" xr:uid="{00000000-0005-0000-0000-000063B90000}"/>
    <cellStyle name="Normal 80 2 2 4 2" xfId="17254" xr:uid="{00000000-0005-0000-0000-000064B90000}"/>
    <cellStyle name="Normal 80 2 2 4 2 2" xfId="25208" xr:uid="{00000000-0005-0000-0000-000065B90000}"/>
    <cellStyle name="Normal 80 2 2 4 2 2 2" xfId="54167" xr:uid="{00000000-0005-0000-0000-000066B90000}"/>
    <cellStyle name="Normal 80 2 2 4 2 3" xfId="46226" xr:uid="{00000000-0005-0000-0000-000067B90000}"/>
    <cellStyle name="Normal 80 2 2 4 3" xfId="10584" xr:uid="{00000000-0005-0000-0000-000068B90000}"/>
    <cellStyle name="Normal 80 2 2 4 3 2" xfId="39642" xr:uid="{00000000-0005-0000-0000-000069B90000}"/>
    <cellStyle name="Normal 80 2 2 4 4" xfId="33058" xr:uid="{00000000-0005-0000-0000-00006AB90000}"/>
    <cellStyle name="Normal 80 2 2 5" xfId="5116" xr:uid="{00000000-0005-0000-0000-00006BB90000}"/>
    <cellStyle name="Normal 80 2 2 5 2" xfId="18398" xr:uid="{00000000-0005-0000-0000-00006CB90000}"/>
    <cellStyle name="Normal 80 2 2 5 2 2" xfId="26352" xr:uid="{00000000-0005-0000-0000-00006DB90000}"/>
    <cellStyle name="Normal 80 2 2 5 2 2 2" xfId="55311" xr:uid="{00000000-0005-0000-0000-00006EB90000}"/>
    <cellStyle name="Normal 80 2 2 5 2 3" xfId="47370" xr:uid="{00000000-0005-0000-0000-00006FB90000}"/>
    <cellStyle name="Normal 80 2 2 5 3" xfId="11728" xr:uid="{00000000-0005-0000-0000-000070B90000}"/>
    <cellStyle name="Normal 80 2 2 5 3 2" xfId="40786" xr:uid="{00000000-0005-0000-0000-000071B90000}"/>
    <cellStyle name="Normal 80 2 2 5 4" xfId="34202" xr:uid="{00000000-0005-0000-0000-000072B90000}"/>
    <cellStyle name="Normal 80 2 2 6" xfId="7285" xr:uid="{00000000-0005-0000-0000-000073B90000}"/>
    <cellStyle name="Normal 80 2 2 6 2" xfId="20546" xr:uid="{00000000-0005-0000-0000-000074B90000}"/>
    <cellStyle name="Normal 80 2 2 6 2 2" xfId="28500" xr:uid="{00000000-0005-0000-0000-000075B90000}"/>
    <cellStyle name="Normal 80 2 2 6 2 2 2" xfId="57459" xr:uid="{00000000-0005-0000-0000-000076B90000}"/>
    <cellStyle name="Normal 80 2 2 6 2 3" xfId="49518" xr:uid="{00000000-0005-0000-0000-000077B90000}"/>
    <cellStyle name="Normal 80 2 2 6 3" xfId="13876" xr:uid="{00000000-0005-0000-0000-000078B90000}"/>
    <cellStyle name="Normal 80 2 2 6 3 2" xfId="42934" xr:uid="{00000000-0005-0000-0000-000079B90000}"/>
    <cellStyle name="Normal 80 2 2 6 4" xfId="36350" xr:uid="{00000000-0005-0000-0000-00007AB90000}"/>
    <cellStyle name="Normal 80 2 2 7" xfId="15154" xr:uid="{00000000-0005-0000-0000-00007BB90000}"/>
    <cellStyle name="Normal 80 2 2 7 2" xfId="23144" xr:uid="{00000000-0005-0000-0000-00007CB90000}"/>
    <cellStyle name="Normal 80 2 2 7 2 2" xfId="52103" xr:uid="{00000000-0005-0000-0000-00007DB90000}"/>
    <cellStyle name="Normal 80 2 2 7 3" xfId="44162" xr:uid="{00000000-0005-0000-0000-00007EB90000}"/>
    <cellStyle name="Normal 80 2 2 8" xfId="21696" xr:uid="{00000000-0005-0000-0000-00007FB90000}"/>
    <cellStyle name="Normal 80 2 2 8 2" xfId="29644" xr:uid="{00000000-0005-0000-0000-000080B90000}"/>
    <cellStyle name="Normal 80 2 2 8 2 2" xfId="58603" xr:uid="{00000000-0005-0000-0000-000081B90000}"/>
    <cellStyle name="Normal 80 2 2 8 3" xfId="50662" xr:uid="{00000000-0005-0000-0000-000082B90000}"/>
    <cellStyle name="Normal 80 2 2 9" xfId="8436" xr:uid="{00000000-0005-0000-0000-000083B90000}"/>
    <cellStyle name="Normal 80 2 2 9 2" xfId="37494" xr:uid="{00000000-0005-0000-0000-000084B90000}"/>
    <cellStyle name="Normal 80 2 3" xfId="2133" xr:uid="{00000000-0005-0000-0000-000085B90000}"/>
    <cellStyle name="Normal 80 2 3 2" xfId="3141" xr:uid="{00000000-0005-0000-0000-000086B90000}"/>
    <cellStyle name="Normal 80 2 3 2 2" xfId="6499" xr:uid="{00000000-0005-0000-0000-000087B90000}"/>
    <cellStyle name="Normal 80 2 3 2 2 2" xfId="19781" xr:uid="{00000000-0005-0000-0000-000088B90000}"/>
    <cellStyle name="Normal 80 2 3 2 2 2 2" xfId="27735" xr:uid="{00000000-0005-0000-0000-000089B90000}"/>
    <cellStyle name="Normal 80 2 3 2 2 2 2 2" xfId="56694" xr:uid="{00000000-0005-0000-0000-00008AB90000}"/>
    <cellStyle name="Normal 80 2 3 2 2 2 3" xfId="48753" xr:uid="{00000000-0005-0000-0000-00008BB90000}"/>
    <cellStyle name="Normal 80 2 3 2 2 3" xfId="13111" xr:uid="{00000000-0005-0000-0000-00008CB90000}"/>
    <cellStyle name="Normal 80 2 3 2 2 3 2" xfId="42169" xr:uid="{00000000-0005-0000-0000-00008DB90000}"/>
    <cellStyle name="Normal 80 2 3 2 2 4" xfId="35585" xr:uid="{00000000-0005-0000-0000-00008EB90000}"/>
    <cellStyle name="Normal 80 2 3 2 3" xfId="16629" xr:uid="{00000000-0005-0000-0000-00008FB90000}"/>
    <cellStyle name="Normal 80 2 3 2 3 2" xfId="24583" xr:uid="{00000000-0005-0000-0000-000090B90000}"/>
    <cellStyle name="Normal 80 2 3 2 3 2 2" xfId="53542" xr:uid="{00000000-0005-0000-0000-000091B90000}"/>
    <cellStyle name="Normal 80 2 3 2 3 3" xfId="45601" xr:uid="{00000000-0005-0000-0000-000092B90000}"/>
    <cellStyle name="Normal 80 2 3 2 4" xfId="9819" xr:uid="{00000000-0005-0000-0000-000093B90000}"/>
    <cellStyle name="Normal 80 2 3 2 4 2" xfId="38877" xr:uid="{00000000-0005-0000-0000-000094B90000}"/>
    <cellStyle name="Normal 80 2 3 2 5" xfId="32293" xr:uid="{00000000-0005-0000-0000-000095B90000}"/>
    <cellStyle name="Normal 80 2 3 3" xfId="4339" xr:uid="{00000000-0005-0000-0000-000096B90000}"/>
    <cellStyle name="Normal 80 2 3 3 2" xfId="17633" xr:uid="{00000000-0005-0000-0000-000097B90000}"/>
    <cellStyle name="Normal 80 2 3 3 2 2" xfId="25587" xr:uid="{00000000-0005-0000-0000-000098B90000}"/>
    <cellStyle name="Normal 80 2 3 3 2 2 2" xfId="54546" xr:uid="{00000000-0005-0000-0000-000099B90000}"/>
    <cellStyle name="Normal 80 2 3 3 2 3" xfId="46605" xr:uid="{00000000-0005-0000-0000-00009AB90000}"/>
    <cellStyle name="Normal 80 2 3 3 3" xfId="10963" xr:uid="{00000000-0005-0000-0000-00009BB90000}"/>
    <cellStyle name="Normal 80 2 3 3 3 2" xfId="40021" xr:uid="{00000000-0005-0000-0000-00009CB90000}"/>
    <cellStyle name="Normal 80 2 3 3 4" xfId="33437" xr:uid="{00000000-0005-0000-0000-00009DB90000}"/>
    <cellStyle name="Normal 80 2 3 4" xfId="5495" xr:uid="{00000000-0005-0000-0000-00009EB90000}"/>
    <cellStyle name="Normal 80 2 3 4 2" xfId="18777" xr:uid="{00000000-0005-0000-0000-00009FB90000}"/>
    <cellStyle name="Normal 80 2 3 4 2 2" xfId="26731" xr:uid="{00000000-0005-0000-0000-0000A0B90000}"/>
    <cellStyle name="Normal 80 2 3 4 2 2 2" xfId="55690" xr:uid="{00000000-0005-0000-0000-0000A1B90000}"/>
    <cellStyle name="Normal 80 2 3 4 2 3" xfId="47749" xr:uid="{00000000-0005-0000-0000-0000A2B90000}"/>
    <cellStyle name="Normal 80 2 3 4 3" xfId="12107" xr:uid="{00000000-0005-0000-0000-0000A3B90000}"/>
    <cellStyle name="Normal 80 2 3 4 3 2" xfId="41165" xr:uid="{00000000-0005-0000-0000-0000A4B90000}"/>
    <cellStyle name="Normal 80 2 3 4 4" xfId="34581" xr:uid="{00000000-0005-0000-0000-0000A5B90000}"/>
    <cellStyle name="Normal 80 2 3 5" xfId="7664" xr:uid="{00000000-0005-0000-0000-0000A6B90000}"/>
    <cellStyle name="Normal 80 2 3 5 2" xfId="20925" xr:uid="{00000000-0005-0000-0000-0000A7B90000}"/>
    <cellStyle name="Normal 80 2 3 5 2 2" xfId="28879" xr:uid="{00000000-0005-0000-0000-0000A8B90000}"/>
    <cellStyle name="Normal 80 2 3 5 2 2 2" xfId="57838" xr:uid="{00000000-0005-0000-0000-0000A9B90000}"/>
    <cellStyle name="Normal 80 2 3 5 2 3" xfId="49897" xr:uid="{00000000-0005-0000-0000-0000AAB90000}"/>
    <cellStyle name="Normal 80 2 3 5 3" xfId="14255" xr:uid="{00000000-0005-0000-0000-0000ABB90000}"/>
    <cellStyle name="Normal 80 2 3 5 3 2" xfId="43313" xr:uid="{00000000-0005-0000-0000-0000ACB90000}"/>
    <cellStyle name="Normal 80 2 3 5 4" xfId="36729" xr:uid="{00000000-0005-0000-0000-0000ADB90000}"/>
    <cellStyle name="Normal 80 2 3 6" xfId="15534" xr:uid="{00000000-0005-0000-0000-0000AEB90000}"/>
    <cellStyle name="Normal 80 2 3 6 2" xfId="23524" xr:uid="{00000000-0005-0000-0000-0000AFB90000}"/>
    <cellStyle name="Normal 80 2 3 6 2 2" xfId="52483" xr:uid="{00000000-0005-0000-0000-0000B0B90000}"/>
    <cellStyle name="Normal 80 2 3 6 3" xfId="44542" xr:uid="{00000000-0005-0000-0000-0000B1B90000}"/>
    <cellStyle name="Normal 80 2 3 7" xfId="22075" xr:uid="{00000000-0005-0000-0000-0000B2B90000}"/>
    <cellStyle name="Normal 80 2 3 7 2" xfId="30023" xr:uid="{00000000-0005-0000-0000-0000B3B90000}"/>
    <cellStyle name="Normal 80 2 3 7 2 2" xfId="58982" xr:uid="{00000000-0005-0000-0000-0000B4B90000}"/>
    <cellStyle name="Normal 80 2 3 7 3" xfId="51041" xr:uid="{00000000-0005-0000-0000-0000B5B90000}"/>
    <cellStyle name="Normal 80 2 3 8" xfId="8815" xr:uid="{00000000-0005-0000-0000-0000B6B90000}"/>
    <cellStyle name="Normal 80 2 3 8 2" xfId="37873" xr:uid="{00000000-0005-0000-0000-0000B7B90000}"/>
    <cellStyle name="Normal 80 2 3 9" xfId="31289" xr:uid="{00000000-0005-0000-0000-0000B8B90000}"/>
    <cellStyle name="Normal 80 2 4" xfId="1951" xr:uid="{00000000-0005-0000-0000-0000B9B90000}"/>
    <cellStyle name="Normal 80 2 4 2" xfId="2961" xr:uid="{00000000-0005-0000-0000-0000BAB90000}"/>
    <cellStyle name="Normal 80 2 4 2 2" xfId="6319" xr:uid="{00000000-0005-0000-0000-0000BBB90000}"/>
    <cellStyle name="Normal 80 2 4 2 2 2" xfId="19601" xr:uid="{00000000-0005-0000-0000-0000BCB90000}"/>
    <cellStyle name="Normal 80 2 4 2 2 2 2" xfId="27555" xr:uid="{00000000-0005-0000-0000-0000BDB90000}"/>
    <cellStyle name="Normal 80 2 4 2 2 2 2 2" xfId="56514" xr:uid="{00000000-0005-0000-0000-0000BEB90000}"/>
    <cellStyle name="Normal 80 2 4 2 2 2 3" xfId="48573" xr:uid="{00000000-0005-0000-0000-0000BFB90000}"/>
    <cellStyle name="Normal 80 2 4 2 2 3" xfId="12931" xr:uid="{00000000-0005-0000-0000-0000C0B90000}"/>
    <cellStyle name="Normal 80 2 4 2 2 3 2" xfId="41989" xr:uid="{00000000-0005-0000-0000-0000C1B90000}"/>
    <cellStyle name="Normal 80 2 4 2 2 4" xfId="35405" xr:uid="{00000000-0005-0000-0000-0000C2B90000}"/>
    <cellStyle name="Normal 80 2 4 2 3" xfId="16449" xr:uid="{00000000-0005-0000-0000-0000C3B90000}"/>
    <cellStyle name="Normal 80 2 4 2 3 2" xfId="24403" xr:uid="{00000000-0005-0000-0000-0000C4B90000}"/>
    <cellStyle name="Normal 80 2 4 2 3 2 2" xfId="53362" xr:uid="{00000000-0005-0000-0000-0000C5B90000}"/>
    <cellStyle name="Normal 80 2 4 2 3 3" xfId="45421" xr:uid="{00000000-0005-0000-0000-0000C6B90000}"/>
    <cellStyle name="Normal 80 2 4 2 4" xfId="9639" xr:uid="{00000000-0005-0000-0000-0000C7B90000}"/>
    <cellStyle name="Normal 80 2 4 2 4 2" xfId="38697" xr:uid="{00000000-0005-0000-0000-0000C8B90000}"/>
    <cellStyle name="Normal 80 2 4 2 5" xfId="32113" xr:uid="{00000000-0005-0000-0000-0000C9B90000}"/>
    <cellStyle name="Normal 80 2 4 3" xfId="4159" xr:uid="{00000000-0005-0000-0000-0000CAB90000}"/>
    <cellStyle name="Normal 80 2 4 3 2" xfId="17453" xr:uid="{00000000-0005-0000-0000-0000CBB90000}"/>
    <cellStyle name="Normal 80 2 4 3 2 2" xfId="25407" xr:uid="{00000000-0005-0000-0000-0000CCB90000}"/>
    <cellStyle name="Normal 80 2 4 3 2 2 2" xfId="54366" xr:uid="{00000000-0005-0000-0000-0000CDB90000}"/>
    <cellStyle name="Normal 80 2 4 3 2 3" xfId="46425" xr:uid="{00000000-0005-0000-0000-0000CEB90000}"/>
    <cellStyle name="Normal 80 2 4 3 3" xfId="10783" xr:uid="{00000000-0005-0000-0000-0000CFB90000}"/>
    <cellStyle name="Normal 80 2 4 3 3 2" xfId="39841" xr:uid="{00000000-0005-0000-0000-0000D0B90000}"/>
    <cellStyle name="Normal 80 2 4 3 4" xfId="33257" xr:uid="{00000000-0005-0000-0000-0000D1B90000}"/>
    <cellStyle name="Normal 80 2 4 4" xfId="5315" xr:uid="{00000000-0005-0000-0000-0000D2B90000}"/>
    <cellStyle name="Normal 80 2 4 4 2" xfId="18597" xr:uid="{00000000-0005-0000-0000-0000D3B90000}"/>
    <cellStyle name="Normal 80 2 4 4 2 2" xfId="26551" xr:uid="{00000000-0005-0000-0000-0000D4B90000}"/>
    <cellStyle name="Normal 80 2 4 4 2 2 2" xfId="55510" xr:uid="{00000000-0005-0000-0000-0000D5B90000}"/>
    <cellStyle name="Normal 80 2 4 4 2 3" xfId="47569" xr:uid="{00000000-0005-0000-0000-0000D6B90000}"/>
    <cellStyle name="Normal 80 2 4 4 3" xfId="11927" xr:uid="{00000000-0005-0000-0000-0000D7B90000}"/>
    <cellStyle name="Normal 80 2 4 4 3 2" xfId="40985" xr:uid="{00000000-0005-0000-0000-0000D8B90000}"/>
    <cellStyle name="Normal 80 2 4 4 4" xfId="34401" xr:uid="{00000000-0005-0000-0000-0000D9B90000}"/>
    <cellStyle name="Normal 80 2 4 5" xfId="7484" xr:uid="{00000000-0005-0000-0000-0000DAB90000}"/>
    <cellStyle name="Normal 80 2 4 5 2" xfId="20745" xr:uid="{00000000-0005-0000-0000-0000DBB90000}"/>
    <cellStyle name="Normal 80 2 4 5 2 2" xfId="28699" xr:uid="{00000000-0005-0000-0000-0000DCB90000}"/>
    <cellStyle name="Normal 80 2 4 5 2 2 2" xfId="57658" xr:uid="{00000000-0005-0000-0000-0000DDB90000}"/>
    <cellStyle name="Normal 80 2 4 5 2 3" xfId="49717" xr:uid="{00000000-0005-0000-0000-0000DEB90000}"/>
    <cellStyle name="Normal 80 2 4 5 3" xfId="14075" xr:uid="{00000000-0005-0000-0000-0000DFB90000}"/>
    <cellStyle name="Normal 80 2 4 5 3 2" xfId="43133" xr:uid="{00000000-0005-0000-0000-0000E0B90000}"/>
    <cellStyle name="Normal 80 2 4 5 4" xfId="36549" xr:uid="{00000000-0005-0000-0000-0000E1B90000}"/>
    <cellStyle name="Normal 80 2 4 6" xfId="15354" xr:uid="{00000000-0005-0000-0000-0000E2B90000}"/>
    <cellStyle name="Normal 80 2 4 6 2" xfId="23344" xr:uid="{00000000-0005-0000-0000-0000E3B90000}"/>
    <cellStyle name="Normal 80 2 4 6 2 2" xfId="52303" xr:uid="{00000000-0005-0000-0000-0000E4B90000}"/>
    <cellStyle name="Normal 80 2 4 6 3" xfId="44362" xr:uid="{00000000-0005-0000-0000-0000E5B90000}"/>
    <cellStyle name="Normal 80 2 4 7" xfId="21895" xr:uid="{00000000-0005-0000-0000-0000E6B90000}"/>
    <cellStyle name="Normal 80 2 4 7 2" xfId="29843" xr:uid="{00000000-0005-0000-0000-0000E7B90000}"/>
    <cellStyle name="Normal 80 2 4 7 2 2" xfId="58802" xr:uid="{00000000-0005-0000-0000-0000E8B90000}"/>
    <cellStyle name="Normal 80 2 4 7 3" xfId="50861" xr:uid="{00000000-0005-0000-0000-0000E9B90000}"/>
    <cellStyle name="Normal 80 2 4 8" xfId="8635" xr:uid="{00000000-0005-0000-0000-0000EAB90000}"/>
    <cellStyle name="Normal 80 2 4 8 2" xfId="37693" xr:uid="{00000000-0005-0000-0000-0000EBB90000}"/>
    <cellStyle name="Normal 80 2 4 9" xfId="31109" xr:uid="{00000000-0005-0000-0000-0000ECB90000}"/>
    <cellStyle name="Normal 80 2 5" xfId="2549" xr:uid="{00000000-0005-0000-0000-0000EDB90000}"/>
    <cellStyle name="Normal 80 2 5 2" xfId="5907" xr:uid="{00000000-0005-0000-0000-0000EEB90000}"/>
    <cellStyle name="Normal 80 2 5 2 2" xfId="19189" xr:uid="{00000000-0005-0000-0000-0000EFB90000}"/>
    <cellStyle name="Normal 80 2 5 2 2 2" xfId="27143" xr:uid="{00000000-0005-0000-0000-0000F0B90000}"/>
    <cellStyle name="Normal 80 2 5 2 2 2 2" xfId="56102" xr:uid="{00000000-0005-0000-0000-0000F1B90000}"/>
    <cellStyle name="Normal 80 2 5 2 2 3" xfId="48161" xr:uid="{00000000-0005-0000-0000-0000F2B90000}"/>
    <cellStyle name="Normal 80 2 5 2 3" xfId="12519" xr:uid="{00000000-0005-0000-0000-0000F3B90000}"/>
    <cellStyle name="Normal 80 2 5 2 3 2" xfId="41577" xr:uid="{00000000-0005-0000-0000-0000F4B90000}"/>
    <cellStyle name="Normal 80 2 5 2 4" xfId="34993" xr:uid="{00000000-0005-0000-0000-0000F5B90000}"/>
    <cellStyle name="Normal 80 2 5 3" xfId="16037" xr:uid="{00000000-0005-0000-0000-0000F6B90000}"/>
    <cellStyle name="Normal 80 2 5 3 2" xfId="23991" xr:uid="{00000000-0005-0000-0000-0000F7B90000}"/>
    <cellStyle name="Normal 80 2 5 3 2 2" xfId="52950" xr:uid="{00000000-0005-0000-0000-0000F8B90000}"/>
    <cellStyle name="Normal 80 2 5 3 3" xfId="45009" xr:uid="{00000000-0005-0000-0000-0000F9B90000}"/>
    <cellStyle name="Normal 80 2 5 4" xfId="9227" xr:uid="{00000000-0005-0000-0000-0000FAB90000}"/>
    <cellStyle name="Normal 80 2 5 4 2" xfId="38285" xr:uid="{00000000-0005-0000-0000-0000FBB90000}"/>
    <cellStyle name="Normal 80 2 5 5" xfId="31701" xr:uid="{00000000-0005-0000-0000-0000FCB90000}"/>
    <cellStyle name="Normal 80 2 6" xfId="3747" xr:uid="{00000000-0005-0000-0000-0000FDB90000}"/>
    <cellStyle name="Normal 80 2 6 2" xfId="17041" xr:uid="{00000000-0005-0000-0000-0000FEB90000}"/>
    <cellStyle name="Normal 80 2 6 2 2" xfId="24995" xr:uid="{00000000-0005-0000-0000-0000FFB90000}"/>
    <cellStyle name="Normal 80 2 6 2 2 2" xfId="53954" xr:uid="{00000000-0005-0000-0000-000000BA0000}"/>
    <cellStyle name="Normal 80 2 6 2 3" xfId="46013" xr:uid="{00000000-0005-0000-0000-000001BA0000}"/>
    <cellStyle name="Normal 80 2 6 3" xfId="10371" xr:uid="{00000000-0005-0000-0000-000002BA0000}"/>
    <cellStyle name="Normal 80 2 6 3 2" xfId="39429" xr:uid="{00000000-0005-0000-0000-000003BA0000}"/>
    <cellStyle name="Normal 80 2 6 4" xfId="32845" xr:uid="{00000000-0005-0000-0000-000004BA0000}"/>
    <cellStyle name="Normal 80 2 7" xfId="4903" xr:uid="{00000000-0005-0000-0000-000005BA0000}"/>
    <cellStyle name="Normal 80 2 7 2" xfId="18185" xr:uid="{00000000-0005-0000-0000-000006BA0000}"/>
    <cellStyle name="Normal 80 2 7 2 2" xfId="26139" xr:uid="{00000000-0005-0000-0000-000007BA0000}"/>
    <cellStyle name="Normal 80 2 7 2 2 2" xfId="55098" xr:uid="{00000000-0005-0000-0000-000008BA0000}"/>
    <cellStyle name="Normal 80 2 7 2 3" xfId="47157" xr:uid="{00000000-0005-0000-0000-000009BA0000}"/>
    <cellStyle name="Normal 80 2 7 3" xfId="11515" xr:uid="{00000000-0005-0000-0000-00000ABA0000}"/>
    <cellStyle name="Normal 80 2 7 3 2" xfId="40573" xr:uid="{00000000-0005-0000-0000-00000BBA0000}"/>
    <cellStyle name="Normal 80 2 7 4" xfId="33989" xr:uid="{00000000-0005-0000-0000-00000CBA0000}"/>
    <cellStyle name="Normal 80 2 8" xfId="7072" xr:uid="{00000000-0005-0000-0000-00000DBA0000}"/>
    <cellStyle name="Normal 80 2 8 2" xfId="20333" xr:uid="{00000000-0005-0000-0000-00000EBA0000}"/>
    <cellStyle name="Normal 80 2 8 2 2" xfId="28287" xr:uid="{00000000-0005-0000-0000-00000FBA0000}"/>
    <cellStyle name="Normal 80 2 8 2 2 2" xfId="57246" xr:uid="{00000000-0005-0000-0000-000010BA0000}"/>
    <cellStyle name="Normal 80 2 8 2 3" xfId="49305" xr:uid="{00000000-0005-0000-0000-000011BA0000}"/>
    <cellStyle name="Normal 80 2 8 3" xfId="13663" xr:uid="{00000000-0005-0000-0000-000012BA0000}"/>
    <cellStyle name="Normal 80 2 8 3 2" xfId="42721" xr:uid="{00000000-0005-0000-0000-000013BA0000}"/>
    <cellStyle name="Normal 80 2 8 4" xfId="36137" xr:uid="{00000000-0005-0000-0000-000014BA0000}"/>
    <cellStyle name="Normal 80 2 9" xfId="14941" xr:uid="{00000000-0005-0000-0000-000015BA0000}"/>
    <cellStyle name="Normal 80 2 9 2" xfId="22931" xr:uid="{00000000-0005-0000-0000-000016BA0000}"/>
    <cellStyle name="Normal 80 2 9 2 2" xfId="51890" xr:uid="{00000000-0005-0000-0000-000017BA0000}"/>
    <cellStyle name="Normal 80 2 9 3" xfId="43949" xr:uid="{00000000-0005-0000-0000-000018BA0000}"/>
    <cellStyle name="Normal 80 3" xfId="1631" xr:uid="{00000000-0005-0000-0000-000019BA0000}"/>
    <cellStyle name="Normal 80 3 10" xfId="30820" xr:uid="{00000000-0005-0000-0000-00001ABA0000}"/>
    <cellStyle name="Normal 80 3 2" xfId="2256" xr:uid="{00000000-0005-0000-0000-00001BBA0000}"/>
    <cellStyle name="Normal 80 3 2 2" xfId="3264" xr:uid="{00000000-0005-0000-0000-00001CBA0000}"/>
    <cellStyle name="Normal 80 3 2 2 2" xfId="6622" xr:uid="{00000000-0005-0000-0000-00001DBA0000}"/>
    <cellStyle name="Normal 80 3 2 2 2 2" xfId="19904" xr:uid="{00000000-0005-0000-0000-00001EBA0000}"/>
    <cellStyle name="Normal 80 3 2 2 2 2 2" xfId="27858" xr:uid="{00000000-0005-0000-0000-00001FBA0000}"/>
    <cellStyle name="Normal 80 3 2 2 2 2 2 2" xfId="56817" xr:uid="{00000000-0005-0000-0000-000020BA0000}"/>
    <cellStyle name="Normal 80 3 2 2 2 2 3" xfId="48876" xr:uid="{00000000-0005-0000-0000-000021BA0000}"/>
    <cellStyle name="Normal 80 3 2 2 2 3" xfId="13234" xr:uid="{00000000-0005-0000-0000-000022BA0000}"/>
    <cellStyle name="Normal 80 3 2 2 2 3 2" xfId="42292" xr:uid="{00000000-0005-0000-0000-000023BA0000}"/>
    <cellStyle name="Normal 80 3 2 2 2 4" xfId="35708" xr:uid="{00000000-0005-0000-0000-000024BA0000}"/>
    <cellStyle name="Normal 80 3 2 2 3" xfId="16752" xr:uid="{00000000-0005-0000-0000-000025BA0000}"/>
    <cellStyle name="Normal 80 3 2 2 3 2" xfId="24706" xr:uid="{00000000-0005-0000-0000-000026BA0000}"/>
    <cellStyle name="Normal 80 3 2 2 3 2 2" xfId="53665" xr:uid="{00000000-0005-0000-0000-000027BA0000}"/>
    <cellStyle name="Normal 80 3 2 2 3 3" xfId="45724" xr:uid="{00000000-0005-0000-0000-000028BA0000}"/>
    <cellStyle name="Normal 80 3 2 2 4" xfId="9942" xr:uid="{00000000-0005-0000-0000-000029BA0000}"/>
    <cellStyle name="Normal 80 3 2 2 4 2" xfId="39000" xr:uid="{00000000-0005-0000-0000-00002ABA0000}"/>
    <cellStyle name="Normal 80 3 2 2 5" xfId="32416" xr:uid="{00000000-0005-0000-0000-00002BBA0000}"/>
    <cellStyle name="Normal 80 3 2 3" xfId="4462" xr:uid="{00000000-0005-0000-0000-00002CBA0000}"/>
    <cellStyle name="Normal 80 3 2 3 2" xfId="17756" xr:uid="{00000000-0005-0000-0000-00002DBA0000}"/>
    <cellStyle name="Normal 80 3 2 3 2 2" xfId="25710" xr:uid="{00000000-0005-0000-0000-00002EBA0000}"/>
    <cellStyle name="Normal 80 3 2 3 2 2 2" xfId="54669" xr:uid="{00000000-0005-0000-0000-00002FBA0000}"/>
    <cellStyle name="Normal 80 3 2 3 2 3" xfId="46728" xr:uid="{00000000-0005-0000-0000-000030BA0000}"/>
    <cellStyle name="Normal 80 3 2 3 3" xfId="11086" xr:uid="{00000000-0005-0000-0000-000031BA0000}"/>
    <cellStyle name="Normal 80 3 2 3 3 2" xfId="40144" xr:uid="{00000000-0005-0000-0000-000032BA0000}"/>
    <cellStyle name="Normal 80 3 2 3 4" xfId="33560" xr:uid="{00000000-0005-0000-0000-000033BA0000}"/>
    <cellStyle name="Normal 80 3 2 4" xfId="5618" xr:uid="{00000000-0005-0000-0000-000034BA0000}"/>
    <cellStyle name="Normal 80 3 2 4 2" xfId="18900" xr:uid="{00000000-0005-0000-0000-000035BA0000}"/>
    <cellStyle name="Normal 80 3 2 4 2 2" xfId="26854" xr:uid="{00000000-0005-0000-0000-000036BA0000}"/>
    <cellStyle name="Normal 80 3 2 4 2 2 2" xfId="55813" xr:uid="{00000000-0005-0000-0000-000037BA0000}"/>
    <cellStyle name="Normal 80 3 2 4 2 3" xfId="47872" xr:uid="{00000000-0005-0000-0000-000038BA0000}"/>
    <cellStyle name="Normal 80 3 2 4 3" xfId="12230" xr:uid="{00000000-0005-0000-0000-000039BA0000}"/>
    <cellStyle name="Normal 80 3 2 4 3 2" xfId="41288" xr:uid="{00000000-0005-0000-0000-00003ABA0000}"/>
    <cellStyle name="Normal 80 3 2 4 4" xfId="34704" xr:uid="{00000000-0005-0000-0000-00003BBA0000}"/>
    <cellStyle name="Normal 80 3 2 5" xfId="7787" xr:uid="{00000000-0005-0000-0000-00003CBA0000}"/>
    <cellStyle name="Normal 80 3 2 5 2" xfId="21048" xr:uid="{00000000-0005-0000-0000-00003DBA0000}"/>
    <cellStyle name="Normal 80 3 2 5 2 2" xfId="29002" xr:uid="{00000000-0005-0000-0000-00003EBA0000}"/>
    <cellStyle name="Normal 80 3 2 5 2 2 2" xfId="57961" xr:uid="{00000000-0005-0000-0000-00003FBA0000}"/>
    <cellStyle name="Normal 80 3 2 5 2 3" xfId="50020" xr:uid="{00000000-0005-0000-0000-000040BA0000}"/>
    <cellStyle name="Normal 80 3 2 5 3" xfId="14378" xr:uid="{00000000-0005-0000-0000-000041BA0000}"/>
    <cellStyle name="Normal 80 3 2 5 3 2" xfId="43436" xr:uid="{00000000-0005-0000-0000-000042BA0000}"/>
    <cellStyle name="Normal 80 3 2 5 4" xfId="36852" xr:uid="{00000000-0005-0000-0000-000043BA0000}"/>
    <cellStyle name="Normal 80 3 2 6" xfId="15657" xr:uid="{00000000-0005-0000-0000-000044BA0000}"/>
    <cellStyle name="Normal 80 3 2 6 2" xfId="23647" xr:uid="{00000000-0005-0000-0000-000045BA0000}"/>
    <cellStyle name="Normal 80 3 2 6 2 2" xfId="52606" xr:uid="{00000000-0005-0000-0000-000046BA0000}"/>
    <cellStyle name="Normal 80 3 2 6 3" xfId="44665" xr:uid="{00000000-0005-0000-0000-000047BA0000}"/>
    <cellStyle name="Normal 80 3 2 7" xfId="22198" xr:uid="{00000000-0005-0000-0000-000048BA0000}"/>
    <cellStyle name="Normal 80 3 2 7 2" xfId="30146" xr:uid="{00000000-0005-0000-0000-000049BA0000}"/>
    <cellStyle name="Normal 80 3 2 7 2 2" xfId="59105" xr:uid="{00000000-0005-0000-0000-00004ABA0000}"/>
    <cellStyle name="Normal 80 3 2 7 3" xfId="51164" xr:uid="{00000000-0005-0000-0000-00004BBA0000}"/>
    <cellStyle name="Normal 80 3 2 8" xfId="8938" xr:uid="{00000000-0005-0000-0000-00004CBA0000}"/>
    <cellStyle name="Normal 80 3 2 8 2" xfId="37996" xr:uid="{00000000-0005-0000-0000-00004DBA0000}"/>
    <cellStyle name="Normal 80 3 2 9" xfId="31412" xr:uid="{00000000-0005-0000-0000-00004EBA0000}"/>
    <cellStyle name="Normal 80 3 3" xfId="2672" xr:uid="{00000000-0005-0000-0000-00004FBA0000}"/>
    <cellStyle name="Normal 80 3 3 2" xfId="6030" xr:uid="{00000000-0005-0000-0000-000050BA0000}"/>
    <cellStyle name="Normal 80 3 3 2 2" xfId="19312" xr:uid="{00000000-0005-0000-0000-000051BA0000}"/>
    <cellStyle name="Normal 80 3 3 2 2 2" xfId="27266" xr:uid="{00000000-0005-0000-0000-000052BA0000}"/>
    <cellStyle name="Normal 80 3 3 2 2 2 2" xfId="56225" xr:uid="{00000000-0005-0000-0000-000053BA0000}"/>
    <cellStyle name="Normal 80 3 3 2 2 3" xfId="48284" xr:uid="{00000000-0005-0000-0000-000054BA0000}"/>
    <cellStyle name="Normal 80 3 3 2 3" xfId="12642" xr:uid="{00000000-0005-0000-0000-000055BA0000}"/>
    <cellStyle name="Normal 80 3 3 2 3 2" xfId="41700" xr:uid="{00000000-0005-0000-0000-000056BA0000}"/>
    <cellStyle name="Normal 80 3 3 2 4" xfId="35116" xr:uid="{00000000-0005-0000-0000-000057BA0000}"/>
    <cellStyle name="Normal 80 3 3 3" xfId="16160" xr:uid="{00000000-0005-0000-0000-000058BA0000}"/>
    <cellStyle name="Normal 80 3 3 3 2" xfId="24114" xr:uid="{00000000-0005-0000-0000-000059BA0000}"/>
    <cellStyle name="Normal 80 3 3 3 2 2" xfId="53073" xr:uid="{00000000-0005-0000-0000-00005ABA0000}"/>
    <cellStyle name="Normal 80 3 3 3 3" xfId="45132" xr:uid="{00000000-0005-0000-0000-00005BBA0000}"/>
    <cellStyle name="Normal 80 3 3 4" xfId="9350" xr:uid="{00000000-0005-0000-0000-00005CBA0000}"/>
    <cellStyle name="Normal 80 3 3 4 2" xfId="38408" xr:uid="{00000000-0005-0000-0000-00005DBA0000}"/>
    <cellStyle name="Normal 80 3 3 5" xfId="31824" xr:uid="{00000000-0005-0000-0000-00005EBA0000}"/>
    <cellStyle name="Normal 80 3 4" xfId="3870" xr:uid="{00000000-0005-0000-0000-00005FBA0000}"/>
    <cellStyle name="Normal 80 3 4 2" xfId="17164" xr:uid="{00000000-0005-0000-0000-000060BA0000}"/>
    <cellStyle name="Normal 80 3 4 2 2" xfId="25118" xr:uid="{00000000-0005-0000-0000-000061BA0000}"/>
    <cellStyle name="Normal 80 3 4 2 2 2" xfId="54077" xr:uid="{00000000-0005-0000-0000-000062BA0000}"/>
    <cellStyle name="Normal 80 3 4 2 3" xfId="46136" xr:uid="{00000000-0005-0000-0000-000063BA0000}"/>
    <cellStyle name="Normal 80 3 4 3" xfId="10494" xr:uid="{00000000-0005-0000-0000-000064BA0000}"/>
    <cellStyle name="Normal 80 3 4 3 2" xfId="39552" xr:uid="{00000000-0005-0000-0000-000065BA0000}"/>
    <cellStyle name="Normal 80 3 4 4" xfId="32968" xr:uid="{00000000-0005-0000-0000-000066BA0000}"/>
    <cellStyle name="Normal 80 3 5" xfId="5026" xr:uid="{00000000-0005-0000-0000-000067BA0000}"/>
    <cellStyle name="Normal 80 3 5 2" xfId="18308" xr:uid="{00000000-0005-0000-0000-000068BA0000}"/>
    <cellStyle name="Normal 80 3 5 2 2" xfId="26262" xr:uid="{00000000-0005-0000-0000-000069BA0000}"/>
    <cellStyle name="Normal 80 3 5 2 2 2" xfId="55221" xr:uid="{00000000-0005-0000-0000-00006ABA0000}"/>
    <cellStyle name="Normal 80 3 5 2 3" xfId="47280" xr:uid="{00000000-0005-0000-0000-00006BBA0000}"/>
    <cellStyle name="Normal 80 3 5 3" xfId="11638" xr:uid="{00000000-0005-0000-0000-00006CBA0000}"/>
    <cellStyle name="Normal 80 3 5 3 2" xfId="40696" xr:uid="{00000000-0005-0000-0000-00006DBA0000}"/>
    <cellStyle name="Normal 80 3 5 4" xfId="34112" xr:uid="{00000000-0005-0000-0000-00006EBA0000}"/>
    <cellStyle name="Normal 80 3 6" xfId="7195" xr:uid="{00000000-0005-0000-0000-00006FBA0000}"/>
    <cellStyle name="Normal 80 3 6 2" xfId="20456" xr:uid="{00000000-0005-0000-0000-000070BA0000}"/>
    <cellStyle name="Normal 80 3 6 2 2" xfId="28410" xr:uid="{00000000-0005-0000-0000-000071BA0000}"/>
    <cellStyle name="Normal 80 3 6 2 2 2" xfId="57369" xr:uid="{00000000-0005-0000-0000-000072BA0000}"/>
    <cellStyle name="Normal 80 3 6 2 3" xfId="49428" xr:uid="{00000000-0005-0000-0000-000073BA0000}"/>
    <cellStyle name="Normal 80 3 6 3" xfId="13786" xr:uid="{00000000-0005-0000-0000-000074BA0000}"/>
    <cellStyle name="Normal 80 3 6 3 2" xfId="42844" xr:uid="{00000000-0005-0000-0000-000075BA0000}"/>
    <cellStyle name="Normal 80 3 6 4" xfId="36260" xr:uid="{00000000-0005-0000-0000-000076BA0000}"/>
    <cellStyle name="Normal 80 3 7" xfId="15064" xr:uid="{00000000-0005-0000-0000-000077BA0000}"/>
    <cellStyle name="Normal 80 3 7 2" xfId="23054" xr:uid="{00000000-0005-0000-0000-000078BA0000}"/>
    <cellStyle name="Normal 80 3 7 2 2" xfId="52013" xr:uid="{00000000-0005-0000-0000-000079BA0000}"/>
    <cellStyle name="Normal 80 3 7 3" xfId="44072" xr:uid="{00000000-0005-0000-0000-00007ABA0000}"/>
    <cellStyle name="Normal 80 3 8" xfId="21606" xr:uid="{00000000-0005-0000-0000-00007BBA0000}"/>
    <cellStyle name="Normal 80 3 8 2" xfId="29554" xr:uid="{00000000-0005-0000-0000-00007CBA0000}"/>
    <cellStyle name="Normal 80 3 8 2 2" xfId="58513" xr:uid="{00000000-0005-0000-0000-00007DBA0000}"/>
    <cellStyle name="Normal 80 3 8 3" xfId="50572" xr:uid="{00000000-0005-0000-0000-00007EBA0000}"/>
    <cellStyle name="Normal 80 3 9" xfId="8346" xr:uid="{00000000-0005-0000-0000-00007FBA0000}"/>
    <cellStyle name="Normal 80 3 9 2" xfId="37404" xr:uid="{00000000-0005-0000-0000-000080BA0000}"/>
    <cellStyle name="Normal 80 4" xfId="2043" xr:uid="{00000000-0005-0000-0000-000081BA0000}"/>
    <cellStyle name="Normal 80 4 2" xfId="3051" xr:uid="{00000000-0005-0000-0000-000082BA0000}"/>
    <cellStyle name="Normal 80 4 2 2" xfId="6409" xr:uid="{00000000-0005-0000-0000-000083BA0000}"/>
    <cellStyle name="Normal 80 4 2 2 2" xfId="19691" xr:uid="{00000000-0005-0000-0000-000084BA0000}"/>
    <cellStyle name="Normal 80 4 2 2 2 2" xfId="27645" xr:uid="{00000000-0005-0000-0000-000085BA0000}"/>
    <cellStyle name="Normal 80 4 2 2 2 2 2" xfId="56604" xr:uid="{00000000-0005-0000-0000-000086BA0000}"/>
    <cellStyle name="Normal 80 4 2 2 2 3" xfId="48663" xr:uid="{00000000-0005-0000-0000-000087BA0000}"/>
    <cellStyle name="Normal 80 4 2 2 3" xfId="13021" xr:uid="{00000000-0005-0000-0000-000088BA0000}"/>
    <cellStyle name="Normal 80 4 2 2 3 2" xfId="42079" xr:uid="{00000000-0005-0000-0000-000089BA0000}"/>
    <cellStyle name="Normal 80 4 2 2 4" xfId="35495" xr:uid="{00000000-0005-0000-0000-00008ABA0000}"/>
    <cellStyle name="Normal 80 4 2 3" xfId="16539" xr:uid="{00000000-0005-0000-0000-00008BBA0000}"/>
    <cellStyle name="Normal 80 4 2 3 2" xfId="24493" xr:uid="{00000000-0005-0000-0000-00008CBA0000}"/>
    <cellStyle name="Normal 80 4 2 3 2 2" xfId="53452" xr:uid="{00000000-0005-0000-0000-00008DBA0000}"/>
    <cellStyle name="Normal 80 4 2 3 3" xfId="45511" xr:uid="{00000000-0005-0000-0000-00008EBA0000}"/>
    <cellStyle name="Normal 80 4 2 4" xfId="9729" xr:uid="{00000000-0005-0000-0000-00008FBA0000}"/>
    <cellStyle name="Normal 80 4 2 4 2" xfId="38787" xr:uid="{00000000-0005-0000-0000-000090BA0000}"/>
    <cellStyle name="Normal 80 4 2 5" xfId="32203" xr:uid="{00000000-0005-0000-0000-000091BA0000}"/>
    <cellStyle name="Normal 80 4 3" xfId="4249" xr:uid="{00000000-0005-0000-0000-000092BA0000}"/>
    <cellStyle name="Normal 80 4 3 2" xfId="17543" xr:uid="{00000000-0005-0000-0000-000093BA0000}"/>
    <cellStyle name="Normal 80 4 3 2 2" xfId="25497" xr:uid="{00000000-0005-0000-0000-000094BA0000}"/>
    <cellStyle name="Normal 80 4 3 2 2 2" xfId="54456" xr:uid="{00000000-0005-0000-0000-000095BA0000}"/>
    <cellStyle name="Normal 80 4 3 2 3" xfId="46515" xr:uid="{00000000-0005-0000-0000-000096BA0000}"/>
    <cellStyle name="Normal 80 4 3 3" xfId="10873" xr:uid="{00000000-0005-0000-0000-000097BA0000}"/>
    <cellStyle name="Normal 80 4 3 3 2" xfId="39931" xr:uid="{00000000-0005-0000-0000-000098BA0000}"/>
    <cellStyle name="Normal 80 4 3 4" xfId="33347" xr:uid="{00000000-0005-0000-0000-000099BA0000}"/>
    <cellStyle name="Normal 80 4 4" xfId="5405" xr:uid="{00000000-0005-0000-0000-00009ABA0000}"/>
    <cellStyle name="Normal 80 4 4 2" xfId="18687" xr:uid="{00000000-0005-0000-0000-00009BBA0000}"/>
    <cellStyle name="Normal 80 4 4 2 2" xfId="26641" xr:uid="{00000000-0005-0000-0000-00009CBA0000}"/>
    <cellStyle name="Normal 80 4 4 2 2 2" xfId="55600" xr:uid="{00000000-0005-0000-0000-00009DBA0000}"/>
    <cellStyle name="Normal 80 4 4 2 3" xfId="47659" xr:uid="{00000000-0005-0000-0000-00009EBA0000}"/>
    <cellStyle name="Normal 80 4 4 3" xfId="12017" xr:uid="{00000000-0005-0000-0000-00009FBA0000}"/>
    <cellStyle name="Normal 80 4 4 3 2" xfId="41075" xr:uid="{00000000-0005-0000-0000-0000A0BA0000}"/>
    <cellStyle name="Normal 80 4 4 4" xfId="34491" xr:uid="{00000000-0005-0000-0000-0000A1BA0000}"/>
    <cellStyle name="Normal 80 4 5" xfId="7574" xr:uid="{00000000-0005-0000-0000-0000A2BA0000}"/>
    <cellStyle name="Normal 80 4 5 2" xfId="20835" xr:uid="{00000000-0005-0000-0000-0000A3BA0000}"/>
    <cellStyle name="Normal 80 4 5 2 2" xfId="28789" xr:uid="{00000000-0005-0000-0000-0000A4BA0000}"/>
    <cellStyle name="Normal 80 4 5 2 2 2" xfId="57748" xr:uid="{00000000-0005-0000-0000-0000A5BA0000}"/>
    <cellStyle name="Normal 80 4 5 2 3" xfId="49807" xr:uid="{00000000-0005-0000-0000-0000A6BA0000}"/>
    <cellStyle name="Normal 80 4 5 3" xfId="14165" xr:uid="{00000000-0005-0000-0000-0000A7BA0000}"/>
    <cellStyle name="Normal 80 4 5 3 2" xfId="43223" xr:uid="{00000000-0005-0000-0000-0000A8BA0000}"/>
    <cellStyle name="Normal 80 4 5 4" xfId="36639" xr:uid="{00000000-0005-0000-0000-0000A9BA0000}"/>
    <cellStyle name="Normal 80 4 6" xfId="15444" xr:uid="{00000000-0005-0000-0000-0000AABA0000}"/>
    <cellStyle name="Normal 80 4 6 2" xfId="23434" xr:uid="{00000000-0005-0000-0000-0000ABBA0000}"/>
    <cellStyle name="Normal 80 4 6 2 2" xfId="52393" xr:uid="{00000000-0005-0000-0000-0000ACBA0000}"/>
    <cellStyle name="Normal 80 4 6 3" xfId="44452" xr:uid="{00000000-0005-0000-0000-0000ADBA0000}"/>
    <cellStyle name="Normal 80 4 7" xfId="21985" xr:uid="{00000000-0005-0000-0000-0000AEBA0000}"/>
    <cellStyle name="Normal 80 4 7 2" xfId="29933" xr:uid="{00000000-0005-0000-0000-0000AFBA0000}"/>
    <cellStyle name="Normal 80 4 7 2 2" xfId="58892" xr:uid="{00000000-0005-0000-0000-0000B0BA0000}"/>
    <cellStyle name="Normal 80 4 7 3" xfId="50951" xr:uid="{00000000-0005-0000-0000-0000B1BA0000}"/>
    <cellStyle name="Normal 80 4 8" xfId="8725" xr:uid="{00000000-0005-0000-0000-0000B2BA0000}"/>
    <cellStyle name="Normal 80 4 8 2" xfId="37783" xr:uid="{00000000-0005-0000-0000-0000B3BA0000}"/>
    <cellStyle name="Normal 80 4 9" xfId="31199" xr:uid="{00000000-0005-0000-0000-0000B4BA0000}"/>
    <cellStyle name="Normal 80 5" xfId="1861" xr:uid="{00000000-0005-0000-0000-0000B5BA0000}"/>
    <cellStyle name="Normal 80 5 2" xfId="2871" xr:uid="{00000000-0005-0000-0000-0000B6BA0000}"/>
    <cellStyle name="Normal 80 5 2 2" xfId="6229" xr:uid="{00000000-0005-0000-0000-0000B7BA0000}"/>
    <cellStyle name="Normal 80 5 2 2 2" xfId="19511" xr:uid="{00000000-0005-0000-0000-0000B8BA0000}"/>
    <cellStyle name="Normal 80 5 2 2 2 2" xfId="27465" xr:uid="{00000000-0005-0000-0000-0000B9BA0000}"/>
    <cellStyle name="Normal 80 5 2 2 2 2 2" xfId="56424" xr:uid="{00000000-0005-0000-0000-0000BABA0000}"/>
    <cellStyle name="Normal 80 5 2 2 2 3" xfId="48483" xr:uid="{00000000-0005-0000-0000-0000BBBA0000}"/>
    <cellStyle name="Normal 80 5 2 2 3" xfId="12841" xr:uid="{00000000-0005-0000-0000-0000BCBA0000}"/>
    <cellStyle name="Normal 80 5 2 2 3 2" xfId="41899" xr:uid="{00000000-0005-0000-0000-0000BDBA0000}"/>
    <cellStyle name="Normal 80 5 2 2 4" xfId="35315" xr:uid="{00000000-0005-0000-0000-0000BEBA0000}"/>
    <cellStyle name="Normal 80 5 2 3" xfId="16359" xr:uid="{00000000-0005-0000-0000-0000BFBA0000}"/>
    <cellStyle name="Normal 80 5 2 3 2" xfId="24313" xr:uid="{00000000-0005-0000-0000-0000C0BA0000}"/>
    <cellStyle name="Normal 80 5 2 3 2 2" xfId="53272" xr:uid="{00000000-0005-0000-0000-0000C1BA0000}"/>
    <cellStyle name="Normal 80 5 2 3 3" xfId="45331" xr:uid="{00000000-0005-0000-0000-0000C2BA0000}"/>
    <cellStyle name="Normal 80 5 2 4" xfId="9549" xr:uid="{00000000-0005-0000-0000-0000C3BA0000}"/>
    <cellStyle name="Normal 80 5 2 4 2" xfId="38607" xr:uid="{00000000-0005-0000-0000-0000C4BA0000}"/>
    <cellStyle name="Normal 80 5 2 5" xfId="32023" xr:uid="{00000000-0005-0000-0000-0000C5BA0000}"/>
    <cellStyle name="Normal 80 5 3" xfId="4069" xr:uid="{00000000-0005-0000-0000-0000C6BA0000}"/>
    <cellStyle name="Normal 80 5 3 2" xfId="17363" xr:uid="{00000000-0005-0000-0000-0000C7BA0000}"/>
    <cellStyle name="Normal 80 5 3 2 2" xfId="25317" xr:uid="{00000000-0005-0000-0000-0000C8BA0000}"/>
    <cellStyle name="Normal 80 5 3 2 2 2" xfId="54276" xr:uid="{00000000-0005-0000-0000-0000C9BA0000}"/>
    <cellStyle name="Normal 80 5 3 2 3" xfId="46335" xr:uid="{00000000-0005-0000-0000-0000CABA0000}"/>
    <cellStyle name="Normal 80 5 3 3" xfId="10693" xr:uid="{00000000-0005-0000-0000-0000CBBA0000}"/>
    <cellStyle name="Normal 80 5 3 3 2" xfId="39751" xr:uid="{00000000-0005-0000-0000-0000CCBA0000}"/>
    <cellStyle name="Normal 80 5 3 4" xfId="33167" xr:uid="{00000000-0005-0000-0000-0000CDBA0000}"/>
    <cellStyle name="Normal 80 5 4" xfId="5225" xr:uid="{00000000-0005-0000-0000-0000CEBA0000}"/>
    <cellStyle name="Normal 80 5 4 2" xfId="18507" xr:uid="{00000000-0005-0000-0000-0000CFBA0000}"/>
    <cellStyle name="Normal 80 5 4 2 2" xfId="26461" xr:uid="{00000000-0005-0000-0000-0000D0BA0000}"/>
    <cellStyle name="Normal 80 5 4 2 2 2" xfId="55420" xr:uid="{00000000-0005-0000-0000-0000D1BA0000}"/>
    <cellStyle name="Normal 80 5 4 2 3" xfId="47479" xr:uid="{00000000-0005-0000-0000-0000D2BA0000}"/>
    <cellStyle name="Normal 80 5 4 3" xfId="11837" xr:uid="{00000000-0005-0000-0000-0000D3BA0000}"/>
    <cellStyle name="Normal 80 5 4 3 2" xfId="40895" xr:uid="{00000000-0005-0000-0000-0000D4BA0000}"/>
    <cellStyle name="Normal 80 5 4 4" xfId="34311" xr:uid="{00000000-0005-0000-0000-0000D5BA0000}"/>
    <cellStyle name="Normal 80 5 5" xfId="7394" xr:uid="{00000000-0005-0000-0000-0000D6BA0000}"/>
    <cellStyle name="Normal 80 5 5 2" xfId="20655" xr:uid="{00000000-0005-0000-0000-0000D7BA0000}"/>
    <cellStyle name="Normal 80 5 5 2 2" xfId="28609" xr:uid="{00000000-0005-0000-0000-0000D8BA0000}"/>
    <cellStyle name="Normal 80 5 5 2 2 2" xfId="57568" xr:uid="{00000000-0005-0000-0000-0000D9BA0000}"/>
    <cellStyle name="Normal 80 5 5 2 3" xfId="49627" xr:uid="{00000000-0005-0000-0000-0000DABA0000}"/>
    <cellStyle name="Normal 80 5 5 3" xfId="13985" xr:uid="{00000000-0005-0000-0000-0000DBBA0000}"/>
    <cellStyle name="Normal 80 5 5 3 2" xfId="43043" xr:uid="{00000000-0005-0000-0000-0000DCBA0000}"/>
    <cellStyle name="Normal 80 5 5 4" xfId="36459" xr:uid="{00000000-0005-0000-0000-0000DDBA0000}"/>
    <cellStyle name="Normal 80 5 6" xfId="15264" xr:uid="{00000000-0005-0000-0000-0000DEBA0000}"/>
    <cellStyle name="Normal 80 5 6 2" xfId="23254" xr:uid="{00000000-0005-0000-0000-0000DFBA0000}"/>
    <cellStyle name="Normal 80 5 6 2 2" xfId="52213" xr:uid="{00000000-0005-0000-0000-0000E0BA0000}"/>
    <cellStyle name="Normal 80 5 6 3" xfId="44272" xr:uid="{00000000-0005-0000-0000-0000E1BA0000}"/>
    <cellStyle name="Normal 80 5 7" xfId="21805" xr:uid="{00000000-0005-0000-0000-0000E2BA0000}"/>
    <cellStyle name="Normal 80 5 7 2" xfId="29753" xr:uid="{00000000-0005-0000-0000-0000E3BA0000}"/>
    <cellStyle name="Normal 80 5 7 2 2" xfId="58712" xr:uid="{00000000-0005-0000-0000-0000E4BA0000}"/>
    <cellStyle name="Normal 80 5 7 3" xfId="50771" xr:uid="{00000000-0005-0000-0000-0000E5BA0000}"/>
    <cellStyle name="Normal 80 5 8" xfId="8545" xr:uid="{00000000-0005-0000-0000-0000E6BA0000}"/>
    <cellStyle name="Normal 80 5 8 2" xfId="37603" xr:uid="{00000000-0005-0000-0000-0000E7BA0000}"/>
    <cellStyle name="Normal 80 5 9" xfId="31019" xr:uid="{00000000-0005-0000-0000-0000E8BA0000}"/>
    <cellStyle name="Normal 80 6" xfId="2459" xr:uid="{00000000-0005-0000-0000-0000E9BA0000}"/>
    <cellStyle name="Normal 80 6 2" xfId="5817" xr:uid="{00000000-0005-0000-0000-0000EABA0000}"/>
    <cellStyle name="Normal 80 6 2 2" xfId="19099" xr:uid="{00000000-0005-0000-0000-0000EBBA0000}"/>
    <cellStyle name="Normal 80 6 2 2 2" xfId="27053" xr:uid="{00000000-0005-0000-0000-0000ECBA0000}"/>
    <cellStyle name="Normal 80 6 2 2 2 2" xfId="56012" xr:uid="{00000000-0005-0000-0000-0000EDBA0000}"/>
    <cellStyle name="Normal 80 6 2 2 3" xfId="48071" xr:uid="{00000000-0005-0000-0000-0000EEBA0000}"/>
    <cellStyle name="Normal 80 6 2 3" xfId="12429" xr:uid="{00000000-0005-0000-0000-0000EFBA0000}"/>
    <cellStyle name="Normal 80 6 2 3 2" xfId="41487" xr:uid="{00000000-0005-0000-0000-0000F0BA0000}"/>
    <cellStyle name="Normal 80 6 2 4" xfId="34903" xr:uid="{00000000-0005-0000-0000-0000F1BA0000}"/>
    <cellStyle name="Normal 80 6 3" xfId="14775" xr:uid="{00000000-0005-0000-0000-0000F2BA0000}"/>
    <cellStyle name="Normal 80 6 3 2" xfId="22783" xr:uid="{00000000-0005-0000-0000-0000F3BA0000}"/>
    <cellStyle name="Normal 80 6 3 2 2" xfId="51742" xr:uid="{00000000-0005-0000-0000-0000F4BA0000}"/>
    <cellStyle name="Normal 80 6 3 3" xfId="43801" xr:uid="{00000000-0005-0000-0000-0000F5BA0000}"/>
    <cellStyle name="Normal 80 6 4" xfId="9137" xr:uid="{00000000-0005-0000-0000-0000F6BA0000}"/>
    <cellStyle name="Normal 80 6 4 2" xfId="38195" xr:uid="{00000000-0005-0000-0000-0000F7BA0000}"/>
    <cellStyle name="Normal 80 6 5" xfId="31611" xr:uid="{00000000-0005-0000-0000-0000F8BA0000}"/>
    <cellStyle name="Normal 80 7" xfId="3657" xr:uid="{00000000-0005-0000-0000-0000F9BA0000}"/>
    <cellStyle name="Normal 80 7 2" xfId="16951" xr:uid="{00000000-0005-0000-0000-0000FABA0000}"/>
    <cellStyle name="Normal 80 7 2 2" xfId="24905" xr:uid="{00000000-0005-0000-0000-0000FBBA0000}"/>
    <cellStyle name="Normal 80 7 2 2 2" xfId="53864" xr:uid="{00000000-0005-0000-0000-0000FCBA0000}"/>
    <cellStyle name="Normal 80 7 2 3" xfId="45923" xr:uid="{00000000-0005-0000-0000-0000FDBA0000}"/>
    <cellStyle name="Normal 80 7 3" xfId="10281" xr:uid="{00000000-0005-0000-0000-0000FEBA0000}"/>
    <cellStyle name="Normal 80 7 3 2" xfId="39339" xr:uid="{00000000-0005-0000-0000-0000FFBA0000}"/>
    <cellStyle name="Normal 80 7 4" xfId="32755" xr:uid="{00000000-0005-0000-0000-000000BB0000}"/>
    <cellStyle name="Normal 80 8" xfId="4813" xr:uid="{00000000-0005-0000-0000-000001BB0000}"/>
    <cellStyle name="Normal 80 8 2" xfId="18095" xr:uid="{00000000-0005-0000-0000-000002BB0000}"/>
    <cellStyle name="Normal 80 8 2 2" xfId="26049" xr:uid="{00000000-0005-0000-0000-000003BB0000}"/>
    <cellStyle name="Normal 80 8 2 2 2" xfId="55008" xr:uid="{00000000-0005-0000-0000-000004BB0000}"/>
    <cellStyle name="Normal 80 8 2 3" xfId="47067" xr:uid="{00000000-0005-0000-0000-000005BB0000}"/>
    <cellStyle name="Normal 80 8 3" xfId="11425" xr:uid="{00000000-0005-0000-0000-000006BB0000}"/>
    <cellStyle name="Normal 80 8 3 2" xfId="40483" xr:uid="{00000000-0005-0000-0000-000007BB0000}"/>
    <cellStyle name="Normal 80 8 4" xfId="33899" xr:uid="{00000000-0005-0000-0000-000008BB0000}"/>
    <cellStyle name="Normal 80 9" xfId="6982" xr:uid="{00000000-0005-0000-0000-000009BB0000}"/>
    <cellStyle name="Normal 80 9 2" xfId="20243" xr:uid="{00000000-0005-0000-0000-00000ABB0000}"/>
    <cellStyle name="Normal 80 9 2 2" xfId="28197" xr:uid="{00000000-0005-0000-0000-00000BBB0000}"/>
    <cellStyle name="Normal 80 9 2 2 2" xfId="57156" xr:uid="{00000000-0005-0000-0000-00000CBB0000}"/>
    <cellStyle name="Normal 80 9 2 3" xfId="49215" xr:uid="{00000000-0005-0000-0000-00000DBB0000}"/>
    <cellStyle name="Normal 80 9 3" xfId="13573" xr:uid="{00000000-0005-0000-0000-00000EBB0000}"/>
    <cellStyle name="Normal 80 9 3 2" xfId="42631" xr:uid="{00000000-0005-0000-0000-00000FBB0000}"/>
    <cellStyle name="Normal 80 9 4" xfId="36047" xr:uid="{00000000-0005-0000-0000-000010BB0000}"/>
    <cellStyle name="Normal 81" xfId="1406" xr:uid="{00000000-0005-0000-0000-000011BB0000}"/>
    <cellStyle name="Normal 81 10" xfId="14848" xr:uid="{00000000-0005-0000-0000-000012BB0000}"/>
    <cellStyle name="Normal 81 10 2" xfId="22838" xr:uid="{00000000-0005-0000-0000-000013BB0000}"/>
    <cellStyle name="Normal 81 10 2 2" xfId="51797" xr:uid="{00000000-0005-0000-0000-000014BB0000}"/>
    <cellStyle name="Normal 81 10 3" xfId="43856" xr:uid="{00000000-0005-0000-0000-000015BB0000}"/>
    <cellStyle name="Normal 81 11" xfId="21390" xr:uid="{00000000-0005-0000-0000-000016BB0000}"/>
    <cellStyle name="Normal 81 11 2" xfId="29338" xr:uid="{00000000-0005-0000-0000-000017BB0000}"/>
    <cellStyle name="Normal 81 11 2 2" xfId="58297" xr:uid="{00000000-0005-0000-0000-000018BB0000}"/>
    <cellStyle name="Normal 81 11 3" xfId="50356" xr:uid="{00000000-0005-0000-0000-000019BB0000}"/>
    <cellStyle name="Normal 81 12" xfId="8130" xr:uid="{00000000-0005-0000-0000-00001ABB0000}"/>
    <cellStyle name="Normal 81 12 2" xfId="37188" xr:uid="{00000000-0005-0000-0000-00001BBB0000}"/>
    <cellStyle name="Normal 81 13" xfId="30604" xr:uid="{00000000-0005-0000-0000-00001CBB0000}"/>
    <cellStyle name="Normal 81 2" xfId="1498" xr:uid="{00000000-0005-0000-0000-00001DBB0000}"/>
    <cellStyle name="Normal 81 2 10" xfId="21480" xr:uid="{00000000-0005-0000-0000-00001EBB0000}"/>
    <cellStyle name="Normal 81 2 10 2" xfId="29428" xr:uid="{00000000-0005-0000-0000-00001FBB0000}"/>
    <cellStyle name="Normal 81 2 10 2 2" xfId="58387" xr:uid="{00000000-0005-0000-0000-000020BB0000}"/>
    <cellStyle name="Normal 81 2 10 3" xfId="50446" xr:uid="{00000000-0005-0000-0000-000021BB0000}"/>
    <cellStyle name="Normal 81 2 11" xfId="8220" xr:uid="{00000000-0005-0000-0000-000022BB0000}"/>
    <cellStyle name="Normal 81 2 11 2" xfId="37278" xr:uid="{00000000-0005-0000-0000-000023BB0000}"/>
    <cellStyle name="Normal 81 2 12" xfId="30694" xr:uid="{00000000-0005-0000-0000-000024BB0000}"/>
    <cellStyle name="Normal 81 2 2" xfId="1718" xr:uid="{00000000-0005-0000-0000-000025BB0000}"/>
    <cellStyle name="Normal 81 2 2 10" xfId="30907" xr:uid="{00000000-0005-0000-0000-000026BB0000}"/>
    <cellStyle name="Normal 81 2 2 2" xfId="2343" xr:uid="{00000000-0005-0000-0000-000027BB0000}"/>
    <cellStyle name="Normal 81 2 2 2 2" xfId="3351" xr:uid="{00000000-0005-0000-0000-000028BB0000}"/>
    <cellStyle name="Normal 81 2 2 2 2 2" xfId="6709" xr:uid="{00000000-0005-0000-0000-000029BB0000}"/>
    <cellStyle name="Normal 81 2 2 2 2 2 2" xfId="19991" xr:uid="{00000000-0005-0000-0000-00002ABB0000}"/>
    <cellStyle name="Normal 81 2 2 2 2 2 2 2" xfId="27945" xr:uid="{00000000-0005-0000-0000-00002BBB0000}"/>
    <cellStyle name="Normal 81 2 2 2 2 2 2 2 2" xfId="56904" xr:uid="{00000000-0005-0000-0000-00002CBB0000}"/>
    <cellStyle name="Normal 81 2 2 2 2 2 2 3" xfId="48963" xr:uid="{00000000-0005-0000-0000-00002DBB0000}"/>
    <cellStyle name="Normal 81 2 2 2 2 2 3" xfId="13321" xr:uid="{00000000-0005-0000-0000-00002EBB0000}"/>
    <cellStyle name="Normal 81 2 2 2 2 2 3 2" xfId="42379" xr:uid="{00000000-0005-0000-0000-00002FBB0000}"/>
    <cellStyle name="Normal 81 2 2 2 2 2 4" xfId="35795" xr:uid="{00000000-0005-0000-0000-000030BB0000}"/>
    <cellStyle name="Normal 81 2 2 2 2 3" xfId="16839" xr:uid="{00000000-0005-0000-0000-000031BB0000}"/>
    <cellStyle name="Normal 81 2 2 2 2 3 2" xfId="24793" xr:uid="{00000000-0005-0000-0000-000032BB0000}"/>
    <cellStyle name="Normal 81 2 2 2 2 3 2 2" xfId="53752" xr:uid="{00000000-0005-0000-0000-000033BB0000}"/>
    <cellStyle name="Normal 81 2 2 2 2 3 3" xfId="45811" xr:uid="{00000000-0005-0000-0000-000034BB0000}"/>
    <cellStyle name="Normal 81 2 2 2 2 4" xfId="10029" xr:uid="{00000000-0005-0000-0000-000035BB0000}"/>
    <cellStyle name="Normal 81 2 2 2 2 4 2" xfId="39087" xr:uid="{00000000-0005-0000-0000-000036BB0000}"/>
    <cellStyle name="Normal 81 2 2 2 2 5" xfId="32503" xr:uid="{00000000-0005-0000-0000-000037BB0000}"/>
    <cellStyle name="Normal 81 2 2 2 3" xfId="4549" xr:uid="{00000000-0005-0000-0000-000038BB0000}"/>
    <cellStyle name="Normal 81 2 2 2 3 2" xfId="17843" xr:uid="{00000000-0005-0000-0000-000039BB0000}"/>
    <cellStyle name="Normal 81 2 2 2 3 2 2" xfId="25797" xr:uid="{00000000-0005-0000-0000-00003ABB0000}"/>
    <cellStyle name="Normal 81 2 2 2 3 2 2 2" xfId="54756" xr:uid="{00000000-0005-0000-0000-00003BBB0000}"/>
    <cellStyle name="Normal 81 2 2 2 3 2 3" xfId="46815" xr:uid="{00000000-0005-0000-0000-00003CBB0000}"/>
    <cellStyle name="Normal 81 2 2 2 3 3" xfId="11173" xr:uid="{00000000-0005-0000-0000-00003DBB0000}"/>
    <cellStyle name="Normal 81 2 2 2 3 3 2" xfId="40231" xr:uid="{00000000-0005-0000-0000-00003EBB0000}"/>
    <cellStyle name="Normal 81 2 2 2 3 4" xfId="33647" xr:uid="{00000000-0005-0000-0000-00003FBB0000}"/>
    <cellStyle name="Normal 81 2 2 2 4" xfId="5705" xr:uid="{00000000-0005-0000-0000-000040BB0000}"/>
    <cellStyle name="Normal 81 2 2 2 4 2" xfId="18987" xr:uid="{00000000-0005-0000-0000-000041BB0000}"/>
    <cellStyle name="Normal 81 2 2 2 4 2 2" xfId="26941" xr:uid="{00000000-0005-0000-0000-000042BB0000}"/>
    <cellStyle name="Normal 81 2 2 2 4 2 2 2" xfId="55900" xr:uid="{00000000-0005-0000-0000-000043BB0000}"/>
    <cellStyle name="Normal 81 2 2 2 4 2 3" xfId="47959" xr:uid="{00000000-0005-0000-0000-000044BB0000}"/>
    <cellStyle name="Normal 81 2 2 2 4 3" xfId="12317" xr:uid="{00000000-0005-0000-0000-000045BB0000}"/>
    <cellStyle name="Normal 81 2 2 2 4 3 2" xfId="41375" xr:uid="{00000000-0005-0000-0000-000046BB0000}"/>
    <cellStyle name="Normal 81 2 2 2 4 4" xfId="34791" xr:uid="{00000000-0005-0000-0000-000047BB0000}"/>
    <cellStyle name="Normal 81 2 2 2 5" xfId="7874" xr:uid="{00000000-0005-0000-0000-000048BB0000}"/>
    <cellStyle name="Normal 81 2 2 2 5 2" xfId="21135" xr:uid="{00000000-0005-0000-0000-000049BB0000}"/>
    <cellStyle name="Normal 81 2 2 2 5 2 2" xfId="29089" xr:uid="{00000000-0005-0000-0000-00004ABB0000}"/>
    <cellStyle name="Normal 81 2 2 2 5 2 2 2" xfId="58048" xr:uid="{00000000-0005-0000-0000-00004BBB0000}"/>
    <cellStyle name="Normal 81 2 2 2 5 2 3" xfId="50107" xr:uid="{00000000-0005-0000-0000-00004CBB0000}"/>
    <cellStyle name="Normal 81 2 2 2 5 3" xfId="14465" xr:uid="{00000000-0005-0000-0000-00004DBB0000}"/>
    <cellStyle name="Normal 81 2 2 2 5 3 2" xfId="43523" xr:uid="{00000000-0005-0000-0000-00004EBB0000}"/>
    <cellStyle name="Normal 81 2 2 2 5 4" xfId="36939" xr:uid="{00000000-0005-0000-0000-00004FBB0000}"/>
    <cellStyle name="Normal 81 2 2 2 6" xfId="15744" xr:uid="{00000000-0005-0000-0000-000050BB0000}"/>
    <cellStyle name="Normal 81 2 2 2 6 2" xfId="23734" xr:uid="{00000000-0005-0000-0000-000051BB0000}"/>
    <cellStyle name="Normal 81 2 2 2 6 2 2" xfId="52693" xr:uid="{00000000-0005-0000-0000-000052BB0000}"/>
    <cellStyle name="Normal 81 2 2 2 6 3" xfId="44752" xr:uid="{00000000-0005-0000-0000-000053BB0000}"/>
    <cellStyle name="Normal 81 2 2 2 7" xfId="22285" xr:uid="{00000000-0005-0000-0000-000054BB0000}"/>
    <cellStyle name="Normal 81 2 2 2 7 2" xfId="30233" xr:uid="{00000000-0005-0000-0000-000055BB0000}"/>
    <cellStyle name="Normal 81 2 2 2 7 2 2" xfId="59192" xr:uid="{00000000-0005-0000-0000-000056BB0000}"/>
    <cellStyle name="Normal 81 2 2 2 7 3" xfId="51251" xr:uid="{00000000-0005-0000-0000-000057BB0000}"/>
    <cellStyle name="Normal 81 2 2 2 8" xfId="9025" xr:uid="{00000000-0005-0000-0000-000058BB0000}"/>
    <cellStyle name="Normal 81 2 2 2 8 2" xfId="38083" xr:uid="{00000000-0005-0000-0000-000059BB0000}"/>
    <cellStyle name="Normal 81 2 2 2 9" xfId="31499" xr:uid="{00000000-0005-0000-0000-00005ABB0000}"/>
    <cellStyle name="Normal 81 2 2 3" xfId="2759" xr:uid="{00000000-0005-0000-0000-00005BBB0000}"/>
    <cellStyle name="Normal 81 2 2 3 2" xfId="6117" xr:uid="{00000000-0005-0000-0000-00005CBB0000}"/>
    <cellStyle name="Normal 81 2 2 3 2 2" xfId="19399" xr:uid="{00000000-0005-0000-0000-00005DBB0000}"/>
    <cellStyle name="Normal 81 2 2 3 2 2 2" xfId="27353" xr:uid="{00000000-0005-0000-0000-00005EBB0000}"/>
    <cellStyle name="Normal 81 2 2 3 2 2 2 2" xfId="56312" xr:uid="{00000000-0005-0000-0000-00005FBB0000}"/>
    <cellStyle name="Normal 81 2 2 3 2 2 3" xfId="48371" xr:uid="{00000000-0005-0000-0000-000060BB0000}"/>
    <cellStyle name="Normal 81 2 2 3 2 3" xfId="12729" xr:uid="{00000000-0005-0000-0000-000061BB0000}"/>
    <cellStyle name="Normal 81 2 2 3 2 3 2" xfId="41787" xr:uid="{00000000-0005-0000-0000-000062BB0000}"/>
    <cellStyle name="Normal 81 2 2 3 2 4" xfId="35203" xr:uid="{00000000-0005-0000-0000-000063BB0000}"/>
    <cellStyle name="Normal 81 2 2 3 3" xfId="16247" xr:uid="{00000000-0005-0000-0000-000064BB0000}"/>
    <cellStyle name="Normal 81 2 2 3 3 2" xfId="24201" xr:uid="{00000000-0005-0000-0000-000065BB0000}"/>
    <cellStyle name="Normal 81 2 2 3 3 2 2" xfId="53160" xr:uid="{00000000-0005-0000-0000-000066BB0000}"/>
    <cellStyle name="Normal 81 2 2 3 3 3" xfId="45219" xr:uid="{00000000-0005-0000-0000-000067BB0000}"/>
    <cellStyle name="Normal 81 2 2 3 4" xfId="9437" xr:uid="{00000000-0005-0000-0000-000068BB0000}"/>
    <cellStyle name="Normal 81 2 2 3 4 2" xfId="38495" xr:uid="{00000000-0005-0000-0000-000069BB0000}"/>
    <cellStyle name="Normal 81 2 2 3 5" xfId="31911" xr:uid="{00000000-0005-0000-0000-00006ABB0000}"/>
    <cellStyle name="Normal 81 2 2 4" xfId="3957" xr:uid="{00000000-0005-0000-0000-00006BBB0000}"/>
    <cellStyle name="Normal 81 2 2 4 2" xfId="17251" xr:uid="{00000000-0005-0000-0000-00006CBB0000}"/>
    <cellStyle name="Normal 81 2 2 4 2 2" xfId="25205" xr:uid="{00000000-0005-0000-0000-00006DBB0000}"/>
    <cellStyle name="Normal 81 2 2 4 2 2 2" xfId="54164" xr:uid="{00000000-0005-0000-0000-00006EBB0000}"/>
    <cellStyle name="Normal 81 2 2 4 2 3" xfId="46223" xr:uid="{00000000-0005-0000-0000-00006FBB0000}"/>
    <cellStyle name="Normal 81 2 2 4 3" xfId="10581" xr:uid="{00000000-0005-0000-0000-000070BB0000}"/>
    <cellStyle name="Normal 81 2 2 4 3 2" xfId="39639" xr:uid="{00000000-0005-0000-0000-000071BB0000}"/>
    <cellStyle name="Normal 81 2 2 4 4" xfId="33055" xr:uid="{00000000-0005-0000-0000-000072BB0000}"/>
    <cellStyle name="Normal 81 2 2 5" xfId="5113" xr:uid="{00000000-0005-0000-0000-000073BB0000}"/>
    <cellStyle name="Normal 81 2 2 5 2" xfId="18395" xr:uid="{00000000-0005-0000-0000-000074BB0000}"/>
    <cellStyle name="Normal 81 2 2 5 2 2" xfId="26349" xr:uid="{00000000-0005-0000-0000-000075BB0000}"/>
    <cellStyle name="Normal 81 2 2 5 2 2 2" xfId="55308" xr:uid="{00000000-0005-0000-0000-000076BB0000}"/>
    <cellStyle name="Normal 81 2 2 5 2 3" xfId="47367" xr:uid="{00000000-0005-0000-0000-000077BB0000}"/>
    <cellStyle name="Normal 81 2 2 5 3" xfId="11725" xr:uid="{00000000-0005-0000-0000-000078BB0000}"/>
    <cellStyle name="Normal 81 2 2 5 3 2" xfId="40783" xr:uid="{00000000-0005-0000-0000-000079BB0000}"/>
    <cellStyle name="Normal 81 2 2 5 4" xfId="34199" xr:uid="{00000000-0005-0000-0000-00007ABB0000}"/>
    <cellStyle name="Normal 81 2 2 6" xfId="7282" xr:uid="{00000000-0005-0000-0000-00007BBB0000}"/>
    <cellStyle name="Normal 81 2 2 6 2" xfId="20543" xr:uid="{00000000-0005-0000-0000-00007CBB0000}"/>
    <cellStyle name="Normal 81 2 2 6 2 2" xfId="28497" xr:uid="{00000000-0005-0000-0000-00007DBB0000}"/>
    <cellStyle name="Normal 81 2 2 6 2 2 2" xfId="57456" xr:uid="{00000000-0005-0000-0000-00007EBB0000}"/>
    <cellStyle name="Normal 81 2 2 6 2 3" xfId="49515" xr:uid="{00000000-0005-0000-0000-00007FBB0000}"/>
    <cellStyle name="Normal 81 2 2 6 3" xfId="13873" xr:uid="{00000000-0005-0000-0000-000080BB0000}"/>
    <cellStyle name="Normal 81 2 2 6 3 2" xfId="42931" xr:uid="{00000000-0005-0000-0000-000081BB0000}"/>
    <cellStyle name="Normal 81 2 2 6 4" xfId="36347" xr:uid="{00000000-0005-0000-0000-000082BB0000}"/>
    <cellStyle name="Normal 81 2 2 7" xfId="15151" xr:uid="{00000000-0005-0000-0000-000083BB0000}"/>
    <cellStyle name="Normal 81 2 2 7 2" xfId="23141" xr:uid="{00000000-0005-0000-0000-000084BB0000}"/>
    <cellStyle name="Normal 81 2 2 7 2 2" xfId="52100" xr:uid="{00000000-0005-0000-0000-000085BB0000}"/>
    <cellStyle name="Normal 81 2 2 7 3" xfId="44159" xr:uid="{00000000-0005-0000-0000-000086BB0000}"/>
    <cellStyle name="Normal 81 2 2 8" xfId="21693" xr:uid="{00000000-0005-0000-0000-000087BB0000}"/>
    <cellStyle name="Normal 81 2 2 8 2" xfId="29641" xr:uid="{00000000-0005-0000-0000-000088BB0000}"/>
    <cellStyle name="Normal 81 2 2 8 2 2" xfId="58600" xr:uid="{00000000-0005-0000-0000-000089BB0000}"/>
    <cellStyle name="Normal 81 2 2 8 3" xfId="50659" xr:uid="{00000000-0005-0000-0000-00008ABB0000}"/>
    <cellStyle name="Normal 81 2 2 9" xfId="8433" xr:uid="{00000000-0005-0000-0000-00008BBB0000}"/>
    <cellStyle name="Normal 81 2 2 9 2" xfId="37491" xr:uid="{00000000-0005-0000-0000-00008CBB0000}"/>
    <cellStyle name="Normal 81 2 3" xfId="2130" xr:uid="{00000000-0005-0000-0000-00008DBB0000}"/>
    <cellStyle name="Normal 81 2 3 2" xfId="3138" xr:uid="{00000000-0005-0000-0000-00008EBB0000}"/>
    <cellStyle name="Normal 81 2 3 2 2" xfId="6496" xr:uid="{00000000-0005-0000-0000-00008FBB0000}"/>
    <cellStyle name="Normal 81 2 3 2 2 2" xfId="19778" xr:uid="{00000000-0005-0000-0000-000090BB0000}"/>
    <cellStyle name="Normal 81 2 3 2 2 2 2" xfId="27732" xr:uid="{00000000-0005-0000-0000-000091BB0000}"/>
    <cellStyle name="Normal 81 2 3 2 2 2 2 2" xfId="56691" xr:uid="{00000000-0005-0000-0000-000092BB0000}"/>
    <cellStyle name="Normal 81 2 3 2 2 2 3" xfId="48750" xr:uid="{00000000-0005-0000-0000-000093BB0000}"/>
    <cellStyle name="Normal 81 2 3 2 2 3" xfId="13108" xr:uid="{00000000-0005-0000-0000-000094BB0000}"/>
    <cellStyle name="Normal 81 2 3 2 2 3 2" xfId="42166" xr:uid="{00000000-0005-0000-0000-000095BB0000}"/>
    <cellStyle name="Normal 81 2 3 2 2 4" xfId="35582" xr:uid="{00000000-0005-0000-0000-000096BB0000}"/>
    <cellStyle name="Normal 81 2 3 2 3" xfId="16626" xr:uid="{00000000-0005-0000-0000-000097BB0000}"/>
    <cellStyle name="Normal 81 2 3 2 3 2" xfId="24580" xr:uid="{00000000-0005-0000-0000-000098BB0000}"/>
    <cellStyle name="Normal 81 2 3 2 3 2 2" xfId="53539" xr:uid="{00000000-0005-0000-0000-000099BB0000}"/>
    <cellStyle name="Normal 81 2 3 2 3 3" xfId="45598" xr:uid="{00000000-0005-0000-0000-00009ABB0000}"/>
    <cellStyle name="Normal 81 2 3 2 4" xfId="9816" xr:uid="{00000000-0005-0000-0000-00009BBB0000}"/>
    <cellStyle name="Normal 81 2 3 2 4 2" xfId="38874" xr:uid="{00000000-0005-0000-0000-00009CBB0000}"/>
    <cellStyle name="Normal 81 2 3 2 5" xfId="32290" xr:uid="{00000000-0005-0000-0000-00009DBB0000}"/>
    <cellStyle name="Normal 81 2 3 3" xfId="4336" xr:uid="{00000000-0005-0000-0000-00009EBB0000}"/>
    <cellStyle name="Normal 81 2 3 3 2" xfId="17630" xr:uid="{00000000-0005-0000-0000-00009FBB0000}"/>
    <cellStyle name="Normal 81 2 3 3 2 2" xfId="25584" xr:uid="{00000000-0005-0000-0000-0000A0BB0000}"/>
    <cellStyle name="Normal 81 2 3 3 2 2 2" xfId="54543" xr:uid="{00000000-0005-0000-0000-0000A1BB0000}"/>
    <cellStyle name="Normal 81 2 3 3 2 3" xfId="46602" xr:uid="{00000000-0005-0000-0000-0000A2BB0000}"/>
    <cellStyle name="Normal 81 2 3 3 3" xfId="10960" xr:uid="{00000000-0005-0000-0000-0000A3BB0000}"/>
    <cellStyle name="Normal 81 2 3 3 3 2" xfId="40018" xr:uid="{00000000-0005-0000-0000-0000A4BB0000}"/>
    <cellStyle name="Normal 81 2 3 3 4" xfId="33434" xr:uid="{00000000-0005-0000-0000-0000A5BB0000}"/>
    <cellStyle name="Normal 81 2 3 4" xfId="5492" xr:uid="{00000000-0005-0000-0000-0000A6BB0000}"/>
    <cellStyle name="Normal 81 2 3 4 2" xfId="18774" xr:uid="{00000000-0005-0000-0000-0000A7BB0000}"/>
    <cellStyle name="Normal 81 2 3 4 2 2" xfId="26728" xr:uid="{00000000-0005-0000-0000-0000A8BB0000}"/>
    <cellStyle name="Normal 81 2 3 4 2 2 2" xfId="55687" xr:uid="{00000000-0005-0000-0000-0000A9BB0000}"/>
    <cellStyle name="Normal 81 2 3 4 2 3" xfId="47746" xr:uid="{00000000-0005-0000-0000-0000AABB0000}"/>
    <cellStyle name="Normal 81 2 3 4 3" xfId="12104" xr:uid="{00000000-0005-0000-0000-0000ABBB0000}"/>
    <cellStyle name="Normal 81 2 3 4 3 2" xfId="41162" xr:uid="{00000000-0005-0000-0000-0000ACBB0000}"/>
    <cellStyle name="Normal 81 2 3 4 4" xfId="34578" xr:uid="{00000000-0005-0000-0000-0000ADBB0000}"/>
    <cellStyle name="Normal 81 2 3 5" xfId="7661" xr:uid="{00000000-0005-0000-0000-0000AEBB0000}"/>
    <cellStyle name="Normal 81 2 3 5 2" xfId="20922" xr:uid="{00000000-0005-0000-0000-0000AFBB0000}"/>
    <cellStyle name="Normal 81 2 3 5 2 2" xfId="28876" xr:uid="{00000000-0005-0000-0000-0000B0BB0000}"/>
    <cellStyle name="Normal 81 2 3 5 2 2 2" xfId="57835" xr:uid="{00000000-0005-0000-0000-0000B1BB0000}"/>
    <cellStyle name="Normal 81 2 3 5 2 3" xfId="49894" xr:uid="{00000000-0005-0000-0000-0000B2BB0000}"/>
    <cellStyle name="Normal 81 2 3 5 3" xfId="14252" xr:uid="{00000000-0005-0000-0000-0000B3BB0000}"/>
    <cellStyle name="Normal 81 2 3 5 3 2" xfId="43310" xr:uid="{00000000-0005-0000-0000-0000B4BB0000}"/>
    <cellStyle name="Normal 81 2 3 5 4" xfId="36726" xr:uid="{00000000-0005-0000-0000-0000B5BB0000}"/>
    <cellStyle name="Normal 81 2 3 6" xfId="15531" xr:uid="{00000000-0005-0000-0000-0000B6BB0000}"/>
    <cellStyle name="Normal 81 2 3 6 2" xfId="23521" xr:uid="{00000000-0005-0000-0000-0000B7BB0000}"/>
    <cellStyle name="Normal 81 2 3 6 2 2" xfId="52480" xr:uid="{00000000-0005-0000-0000-0000B8BB0000}"/>
    <cellStyle name="Normal 81 2 3 6 3" xfId="44539" xr:uid="{00000000-0005-0000-0000-0000B9BB0000}"/>
    <cellStyle name="Normal 81 2 3 7" xfId="22072" xr:uid="{00000000-0005-0000-0000-0000BABB0000}"/>
    <cellStyle name="Normal 81 2 3 7 2" xfId="30020" xr:uid="{00000000-0005-0000-0000-0000BBBB0000}"/>
    <cellStyle name="Normal 81 2 3 7 2 2" xfId="58979" xr:uid="{00000000-0005-0000-0000-0000BCBB0000}"/>
    <cellStyle name="Normal 81 2 3 7 3" xfId="51038" xr:uid="{00000000-0005-0000-0000-0000BDBB0000}"/>
    <cellStyle name="Normal 81 2 3 8" xfId="8812" xr:uid="{00000000-0005-0000-0000-0000BEBB0000}"/>
    <cellStyle name="Normal 81 2 3 8 2" xfId="37870" xr:uid="{00000000-0005-0000-0000-0000BFBB0000}"/>
    <cellStyle name="Normal 81 2 3 9" xfId="31286" xr:uid="{00000000-0005-0000-0000-0000C0BB0000}"/>
    <cellStyle name="Normal 81 2 4" xfId="1948" xr:uid="{00000000-0005-0000-0000-0000C1BB0000}"/>
    <cellStyle name="Normal 81 2 4 2" xfId="2958" xr:uid="{00000000-0005-0000-0000-0000C2BB0000}"/>
    <cellStyle name="Normal 81 2 4 2 2" xfId="6316" xr:uid="{00000000-0005-0000-0000-0000C3BB0000}"/>
    <cellStyle name="Normal 81 2 4 2 2 2" xfId="19598" xr:uid="{00000000-0005-0000-0000-0000C4BB0000}"/>
    <cellStyle name="Normal 81 2 4 2 2 2 2" xfId="27552" xr:uid="{00000000-0005-0000-0000-0000C5BB0000}"/>
    <cellStyle name="Normal 81 2 4 2 2 2 2 2" xfId="56511" xr:uid="{00000000-0005-0000-0000-0000C6BB0000}"/>
    <cellStyle name="Normal 81 2 4 2 2 2 3" xfId="48570" xr:uid="{00000000-0005-0000-0000-0000C7BB0000}"/>
    <cellStyle name="Normal 81 2 4 2 2 3" xfId="12928" xr:uid="{00000000-0005-0000-0000-0000C8BB0000}"/>
    <cellStyle name="Normal 81 2 4 2 2 3 2" xfId="41986" xr:uid="{00000000-0005-0000-0000-0000C9BB0000}"/>
    <cellStyle name="Normal 81 2 4 2 2 4" xfId="35402" xr:uid="{00000000-0005-0000-0000-0000CABB0000}"/>
    <cellStyle name="Normal 81 2 4 2 3" xfId="16446" xr:uid="{00000000-0005-0000-0000-0000CBBB0000}"/>
    <cellStyle name="Normal 81 2 4 2 3 2" xfId="24400" xr:uid="{00000000-0005-0000-0000-0000CCBB0000}"/>
    <cellStyle name="Normal 81 2 4 2 3 2 2" xfId="53359" xr:uid="{00000000-0005-0000-0000-0000CDBB0000}"/>
    <cellStyle name="Normal 81 2 4 2 3 3" xfId="45418" xr:uid="{00000000-0005-0000-0000-0000CEBB0000}"/>
    <cellStyle name="Normal 81 2 4 2 4" xfId="9636" xr:uid="{00000000-0005-0000-0000-0000CFBB0000}"/>
    <cellStyle name="Normal 81 2 4 2 4 2" xfId="38694" xr:uid="{00000000-0005-0000-0000-0000D0BB0000}"/>
    <cellStyle name="Normal 81 2 4 2 5" xfId="32110" xr:uid="{00000000-0005-0000-0000-0000D1BB0000}"/>
    <cellStyle name="Normal 81 2 4 3" xfId="4156" xr:uid="{00000000-0005-0000-0000-0000D2BB0000}"/>
    <cellStyle name="Normal 81 2 4 3 2" xfId="17450" xr:uid="{00000000-0005-0000-0000-0000D3BB0000}"/>
    <cellStyle name="Normal 81 2 4 3 2 2" xfId="25404" xr:uid="{00000000-0005-0000-0000-0000D4BB0000}"/>
    <cellStyle name="Normal 81 2 4 3 2 2 2" xfId="54363" xr:uid="{00000000-0005-0000-0000-0000D5BB0000}"/>
    <cellStyle name="Normal 81 2 4 3 2 3" xfId="46422" xr:uid="{00000000-0005-0000-0000-0000D6BB0000}"/>
    <cellStyle name="Normal 81 2 4 3 3" xfId="10780" xr:uid="{00000000-0005-0000-0000-0000D7BB0000}"/>
    <cellStyle name="Normal 81 2 4 3 3 2" xfId="39838" xr:uid="{00000000-0005-0000-0000-0000D8BB0000}"/>
    <cellStyle name="Normal 81 2 4 3 4" xfId="33254" xr:uid="{00000000-0005-0000-0000-0000D9BB0000}"/>
    <cellStyle name="Normal 81 2 4 4" xfId="5312" xr:uid="{00000000-0005-0000-0000-0000DABB0000}"/>
    <cellStyle name="Normal 81 2 4 4 2" xfId="18594" xr:uid="{00000000-0005-0000-0000-0000DBBB0000}"/>
    <cellStyle name="Normal 81 2 4 4 2 2" xfId="26548" xr:uid="{00000000-0005-0000-0000-0000DCBB0000}"/>
    <cellStyle name="Normal 81 2 4 4 2 2 2" xfId="55507" xr:uid="{00000000-0005-0000-0000-0000DDBB0000}"/>
    <cellStyle name="Normal 81 2 4 4 2 3" xfId="47566" xr:uid="{00000000-0005-0000-0000-0000DEBB0000}"/>
    <cellStyle name="Normal 81 2 4 4 3" xfId="11924" xr:uid="{00000000-0005-0000-0000-0000DFBB0000}"/>
    <cellStyle name="Normal 81 2 4 4 3 2" xfId="40982" xr:uid="{00000000-0005-0000-0000-0000E0BB0000}"/>
    <cellStyle name="Normal 81 2 4 4 4" xfId="34398" xr:uid="{00000000-0005-0000-0000-0000E1BB0000}"/>
    <cellStyle name="Normal 81 2 4 5" xfId="7481" xr:uid="{00000000-0005-0000-0000-0000E2BB0000}"/>
    <cellStyle name="Normal 81 2 4 5 2" xfId="20742" xr:uid="{00000000-0005-0000-0000-0000E3BB0000}"/>
    <cellStyle name="Normal 81 2 4 5 2 2" xfId="28696" xr:uid="{00000000-0005-0000-0000-0000E4BB0000}"/>
    <cellStyle name="Normal 81 2 4 5 2 2 2" xfId="57655" xr:uid="{00000000-0005-0000-0000-0000E5BB0000}"/>
    <cellStyle name="Normal 81 2 4 5 2 3" xfId="49714" xr:uid="{00000000-0005-0000-0000-0000E6BB0000}"/>
    <cellStyle name="Normal 81 2 4 5 3" xfId="14072" xr:uid="{00000000-0005-0000-0000-0000E7BB0000}"/>
    <cellStyle name="Normal 81 2 4 5 3 2" xfId="43130" xr:uid="{00000000-0005-0000-0000-0000E8BB0000}"/>
    <cellStyle name="Normal 81 2 4 5 4" xfId="36546" xr:uid="{00000000-0005-0000-0000-0000E9BB0000}"/>
    <cellStyle name="Normal 81 2 4 6" xfId="15351" xr:uid="{00000000-0005-0000-0000-0000EABB0000}"/>
    <cellStyle name="Normal 81 2 4 6 2" xfId="23341" xr:uid="{00000000-0005-0000-0000-0000EBBB0000}"/>
    <cellStyle name="Normal 81 2 4 6 2 2" xfId="52300" xr:uid="{00000000-0005-0000-0000-0000ECBB0000}"/>
    <cellStyle name="Normal 81 2 4 6 3" xfId="44359" xr:uid="{00000000-0005-0000-0000-0000EDBB0000}"/>
    <cellStyle name="Normal 81 2 4 7" xfId="21892" xr:uid="{00000000-0005-0000-0000-0000EEBB0000}"/>
    <cellStyle name="Normal 81 2 4 7 2" xfId="29840" xr:uid="{00000000-0005-0000-0000-0000EFBB0000}"/>
    <cellStyle name="Normal 81 2 4 7 2 2" xfId="58799" xr:uid="{00000000-0005-0000-0000-0000F0BB0000}"/>
    <cellStyle name="Normal 81 2 4 7 3" xfId="50858" xr:uid="{00000000-0005-0000-0000-0000F1BB0000}"/>
    <cellStyle name="Normal 81 2 4 8" xfId="8632" xr:uid="{00000000-0005-0000-0000-0000F2BB0000}"/>
    <cellStyle name="Normal 81 2 4 8 2" xfId="37690" xr:uid="{00000000-0005-0000-0000-0000F3BB0000}"/>
    <cellStyle name="Normal 81 2 4 9" xfId="31106" xr:uid="{00000000-0005-0000-0000-0000F4BB0000}"/>
    <cellStyle name="Normal 81 2 5" xfId="2546" xr:uid="{00000000-0005-0000-0000-0000F5BB0000}"/>
    <cellStyle name="Normal 81 2 5 2" xfId="5904" xr:uid="{00000000-0005-0000-0000-0000F6BB0000}"/>
    <cellStyle name="Normal 81 2 5 2 2" xfId="19186" xr:uid="{00000000-0005-0000-0000-0000F7BB0000}"/>
    <cellStyle name="Normal 81 2 5 2 2 2" xfId="27140" xr:uid="{00000000-0005-0000-0000-0000F8BB0000}"/>
    <cellStyle name="Normal 81 2 5 2 2 2 2" xfId="56099" xr:uid="{00000000-0005-0000-0000-0000F9BB0000}"/>
    <cellStyle name="Normal 81 2 5 2 2 3" xfId="48158" xr:uid="{00000000-0005-0000-0000-0000FABB0000}"/>
    <cellStyle name="Normal 81 2 5 2 3" xfId="12516" xr:uid="{00000000-0005-0000-0000-0000FBBB0000}"/>
    <cellStyle name="Normal 81 2 5 2 3 2" xfId="41574" xr:uid="{00000000-0005-0000-0000-0000FCBB0000}"/>
    <cellStyle name="Normal 81 2 5 2 4" xfId="34990" xr:uid="{00000000-0005-0000-0000-0000FDBB0000}"/>
    <cellStyle name="Normal 81 2 5 3" xfId="16034" xr:uid="{00000000-0005-0000-0000-0000FEBB0000}"/>
    <cellStyle name="Normal 81 2 5 3 2" xfId="23988" xr:uid="{00000000-0005-0000-0000-0000FFBB0000}"/>
    <cellStyle name="Normal 81 2 5 3 2 2" xfId="52947" xr:uid="{00000000-0005-0000-0000-000000BC0000}"/>
    <cellStyle name="Normal 81 2 5 3 3" xfId="45006" xr:uid="{00000000-0005-0000-0000-000001BC0000}"/>
    <cellStyle name="Normal 81 2 5 4" xfId="9224" xr:uid="{00000000-0005-0000-0000-000002BC0000}"/>
    <cellStyle name="Normal 81 2 5 4 2" xfId="38282" xr:uid="{00000000-0005-0000-0000-000003BC0000}"/>
    <cellStyle name="Normal 81 2 5 5" xfId="31698" xr:uid="{00000000-0005-0000-0000-000004BC0000}"/>
    <cellStyle name="Normal 81 2 6" xfId="3744" xr:uid="{00000000-0005-0000-0000-000005BC0000}"/>
    <cellStyle name="Normal 81 2 6 2" xfId="17038" xr:uid="{00000000-0005-0000-0000-000006BC0000}"/>
    <cellStyle name="Normal 81 2 6 2 2" xfId="24992" xr:uid="{00000000-0005-0000-0000-000007BC0000}"/>
    <cellStyle name="Normal 81 2 6 2 2 2" xfId="53951" xr:uid="{00000000-0005-0000-0000-000008BC0000}"/>
    <cellStyle name="Normal 81 2 6 2 3" xfId="46010" xr:uid="{00000000-0005-0000-0000-000009BC0000}"/>
    <cellStyle name="Normal 81 2 6 3" xfId="10368" xr:uid="{00000000-0005-0000-0000-00000ABC0000}"/>
    <cellStyle name="Normal 81 2 6 3 2" xfId="39426" xr:uid="{00000000-0005-0000-0000-00000BBC0000}"/>
    <cellStyle name="Normal 81 2 6 4" xfId="32842" xr:uid="{00000000-0005-0000-0000-00000CBC0000}"/>
    <cellStyle name="Normal 81 2 7" xfId="4900" xr:uid="{00000000-0005-0000-0000-00000DBC0000}"/>
    <cellStyle name="Normal 81 2 7 2" xfId="18182" xr:uid="{00000000-0005-0000-0000-00000EBC0000}"/>
    <cellStyle name="Normal 81 2 7 2 2" xfId="26136" xr:uid="{00000000-0005-0000-0000-00000FBC0000}"/>
    <cellStyle name="Normal 81 2 7 2 2 2" xfId="55095" xr:uid="{00000000-0005-0000-0000-000010BC0000}"/>
    <cellStyle name="Normal 81 2 7 2 3" xfId="47154" xr:uid="{00000000-0005-0000-0000-000011BC0000}"/>
    <cellStyle name="Normal 81 2 7 3" xfId="11512" xr:uid="{00000000-0005-0000-0000-000012BC0000}"/>
    <cellStyle name="Normal 81 2 7 3 2" xfId="40570" xr:uid="{00000000-0005-0000-0000-000013BC0000}"/>
    <cellStyle name="Normal 81 2 7 4" xfId="33986" xr:uid="{00000000-0005-0000-0000-000014BC0000}"/>
    <cellStyle name="Normal 81 2 8" xfId="7069" xr:uid="{00000000-0005-0000-0000-000015BC0000}"/>
    <cellStyle name="Normal 81 2 8 2" xfId="20330" xr:uid="{00000000-0005-0000-0000-000016BC0000}"/>
    <cellStyle name="Normal 81 2 8 2 2" xfId="28284" xr:uid="{00000000-0005-0000-0000-000017BC0000}"/>
    <cellStyle name="Normal 81 2 8 2 2 2" xfId="57243" xr:uid="{00000000-0005-0000-0000-000018BC0000}"/>
    <cellStyle name="Normal 81 2 8 2 3" xfId="49302" xr:uid="{00000000-0005-0000-0000-000019BC0000}"/>
    <cellStyle name="Normal 81 2 8 3" xfId="13660" xr:uid="{00000000-0005-0000-0000-00001ABC0000}"/>
    <cellStyle name="Normal 81 2 8 3 2" xfId="42718" xr:uid="{00000000-0005-0000-0000-00001BBC0000}"/>
    <cellStyle name="Normal 81 2 8 4" xfId="36134" xr:uid="{00000000-0005-0000-0000-00001CBC0000}"/>
    <cellStyle name="Normal 81 2 9" xfId="14938" xr:uid="{00000000-0005-0000-0000-00001DBC0000}"/>
    <cellStyle name="Normal 81 2 9 2" xfId="22928" xr:uid="{00000000-0005-0000-0000-00001EBC0000}"/>
    <cellStyle name="Normal 81 2 9 2 2" xfId="51887" xr:uid="{00000000-0005-0000-0000-00001FBC0000}"/>
    <cellStyle name="Normal 81 2 9 3" xfId="43946" xr:uid="{00000000-0005-0000-0000-000020BC0000}"/>
    <cellStyle name="Normal 81 3" xfId="1628" xr:uid="{00000000-0005-0000-0000-000021BC0000}"/>
    <cellStyle name="Normal 81 3 10" xfId="30817" xr:uid="{00000000-0005-0000-0000-000022BC0000}"/>
    <cellStyle name="Normal 81 3 2" xfId="2253" xr:uid="{00000000-0005-0000-0000-000023BC0000}"/>
    <cellStyle name="Normal 81 3 2 2" xfId="3261" xr:uid="{00000000-0005-0000-0000-000024BC0000}"/>
    <cellStyle name="Normal 81 3 2 2 2" xfId="6619" xr:uid="{00000000-0005-0000-0000-000025BC0000}"/>
    <cellStyle name="Normal 81 3 2 2 2 2" xfId="19901" xr:uid="{00000000-0005-0000-0000-000026BC0000}"/>
    <cellStyle name="Normal 81 3 2 2 2 2 2" xfId="27855" xr:uid="{00000000-0005-0000-0000-000027BC0000}"/>
    <cellStyle name="Normal 81 3 2 2 2 2 2 2" xfId="56814" xr:uid="{00000000-0005-0000-0000-000028BC0000}"/>
    <cellStyle name="Normal 81 3 2 2 2 2 3" xfId="48873" xr:uid="{00000000-0005-0000-0000-000029BC0000}"/>
    <cellStyle name="Normal 81 3 2 2 2 3" xfId="13231" xr:uid="{00000000-0005-0000-0000-00002ABC0000}"/>
    <cellStyle name="Normal 81 3 2 2 2 3 2" xfId="42289" xr:uid="{00000000-0005-0000-0000-00002BBC0000}"/>
    <cellStyle name="Normal 81 3 2 2 2 4" xfId="35705" xr:uid="{00000000-0005-0000-0000-00002CBC0000}"/>
    <cellStyle name="Normal 81 3 2 2 3" xfId="16749" xr:uid="{00000000-0005-0000-0000-00002DBC0000}"/>
    <cellStyle name="Normal 81 3 2 2 3 2" xfId="24703" xr:uid="{00000000-0005-0000-0000-00002EBC0000}"/>
    <cellStyle name="Normal 81 3 2 2 3 2 2" xfId="53662" xr:uid="{00000000-0005-0000-0000-00002FBC0000}"/>
    <cellStyle name="Normal 81 3 2 2 3 3" xfId="45721" xr:uid="{00000000-0005-0000-0000-000030BC0000}"/>
    <cellStyle name="Normal 81 3 2 2 4" xfId="9939" xr:uid="{00000000-0005-0000-0000-000031BC0000}"/>
    <cellStyle name="Normal 81 3 2 2 4 2" xfId="38997" xr:uid="{00000000-0005-0000-0000-000032BC0000}"/>
    <cellStyle name="Normal 81 3 2 2 5" xfId="32413" xr:uid="{00000000-0005-0000-0000-000033BC0000}"/>
    <cellStyle name="Normal 81 3 2 3" xfId="4459" xr:uid="{00000000-0005-0000-0000-000034BC0000}"/>
    <cellStyle name="Normal 81 3 2 3 2" xfId="17753" xr:uid="{00000000-0005-0000-0000-000035BC0000}"/>
    <cellStyle name="Normal 81 3 2 3 2 2" xfId="25707" xr:uid="{00000000-0005-0000-0000-000036BC0000}"/>
    <cellStyle name="Normal 81 3 2 3 2 2 2" xfId="54666" xr:uid="{00000000-0005-0000-0000-000037BC0000}"/>
    <cellStyle name="Normal 81 3 2 3 2 3" xfId="46725" xr:uid="{00000000-0005-0000-0000-000038BC0000}"/>
    <cellStyle name="Normal 81 3 2 3 3" xfId="11083" xr:uid="{00000000-0005-0000-0000-000039BC0000}"/>
    <cellStyle name="Normal 81 3 2 3 3 2" xfId="40141" xr:uid="{00000000-0005-0000-0000-00003ABC0000}"/>
    <cellStyle name="Normal 81 3 2 3 4" xfId="33557" xr:uid="{00000000-0005-0000-0000-00003BBC0000}"/>
    <cellStyle name="Normal 81 3 2 4" xfId="5615" xr:uid="{00000000-0005-0000-0000-00003CBC0000}"/>
    <cellStyle name="Normal 81 3 2 4 2" xfId="18897" xr:uid="{00000000-0005-0000-0000-00003DBC0000}"/>
    <cellStyle name="Normal 81 3 2 4 2 2" xfId="26851" xr:uid="{00000000-0005-0000-0000-00003EBC0000}"/>
    <cellStyle name="Normal 81 3 2 4 2 2 2" xfId="55810" xr:uid="{00000000-0005-0000-0000-00003FBC0000}"/>
    <cellStyle name="Normal 81 3 2 4 2 3" xfId="47869" xr:uid="{00000000-0005-0000-0000-000040BC0000}"/>
    <cellStyle name="Normal 81 3 2 4 3" xfId="12227" xr:uid="{00000000-0005-0000-0000-000041BC0000}"/>
    <cellStyle name="Normal 81 3 2 4 3 2" xfId="41285" xr:uid="{00000000-0005-0000-0000-000042BC0000}"/>
    <cellStyle name="Normal 81 3 2 4 4" xfId="34701" xr:uid="{00000000-0005-0000-0000-000043BC0000}"/>
    <cellStyle name="Normal 81 3 2 5" xfId="7784" xr:uid="{00000000-0005-0000-0000-000044BC0000}"/>
    <cellStyle name="Normal 81 3 2 5 2" xfId="21045" xr:uid="{00000000-0005-0000-0000-000045BC0000}"/>
    <cellStyle name="Normal 81 3 2 5 2 2" xfId="28999" xr:uid="{00000000-0005-0000-0000-000046BC0000}"/>
    <cellStyle name="Normal 81 3 2 5 2 2 2" xfId="57958" xr:uid="{00000000-0005-0000-0000-000047BC0000}"/>
    <cellStyle name="Normal 81 3 2 5 2 3" xfId="50017" xr:uid="{00000000-0005-0000-0000-000048BC0000}"/>
    <cellStyle name="Normal 81 3 2 5 3" xfId="14375" xr:uid="{00000000-0005-0000-0000-000049BC0000}"/>
    <cellStyle name="Normal 81 3 2 5 3 2" xfId="43433" xr:uid="{00000000-0005-0000-0000-00004ABC0000}"/>
    <cellStyle name="Normal 81 3 2 5 4" xfId="36849" xr:uid="{00000000-0005-0000-0000-00004BBC0000}"/>
    <cellStyle name="Normal 81 3 2 6" xfId="15654" xr:uid="{00000000-0005-0000-0000-00004CBC0000}"/>
    <cellStyle name="Normal 81 3 2 6 2" xfId="23644" xr:uid="{00000000-0005-0000-0000-00004DBC0000}"/>
    <cellStyle name="Normal 81 3 2 6 2 2" xfId="52603" xr:uid="{00000000-0005-0000-0000-00004EBC0000}"/>
    <cellStyle name="Normal 81 3 2 6 3" xfId="44662" xr:uid="{00000000-0005-0000-0000-00004FBC0000}"/>
    <cellStyle name="Normal 81 3 2 7" xfId="22195" xr:uid="{00000000-0005-0000-0000-000050BC0000}"/>
    <cellStyle name="Normal 81 3 2 7 2" xfId="30143" xr:uid="{00000000-0005-0000-0000-000051BC0000}"/>
    <cellStyle name="Normal 81 3 2 7 2 2" xfId="59102" xr:uid="{00000000-0005-0000-0000-000052BC0000}"/>
    <cellStyle name="Normal 81 3 2 7 3" xfId="51161" xr:uid="{00000000-0005-0000-0000-000053BC0000}"/>
    <cellStyle name="Normal 81 3 2 8" xfId="8935" xr:uid="{00000000-0005-0000-0000-000054BC0000}"/>
    <cellStyle name="Normal 81 3 2 8 2" xfId="37993" xr:uid="{00000000-0005-0000-0000-000055BC0000}"/>
    <cellStyle name="Normal 81 3 2 9" xfId="31409" xr:uid="{00000000-0005-0000-0000-000056BC0000}"/>
    <cellStyle name="Normal 81 3 3" xfId="2669" xr:uid="{00000000-0005-0000-0000-000057BC0000}"/>
    <cellStyle name="Normal 81 3 3 2" xfId="6027" xr:uid="{00000000-0005-0000-0000-000058BC0000}"/>
    <cellStyle name="Normal 81 3 3 2 2" xfId="19309" xr:uid="{00000000-0005-0000-0000-000059BC0000}"/>
    <cellStyle name="Normal 81 3 3 2 2 2" xfId="27263" xr:uid="{00000000-0005-0000-0000-00005ABC0000}"/>
    <cellStyle name="Normal 81 3 3 2 2 2 2" xfId="56222" xr:uid="{00000000-0005-0000-0000-00005BBC0000}"/>
    <cellStyle name="Normal 81 3 3 2 2 3" xfId="48281" xr:uid="{00000000-0005-0000-0000-00005CBC0000}"/>
    <cellStyle name="Normal 81 3 3 2 3" xfId="12639" xr:uid="{00000000-0005-0000-0000-00005DBC0000}"/>
    <cellStyle name="Normal 81 3 3 2 3 2" xfId="41697" xr:uid="{00000000-0005-0000-0000-00005EBC0000}"/>
    <cellStyle name="Normal 81 3 3 2 4" xfId="35113" xr:uid="{00000000-0005-0000-0000-00005FBC0000}"/>
    <cellStyle name="Normal 81 3 3 3" xfId="16157" xr:uid="{00000000-0005-0000-0000-000060BC0000}"/>
    <cellStyle name="Normal 81 3 3 3 2" xfId="24111" xr:uid="{00000000-0005-0000-0000-000061BC0000}"/>
    <cellStyle name="Normal 81 3 3 3 2 2" xfId="53070" xr:uid="{00000000-0005-0000-0000-000062BC0000}"/>
    <cellStyle name="Normal 81 3 3 3 3" xfId="45129" xr:uid="{00000000-0005-0000-0000-000063BC0000}"/>
    <cellStyle name="Normal 81 3 3 4" xfId="9347" xr:uid="{00000000-0005-0000-0000-000064BC0000}"/>
    <cellStyle name="Normal 81 3 3 4 2" xfId="38405" xr:uid="{00000000-0005-0000-0000-000065BC0000}"/>
    <cellStyle name="Normal 81 3 3 5" xfId="31821" xr:uid="{00000000-0005-0000-0000-000066BC0000}"/>
    <cellStyle name="Normal 81 3 4" xfId="3867" xr:uid="{00000000-0005-0000-0000-000067BC0000}"/>
    <cellStyle name="Normal 81 3 4 2" xfId="17161" xr:uid="{00000000-0005-0000-0000-000068BC0000}"/>
    <cellStyle name="Normal 81 3 4 2 2" xfId="25115" xr:uid="{00000000-0005-0000-0000-000069BC0000}"/>
    <cellStyle name="Normal 81 3 4 2 2 2" xfId="54074" xr:uid="{00000000-0005-0000-0000-00006ABC0000}"/>
    <cellStyle name="Normal 81 3 4 2 3" xfId="46133" xr:uid="{00000000-0005-0000-0000-00006BBC0000}"/>
    <cellStyle name="Normal 81 3 4 3" xfId="10491" xr:uid="{00000000-0005-0000-0000-00006CBC0000}"/>
    <cellStyle name="Normal 81 3 4 3 2" xfId="39549" xr:uid="{00000000-0005-0000-0000-00006DBC0000}"/>
    <cellStyle name="Normal 81 3 4 4" xfId="32965" xr:uid="{00000000-0005-0000-0000-00006EBC0000}"/>
    <cellStyle name="Normal 81 3 5" xfId="5023" xr:uid="{00000000-0005-0000-0000-00006FBC0000}"/>
    <cellStyle name="Normal 81 3 5 2" xfId="18305" xr:uid="{00000000-0005-0000-0000-000070BC0000}"/>
    <cellStyle name="Normal 81 3 5 2 2" xfId="26259" xr:uid="{00000000-0005-0000-0000-000071BC0000}"/>
    <cellStyle name="Normal 81 3 5 2 2 2" xfId="55218" xr:uid="{00000000-0005-0000-0000-000072BC0000}"/>
    <cellStyle name="Normal 81 3 5 2 3" xfId="47277" xr:uid="{00000000-0005-0000-0000-000073BC0000}"/>
    <cellStyle name="Normal 81 3 5 3" xfId="11635" xr:uid="{00000000-0005-0000-0000-000074BC0000}"/>
    <cellStyle name="Normal 81 3 5 3 2" xfId="40693" xr:uid="{00000000-0005-0000-0000-000075BC0000}"/>
    <cellStyle name="Normal 81 3 5 4" xfId="34109" xr:uid="{00000000-0005-0000-0000-000076BC0000}"/>
    <cellStyle name="Normal 81 3 6" xfId="7192" xr:uid="{00000000-0005-0000-0000-000077BC0000}"/>
    <cellStyle name="Normal 81 3 6 2" xfId="20453" xr:uid="{00000000-0005-0000-0000-000078BC0000}"/>
    <cellStyle name="Normal 81 3 6 2 2" xfId="28407" xr:uid="{00000000-0005-0000-0000-000079BC0000}"/>
    <cellStyle name="Normal 81 3 6 2 2 2" xfId="57366" xr:uid="{00000000-0005-0000-0000-00007ABC0000}"/>
    <cellStyle name="Normal 81 3 6 2 3" xfId="49425" xr:uid="{00000000-0005-0000-0000-00007BBC0000}"/>
    <cellStyle name="Normal 81 3 6 3" xfId="13783" xr:uid="{00000000-0005-0000-0000-00007CBC0000}"/>
    <cellStyle name="Normal 81 3 6 3 2" xfId="42841" xr:uid="{00000000-0005-0000-0000-00007DBC0000}"/>
    <cellStyle name="Normal 81 3 6 4" xfId="36257" xr:uid="{00000000-0005-0000-0000-00007EBC0000}"/>
    <cellStyle name="Normal 81 3 7" xfId="15061" xr:uid="{00000000-0005-0000-0000-00007FBC0000}"/>
    <cellStyle name="Normal 81 3 7 2" xfId="23051" xr:uid="{00000000-0005-0000-0000-000080BC0000}"/>
    <cellStyle name="Normal 81 3 7 2 2" xfId="52010" xr:uid="{00000000-0005-0000-0000-000081BC0000}"/>
    <cellStyle name="Normal 81 3 7 3" xfId="44069" xr:uid="{00000000-0005-0000-0000-000082BC0000}"/>
    <cellStyle name="Normal 81 3 8" xfId="21603" xr:uid="{00000000-0005-0000-0000-000083BC0000}"/>
    <cellStyle name="Normal 81 3 8 2" xfId="29551" xr:uid="{00000000-0005-0000-0000-000084BC0000}"/>
    <cellStyle name="Normal 81 3 8 2 2" xfId="58510" xr:uid="{00000000-0005-0000-0000-000085BC0000}"/>
    <cellStyle name="Normal 81 3 8 3" xfId="50569" xr:uid="{00000000-0005-0000-0000-000086BC0000}"/>
    <cellStyle name="Normal 81 3 9" xfId="8343" xr:uid="{00000000-0005-0000-0000-000087BC0000}"/>
    <cellStyle name="Normal 81 3 9 2" xfId="37401" xr:uid="{00000000-0005-0000-0000-000088BC0000}"/>
    <cellStyle name="Normal 81 4" xfId="2040" xr:uid="{00000000-0005-0000-0000-000089BC0000}"/>
    <cellStyle name="Normal 81 4 2" xfId="3048" xr:uid="{00000000-0005-0000-0000-00008ABC0000}"/>
    <cellStyle name="Normal 81 4 2 2" xfId="6406" xr:uid="{00000000-0005-0000-0000-00008BBC0000}"/>
    <cellStyle name="Normal 81 4 2 2 2" xfId="19688" xr:uid="{00000000-0005-0000-0000-00008CBC0000}"/>
    <cellStyle name="Normal 81 4 2 2 2 2" xfId="27642" xr:uid="{00000000-0005-0000-0000-00008DBC0000}"/>
    <cellStyle name="Normal 81 4 2 2 2 2 2" xfId="56601" xr:uid="{00000000-0005-0000-0000-00008EBC0000}"/>
    <cellStyle name="Normal 81 4 2 2 2 3" xfId="48660" xr:uid="{00000000-0005-0000-0000-00008FBC0000}"/>
    <cellStyle name="Normal 81 4 2 2 3" xfId="13018" xr:uid="{00000000-0005-0000-0000-000090BC0000}"/>
    <cellStyle name="Normal 81 4 2 2 3 2" xfId="42076" xr:uid="{00000000-0005-0000-0000-000091BC0000}"/>
    <cellStyle name="Normal 81 4 2 2 4" xfId="35492" xr:uid="{00000000-0005-0000-0000-000092BC0000}"/>
    <cellStyle name="Normal 81 4 2 3" xfId="16536" xr:uid="{00000000-0005-0000-0000-000093BC0000}"/>
    <cellStyle name="Normal 81 4 2 3 2" xfId="24490" xr:uid="{00000000-0005-0000-0000-000094BC0000}"/>
    <cellStyle name="Normal 81 4 2 3 2 2" xfId="53449" xr:uid="{00000000-0005-0000-0000-000095BC0000}"/>
    <cellStyle name="Normal 81 4 2 3 3" xfId="45508" xr:uid="{00000000-0005-0000-0000-000096BC0000}"/>
    <cellStyle name="Normal 81 4 2 4" xfId="9726" xr:uid="{00000000-0005-0000-0000-000097BC0000}"/>
    <cellStyle name="Normal 81 4 2 4 2" xfId="38784" xr:uid="{00000000-0005-0000-0000-000098BC0000}"/>
    <cellStyle name="Normal 81 4 2 5" xfId="32200" xr:uid="{00000000-0005-0000-0000-000099BC0000}"/>
    <cellStyle name="Normal 81 4 3" xfId="4246" xr:uid="{00000000-0005-0000-0000-00009ABC0000}"/>
    <cellStyle name="Normal 81 4 3 2" xfId="17540" xr:uid="{00000000-0005-0000-0000-00009BBC0000}"/>
    <cellStyle name="Normal 81 4 3 2 2" xfId="25494" xr:uid="{00000000-0005-0000-0000-00009CBC0000}"/>
    <cellStyle name="Normal 81 4 3 2 2 2" xfId="54453" xr:uid="{00000000-0005-0000-0000-00009DBC0000}"/>
    <cellStyle name="Normal 81 4 3 2 3" xfId="46512" xr:uid="{00000000-0005-0000-0000-00009EBC0000}"/>
    <cellStyle name="Normal 81 4 3 3" xfId="10870" xr:uid="{00000000-0005-0000-0000-00009FBC0000}"/>
    <cellStyle name="Normal 81 4 3 3 2" xfId="39928" xr:uid="{00000000-0005-0000-0000-0000A0BC0000}"/>
    <cellStyle name="Normal 81 4 3 4" xfId="33344" xr:uid="{00000000-0005-0000-0000-0000A1BC0000}"/>
    <cellStyle name="Normal 81 4 4" xfId="5402" xr:uid="{00000000-0005-0000-0000-0000A2BC0000}"/>
    <cellStyle name="Normal 81 4 4 2" xfId="18684" xr:uid="{00000000-0005-0000-0000-0000A3BC0000}"/>
    <cellStyle name="Normal 81 4 4 2 2" xfId="26638" xr:uid="{00000000-0005-0000-0000-0000A4BC0000}"/>
    <cellStyle name="Normal 81 4 4 2 2 2" xfId="55597" xr:uid="{00000000-0005-0000-0000-0000A5BC0000}"/>
    <cellStyle name="Normal 81 4 4 2 3" xfId="47656" xr:uid="{00000000-0005-0000-0000-0000A6BC0000}"/>
    <cellStyle name="Normal 81 4 4 3" xfId="12014" xr:uid="{00000000-0005-0000-0000-0000A7BC0000}"/>
    <cellStyle name="Normal 81 4 4 3 2" xfId="41072" xr:uid="{00000000-0005-0000-0000-0000A8BC0000}"/>
    <cellStyle name="Normal 81 4 4 4" xfId="34488" xr:uid="{00000000-0005-0000-0000-0000A9BC0000}"/>
    <cellStyle name="Normal 81 4 5" xfId="7571" xr:uid="{00000000-0005-0000-0000-0000AABC0000}"/>
    <cellStyle name="Normal 81 4 5 2" xfId="20832" xr:uid="{00000000-0005-0000-0000-0000ABBC0000}"/>
    <cellStyle name="Normal 81 4 5 2 2" xfId="28786" xr:uid="{00000000-0005-0000-0000-0000ACBC0000}"/>
    <cellStyle name="Normal 81 4 5 2 2 2" xfId="57745" xr:uid="{00000000-0005-0000-0000-0000ADBC0000}"/>
    <cellStyle name="Normal 81 4 5 2 3" xfId="49804" xr:uid="{00000000-0005-0000-0000-0000AEBC0000}"/>
    <cellStyle name="Normal 81 4 5 3" xfId="14162" xr:uid="{00000000-0005-0000-0000-0000AFBC0000}"/>
    <cellStyle name="Normal 81 4 5 3 2" xfId="43220" xr:uid="{00000000-0005-0000-0000-0000B0BC0000}"/>
    <cellStyle name="Normal 81 4 5 4" xfId="36636" xr:uid="{00000000-0005-0000-0000-0000B1BC0000}"/>
    <cellStyle name="Normal 81 4 6" xfId="15441" xr:uid="{00000000-0005-0000-0000-0000B2BC0000}"/>
    <cellStyle name="Normal 81 4 6 2" xfId="23431" xr:uid="{00000000-0005-0000-0000-0000B3BC0000}"/>
    <cellStyle name="Normal 81 4 6 2 2" xfId="52390" xr:uid="{00000000-0005-0000-0000-0000B4BC0000}"/>
    <cellStyle name="Normal 81 4 6 3" xfId="44449" xr:uid="{00000000-0005-0000-0000-0000B5BC0000}"/>
    <cellStyle name="Normal 81 4 7" xfId="21982" xr:uid="{00000000-0005-0000-0000-0000B6BC0000}"/>
    <cellStyle name="Normal 81 4 7 2" xfId="29930" xr:uid="{00000000-0005-0000-0000-0000B7BC0000}"/>
    <cellStyle name="Normal 81 4 7 2 2" xfId="58889" xr:uid="{00000000-0005-0000-0000-0000B8BC0000}"/>
    <cellStyle name="Normal 81 4 7 3" xfId="50948" xr:uid="{00000000-0005-0000-0000-0000B9BC0000}"/>
    <cellStyle name="Normal 81 4 8" xfId="8722" xr:uid="{00000000-0005-0000-0000-0000BABC0000}"/>
    <cellStyle name="Normal 81 4 8 2" xfId="37780" xr:uid="{00000000-0005-0000-0000-0000BBBC0000}"/>
    <cellStyle name="Normal 81 4 9" xfId="31196" xr:uid="{00000000-0005-0000-0000-0000BCBC0000}"/>
    <cellStyle name="Normal 81 5" xfId="1858" xr:uid="{00000000-0005-0000-0000-0000BDBC0000}"/>
    <cellStyle name="Normal 81 5 2" xfId="2868" xr:uid="{00000000-0005-0000-0000-0000BEBC0000}"/>
    <cellStyle name="Normal 81 5 2 2" xfId="6226" xr:uid="{00000000-0005-0000-0000-0000BFBC0000}"/>
    <cellStyle name="Normal 81 5 2 2 2" xfId="19508" xr:uid="{00000000-0005-0000-0000-0000C0BC0000}"/>
    <cellStyle name="Normal 81 5 2 2 2 2" xfId="27462" xr:uid="{00000000-0005-0000-0000-0000C1BC0000}"/>
    <cellStyle name="Normal 81 5 2 2 2 2 2" xfId="56421" xr:uid="{00000000-0005-0000-0000-0000C2BC0000}"/>
    <cellStyle name="Normal 81 5 2 2 2 3" xfId="48480" xr:uid="{00000000-0005-0000-0000-0000C3BC0000}"/>
    <cellStyle name="Normal 81 5 2 2 3" xfId="12838" xr:uid="{00000000-0005-0000-0000-0000C4BC0000}"/>
    <cellStyle name="Normal 81 5 2 2 3 2" xfId="41896" xr:uid="{00000000-0005-0000-0000-0000C5BC0000}"/>
    <cellStyle name="Normal 81 5 2 2 4" xfId="35312" xr:uid="{00000000-0005-0000-0000-0000C6BC0000}"/>
    <cellStyle name="Normal 81 5 2 3" xfId="16356" xr:uid="{00000000-0005-0000-0000-0000C7BC0000}"/>
    <cellStyle name="Normal 81 5 2 3 2" xfId="24310" xr:uid="{00000000-0005-0000-0000-0000C8BC0000}"/>
    <cellStyle name="Normal 81 5 2 3 2 2" xfId="53269" xr:uid="{00000000-0005-0000-0000-0000C9BC0000}"/>
    <cellStyle name="Normal 81 5 2 3 3" xfId="45328" xr:uid="{00000000-0005-0000-0000-0000CABC0000}"/>
    <cellStyle name="Normal 81 5 2 4" xfId="9546" xr:uid="{00000000-0005-0000-0000-0000CBBC0000}"/>
    <cellStyle name="Normal 81 5 2 4 2" xfId="38604" xr:uid="{00000000-0005-0000-0000-0000CCBC0000}"/>
    <cellStyle name="Normal 81 5 2 5" xfId="32020" xr:uid="{00000000-0005-0000-0000-0000CDBC0000}"/>
    <cellStyle name="Normal 81 5 3" xfId="4066" xr:uid="{00000000-0005-0000-0000-0000CEBC0000}"/>
    <cellStyle name="Normal 81 5 3 2" xfId="17360" xr:uid="{00000000-0005-0000-0000-0000CFBC0000}"/>
    <cellStyle name="Normal 81 5 3 2 2" xfId="25314" xr:uid="{00000000-0005-0000-0000-0000D0BC0000}"/>
    <cellStyle name="Normal 81 5 3 2 2 2" xfId="54273" xr:uid="{00000000-0005-0000-0000-0000D1BC0000}"/>
    <cellStyle name="Normal 81 5 3 2 3" xfId="46332" xr:uid="{00000000-0005-0000-0000-0000D2BC0000}"/>
    <cellStyle name="Normal 81 5 3 3" xfId="10690" xr:uid="{00000000-0005-0000-0000-0000D3BC0000}"/>
    <cellStyle name="Normal 81 5 3 3 2" xfId="39748" xr:uid="{00000000-0005-0000-0000-0000D4BC0000}"/>
    <cellStyle name="Normal 81 5 3 4" xfId="33164" xr:uid="{00000000-0005-0000-0000-0000D5BC0000}"/>
    <cellStyle name="Normal 81 5 4" xfId="5222" xr:uid="{00000000-0005-0000-0000-0000D6BC0000}"/>
    <cellStyle name="Normal 81 5 4 2" xfId="18504" xr:uid="{00000000-0005-0000-0000-0000D7BC0000}"/>
    <cellStyle name="Normal 81 5 4 2 2" xfId="26458" xr:uid="{00000000-0005-0000-0000-0000D8BC0000}"/>
    <cellStyle name="Normal 81 5 4 2 2 2" xfId="55417" xr:uid="{00000000-0005-0000-0000-0000D9BC0000}"/>
    <cellStyle name="Normal 81 5 4 2 3" xfId="47476" xr:uid="{00000000-0005-0000-0000-0000DABC0000}"/>
    <cellStyle name="Normal 81 5 4 3" xfId="11834" xr:uid="{00000000-0005-0000-0000-0000DBBC0000}"/>
    <cellStyle name="Normal 81 5 4 3 2" xfId="40892" xr:uid="{00000000-0005-0000-0000-0000DCBC0000}"/>
    <cellStyle name="Normal 81 5 4 4" xfId="34308" xr:uid="{00000000-0005-0000-0000-0000DDBC0000}"/>
    <cellStyle name="Normal 81 5 5" xfId="7391" xr:uid="{00000000-0005-0000-0000-0000DEBC0000}"/>
    <cellStyle name="Normal 81 5 5 2" xfId="20652" xr:uid="{00000000-0005-0000-0000-0000DFBC0000}"/>
    <cellStyle name="Normal 81 5 5 2 2" xfId="28606" xr:uid="{00000000-0005-0000-0000-0000E0BC0000}"/>
    <cellStyle name="Normal 81 5 5 2 2 2" xfId="57565" xr:uid="{00000000-0005-0000-0000-0000E1BC0000}"/>
    <cellStyle name="Normal 81 5 5 2 3" xfId="49624" xr:uid="{00000000-0005-0000-0000-0000E2BC0000}"/>
    <cellStyle name="Normal 81 5 5 3" xfId="13982" xr:uid="{00000000-0005-0000-0000-0000E3BC0000}"/>
    <cellStyle name="Normal 81 5 5 3 2" xfId="43040" xr:uid="{00000000-0005-0000-0000-0000E4BC0000}"/>
    <cellStyle name="Normal 81 5 5 4" xfId="36456" xr:uid="{00000000-0005-0000-0000-0000E5BC0000}"/>
    <cellStyle name="Normal 81 5 6" xfId="15261" xr:uid="{00000000-0005-0000-0000-0000E6BC0000}"/>
    <cellStyle name="Normal 81 5 6 2" xfId="23251" xr:uid="{00000000-0005-0000-0000-0000E7BC0000}"/>
    <cellStyle name="Normal 81 5 6 2 2" xfId="52210" xr:uid="{00000000-0005-0000-0000-0000E8BC0000}"/>
    <cellStyle name="Normal 81 5 6 3" xfId="44269" xr:uid="{00000000-0005-0000-0000-0000E9BC0000}"/>
    <cellStyle name="Normal 81 5 7" xfId="21802" xr:uid="{00000000-0005-0000-0000-0000EABC0000}"/>
    <cellStyle name="Normal 81 5 7 2" xfId="29750" xr:uid="{00000000-0005-0000-0000-0000EBBC0000}"/>
    <cellStyle name="Normal 81 5 7 2 2" xfId="58709" xr:uid="{00000000-0005-0000-0000-0000ECBC0000}"/>
    <cellStyle name="Normal 81 5 7 3" xfId="50768" xr:uid="{00000000-0005-0000-0000-0000EDBC0000}"/>
    <cellStyle name="Normal 81 5 8" xfId="8542" xr:uid="{00000000-0005-0000-0000-0000EEBC0000}"/>
    <cellStyle name="Normal 81 5 8 2" xfId="37600" xr:uid="{00000000-0005-0000-0000-0000EFBC0000}"/>
    <cellStyle name="Normal 81 5 9" xfId="31016" xr:uid="{00000000-0005-0000-0000-0000F0BC0000}"/>
    <cellStyle name="Normal 81 6" xfId="2456" xr:uid="{00000000-0005-0000-0000-0000F1BC0000}"/>
    <cellStyle name="Normal 81 6 2" xfId="5814" xr:uid="{00000000-0005-0000-0000-0000F2BC0000}"/>
    <cellStyle name="Normal 81 6 2 2" xfId="19096" xr:uid="{00000000-0005-0000-0000-0000F3BC0000}"/>
    <cellStyle name="Normal 81 6 2 2 2" xfId="27050" xr:uid="{00000000-0005-0000-0000-0000F4BC0000}"/>
    <cellStyle name="Normal 81 6 2 2 2 2" xfId="56009" xr:uid="{00000000-0005-0000-0000-0000F5BC0000}"/>
    <cellStyle name="Normal 81 6 2 2 3" xfId="48068" xr:uid="{00000000-0005-0000-0000-0000F6BC0000}"/>
    <cellStyle name="Normal 81 6 2 3" xfId="12426" xr:uid="{00000000-0005-0000-0000-0000F7BC0000}"/>
    <cellStyle name="Normal 81 6 2 3 2" xfId="41484" xr:uid="{00000000-0005-0000-0000-0000F8BC0000}"/>
    <cellStyle name="Normal 81 6 2 4" xfId="34900" xr:uid="{00000000-0005-0000-0000-0000F9BC0000}"/>
    <cellStyle name="Normal 81 6 3" xfId="16016" xr:uid="{00000000-0005-0000-0000-0000FABC0000}"/>
    <cellStyle name="Normal 81 6 3 2" xfId="23970" xr:uid="{00000000-0005-0000-0000-0000FBBC0000}"/>
    <cellStyle name="Normal 81 6 3 2 2" xfId="52929" xr:uid="{00000000-0005-0000-0000-0000FCBC0000}"/>
    <cellStyle name="Normal 81 6 3 3" xfId="44988" xr:uid="{00000000-0005-0000-0000-0000FDBC0000}"/>
    <cellStyle name="Normal 81 6 4" xfId="9134" xr:uid="{00000000-0005-0000-0000-0000FEBC0000}"/>
    <cellStyle name="Normal 81 6 4 2" xfId="38192" xr:uid="{00000000-0005-0000-0000-0000FFBC0000}"/>
    <cellStyle name="Normal 81 6 5" xfId="31608" xr:uid="{00000000-0005-0000-0000-000000BD0000}"/>
    <cellStyle name="Normal 81 7" xfId="3654" xr:uid="{00000000-0005-0000-0000-000001BD0000}"/>
    <cellStyle name="Normal 81 7 2" xfId="16948" xr:uid="{00000000-0005-0000-0000-000002BD0000}"/>
    <cellStyle name="Normal 81 7 2 2" xfId="24902" xr:uid="{00000000-0005-0000-0000-000003BD0000}"/>
    <cellStyle name="Normal 81 7 2 2 2" xfId="53861" xr:uid="{00000000-0005-0000-0000-000004BD0000}"/>
    <cellStyle name="Normal 81 7 2 3" xfId="45920" xr:uid="{00000000-0005-0000-0000-000005BD0000}"/>
    <cellStyle name="Normal 81 7 3" xfId="10278" xr:uid="{00000000-0005-0000-0000-000006BD0000}"/>
    <cellStyle name="Normal 81 7 3 2" xfId="39336" xr:uid="{00000000-0005-0000-0000-000007BD0000}"/>
    <cellStyle name="Normal 81 7 4" xfId="32752" xr:uid="{00000000-0005-0000-0000-000008BD0000}"/>
    <cellStyle name="Normal 81 8" xfId="4810" xr:uid="{00000000-0005-0000-0000-000009BD0000}"/>
    <cellStyle name="Normal 81 8 2" xfId="18092" xr:uid="{00000000-0005-0000-0000-00000ABD0000}"/>
    <cellStyle name="Normal 81 8 2 2" xfId="26046" xr:uid="{00000000-0005-0000-0000-00000BBD0000}"/>
    <cellStyle name="Normal 81 8 2 2 2" xfId="55005" xr:uid="{00000000-0005-0000-0000-00000CBD0000}"/>
    <cellStyle name="Normal 81 8 2 3" xfId="47064" xr:uid="{00000000-0005-0000-0000-00000DBD0000}"/>
    <cellStyle name="Normal 81 8 3" xfId="11422" xr:uid="{00000000-0005-0000-0000-00000EBD0000}"/>
    <cellStyle name="Normal 81 8 3 2" xfId="40480" xr:uid="{00000000-0005-0000-0000-00000FBD0000}"/>
    <cellStyle name="Normal 81 8 4" xfId="33896" xr:uid="{00000000-0005-0000-0000-000010BD0000}"/>
    <cellStyle name="Normal 81 9" xfId="6979" xr:uid="{00000000-0005-0000-0000-000011BD0000}"/>
    <cellStyle name="Normal 81 9 2" xfId="20240" xr:uid="{00000000-0005-0000-0000-000012BD0000}"/>
    <cellStyle name="Normal 81 9 2 2" xfId="28194" xr:uid="{00000000-0005-0000-0000-000013BD0000}"/>
    <cellStyle name="Normal 81 9 2 2 2" xfId="57153" xr:uid="{00000000-0005-0000-0000-000014BD0000}"/>
    <cellStyle name="Normal 81 9 2 3" xfId="49212" xr:uid="{00000000-0005-0000-0000-000015BD0000}"/>
    <cellStyle name="Normal 81 9 3" xfId="13570" xr:uid="{00000000-0005-0000-0000-000016BD0000}"/>
    <cellStyle name="Normal 81 9 3 2" xfId="42628" xr:uid="{00000000-0005-0000-0000-000017BD0000}"/>
    <cellStyle name="Normal 81 9 4" xfId="36044" xr:uid="{00000000-0005-0000-0000-000018BD0000}"/>
    <cellStyle name="Normal 82" xfId="1414" xr:uid="{00000000-0005-0000-0000-000019BD0000}"/>
    <cellStyle name="Normal 83" xfId="1521" xr:uid="{00000000-0005-0000-0000-00001ABD0000}"/>
    <cellStyle name="Normal 84" xfId="1532" xr:uid="{00000000-0005-0000-0000-00001BBD0000}"/>
    <cellStyle name="Normal 85" xfId="1748" xr:uid="{00000000-0005-0000-0000-00001CBD0000}"/>
    <cellStyle name="Normal 86" xfId="1731" xr:uid="{00000000-0005-0000-0000-00001DBD0000}"/>
    <cellStyle name="Normal 87" xfId="1745" xr:uid="{00000000-0005-0000-0000-00001EBD0000}"/>
    <cellStyle name="Normal 88" xfId="1729" xr:uid="{00000000-0005-0000-0000-00001FBD0000}"/>
    <cellStyle name="Normal 89" xfId="1742" xr:uid="{00000000-0005-0000-0000-000020BD0000}"/>
    <cellStyle name="Normal 9" xfId="11" xr:uid="{00000000-0005-0000-0000-000021BD0000}"/>
    <cellStyle name="Normal 9 10" xfId="2372" xr:uid="{00000000-0005-0000-0000-000022BD0000}"/>
    <cellStyle name="Normal 9 10 2" xfId="5732" xr:uid="{00000000-0005-0000-0000-000023BD0000}"/>
    <cellStyle name="Normal 9 10 2 2" xfId="19014" xr:uid="{00000000-0005-0000-0000-000024BD0000}"/>
    <cellStyle name="Normal 9 10 2 2 2" xfId="26968" xr:uid="{00000000-0005-0000-0000-000025BD0000}"/>
    <cellStyle name="Normal 9 10 2 2 2 2" xfId="55927" xr:uid="{00000000-0005-0000-0000-000026BD0000}"/>
    <cellStyle name="Normal 9 10 2 2 3" xfId="47986" xr:uid="{00000000-0005-0000-0000-000027BD0000}"/>
    <cellStyle name="Normal 9 10 2 3" xfId="12344" xr:uid="{00000000-0005-0000-0000-000028BD0000}"/>
    <cellStyle name="Normal 9 10 2 3 2" xfId="41402" xr:uid="{00000000-0005-0000-0000-000029BD0000}"/>
    <cellStyle name="Normal 9 10 2 4" xfId="34818" xr:uid="{00000000-0005-0000-0000-00002ABD0000}"/>
    <cellStyle name="Normal 9 10 3" xfId="15846" xr:uid="{00000000-0005-0000-0000-00002BBD0000}"/>
    <cellStyle name="Normal 9 10 3 2" xfId="23835" xr:uid="{00000000-0005-0000-0000-00002CBD0000}"/>
    <cellStyle name="Normal 9 10 3 2 2" xfId="52794" xr:uid="{00000000-0005-0000-0000-00002DBD0000}"/>
    <cellStyle name="Normal 9 10 3 3" xfId="44853" xr:uid="{00000000-0005-0000-0000-00002EBD0000}"/>
    <cellStyle name="Normal 9 10 4" xfId="9052" xr:uid="{00000000-0005-0000-0000-00002FBD0000}"/>
    <cellStyle name="Normal 9 10 4 2" xfId="38110" xr:uid="{00000000-0005-0000-0000-000030BD0000}"/>
    <cellStyle name="Normal 9 10 5" xfId="31526" xr:uid="{00000000-0005-0000-0000-000031BD0000}"/>
    <cellStyle name="Normal 9 11" xfId="3572" xr:uid="{00000000-0005-0000-0000-000032BD0000}"/>
    <cellStyle name="Normal 9 11 2" xfId="16866" xr:uid="{00000000-0005-0000-0000-000033BD0000}"/>
    <cellStyle name="Normal 9 11 2 2" xfId="24820" xr:uid="{00000000-0005-0000-0000-000034BD0000}"/>
    <cellStyle name="Normal 9 11 2 2 2" xfId="53779" xr:uid="{00000000-0005-0000-0000-000035BD0000}"/>
    <cellStyle name="Normal 9 11 2 3" xfId="45838" xr:uid="{00000000-0005-0000-0000-000036BD0000}"/>
    <cellStyle name="Normal 9 11 3" xfId="10196" xr:uid="{00000000-0005-0000-0000-000037BD0000}"/>
    <cellStyle name="Normal 9 11 3 2" xfId="39254" xr:uid="{00000000-0005-0000-0000-000038BD0000}"/>
    <cellStyle name="Normal 9 11 4" xfId="32670" xr:uid="{00000000-0005-0000-0000-000039BD0000}"/>
    <cellStyle name="Normal 9 12" xfId="4726" xr:uid="{00000000-0005-0000-0000-00003ABD0000}"/>
    <cellStyle name="Normal 9 12 2" xfId="18010" xr:uid="{00000000-0005-0000-0000-00003BBD0000}"/>
    <cellStyle name="Normal 9 12 2 2" xfId="25964" xr:uid="{00000000-0005-0000-0000-00003CBD0000}"/>
    <cellStyle name="Normal 9 12 2 2 2" xfId="54923" xr:uid="{00000000-0005-0000-0000-00003DBD0000}"/>
    <cellStyle name="Normal 9 12 2 3" xfId="46982" xr:uid="{00000000-0005-0000-0000-00003EBD0000}"/>
    <cellStyle name="Normal 9 12 3" xfId="11340" xr:uid="{00000000-0005-0000-0000-00003FBD0000}"/>
    <cellStyle name="Normal 9 12 3 2" xfId="40398" xr:uid="{00000000-0005-0000-0000-000040BD0000}"/>
    <cellStyle name="Normal 9 12 4" xfId="33814" xr:uid="{00000000-0005-0000-0000-000041BD0000}"/>
    <cellStyle name="Normal 9 13" xfId="6887" xr:uid="{00000000-0005-0000-0000-000042BD0000}"/>
    <cellStyle name="Normal 9 13 2" xfId="20158" xr:uid="{00000000-0005-0000-0000-000043BD0000}"/>
    <cellStyle name="Normal 9 13 2 2" xfId="28112" xr:uid="{00000000-0005-0000-0000-000044BD0000}"/>
    <cellStyle name="Normal 9 13 2 2 2" xfId="57071" xr:uid="{00000000-0005-0000-0000-000045BD0000}"/>
    <cellStyle name="Normal 9 13 2 3" xfId="49130" xr:uid="{00000000-0005-0000-0000-000046BD0000}"/>
    <cellStyle name="Normal 9 13 3" xfId="13488" xr:uid="{00000000-0005-0000-0000-000047BD0000}"/>
    <cellStyle name="Normal 9 13 3 2" xfId="42546" xr:uid="{00000000-0005-0000-0000-000048BD0000}"/>
    <cellStyle name="Normal 9 13 4" xfId="35962" xr:uid="{00000000-0005-0000-0000-000049BD0000}"/>
    <cellStyle name="Normal 9 14" xfId="14634" xr:uid="{00000000-0005-0000-0000-00004ABD0000}"/>
    <cellStyle name="Normal 9 14 2" xfId="22672" xr:uid="{00000000-0005-0000-0000-00004BBD0000}"/>
    <cellStyle name="Normal 9 14 2 2" xfId="51631" xr:uid="{00000000-0005-0000-0000-00004CBD0000}"/>
    <cellStyle name="Normal 9 14 3" xfId="43690" xr:uid="{00000000-0005-0000-0000-00004DBD0000}"/>
    <cellStyle name="Normal 9 15" xfId="21304" xr:uid="{00000000-0005-0000-0000-00004EBD0000}"/>
    <cellStyle name="Normal 9 15 2" xfId="29256" xr:uid="{00000000-0005-0000-0000-00004FBD0000}"/>
    <cellStyle name="Normal 9 15 2 2" xfId="58215" xr:uid="{00000000-0005-0000-0000-000050BD0000}"/>
    <cellStyle name="Normal 9 15 3" xfId="50274" xr:uid="{00000000-0005-0000-0000-000051BD0000}"/>
    <cellStyle name="Normal 9 16" xfId="22553" xr:uid="{00000000-0005-0000-0000-000052BD0000}"/>
    <cellStyle name="Normal 9 16 2" xfId="30494" xr:uid="{00000000-0005-0000-0000-000053BD0000}"/>
    <cellStyle name="Normal 9 16 2 2" xfId="59453" xr:uid="{00000000-0005-0000-0000-000054BD0000}"/>
    <cellStyle name="Normal 9 16 3" xfId="51515" xr:uid="{00000000-0005-0000-0000-000055BD0000}"/>
    <cellStyle name="Normal 9 17" xfId="22656" xr:uid="{00000000-0005-0000-0000-000056BD0000}"/>
    <cellStyle name="Normal 9 17 2" xfId="51618" xr:uid="{00000000-0005-0000-0000-000057BD0000}"/>
    <cellStyle name="Normal 9 18" xfId="8046" xr:uid="{00000000-0005-0000-0000-000058BD0000}"/>
    <cellStyle name="Normal 9 18 2" xfId="37106" xr:uid="{00000000-0005-0000-0000-000059BD0000}"/>
    <cellStyle name="Normal 9 19" xfId="30534" xr:uid="{00000000-0005-0000-0000-00005ABD0000}"/>
    <cellStyle name="Normal 9 2" xfId="71" xr:uid="{00000000-0005-0000-0000-00005BBD0000}"/>
    <cellStyle name="Normal 9 2 10" xfId="4747" xr:uid="{00000000-0005-0000-0000-00005CBD0000}"/>
    <cellStyle name="Normal 9 2 10 2" xfId="18031" xr:uid="{00000000-0005-0000-0000-00005DBD0000}"/>
    <cellStyle name="Normal 9 2 10 2 2" xfId="25985" xr:uid="{00000000-0005-0000-0000-00005EBD0000}"/>
    <cellStyle name="Normal 9 2 10 2 2 2" xfId="54944" xr:uid="{00000000-0005-0000-0000-00005FBD0000}"/>
    <cellStyle name="Normal 9 2 10 2 3" xfId="47003" xr:uid="{00000000-0005-0000-0000-000060BD0000}"/>
    <cellStyle name="Normal 9 2 10 3" xfId="11361" xr:uid="{00000000-0005-0000-0000-000061BD0000}"/>
    <cellStyle name="Normal 9 2 10 3 2" xfId="40419" xr:uid="{00000000-0005-0000-0000-000062BD0000}"/>
    <cellStyle name="Normal 9 2 10 4" xfId="33835" xr:uid="{00000000-0005-0000-0000-000063BD0000}"/>
    <cellStyle name="Normal 9 2 11" xfId="6908" xr:uid="{00000000-0005-0000-0000-000064BD0000}"/>
    <cellStyle name="Normal 9 2 11 2" xfId="20179" xr:uid="{00000000-0005-0000-0000-000065BD0000}"/>
    <cellStyle name="Normal 9 2 11 2 2" xfId="28133" xr:uid="{00000000-0005-0000-0000-000066BD0000}"/>
    <cellStyle name="Normal 9 2 11 2 2 2" xfId="57092" xr:uid="{00000000-0005-0000-0000-000067BD0000}"/>
    <cellStyle name="Normal 9 2 11 2 3" xfId="49151" xr:uid="{00000000-0005-0000-0000-000068BD0000}"/>
    <cellStyle name="Normal 9 2 11 3" xfId="13509" xr:uid="{00000000-0005-0000-0000-000069BD0000}"/>
    <cellStyle name="Normal 9 2 11 3 2" xfId="42567" xr:uid="{00000000-0005-0000-0000-00006ABD0000}"/>
    <cellStyle name="Normal 9 2 11 4" xfId="35983" xr:uid="{00000000-0005-0000-0000-00006BBD0000}"/>
    <cellStyle name="Normal 9 2 12" xfId="14661" xr:uid="{00000000-0005-0000-0000-00006CBD0000}"/>
    <cellStyle name="Normal 9 2 12 2" xfId="22696" xr:uid="{00000000-0005-0000-0000-00006DBD0000}"/>
    <cellStyle name="Normal 9 2 12 2 2" xfId="51655" xr:uid="{00000000-0005-0000-0000-00006EBD0000}"/>
    <cellStyle name="Normal 9 2 12 3" xfId="43714" xr:uid="{00000000-0005-0000-0000-00006FBD0000}"/>
    <cellStyle name="Normal 9 2 13" xfId="21325" xr:uid="{00000000-0005-0000-0000-000070BD0000}"/>
    <cellStyle name="Normal 9 2 13 2" xfId="29277" xr:uid="{00000000-0005-0000-0000-000071BD0000}"/>
    <cellStyle name="Normal 9 2 13 2 2" xfId="58236" xr:uid="{00000000-0005-0000-0000-000072BD0000}"/>
    <cellStyle name="Normal 9 2 13 3" xfId="50295" xr:uid="{00000000-0005-0000-0000-000073BD0000}"/>
    <cellStyle name="Normal 9 2 14" xfId="8067" xr:uid="{00000000-0005-0000-0000-000074BD0000}"/>
    <cellStyle name="Normal 9 2 14 2" xfId="37127" xr:uid="{00000000-0005-0000-0000-000075BD0000}"/>
    <cellStyle name="Normal 9 2 15" xfId="30543" xr:uid="{00000000-0005-0000-0000-000076BD0000}"/>
    <cellStyle name="Normal 9 2 2" xfId="111" xr:uid="{00000000-0005-0000-0000-000077BD0000}"/>
    <cellStyle name="Normal 9 2 2 10" xfId="14696" xr:uid="{00000000-0005-0000-0000-000078BD0000}"/>
    <cellStyle name="Normal 9 2 2 10 2" xfId="22731" xr:uid="{00000000-0005-0000-0000-000079BD0000}"/>
    <cellStyle name="Normal 9 2 2 10 2 2" xfId="51690" xr:uid="{00000000-0005-0000-0000-00007ABD0000}"/>
    <cellStyle name="Normal 9 2 2 10 3" xfId="43749" xr:uid="{00000000-0005-0000-0000-00007BBD0000}"/>
    <cellStyle name="Normal 9 2 2 11" xfId="21358" xr:uid="{00000000-0005-0000-0000-00007CBD0000}"/>
    <cellStyle name="Normal 9 2 2 11 2" xfId="29310" xr:uid="{00000000-0005-0000-0000-00007DBD0000}"/>
    <cellStyle name="Normal 9 2 2 11 2 2" xfId="58269" xr:uid="{00000000-0005-0000-0000-00007EBD0000}"/>
    <cellStyle name="Normal 9 2 2 11 3" xfId="50328" xr:uid="{00000000-0005-0000-0000-00007FBD0000}"/>
    <cellStyle name="Normal 9 2 2 12" xfId="8100" xr:uid="{00000000-0005-0000-0000-000080BD0000}"/>
    <cellStyle name="Normal 9 2 2 12 2" xfId="37160" xr:uid="{00000000-0005-0000-0000-000081BD0000}"/>
    <cellStyle name="Normal 9 2 2 13" xfId="30576" xr:uid="{00000000-0005-0000-0000-000082BD0000}"/>
    <cellStyle name="Normal 9 2 2 2" xfId="1470" xr:uid="{00000000-0005-0000-0000-000083BD0000}"/>
    <cellStyle name="Normal 9 2 2 2 10" xfId="21452" xr:uid="{00000000-0005-0000-0000-000084BD0000}"/>
    <cellStyle name="Normal 9 2 2 2 10 2" xfId="29400" xr:uid="{00000000-0005-0000-0000-000085BD0000}"/>
    <cellStyle name="Normal 9 2 2 2 10 2 2" xfId="58359" xr:uid="{00000000-0005-0000-0000-000086BD0000}"/>
    <cellStyle name="Normal 9 2 2 2 10 3" xfId="50418" xr:uid="{00000000-0005-0000-0000-000087BD0000}"/>
    <cellStyle name="Normal 9 2 2 2 11" xfId="8192" xr:uid="{00000000-0005-0000-0000-000088BD0000}"/>
    <cellStyle name="Normal 9 2 2 2 11 2" xfId="37250" xr:uid="{00000000-0005-0000-0000-000089BD0000}"/>
    <cellStyle name="Normal 9 2 2 2 12" xfId="30666" xr:uid="{00000000-0005-0000-0000-00008ABD0000}"/>
    <cellStyle name="Normal 9 2 2 2 2" xfId="1690" xr:uid="{00000000-0005-0000-0000-00008BBD0000}"/>
    <cellStyle name="Normal 9 2 2 2 2 10" xfId="30879" xr:uid="{00000000-0005-0000-0000-00008CBD0000}"/>
    <cellStyle name="Normal 9 2 2 2 2 2" xfId="2315" xr:uid="{00000000-0005-0000-0000-00008DBD0000}"/>
    <cellStyle name="Normal 9 2 2 2 2 2 2" xfId="3323" xr:uid="{00000000-0005-0000-0000-00008EBD0000}"/>
    <cellStyle name="Normal 9 2 2 2 2 2 2 2" xfId="6681" xr:uid="{00000000-0005-0000-0000-00008FBD0000}"/>
    <cellStyle name="Normal 9 2 2 2 2 2 2 2 2" xfId="19963" xr:uid="{00000000-0005-0000-0000-000090BD0000}"/>
    <cellStyle name="Normal 9 2 2 2 2 2 2 2 2 2" xfId="27917" xr:uid="{00000000-0005-0000-0000-000091BD0000}"/>
    <cellStyle name="Normal 9 2 2 2 2 2 2 2 2 2 2" xfId="56876" xr:uid="{00000000-0005-0000-0000-000092BD0000}"/>
    <cellStyle name="Normal 9 2 2 2 2 2 2 2 2 3" xfId="48935" xr:uid="{00000000-0005-0000-0000-000093BD0000}"/>
    <cellStyle name="Normal 9 2 2 2 2 2 2 2 3" xfId="13293" xr:uid="{00000000-0005-0000-0000-000094BD0000}"/>
    <cellStyle name="Normal 9 2 2 2 2 2 2 2 3 2" xfId="42351" xr:uid="{00000000-0005-0000-0000-000095BD0000}"/>
    <cellStyle name="Normal 9 2 2 2 2 2 2 2 4" xfId="35767" xr:uid="{00000000-0005-0000-0000-000096BD0000}"/>
    <cellStyle name="Normal 9 2 2 2 2 2 2 3" xfId="16811" xr:uid="{00000000-0005-0000-0000-000097BD0000}"/>
    <cellStyle name="Normal 9 2 2 2 2 2 2 3 2" xfId="24765" xr:uid="{00000000-0005-0000-0000-000098BD0000}"/>
    <cellStyle name="Normal 9 2 2 2 2 2 2 3 2 2" xfId="53724" xr:uid="{00000000-0005-0000-0000-000099BD0000}"/>
    <cellStyle name="Normal 9 2 2 2 2 2 2 3 3" xfId="45783" xr:uid="{00000000-0005-0000-0000-00009ABD0000}"/>
    <cellStyle name="Normal 9 2 2 2 2 2 2 4" xfId="10001" xr:uid="{00000000-0005-0000-0000-00009BBD0000}"/>
    <cellStyle name="Normal 9 2 2 2 2 2 2 4 2" xfId="39059" xr:uid="{00000000-0005-0000-0000-00009CBD0000}"/>
    <cellStyle name="Normal 9 2 2 2 2 2 2 5" xfId="32475" xr:uid="{00000000-0005-0000-0000-00009DBD0000}"/>
    <cellStyle name="Normal 9 2 2 2 2 2 3" xfId="4521" xr:uid="{00000000-0005-0000-0000-00009EBD0000}"/>
    <cellStyle name="Normal 9 2 2 2 2 2 3 2" xfId="17815" xr:uid="{00000000-0005-0000-0000-00009FBD0000}"/>
    <cellStyle name="Normal 9 2 2 2 2 2 3 2 2" xfId="25769" xr:uid="{00000000-0005-0000-0000-0000A0BD0000}"/>
    <cellStyle name="Normal 9 2 2 2 2 2 3 2 2 2" xfId="54728" xr:uid="{00000000-0005-0000-0000-0000A1BD0000}"/>
    <cellStyle name="Normal 9 2 2 2 2 2 3 2 3" xfId="46787" xr:uid="{00000000-0005-0000-0000-0000A2BD0000}"/>
    <cellStyle name="Normal 9 2 2 2 2 2 3 3" xfId="11145" xr:uid="{00000000-0005-0000-0000-0000A3BD0000}"/>
    <cellStyle name="Normal 9 2 2 2 2 2 3 3 2" xfId="40203" xr:uid="{00000000-0005-0000-0000-0000A4BD0000}"/>
    <cellStyle name="Normal 9 2 2 2 2 2 3 4" xfId="33619" xr:uid="{00000000-0005-0000-0000-0000A5BD0000}"/>
    <cellStyle name="Normal 9 2 2 2 2 2 4" xfId="5677" xr:uid="{00000000-0005-0000-0000-0000A6BD0000}"/>
    <cellStyle name="Normal 9 2 2 2 2 2 4 2" xfId="18959" xr:uid="{00000000-0005-0000-0000-0000A7BD0000}"/>
    <cellStyle name="Normal 9 2 2 2 2 2 4 2 2" xfId="26913" xr:uid="{00000000-0005-0000-0000-0000A8BD0000}"/>
    <cellStyle name="Normal 9 2 2 2 2 2 4 2 2 2" xfId="55872" xr:uid="{00000000-0005-0000-0000-0000A9BD0000}"/>
    <cellStyle name="Normal 9 2 2 2 2 2 4 2 3" xfId="47931" xr:uid="{00000000-0005-0000-0000-0000AABD0000}"/>
    <cellStyle name="Normal 9 2 2 2 2 2 4 3" xfId="12289" xr:uid="{00000000-0005-0000-0000-0000ABBD0000}"/>
    <cellStyle name="Normal 9 2 2 2 2 2 4 3 2" xfId="41347" xr:uid="{00000000-0005-0000-0000-0000ACBD0000}"/>
    <cellStyle name="Normal 9 2 2 2 2 2 4 4" xfId="34763" xr:uid="{00000000-0005-0000-0000-0000ADBD0000}"/>
    <cellStyle name="Normal 9 2 2 2 2 2 5" xfId="7846" xr:uid="{00000000-0005-0000-0000-0000AEBD0000}"/>
    <cellStyle name="Normal 9 2 2 2 2 2 5 2" xfId="21107" xr:uid="{00000000-0005-0000-0000-0000AFBD0000}"/>
    <cellStyle name="Normal 9 2 2 2 2 2 5 2 2" xfId="29061" xr:uid="{00000000-0005-0000-0000-0000B0BD0000}"/>
    <cellStyle name="Normal 9 2 2 2 2 2 5 2 2 2" xfId="58020" xr:uid="{00000000-0005-0000-0000-0000B1BD0000}"/>
    <cellStyle name="Normal 9 2 2 2 2 2 5 2 3" xfId="50079" xr:uid="{00000000-0005-0000-0000-0000B2BD0000}"/>
    <cellStyle name="Normal 9 2 2 2 2 2 5 3" xfId="14437" xr:uid="{00000000-0005-0000-0000-0000B3BD0000}"/>
    <cellStyle name="Normal 9 2 2 2 2 2 5 3 2" xfId="43495" xr:uid="{00000000-0005-0000-0000-0000B4BD0000}"/>
    <cellStyle name="Normal 9 2 2 2 2 2 5 4" xfId="36911" xr:uid="{00000000-0005-0000-0000-0000B5BD0000}"/>
    <cellStyle name="Normal 9 2 2 2 2 2 6" xfId="15716" xr:uid="{00000000-0005-0000-0000-0000B6BD0000}"/>
    <cellStyle name="Normal 9 2 2 2 2 2 6 2" xfId="23706" xr:uid="{00000000-0005-0000-0000-0000B7BD0000}"/>
    <cellStyle name="Normal 9 2 2 2 2 2 6 2 2" xfId="52665" xr:uid="{00000000-0005-0000-0000-0000B8BD0000}"/>
    <cellStyle name="Normal 9 2 2 2 2 2 6 3" xfId="44724" xr:uid="{00000000-0005-0000-0000-0000B9BD0000}"/>
    <cellStyle name="Normal 9 2 2 2 2 2 7" xfId="22257" xr:uid="{00000000-0005-0000-0000-0000BABD0000}"/>
    <cellStyle name="Normal 9 2 2 2 2 2 7 2" xfId="30205" xr:uid="{00000000-0005-0000-0000-0000BBBD0000}"/>
    <cellStyle name="Normal 9 2 2 2 2 2 7 2 2" xfId="59164" xr:uid="{00000000-0005-0000-0000-0000BCBD0000}"/>
    <cellStyle name="Normal 9 2 2 2 2 2 7 3" xfId="51223" xr:uid="{00000000-0005-0000-0000-0000BDBD0000}"/>
    <cellStyle name="Normal 9 2 2 2 2 2 8" xfId="8997" xr:uid="{00000000-0005-0000-0000-0000BEBD0000}"/>
    <cellStyle name="Normal 9 2 2 2 2 2 8 2" xfId="38055" xr:uid="{00000000-0005-0000-0000-0000BFBD0000}"/>
    <cellStyle name="Normal 9 2 2 2 2 2 9" xfId="31471" xr:uid="{00000000-0005-0000-0000-0000C0BD0000}"/>
    <cellStyle name="Normal 9 2 2 2 2 3" xfId="2731" xr:uid="{00000000-0005-0000-0000-0000C1BD0000}"/>
    <cellStyle name="Normal 9 2 2 2 2 3 2" xfId="6089" xr:uid="{00000000-0005-0000-0000-0000C2BD0000}"/>
    <cellStyle name="Normal 9 2 2 2 2 3 2 2" xfId="19371" xr:uid="{00000000-0005-0000-0000-0000C3BD0000}"/>
    <cellStyle name="Normal 9 2 2 2 2 3 2 2 2" xfId="27325" xr:uid="{00000000-0005-0000-0000-0000C4BD0000}"/>
    <cellStyle name="Normal 9 2 2 2 2 3 2 2 2 2" xfId="56284" xr:uid="{00000000-0005-0000-0000-0000C5BD0000}"/>
    <cellStyle name="Normal 9 2 2 2 2 3 2 2 3" xfId="48343" xr:uid="{00000000-0005-0000-0000-0000C6BD0000}"/>
    <cellStyle name="Normal 9 2 2 2 2 3 2 3" xfId="12701" xr:uid="{00000000-0005-0000-0000-0000C7BD0000}"/>
    <cellStyle name="Normal 9 2 2 2 2 3 2 3 2" xfId="41759" xr:uid="{00000000-0005-0000-0000-0000C8BD0000}"/>
    <cellStyle name="Normal 9 2 2 2 2 3 2 4" xfId="35175" xr:uid="{00000000-0005-0000-0000-0000C9BD0000}"/>
    <cellStyle name="Normal 9 2 2 2 2 3 3" xfId="16219" xr:uid="{00000000-0005-0000-0000-0000CABD0000}"/>
    <cellStyle name="Normal 9 2 2 2 2 3 3 2" xfId="24173" xr:uid="{00000000-0005-0000-0000-0000CBBD0000}"/>
    <cellStyle name="Normal 9 2 2 2 2 3 3 2 2" xfId="53132" xr:uid="{00000000-0005-0000-0000-0000CCBD0000}"/>
    <cellStyle name="Normal 9 2 2 2 2 3 3 3" xfId="45191" xr:uid="{00000000-0005-0000-0000-0000CDBD0000}"/>
    <cellStyle name="Normal 9 2 2 2 2 3 4" xfId="9409" xr:uid="{00000000-0005-0000-0000-0000CEBD0000}"/>
    <cellStyle name="Normal 9 2 2 2 2 3 4 2" xfId="38467" xr:uid="{00000000-0005-0000-0000-0000CFBD0000}"/>
    <cellStyle name="Normal 9 2 2 2 2 3 5" xfId="31883" xr:uid="{00000000-0005-0000-0000-0000D0BD0000}"/>
    <cellStyle name="Normal 9 2 2 2 2 4" xfId="3929" xr:uid="{00000000-0005-0000-0000-0000D1BD0000}"/>
    <cellStyle name="Normal 9 2 2 2 2 4 2" xfId="17223" xr:uid="{00000000-0005-0000-0000-0000D2BD0000}"/>
    <cellStyle name="Normal 9 2 2 2 2 4 2 2" xfId="25177" xr:uid="{00000000-0005-0000-0000-0000D3BD0000}"/>
    <cellStyle name="Normal 9 2 2 2 2 4 2 2 2" xfId="54136" xr:uid="{00000000-0005-0000-0000-0000D4BD0000}"/>
    <cellStyle name="Normal 9 2 2 2 2 4 2 3" xfId="46195" xr:uid="{00000000-0005-0000-0000-0000D5BD0000}"/>
    <cellStyle name="Normal 9 2 2 2 2 4 3" xfId="10553" xr:uid="{00000000-0005-0000-0000-0000D6BD0000}"/>
    <cellStyle name="Normal 9 2 2 2 2 4 3 2" xfId="39611" xr:uid="{00000000-0005-0000-0000-0000D7BD0000}"/>
    <cellStyle name="Normal 9 2 2 2 2 4 4" xfId="33027" xr:uid="{00000000-0005-0000-0000-0000D8BD0000}"/>
    <cellStyle name="Normal 9 2 2 2 2 5" xfId="5085" xr:uid="{00000000-0005-0000-0000-0000D9BD0000}"/>
    <cellStyle name="Normal 9 2 2 2 2 5 2" xfId="18367" xr:uid="{00000000-0005-0000-0000-0000DABD0000}"/>
    <cellStyle name="Normal 9 2 2 2 2 5 2 2" xfId="26321" xr:uid="{00000000-0005-0000-0000-0000DBBD0000}"/>
    <cellStyle name="Normal 9 2 2 2 2 5 2 2 2" xfId="55280" xr:uid="{00000000-0005-0000-0000-0000DCBD0000}"/>
    <cellStyle name="Normal 9 2 2 2 2 5 2 3" xfId="47339" xr:uid="{00000000-0005-0000-0000-0000DDBD0000}"/>
    <cellStyle name="Normal 9 2 2 2 2 5 3" xfId="11697" xr:uid="{00000000-0005-0000-0000-0000DEBD0000}"/>
    <cellStyle name="Normal 9 2 2 2 2 5 3 2" xfId="40755" xr:uid="{00000000-0005-0000-0000-0000DFBD0000}"/>
    <cellStyle name="Normal 9 2 2 2 2 5 4" xfId="34171" xr:uid="{00000000-0005-0000-0000-0000E0BD0000}"/>
    <cellStyle name="Normal 9 2 2 2 2 6" xfId="7254" xr:uid="{00000000-0005-0000-0000-0000E1BD0000}"/>
    <cellStyle name="Normal 9 2 2 2 2 6 2" xfId="20515" xr:uid="{00000000-0005-0000-0000-0000E2BD0000}"/>
    <cellStyle name="Normal 9 2 2 2 2 6 2 2" xfId="28469" xr:uid="{00000000-0005-0000-0000-0000E3BD0000}"/>
    <cellStyle name="Normal 9 2 2 2 2 6 2 2 2" xfId="57428" xr:uid="{00000000-0005-0000-0000-0000E4BD0000}"/>
    <cellStyle name="Normal 9 2 2 2 2 6 2 3" xfId="49487" xr:uid="{00000000-0005-0000-0000-0000E5BD0000}"/>
    <cellStyle name="Normal 9 2 2 2 2 6 3" xfId="13845" xr:uid="{00000000-0005-0000-0000-0000E6BD0000}"/>
    <cellStyle name="Normal 9 2 2 2 2 6 3 2" xfId="42903" xr:uid="{00000000-0005-0000-0000-0000E7BD0000}"/>
    <cellStyle name="Normal 9 2 2 2 2 6 4" xfId="36319" xr:uid="{00000000-0005-0000-0000-0000E8BD0000}"/>
    <cellStyle name="Normal 9 2 2 2 2 7" xfId="15123" xr:uid="{00000000-0005-0000-0000-0000E9BD0000}"/>
    <cellStyle name="Normal 9 2 2 2 2 7 2" xfId="23113" xr:uid="{00000000-0005-0000-0000-0000EABD0000}"/>
    <cellStyle name="Normal 9 2 2 2 2 7 2 2" xfId="52072" xr:uid="{00000000-0005-0000-0000-0000EBBD0000}"/>
    <cellStyle name="Normal 9 2 2 2 2 7 3" xfId="44131" xr:uid="{00000000-0005-0000-0000-0000ECBD0000}"/>
    <cellStyle name="Normal 9 2 2 2 2 8" xfId="21665" xr:uid="{00000000-0005-0000-0000-0000EDBD0000}"/>
    <cellStyle name="Normal 9 2 2 2 2 8 2" xfId="29613" xr:uid="{00000000-0005-0000-0000-0000EEBD0000}"/>
    <cellStyle name="Normal 9 2 2 2 2 8 2 2" xfId="58572" xr:uid="{00000000-0005-0000-0000-0000EFBD0000}"/>
    <cellStyle name="Normal 9 2 2 2 2 8 3" xfId="50631" xr:uid="{00000000-0005-0000-0000-0000F0BD0000}"/>
    <cellStyle name="Normal 9 2 2 2 2 9" xfId="8405" xr:uid="{00000000-0005-0000-0000-0000F1BD0000}"/>
    <cellStyle name="Normal 9 2 2 2 2 9 2" xfId="37463" xr:uid="{00000000-0005-0000-0000-0000F2BD0000}"/>
    <cellStyle name="Normal 9 2 2 2 3" xfId="2102" xr:uid="{00000000-0005-0000-0000-0000F3BD0000}"/>
    <cellStyle name="Normal 9 2 2 2 3 2" xfId="3110" xr:uid="{00000000-0005-0000-0000-0000F4BD0000}"/>
    <cellStyle name="Normal 9 2 2 2 3 2 2" xfId="6468" xr:uid="{00000000-0005-0000-0000-0000F5BD0000}"/>
    <cellStyle name="Normal 9 2 2 2 3 2 2 2" xfId="19750" xr:uid="{00000000-0005-0000-0000-0000F6BD0000}"/>
    <cellStyle name="Normal 9 2 2 2 3 2 2 2 2" xfId="27704" xr:uid="{00000000-0005-0000-0000-0000F7BD0000}"/>
    <cellStyle name="Normal 9 2 2 2 3 2 2 2 2 2" xfId="56663" xr:uid="{00000000-0005-0000-0000-0000F8BD0000}"/>
    <cellStyle name="Normal 9 2 2 2 3 2 2 2 3" xfId="48722" xr:uid="{00000000-0005-0000-0000-0000F9BD0000}"/>
    <cellStyle name="Normal 9 2 2 2 3 2 2 3" xfId="13080" xr:uid="{00000000-0005-0000-0000-0000FABD0000}"/>
    <cellStyle name="Normal 9 2 2 2 3 2 2 3 2" xfId="42138" xr:uid="{00000000-0005-0000-0000-0000FBBD0000}"/>
    <cellStyle name="Normal 9 2 2 2 3 2 2 4" xfId="35554" xr:uid="{00000000-0005-0000-0000-0000FCBD0000}"/>
    <cellStyle name="Normal 9 2 2 2 3 2 3" xfId="16598" xr:uid="{00000000-0005-0000-0000-0000FDBD0000}"/>
    <cellStyle name="Normal 9 2 2 2 3 2 3 2" xfId="24552" xr:uid="{00000000-0005-0000-0000-0000FEBD0000}"/>
    <cellStyle name="Normal 9 2 2 2 3 2 3 2 2" xfId="53511" xr:uid="{00000000-0005-0000-0000-0000FFBD0000}"/>
    <cellStyle name="Normal 9 2 2 2 3 2 3 3" xfId="45570" xr:uid="{00000000-0005-0000-0000-000000BE0000}"/>
    <cellStyle name="Normal 9 2 2 2 3 2 4" xfId="9788" xr:uid="{00000000-0005-0000-0000-000001BE0000}"/>
    <cellStyle name="Normal 9 2 2 2 3 2 4 2" xfId="38846" xr:uid="{00000000-0005-0000-0000-000002BE0000}"/>
    <cellStyle name="Normal 9 2 2 2 3 2 5" xfId="32262" xr:uid="{00000000-0005-0000-0000-000003BE0000}"/>
    <cellStyle name="Normal 9 2 2 2 3 3" xfId="4308" xr:uid="{00000000-0005-0000-0000-000004BE0000}"/>
    <cellStyle name="Normal 9 2 2 2 3 3 2" xfId="17602" xr:uid="{00000000-0005-0000-0000-000005BE0000}"/>
    <cellStyle name="Normal 9 2 2 2 3 3 2 2" xfId="25556" xr:uid="{00000000-0005-0000-0000-000006BE0000}"/>
    <cellStyle name="Normal 9 2 2 2 3 3 2 2 2" xfId="54515" xr:uid="{00000000-0005-0000-0000-000007BE0000}"/>
    <cellStyle name="Normal 9 2 2 2 3 3 2 3" xfId="46574" xr:uid="{00000000-0005-0000-0000-000008BE0000}"/>
    <cellStyle name="Normal 9 2 2 2 3 3 3" xfId="10932" xr:uid="{00000000-0005-0000-0000-000009BE0000}"/>
    <cellStyle name="Normal 9 2 2 2 3 3 3 2" xfId="39990" xr:uid="{00000000-0005-0000-0000-00000ABE0000}"/>
    <cellStyle name="Normal 9 2 2 2 3 3 4" xfId="33406" xr:uid="{00000000-0005-0000-0000-00000BBE0000}"/>
    <cellStyle name="Normal 9 2 2 2 3 4" xfId="5464" xr:uid="{00000000-0005-0000-0000-00000CBE0000}"/>
    <cellStyle name="Normal 9 2 2 2 3 4 2" xfId="18746" xr:uid="{00000000-0005-0000-0000-00000DBE0000}"/>
    <cellStyle name="Normal 9 2 2 2 3 4 2 2" xfId="26700" xr:uid="{00000000-0005-0000-0000-00000EBE0000}"/>
    <cellStyle name="Normal 9 2 2 2 3 4 2 2 2" xfId="55659" xr:uid="{00000000-0005-0000-0000-00000FBE0000}"/>
    <cellStyle name="Normal 9 2 2 2 3 4 2 3" xfId="47718" xr:uid="{00000000-0005-0000-0000-000010BE0000}"/>
    <cellStyle name="Normal 9 2 2 2 3 4 3" xfId="12076" xr:uid="{00000000-0005-0000-0000-000011BE0000}"/>
    <cellStyle name="Normal 9 2 2 2 3 4 3 2" xfId="41134" xr:uid="{00000000-0005-0000-0000-000012BE0000}"/>
    <cellStyle name="Normal 9 2 2 2 3 4 4" xfId="34550" xr:uid="{00000000-0005-0000-0000-000013BE0000}"/>
    <cellStyle name="Normal 9 2 2 2 3 5" xfId="7633" xr:uid="{00000000-0005-0000-0000-000014BE0000}"/>
    <cellStyle name="Normal 9 2 2 2 3 5 2" xfId="20894" xr:uid="{00000000-0005-0000-0000-000015BE0000}"/>
    <cellStyle name="Normal 9 2 2 2 3 5 2 2" xfId="28848" xr:uid="{00000000-0005-0000-0000-000016BE0000}"/>
    <cellStyle name="Normal 9 2 2 2 3 5 2 2 2" xfId="57807" xr:uid="{00000000-0005-0000-0000-000017BE0000}"/>
    <cellStyle name="Normal 9 2 2 2 3 5 2 3" xfId="49866" xr:uid="{00000000-0005-0000-0000-000018BE0000}"/>
    <cellStyle name="Normal 9 2 2 2 3 5 3" xfId="14224" xr:uid="{00000000-0005-0000-0000-000019BE0000}"/>
    <cellStyle name="Normal 9 2 2 2 3 5 3 2" xfId="43282" xr:uid="{00000000-0005-0000-0000-00001ABE0000}"/>
    <cellStyle name="Normal 9 2 2 2 3 5 4" xfId="36698" xr:uid="{00000000-0005-0000-0000-00001BBE0000}"/>
    <cellStyle name="Normal 9 2 2 2 3 6" xfId="15503" xr:uid="{00000000-0005-0000-0000-00001CBE0000}"/>
    <cellStyle name="Normal 9 2 2 2 3 6 2" xfId="23493" xr:uid="{00000000-0005-0000-0000-00001DBE0000}"/>
    <cellStyle name="Normal 9 2 2 2 3 6 2 2" xfId="52452" xr:uid="{00000000-0005-0000-0000-00001EBE0000}"/>
    <cellStyle name="Normal 9 2 2 2 3 6 3" xfId="44511" xr:uid="{00000000-0005-0000-0000-00001FBE0000}"/>
    <cellStyle name="Normal 9 2 2 2 3 7" xfId="22044" xr:uid="{00000000-0005-0000-0000-000020BE0000}"/>
    <cellStyle name="Normal 9 2 2 2 3 7 2" xfId="29992" xr:uid="{00000000-0005-0000-0000-000021BE0000}"/>
    <cellStyle name="Normal 9 2 2 2 3 7 2 2" xfId="58951" xr:uid="{00000000-0005-0000-0000-000022BE0000}"/>
    <cellStyle name="Normal 9 2 2 2 3 7 3" xfId="51010" xr:uid="{00000000-0005-0000-0000-000023BE0000}"/>
    <cellStyle name="Normal 9 2 2 2 3 8" xfId="8784" xr:uid="{00000000-0005-0000-0000-000024BE0000}"/>
    <cellStyle name="Normal 9 2 2 2 3 8 2" xfId="37842" xr:uid="{00000000-0005-0000-0000-000025BE0000}"/>
    <cellStyle name="Normal 9 2 2 2 3 9" xfId="31258" xr:uid="{00000000-0005-0000-0000-000026BE0000}"/>
    <cellStyle name="Normal 9 2 2 2 4" xfId="1920" xr:uid="{00000000-0005-0000-0000-000027BE0000}"/>
    <cellStyle name="Normal 9 2 2 2 4 2" xfId="2930" xr:uid="{00000000-0005-0000-0000-000028BE0000}"/>
    <cellStyle name="Normal 9 2 2 2 4 2 2" xfId="6288" xr:uid="{00000000-0005-0000-0000-000029BE0000}"/>
    <cellStyle name="Normal 9 2 2 2 4 2 2 2" xfId="19570" xr:uid="{00000000-0005-0000-0000-00002ABE0000}"/>
    <cellStyle name="Normal 9 2 2 2 4 2 2 2 2" xfId="27524" xr:uid="{00000000-0005-0000-0000-00002BBE0000}"/>
    <cellStyle name="Normal 9 2 2 2 4 2 2 2 2 2" xfId="56483" xr:uid="{00000000-0005-0000-0000-00002CBE0000}"/>
    <cellStyle name="Normal 9 2 2 2 4 2 2 2 3" xfId="48542" xr:uid="{00000000-0005-0000-0000-00002DBE0000}"/>
    <cellStyle name="Normal 9 2 2 2 4 2 2 3" xfId="12900" xr:uid="{00000000-0005-0000-0000-00002EBE0000}"/>
    <cellStyle name="Normal 9 2 2 2 4 2 2 3 2" xfId="41958" xr:uid="{00000000-0005-0000-0000-00002FBE0000}"/>
    <cellStyle name="Normal 9 2 2 2 4 2 2 4" xfId="35374" xr:uid="{00000000-0005-0000-0000-000030BE0000}"/>
    <cellStyle name="Normal 9 2 2 2 4 2 3" xfId="16418" xr:uid="{00000000-0005-0000-0000-000031BE0000}"/>
    <cellStyle name="Normal 9 2 2 2 4 2 3 2" xfId="24372" xr:uid="{00000000-0005-0000-0000-000032BE0000}"/>
    <cellStyle name="Normal 9 2 2 2 4 2 3 2 2" xfId="53331" xr:uid="{00000000-0005-0000-0000-000033BE0000}"/>
    <cellStyle name="Normal 9 2 2 2 4 2 3 3" xfId="45390" xr:uid="{00000000-0005-0000-0000-000034BE0000}"/>
    <cellStyle name="Normal 9 2 2 2 4 2 4" xfId="9608" xr:uid="{00000000-0005-0000-0000-000035BE0000}"/>
    <cellStyle name="Normal 9 2 2 2 4 2 4 2" xfId="38666" xr:uid="{00000000-0005-0000-0000-000036BE0000}"/>
    <cellStyle name="Normal 9 2 2 2 4 2 5" xfId="32082" xr:uid="{00000000-0005-0000-0000-000037BE0000}"/>
    <cellStyle name="Normal 9 2 2 2 4 3" xfId="4128" xr:uid="{00000000-0005-0000-0000-000038BE0000}"/>
    <cellStyle name="Normal 9 2 2 2 4 3 2" xfId="17422" xr:uid="{00000000-0005-0000-0000-000039BE0000}"/>
    <cellStyle name="Normal 9 2 2 2 4 3 2 2" xfId="25376" xr:uid="{00000000-0005-0000-0000-00003ABE0000}"/>
    <cellStyle name="Normal 9 2 2 2 4 3 2 2 2" xfId="54335" xr:uid="{00000000-0005-0000-0000-00003BBE0000}"/>
    <cellStyle name="Normal 9 2 2 2 4 3 2 3" xfId="46394" xr:uid="{00000000-0005-0000-0000-00003CBE0000}"/>
    <cellStyle name="Normal 9 2 2 2 4 3 3" xfId="10752" xr:uid="{00000000-0005-0000-0000-00003DBE0000}"/>
    <cellStyle name="Normal 9 2 2 2 4 3 3 2" xfId="39810" xr:uid="{00000000-0005-0000-0000-00003EBE0000}"/>
    <cellStyle name="Normal 9 2 2 2 4 3 4" xfId="33226" xr:uid="{00000000-0005-0000-0000-00003FBE0000}"/>
    <cellStyle name="Normal 9 2 2 2 4 4" xfId="5284" xr:uid="{00000000-0005-0000-0000-000040BE0000}"/>
    <cellStyle name="Normal 9 2 2 2 4 4 2" xfId="18566" xr:uid="{00000000-0005-0000-0000-000041BE0000}"/>
    <cellStyle name="Normal 9 2 2 2 4 4 2 2" xfId="26520" xr:uid="{00000000-0005-0000-0000-000042BE0000}"/>
    <cellStyle name="Normal 9 2 2 2 4 4 2 2 2" xfId="55479" xr:uid="{00000000-0005-0000-0000-000043BE0000}"/>
    <cellStyle name="Normal 9 2 2 2 4 4 2 3" xfId="47538" xr:uid="{00000000-0005-0000-0000-000044BE0000}"/>
    <cellStyle name="Normal 9 2 2 2 4 4 3" xfId="11896" xr:uid="{00000000-0005-0000-0000-000045BE0000}"/>
    <cellStyle name="Normal 9 2 2 2 4 4 3 2" xfId="40954" xr:uid="{00000000-0005-0000-0000-000046BE0000}"/>
    <cellStyle name="Normal 9 2 2 2 4 4 4" xfId="34370" xr:uid="{00000000-0005-0000-0000-000047BE0000}"/>
    <cellStyle name="Normal 9 2 2 2 4 5" xfId="7453" xr:uid="{00000000-0005-0000-0000-000048BE0000}"/>
    <cellStyle name="Normal 9 2 2 2 4 5 2" xfId="20714" xr:uid="{00000000-0005-0000-0000-000049BE0000}"/>
    <cellStyle name="Normal 9 2 2 2 4 5 2 2" xfId="28668" xr:uid="{00000000-0005-0000-0000-00004ABE0000}"/>
    <cellStyle name="Normal 9 2 2 2 4 5 2 2 2" xfId="57627" xr:uid="{00000000-0005-0000-0000-00004BBE0000}"/>
    <cellStyle name="Normal 9 2 2 2 4 5 2 3" xfId="49686" xr:uid="{00000000-0005-0000-0000-00004CBE0000}"/>
    <cellStyle name="Normal 9 2 2 2 4 5 3" xfId="14044" xr:uid="{00000000-0005-0000-0000-00004DBE0000}"/>
    <cellStyle name="Normal 9 2 2 2 4 5 3 2" xfId="43102" xr:uid="{00000000-0005-0000-0000-00004EBE0000}"/>
    <cellStyle name="Normal 9 2 2 2 4 5 4" xfId="36518" xr:uid="{00000000-0005-0000-0000-00004FBE0000}"/>
    <cellStyle name="Normal 9 2 2 2 4 6" xfId="15323" xr:uid="{00000000-0005-0000-0000-000050BE0000}"/>
    <cellStyle name="Normal 9 2 2 2 4 6 2" xfId="23313" xr:uid="{00000000-0005-0000-0000-000051BE0000}"/>
    <cellStyle name="Normal 9 2 2 2 4 6 2 2" xfId="52272" xr:uid="{00000000-0005-0000-0000-000052BE0000}"/>
    <cellStyle name="Normal 9 2 2 2 4 6 3" xfId="44331" xr:uid="{00000000-0005-0000-0000-000053BE0000}"/>
    <cellStyle name="Normal 9 2 2 2 4 7" xfId="21864" xr:uid="{00000000-0005-0000-0000-000054BE0000}"/>
    <cellStyle name="Normal 9 2 2 2 4 7 2" xfId="29812" xr:uid="{00000000-0005-0000-0000-000055BE0000}"/>
    <cellStyle name="Normal 9 2 2 2 4 7 2 2" xfId="58771" xr:uid="{00000000-0005-0000-0000-000056BE0000}"/>
    <cellStyle name="Normal 9 2 2 2 4 7 3" xfId="50830" xr:uid="{00000000-0005-0000-0000-000057BE0000}"/>
    <cellStyle name="Normal 9 2 2 2 4 8" xfId="8604" xr:uid="{00000000-0005-0000-0000-000058BE0000}"/>
    <cellStyle name="Normal 9 2 2 2 4 8 2" xfId="37662" xr:uid="{00000000-0005-0000-0000-000059BE0000}"/>
    <cellStyle name="Normal 9 2 2 2 4 9" xfId="31078" xr:uid="{00000000-0005-0000-0000-00005ABE0000}"/>
    <cellStyle name="Normal 9 2 2 2 5" xfId="2518" xr:uid="{00000000-0005-0000-0000-00005BBE0000}"/>
    <cellStyle name="Normal 9 2 2 2 5 2" xfId="5876" xr:uid="{00000000-0005-0000-0000-00005CBE0000}"/>
    <cellStyle name="Normal 9 2 2 2 5 2 2" xfId="19158" xr:uid="{00000000-0005-0000-0000-00005DBE0000}"/>
    <cellStyle name="Normal 9 2 2 2 5 2 2 2" xfId="27112" xr:uid="{00000000-0005-0000-0000-00005EBE0000}"/>
    <cellStyle name="Normal 9 2 2 2 5 2 2 2 2" xfId="56071" xr:uid="{00000000-0005-0000-0000-00005FBE0000}"/>
    <cellStyle name="Normal 9 2 2 2 5 2 2 3" xfId="48130" xr:uid="{00000000-0005-0000-0000-000060BE0000}"/>
    <cellStyle name="Normal 9 2 2 2 5 2 3" xfId="12488" xr:uid="{00000000-0005-0000-0000-000061BE0000}"/>
    <cellStyle name="Normal 9 2 2 2 5 2 3 2" xfId="41546" xr:uid="{00000000-0005-0000-0000-000062BE0000}"/>
    <cellStyle name="Normal 9 2 2 2 5 2 4" xfId="34962" xr:uid="{00000000-0005-0000-0000-000063BE0000}"/>
    <cellStyle name="Normal 9 2 2 2 5 3" xfId="15951" xr:uid="{00000000-0005-0000-0000-000064BE0000}"/>
    <cellStyle name="Normal 9 2 2 2 5 3 2" xfId="23929" xr:uid="{00000000-0005-0000-0000-000065BE0000}"/>
    <cellStyle name="Normal 9 2 2 2 5 3 2 2" xfId="52888" xr:uid="{00000000-0005-0000-0000-000066BE0000}"/>
    <cellStyle name="Normal 9 2 2 2 5 3 3" xfId="44947" xr:uid="{00000000-0005-0000-0000-000067BE0000}"/>
    <cellStyle name="Normal 9 2 2 2 5 4" xfId="9196" xr:uid="{00000000-0005-0000-0000-000068BE0000}"/>
    <cellStyle name="Normal 9 2 2 2 5 4 2" xfId="38254" xr:uid="{00000000-0005-0000-0000-000069BE0000}"/>
    <cellStyle name="Normal 9 2 2 2 5 5" xfId="31670" xr:uid="{00000000-0005-0000-0000-00006ABE0000}"/>
    <cellStyle name="Normal 9 2 2 2 6" xfId="3716" xr:uid="{00000000-0005-0000-0000-00006BBE0000}"/>
    <cellStyle name="Normal 9 2 2 2 6 2" xfId="17010" xr:uid="{00000000-0005-0000-0000-00006CBE0000}"/>
    <cellStyle name="Normal 9 2 2 2 6 2 2" xfId="24964" xr:uid="{00000000-0005-0000-0000-00006DBE0000}"/>
    <cellStyle name="Normal 9 2 2 2 6 2 2 2" xfId="53923" xr:uid="{00000000-0005-0000-0000-00006EBE0000}"/>
    <cellStyle name="Normal 9 2 2 2 6 2 3" xfId="45982" xr:uid="{00000000-0005-0000-0000-00006FBE0000}"/>
    <cellStyle name="Normal 9 2 2 2 6 3" xfId="10340" xr:uid="{00000000-0005-0000-0000-000070BE0000}"/>
    <cellStyle name="Normal 9 2 2 2 6 3 2" xfId="39398" xr:uid="{00000000-0005-0000-0000-000071BE0000}"/>
    <cellStyle name="Normal 9 2 2 2 6 4" xfId="32814" xr:uid="{00000000-0005-0000-0000-000072BE0000}"/>
    <cellStyle name="Normal 9 2 2 2 7" xfId="4872" xr:uid="{00000000-0005-0000-0000-000073BE0000}"/>
    <cellStyle name="Normal 9 2 2 2 7 2" xfId="18154" xr:uid="{00000000-0005-0000-0000-000074BE0000}"/>
    <cellStyle name="Normal 9 2 2 2 7 2 2" xfId="26108" xr:uid="{00000000-0005-0000-0000-000075BE0000}"/>
    <cellStyle name="Normal 9 2 2 2 7 2 2 2" xfId="55067" xr:uid="{00000000-0005-0000-0000-000076BE0000}"/>
    <cellStyle name="Normal 9 2 2 2 7 2 3" xfId="47126" xr:uid="{00000000-0005-0000-0000-000077BE0000}"/>
    <cellStyle name="Normal 9 2 2 2 7 3" xfId="11484" xr:uid="{00000000-0005-0000-0000-000078BE0000}"/>
    <cellStyle name="Normal 9 2 2 2 7 3 2" xfId="40542" xr:uid="{00000000-0005-0000-0000-000079BE0000}"/>
    <cellStyle name="Normal 9 2 2 2 7 4" xfId="33958" xr:uid="{00000000-0005-0000-0000-00007ABE0000}"/>
    <cellStyle name="Normal 9 2 2 2 8" xfId="7041" xr:uid="{00000000-0005-0000-0000-00007BBE0000}"/>
    <cellStyle name="Normal 9 2 2 2 8 2" xfId="20302" xr:uid="{00000000-0005-0000-0000-00007CBE0000}"/>
    <cellStyle name="Normal 9 2 2 2 8 2 2" xfId="28256" xr:uid="{00000000-0005-0000-0000-00007DBE0000}"/>
    <cellStyle name="Normal 9 2 2 2 8 2 2 2" xfId="57215" xr:uid="{00000000-0005-0000-0000-00007EBE0000}"/>
    <cellStyle name="Normal 9 2 2 2 8 2 3" xfId="49274" xr:uid="{00000000-0005-0000-0000-00007FBE0000}"/>
    <cellStyle name="Normal 9 2 2 2 8 3" xfId="13632" xr:uid="{00000000-0005-0000-0000-000080BE0000}"/>
    <cellStyle name="Normal 9 2 2 2 8 3 2" xfId="42690" xr:uid="{00000000-0005-0000-0000-000081BE0000}"/>
    <cellStyle name="Normal 9 2 2 2 8 4" xfId="36106" xr:uid="{00000000-0005-0000-0000-000082BE0000}"/>
    <cellStyle name="Normal 9 2 2 2 9" xfId="14910" xr:uid="{00000000-0005-0000-0000-000083BE0000}"/>
    <cellStyle name="Normal 9 2 2 2 9 2" xfId="22900" xr:uid="{00000000-0005-0000-0000-000084BE0000}"/>
    <cellStyle name="Normal 9 2 2 2 9 2 2" xfId="51859" xr:uid="{00000000-0005-0000-0000-000085BE0000}"/>
    <cellStyle name="Normal 9 2 2 2 9 3" xfId="43918" xr:uid="{00000000-0005-0000-0000-000086BE0000}"/>
    <cellStyle name="Normal 9 2 2 3" xfId="1570" xr:uid="{00000000-0005-0000-0000-000087BE0000}"/>
    <cellStyle name="Normal 9 2 2 3 10" xfId="30759" xr:uid="{00000000-0005-0000-0000-000088BE0000}"/>
    <cellStyle name="Normal 9 2 2 3 2" xfId="2195" xr:uid="{00000000-0005-0000-0000-000089BE0000}"/>
    <cellStyle name="Normal 9 2 2 3 2 2" xfId="3203" xr:uid="{00000000-0005-0000-0000-00008ABE0000}"/>
    <cellStyle name="Normal 9 2 2 3 2 2 2" xfId="6561" xr:uid="{00000000-0005-0000-0000-00008BBE0000}"/>
    <cellStyle name="Normal 9 2 2 3 2 2 2 2" xfId="19843" xr:uid="{00000000-0005-0000-0000-00008CBE0000}"/>
    <cellStyle name="Normal 9 2 2 3 2 2 2 2 2" xfId="27797" xr:uid="{00000000-0005-0000-0000-00008DBE0000}"/>
    <cellStyle name="Normal 9 2 2 3 2 2 2 2 2 2" xfId="56756" xr:uid="{00000000-0005-0000-0000-00008EBE0000}"/>
    <cellStyle name="Normal 9 2 2 3 2 2 2 2 3" xfId="48815" xr:uid="{00000000-0005-0000-0000-00008FBE0000}"/>
    <cellStyle name="Normal 9 2 2 3 2 2 2 3" xfId="13173" xr:uid="{00000000-0005-0000-0000-000090BE0000}"/>
    <cellStyle name="Normal 9 2 2 3 2 2 2 3 2" xfId="42231" xr:uid="{00000000-0005-0000-0000-000091BE0000}"/>
    <cellStyle name="Normal 9 2 2 3 2 2 2 4" xfId="35647" xr:uid="{00000000-0005-0000-0000-000092BE0000}"/>
    <cellStyle name="Normal 9 2 2 3 2 2 3" xfId="16691" xr:uid="{00000000-0005-0000-0000-000093BE0000}"/>
    <cellStyle name="Normal 9 2 2 3 2 2 3 2" xfId="24645" xr:uid="{00000000-0005-0000-0000-000094BE0000}"/>
    <cellStyle name="Normal 9 2 2 3 2 2 3 2 2" xfId="53604" xr:uid="{00000000-0005-0000-0000-000095BE0000}"/>
    <cellStyle name="Normal 9 2 2 3 2 2 3 3" xfId="45663" xr:uid="{00000000-0005-0000-0000-000096BE0000}"/>
    <cellStyle name="Normal 9 2 2 3 2 2 4" xfId="9881" xr:uid="{00000000-0005-0000-0000-000097BE0000}"/>
    <cellStyle name="Normal 9 2 2 3 2 2 4 2" xfId="38939" xr:uid="{00000000-0005-0000-0000-000098BE0000}"/>
    <cellStyle name="Normal 9 2 2 3 2 2 5" xfId="32355" xr:uid="{00000000-0005-0000-0000-000099BE0000}"/>
    <cellStyle name="Normal 9 2 2 3 2 3" xfId="4401" xr:uid="{00000000-0005-0000-0000-00009ABE0000}"/>
    <cellStyle name="Normal 9 2 2 3 2 3 2" xfId="17695" xr:uid="{00000000-0005-0000-0000-00009BBE0000}"/>
    <cellStyle name="Normal 9 2 2 3 2 3 2 2" xfId="25649" xr:uid="{00000000-0005-0000-0000-00009CBE0000}"/>
    <cellStyle name="Normal 9 2 2 3 2 3 2 2 2" xfId="54608" xr:uid="{00000000-0005-0000-0000-00009DBE0000}"/>
    <cellStyle name="Normal 9 2 2 3 2 3 2 3" xfId="46667" xr:uid="{00000000-0005-0000-0000-00009EBE0000}"/>
    <cellStyle name="Normal 9 2 2 3 2 3 3" xfId="11025" xr:uid="{00000000-0005-0000-0000-00009FBE0000}"/>
    <cellStyle name="Normal 9 2 2 3 2 3 3 2" xfId="40083" xr:uid="{00000000-0005-0000-0000-0000A0BE0000}"/>
    <cellStyle name="Normal 9 2 2 3 2 3 4" xfId="33499" xr:uid="{00000000-0005-0000-0000-0000A1BE0000}"/>
    <cellStyle name="Normal 9 2 2 3 2 4" xfId="5557" xr:uid="{00000000-0005-0000-0000-0000A2BE0000}"/>
    <cellStyle name="Normal 9 2 2 3 2 4 2" xfId="18839" xr:uid="{00000000-0005-0000-0000-0000A3BE0000}"/>
    <cellStyle name="Normal 9 2 2 3 2 4 2 2" xfId="26793" xr:uid="{00000000-0005-0000-0000-0000A4BE0000}"/>
    <cellStyle name="Normal 9 2 2 3 2 4 2 2 2" xfId="55752" xr:uid="{00000000-0005-0000-0000-0000A5BE0000}"/>
    <cellStyle name="Normal 9 2 2 3 2 4 2 3" xfId="47811" xr:uid="{00000000-0005-0000-0000-0000A6BE0000}"/>
    <cellStyle name="Normal 9 2 2 3 2 4 3" xfId="12169" xr:uid="{00000000-0005-0000-0000-0000A7BE0000}"/>
    <cellStyle name="Normal 9 2 2 3 2 4 3 2" xfId="41227" xr:uid="{00000000-0005-0000-0000-0000A8BE0000}"/>
    <cellStyle name="Normal 9 2 2 3 2 4 4" xfId="34643" xr:uid="{00000000-0005-0000-0000-0000A9BE0000}"/>
    <cellStyle name="Normal 9 2 2 3 2 5" xfId="7726" xr:uid="{00000000-0005-0000-0000-0000AABE0000}"/>
    <cellStyle name="Normal 9 2 2 3 2 5 2" xfId="20987" xr:uid="{00000000-0005-0000-0000-0000ABBE0000}"/>
    <cellStyle name="Normal 9 2 2 3 2 5 2 2" xfId="28941" xr:uid="{00000000-0005-0000-0000-0000ACBE0000}"/>
    <cellStyle name="Normal 9 2 2 3 2 5 2 2 2" xfId="57900" xr:uid="{00000000-0005-0000-0000-0000ADBE0000}"/>
    <cellStyle name="Normal 9 2 2 3 2 5 2 3" xfId="49959" xr:uid="{00000000-0005-0000-0000-0000AEBE0000}"/>
    <cellStyle name="Normal 9 2 2 3 2 5 3" xfId="14317" xr:uid="{00000000-0005-0000-0000-0000AFBE0000}"/>
    <cellStyle name="Normal 9 2 2 3 2 5 3 2" xfId="43375" xr:uid="{00000000-0005-0000-0000-0000B0BE0000}"/>
    <cellStyle name="Normal 9 2 2 3 2 5 4" xfId="36791" xr:uid="{00000000-0005-0000-0000-0000B1BE0000}"/>
    <cellStyle name="Normal 9 2 2 3 2 6" xfId="15596" xr:uid="{00000000-0005-0000-0000-0000B2BE0000}"/>
    <cellStyle name="Normal 9 2 2 3 2 6 2" xfId="23586" xr:uid="{00000000-0005-0000-0000-0000B3BE0000}"/>
    <cellStyle name="Normal 9 2 2 3 2 6 2 2" xfId="52545" xr:uid="{00000000-0005-0000-0000-0000B4BE0000}"/>
    <cellStyle name="Normal 9 2 2 3 2 6 3" xfId="44604" xr:uid="{00000000-0005-0000-0000-0000B5BE0000}"/>
    <cellStyle name="Normal 9 2 2 3 2 7" xfId="22137" xr:uid="{00000000-0005-0000-0000-0000B6BE0000}"/>
    <cellStyle name="Normal 9 2 2 3 2 7 2" xfId="30085" xr:uid="{00000000-0005-0000-0000-0000B7BE0000}"/>
    <cellStyle name="Normal 9 2 2 3 2 7 2 2" xfId="59044" xr:uid="{00000000-0005-0000-0000-0000B8BE0000}"/>
    <cellStyle name="Normal 9 2 2 3 2 7 3" xfId="51103" xr:uid="{00000000-0005-0000-0000-0000B9BE0000}"/>
    <cellStyle name="Normal 9 2 2 3 2 8" xfId="8877" xr:uid="{00000000-0005-0000-0000-0000BABE0000}"/>
    <cellStyle name="Normal 9 2 2 3 2 8 2" xfId="37935" xr:uid="{00000000-0005-0000-0000-0000BBBE0000}"/>
    <cellStyle name="Normal 9 2 2 3 2 9" xfId="31351" xr:uid="{00000000-0005-0000-0000-0000BCBE0000}"/>
    <cellStyle name="Normal 9 2 2 3 3" xfId="2611" xr:uid="{00000000-0005-0000-0000-0000BDBE0000}"/>
    <cellStyle name="Normal 9 2 2 3 3 2" xfId="5969" xr:uid="{00000000-0005-0000-0000-0000BEBE0000}"/>
    <cellStyle name="Normal 9 2 2 3 3 2 2" xfId="19251" xr:uid="{00000000-0005-0000-0000-0000BFBE0000}"/>
    <cellStyle name="Normal 9 2 2 3 3 2 2 2" xfId="27205" xr:uid="{00000000-0005-0000-0000-0000C0BE0000}"/>
    <cellStyle name="Normal 9 2 2 3 3 2 2 2 2" xfId="56164" xr:uid="{00000000-0005-0000-0000-0000C1BE0000}"/>
    <cellStyle name="Normal 9 2 2 3 3 2 2 3" xfId="48223" xr:uid="{00000000-0005-0000-0000-0000C2BE0000}"/>
    <cellStyle name="Normal 9 2 2 3 3 2 3" xfId="12581" xr:uid="{00000000-0005-0000-0000-0000C3BE0000}"/>
    <cellStyle name="Normal 9 2 2 3 3 2 3 2" xfId="41639" xr:uid="{00000000-0005-0000-0000-0000C4BE0000}"/>
    <cellStyle name="Normal 9 2 2 3 3 2 4" xfId="35055" xr:uid="{00000000-0005-0000-0000-0000C5BE0000}"/>
    <cellStyle name="Normal 9 2 2 3 3 3" xfId="16099" xr:uid="{00000000-0005-0000-0000-0000C6BE0000}"/>
    <cellStyle name="Normal 9 2 2 3 3 3 2" xfId="24053" xr:uid="{00000000-0005-0000-0000-0000C7BE0000}"/>
    <cellStyle name="Normal 9 2 2 3 3 3 2 2" xfId="53012" xr:uid="{00000000-0005-0000-0000-0000C8BE0000}"/>
    <cellStyle name="Normal 9 2 2 3 3 3 3" xfId="45071" xr:uid="{00000000-0005-0000-0000-0000C9BE0000}"/>
    <cellStyle name="Normal 9 2 2 3 3 4" xfId="9289" xr:uid="{00000000-0005-0000-0000-0000CABE0000}"/>
    <cellStyle name="Normal 9 2 2 3 3 4 2" xfId="38347" xr:uid="{00000000-0005-0000-0000-0000CBBE0000}"/>
    <cellStyle name="Normal 9 2 2 3 3 5" xfId="31763" xr:uid="{00000000-0005-0000-0000-0000CCBE0000}"/>
    <cellStyle name="Normal 9 2 2 3 4" xfId="3809" xr:uid="{00000000-0005-0000-0000-0000CDBE0000}"/>
    <cellStyle name="Normal 9 2 2 3 4 2" xfId="17103" xr:uid="{00000000-0005-0000-0000-0000CEBE0000}"/>
    <cellStyle name="Normal 9 2 2 3 4 2 2" xfId="25057" xr:uid="{00000000-0005-0000-0000-0000CFBE0000}"/>
    <cellStyle name="Normal 9 2 2 3 4 2 2 2" xfId="54016" xr:uid="{00000000-0005-0000-0000-0000D0BE0000}"/>
    <cellStyle name="Normal 9 2 2 3 4 2 3" xfId="46075" xr:uid="{00000000-0005-0000-0000-0000D1BE0000}"/>
    <cellStyle name="Normal 9 2 2 3 4 3" xfId="10433" xr:uid="{00000000-0005-0000-0000-0000D2BE0000}"/>
    <cellStyle name="Normal 9 2 2 3 4 3 2" xfId="39491" xr:uid="{00000000-0005-0000-0000-0000D3BE0000}"/>
    <cellStyle name="Normal 9 2 2 3 4 4" xfId="32907" xr:uid="{00000000-0005-0000-0000-0000D4BE0000}"/>
    <cellStyle name="Normal 9 2 2 3 5" xfId="4965" xr:uid="{00000000-0005-0000-0000-0000D5BE0000}"/>
    <cellStyle name="Normal 9 2 2 3 5 2" xfId="18247" xr:uid="{00000000-0005-0000-0000-0000D6BE0000}"/>
    <cellStyle name="Normal 9 2 2 3 5 2 2" xfId="26201" xr:uid="{00000000-0005-0000-0000-0000D7BE0000}"/>
    <cellStyle name="Normal 9 2 2 3 5 2 2 2" xfId="55160" xr:uid="{00000000-0005-0000-0000-0000D8BE0000}"/>
    <cellStyle name="Normal 9 2 2 3 5 2 3" xfId="47219" xr:uid="{00000000-0005-0000-0000-0000D9BE0000}"/>
    <cellStyle name="Normal 9 2 2 3 5 3" xfId="11577" xr:uid="{00000000-0005-0000-0000-0000DABE0000}"/>
    <cellStyle name="Normal 9 2 2 3 5 3 2" xfId="40635" xr:uid="{00000000-0005-0000-0000-0000DBBE0000}"/>
    <cellStyle name="Normal 9 2 2 3 5 4" xfId="34051" xr:uid="{00000000-0005-0000-0000-0000DCBE0000}"/>
    <cellStyle name="Normal 9 2 2 3 6" xfId="7134" xr:uid="{00000000-0005-0000-0000-0000DDBE0000}"/>
    <cellStyle name="Normal 9 2 2 3 6 2" xfId="20395" xr:uid="{00000000-0005-0000-0000-0000DEBE0000}"/>
    <cellStyle name="Normal 9 2 2 3 6 2 2" xfId="28349" xr:uid="{00000000-0005-0000-0000-0000DFBE0000}"/>
    <cellStyle name="Normal 9 2 2 3 6 2 2 2" xfId="57308" xr:uid="{00000000-0005-0000-0000-0000E0BE0000}"/>
    <cellStyle name="Normal 9 2 2 3 6 2 3" xfId="49367" xr:uid="{00000000-0005-0000-0000-0000E1BE0000}"/>
    <cellStyle name="Normal 9 2 2 3 6 3" xfId="13725" xr:uid="{00000000-0005-0000-0000-0000E2BE0000}"/>
    <cellStyle name="Normal 9 2 2 3 6 3 2" xfId="42783" xr:uid="{00000000-0005-0000-0000-0000E3BE0000}"/>
    <cellStyle name="Normal 9 2 2 3 6 4" xfId="36199" xr:uid="{00000000-0005-0000-0000-0000E4BE0000}"/>
    <cellStyle name="Normal 9 2 2 3 7" xfId="15003" xr:uid="{00000000-0005-0000-0000-0000E5BE0000}"/>
    <cellStyle name="Normal 9 2 2 3 7 2" xfId="22993" xr:uid="{00000000-0005-0000-0000-0000E6BE0000}"/>
    <cellStyle name="Normal 9 2 2 3 7 2 2" xfId="51952" xr:uid="{00000000-0005-0000-0000-0000E7BE0000}"/>
    <cellStyle name="Normal 9 2 2 3 7 3" xfId="44011" xr:uid="{00000000-0005-0000-0000-0000E8BE0000}"/>
    <cellStyle name="Normal 9 2 2 3 8" xfId="21545" xr:uid="{00000000-0005-0000-0000-0000E9BE0000}"/>
    <cellStyle name="Normal 9 2 2 3 8 2" xfId="29493" xr:uid="{00000000-0005-0000-0000-0000EABE0000}"/>
    <cellStyle name="Normal 9 2 2 3 8 2 2" xfId="58452" xr:uid="{00000000-0005-0000-0000-0000EBBE0000}"/>
    <cellStyle name="Normal 9 2 2 3 8 3" xfId="50511" xr:uid="{00000000-0005-0000-0000-0000ECBE0000}"/>
    <cellStyle name="Normal 9 2 2 3 9" xfId="8285" xr:uid="{00000000-0005-0000-0000-0000EDBE0000}"/>
    <cellStyle name="Normal 9 2 2 3 9 2" xfId="37343" xr:uid="{00000000-0005-0000-0000-0000EEBE0000}"/>
    <cellStyle name="Normal 9 2 2 4" xfId="2012" xr:uid="{00000000-0005-0000-0000-0000EFBE0000}"/>
    <cellStyle name="Normal 9 2 2 4 2" xfId="3020" xr:uid="{00000000-0005-0000-0000-0000F0BE0000}"/>
    <cellStyle name="Normal 9 2 2 4 2 2" xfId="6378" xr:uid="{00000000-0005-0000-0000-0000F1BE0000}"/>
    <cellStyle name="Normal 9 2 2 4 2 2 2" xfId="19660" xr:uid="{00000000-0005-0000-0000-0000F2BE0000}"/>
    <cellStyle name="Normal 9 2 2 4 2 2 2 2" xfId="27614" xr:uid="{00000000-0005-0000-0000-0000F3BE0000}"/>
    <cellStyle name="Normal 9 2 2 4 2 2 2 2 2" xfId="56573" xr:uid="{00000000-0005-0000-0000-0000F4BE0000}"/>
    <cellStyle name="Normal 9 2 2 4 2 2 2 3" xfId="48632" xr:uid="{00000000-0005-0000-0000-0000F5BE0000}"/>
    <cellStyle name="Normal 9 2 2 4 2 2 3" xfId="12990" xr:uid="{00000000-0005-0000-0000-0000F6BE0000}"/>
    <cellStyle name="Normal 9 2 2 4 2 2 3 2" xfId="42048" xr:uid="{00000000-0005-0000-0000-0000F7BE0000}"/>
    <cellStyle name="Normal 9 2 2 4 2 2 4" xfId="35464" xr:uid="{00000000-0005-0000-0000-0000F8BE0000}"/>
    <cellStyle name="Normal 9 2 2 4 2 3" xfId="16508" xr:uid="{00000000-0005-0000-0000-0000F9BE0000}"/>
    <cellStyle name="Normal 9 2 2 4 2 3 2" xfId="24462" xr:uid="{00000000-0005-0000-0000-0000FABE0000}"/>
    <cellStyle name="Normal 9 2 2 4 2 3 2 2" xfId="53421" xr:uid="{00000000-0005-0000-0000-0000FBBE0000}"/>
    <cellStyle name="Normal 9 2 2 4 2 3 3" xfId="45480" xr:uid="{00000000-0005-0000-0000-0000FCBE0000}"/>
    <cellStyle name="Normal 9 2 2 4 2 4" xfId="9698" xr:uid="{00000000-0005-0000-0000-0000FDBE0000}"/>
    <cellStyle name="Normal 9 2 2 4 2 4 2" xfId="38756" xr:uid="{00000000-0005-0000-0000-0000FEBE0000}"/>
    <cellStyle name="Normal 9 2 2 4 2 5" xfId="32172" xr:uid="{00000000-0005-0000-0000-0000FFBE0000}"/>
    <cellStyle name="Normal 9 2 2 4 3" xfId="4218" xr:uid="{00000000-0005-0000-0000-000000BF0000}"/>
    <cellStyle name="Normal 9 2 2 4 3 2" xfId="17512" xr:uid="{00000000-0005-0000-0000-000001BF0000}"/>
    <cellStyle name="Normal 9 2 2 4 3 2 2" xfId="25466" xr:uid="{00000000-0005-0000-0000-000002BF0000}"/>
    <cellStyle name="Normal 9 2 2 4 3 2 2 2" xfId="54425" xr:uid="{00000000-0005-0000-0000-000003BF0000}"/>
    <cellStyle name="Normal 9 2 2 4 3 2 3" xfId="46484" xr:uid="{00000000-0005-0000-0000-000004BF0000}"/>
    <cellStyle name="Normal 9 2 2 4 3 3" xfId="10842" xr:uid="{00000000-0005-0000-0000-000005BF0000}"/>
    <cellStyle name="Normal 9 2 2 4 3 3 2" xfId="39900" xr:uid="{00000000-0005-0000-0000-000006BF0000}"/>
    <cellStyle name="Normal 9 2 2 4 3 4" xfId="33316" xr:uid="{00000000-0005-0000-0000-000007BF0000}"/>
    <cellStyle name="Normal 9 2 2 4 4" xfId="5374" xr:uid="{00000000-0005-0000-0000-000008BF0000}"/>
    <cellStyle name="Normal 9 2 2 4 4 2" xfId="18656" xr:uid="{00000000-0005-0000-0000-000009BF0000}"/>
    <cellStyle name="Normal 9 2 2 4 4 2 2" xfId="26610" xr:uid="{00000000-0005-0000-0000-00000ABF0000}"/>
    <cellStyle name="Normal 9 2 2 4 4 2 2 2" xfId="55569" xr:uid="{00000000-0005-0000-0000-00000BBF0000}"/>
    <cellStyle name="Normal 9 2 2 4 4 2 3" xfId="47628" xr:uid="{00000000-0005-0000-0000-00000CBF0000}"/>
    <cellStyle name="Normal 9 2 2 4 4 3" xfId="11986" xr:uid="{00000000-0005-0000-0000-00000DBF0000}"/>
    <cellStyle name="Normal 9 2 2 4 4 3 2" xfId="41044" xr:uid="{00000000-0005-0000-0000-00000EBF0000}"/>
    <cellStyle name="Normal 9 2 2 4 4 4" xfId="34460" xr:uid="{00000000-0005-0000-0000-00000FBF0000}"/>
    <cellStyle name="Normal 9 2 2 4 5" xfId="7543" xr:uid="{00000000-0005-0000-0000-000010BF0000}"/>
    <cellStyle name="Normal 9 2 2 4 5 2" xfId="20804" xr:uid="{00000000-0005-0000-0000-000011BF0000}"/>
    <cellStyle name="Normal 9 2 2 4 5 2 2" xfId="28758" xr:uid="{00000000-0005-0000-0000-000012BF0000}"/>
    <cellStyle name="Normal 9 2 2 4 5 2 2 2" xfId="57717" xr:uid="{00000000-0005-0000-0000-000013BF0000}"/>
    <cellStyle name="Normal 9 2 2 4 5 2 3" xfId="49776" xr:uid="{00000000-0005-0000-0000-000014BF0000}"/>
    <cellStyle name="Normal 9 2 2 4 5 3" xfId="14134" xr:uid="{00000000-0005-0000-0000-000015BF0000}"/>
    <cellStyle name="Normal 9 2 2 4 5 3 2" xfId="43192" xr:uid="{00000000-0005-0000-0000-000016BF0000}"/>
    <cellStyle name="Normal 9 2 2 4 5 4" xfId="36608" xr:uid="{00000000-0005-0000-0000-000017BF0000}"/>
    <cellStyle name="Normal 9 2 2 4 6" xfId="15413" xr:uid="{00000000-0005-0000-0000-000018BF0000}"/>
    <cellStyle name="Normal 9 2 2 4 6 2" xfId="23403" xr:uid="{00000000-0005-0000-0000-000019BF0000}"/>
    <cellStyle name="Normal 9 2 2 4 6 2 2" xfId="52362" xr:uid="{00000000-0005-0000-0000-00001ABF0000}"/>
    <cellStyle name="Normal 9 2 2 4 6 3" xfId="44421" xr:uid="{00000000-0005-0000-0000-00001BBF0000}"/>
    <cellStyle name="Normal 9 2 2 4 7" xfId="21954" xr:uid="{00000000-0005-0000-0000-00001CBF0000}"/>
    <cellStyle name="Normal 9 2 2 4 7 2" xfId="29902" xr:uid="{00000000-0005-0000-0000-00001DBF0000}"/>
    <cellStyle name="Normal 9 2 2 4 7 2 2" xfId="58861" xr:uid="{00000000-0005-0000-0000-00001EBF0000}"/>
    <cellStyle name="Normal 9 2 2 4 7 3" xfId="50920" xr:uid="{00000000-0005-0000-0000-00001FBF0000}"/>
    <cellStyle name="Normal 9 2 2 4 8" xfId="8694" xr:uid="{00000000-0005-0000-0000-000020BF0000}"/>
    <cellStyle name="Normal 9 2 2 4 8 2" xfId="37752" xr:uid="{00000000-0005-0000-0000-000021BF0000}"/>
    <cellStyle name="Normal 9 2 2 4 9" xfId="31168" xr:uid="{00000000-0005-0000-0000-000022BF0000}"/>
    <cellStyle name="Normal 9 2 2 5" xfId="1828" xr:uid="{00000000-0005-0000-0000-000023BF0000}"/>
    <cellStyle name="Normal 9 2 2 5 2" xfId="2840" xr:uid="{00000000-0005-0000-0000-000024BF0000}"/>
    <cellStyle name="Normal 9 2 2 5 2 2" xfId="6198" xr:uid="{00000000-0005-0000-0000-000025BF0000}"/>
    <cellStyle name="Normal 9 2 2 5 2 2 2" xfId="19480" xr:uid="{00000000-0005-0000-0000-000026BF0000}"/>
    <cellStyle name="Normal 9 2 2 5 2 2 2 2" xfId="27434" xr:uid="{00000000-0005-0000-0000-000027BF0000}"/>
    <cellStyle name="Normal 9 2 2 5 2 2 2 2 2" xfId="56393" xr:uid="{00000000-0005-0000-0000-000028BF0000}"/>
    <cellStyle name="Normal 9 2 2 5 2 2 2 3" xfId="48452" xr:uid="{00000000-0005-0000-0000-000029BF0000}"/>
    <cellStyle name="Normal 9 2 2 5 2 2 3" xfId="12810" xr:uid="{00000000-0005-0000-0000-00002ABF0000}"/>
    <cellStyle name="Normal 9 2 2 5 2 2 3 2" xfId="41868" xr:uid="{00000000-0005-0000-0000-00002BBF0000}"/>
    <cellStyle name="Normal 9 2 2 5 2 2 4" xfId="35284" xr:uid="{00000000-0005-0000-0000-00002CBF0000}"/>
    <cellStyle name="Normal 9 2 2 5 2 3" xfId="16328" xr:uid="{00000000-0005-0000-0000-00002DBF0000}"/>
    <cellStyle name="Normal 9 2 2 5 2 3 2" xfId="24282" xr:uid="{00000000-0005-0000-0000-00002EBF0000}"/>
    <cellStyle name="Normal 9 2 2 5 2 3 2 2" xfId="53241" xr:uid="{00000000-0005-0000-0000-00002FBF0000}"/>
    <cellStyle name="Normal 9 2 2 5 2 3 3" xfId="45300" xr:uid="{00000000-0005-0000-0000-000030BF0000}"/>
    <cellStyle name="Normal 9 2 2 5 2 4" xfId="9518" xr:uid="{00000000-0005-0000-0000-000031BF0000}"/>
    <cellStyle name="Normal 9 2 2 5 2 4 2" xfId="38576" xr:uid="{00000000-0005-0000-0000-000032BF0000}"/>
    <cellStyle name="Normal 9 2 2 5 2 5" xfId="31992" xr:uid="{00000000-0005-0000-0000-000033BF0000}"/>
    <cellStyle name="Normal 9 2 2 5 3" xfId="4038" xr:uid="{00000000-0005-0000-0000-000034BF0000}"/>
    <cellStyle name="Normal 9 2 2 5 3 2" xfId="17332" xr:uid="{00000000-0005-0000-0000-000035BF0000}"/>
    <cellStyle name="Normal 9 2 2 5 3 2 2" xfId="25286" xr:uid="{00000000-0005-0000-0000-000036BF0000}"/>
    <cellStyle name="Normal 9 2 2 5 3 2 2 2" xfId="54245" xr:uid="{00000000-0005-0000-0000-000037BF0000}"/>
    <cellStyle name="Normal 9 2 2 5 3 2 3" xfId="46304" xr:uid="{00000000-0005-0000-0000-000038BF0000}"/>
    <cellStyle name="Normal 9 2 2 5 3 3" xfId="10662" xr:uid="{00000000-0005-0000-0000-000039BF0000}"/>
    <cellStyle name="Normal 9 2 2 5 3 3 2" xfId="39720" xr:uid="{00000000-0005-0000-0000-00003ABF0000}"/>
    <cellStyle name="Normal 9 2 2 5 3 4" xfId="33136" xr:uid="{00000000-0005-0000-0000-00003BBF0000}"/>
    <cellStyle name="Normal 9 2 2 5 4" xfId="5194" xr:uid="{00000000-0005-0000-0000-00003CBF0000}"/>
    <cellStyle name="Normal 9 2 2 5 4 2" xfId="18476" xr:uid="{00000000-0005-0000-0000-00003DBF0000}"/>
    <cellStyle name="Normal 9 2 2 5 4 2 2" xfId="26430" xr:uid="{00000000-0005-0000-0000-00003EBF0000}"/>
    <cellStyle name="Normal 9 2 2 5 4 2 2 2" xfId="55389" xr:uid="{00000000-0005-0000-0000-00003FBF0000}"/>
    <cellStyle name="Normal 9 2 2 5 4 2 3" xfId="47448" xr:uid="{00000000-0005-0000-0000-000040BF0000}"/>
    <cellStyle name="Normal 9 2 2 5 4 3" xfId="11806" xr:uid="{00000000-0005-0000-0000-000041BF0000}"/>
    <cellStyle name="Normal 9 2 2 5 4 3 2" xfId="40864" xr:uid="{00000000-0005-0000-0000-000042BF0000}"/>
    <cellStyle name="Normal 9 2 2 5 4 4" xfId="34280" xr:uid="{00000000-0005-0000-0000-000043BF0000}"/>
    <cellStyle name="Normal 9 2 2 5 5" xfId="7363" xr:uid="{00000000-0005-0000-0000-000044BF0000}"/>
    <cellStyle name="Normal 9 2 2 5 5 2" xfId="20624" xr:uid="{00000000-0005-0000-0000-000045BF0000}"/>
    <cellStyle name="Normal 9 2 2 5 5 2 2" xfId="28578" xr:uid="{00000000-0005-0000-0000-000046BF0000}"/>
    <cellStyle name="Normal 9 2 2 5 5 2 2 2" xfId="57537" xr:uid="{00000000-0005-0000-0000-000047BF0000}"/>
    <cellStyle name="Normal 9 2 2 5 5 2 3" xfId="49596" xr:uid="{00000000-0005-0000-0000-000048BF0000}"/>
    <cellStyle name="Normal 9 2 2 5 5 3" xfId="13954" xr:uid="{00000000-0005-0000-0000-000049BF0000}"/>
    <cellStyle name="Normal 9 2 2 5 5 3 2" xfId="43012" xr:uid="{00000000-0005-0000-0000-00004ABF0000}"/>
    <cellStyle name="Normal 9 2 2 5 5 4" xfId="36428" xr:uid="{00000000-0005-0000-0000-00004BBF0000}"/>
    <cellStyle name="Normal 9 2 2 5 6" xfId="15233" xr:uid="{00000000-0005-0000-0000-00004CBF0000}"/>
    <cellStyle name="Normal 9 2 2 5 6 2" xfId="23223" xr:uid="{00000000-0005-0000-0000-00004DBF0000}"/>
    <cellStyle name="Normal 9 2 2 5 6 2 2" xfId="52182" xr:uid="{00000000-0005-0000-0000-00004EBF0000}"/>
    <cellStyle name="Normal 9 2 2 5 6 3" xfId="44241" xr:uid="{00000000-0005-0000-0000-00004FBF0000}"/>
    <cellStyle name="Normal 9 2 2 5 7" xfId="21774" xr:uid="{00000000-0005-0000-0000-000050BF0000}"/>
    <cellStyle name="Normal 9 2 2 5 7 2" xfId="29722" xr:uid="{00000000-0005-0000-0000-000051BF0000}"/>
    <cellStyle name="Normal 9 2 2 5 7 2 2" xfId="58681" xr:uid="{00000000-0005-0000-0000-000052BF0000}"/>
    <cellStyle name="Normal 9 2 2 5 7 3" xfId="50740" xr:uid="{00000000-0005-0000-0000-000053BF0000}"/>
    <cellStyle name="Normal 9 2 2 5 8" xfId="8514" xr:uid="{00000000-0005-0000-0000-000054BF0000}"/>
    <cellStyle name="Normal 9 2 2 5 8 2" xfId="37572" xr:uid="{00000000-0005-0000-0000-000055BF0000}"/>
    <cellStyle name="Normal 9 2 2 5 9" xfId="30988" xr:uid="{00000000-0005-0000-0000-000056BF0000}"/>
    <cellStyle name="Normal 9 2 2 6" xfId="2427" xr:uid="{00000000-0005-0000-0000-000057BF0000}"/>
    <cellStyle name="Normal 9 2 2 6 2" xfId="5786" xr:uid="{00000000-0005-0000-0000-000058BF0000}"/>
    <cellStyle name="Normal 9 2 2 6 2 2" xfId="19068" xr:uid="{00000000-0005-0000-0000-000059BF0000}"/>
    <cellStyle name="Normal 9 2 2 6 2 2 2" xfId="27022" xr:uid="{00000000-0005-0000-0000-00005ABF0000}"/>
    <cellStyle name="Normal 9 2 2 6 2 2 2 2" xfId="55981" xr:uid="{00000000-0005-0000-0000-00005BBF0000}"/>
    <cellStyle name="Normal 9 2 2 6 2 2 3" xfId="48040" xr:uid="{00000000-0005-0000-0000-00005CBF0000}"/>
    <cellStyle name="Normal 9 2 2 6 2 3" xfId="12398" xr:uid="{00000000-0005-0000-0000-00005DBF0000}"/>
    <cellStyle name="Normal 9 2 2 6 2 3 2" xfId="41456" xr:uid="{00000000-0005-0000-0000-00005EBF0000}"/>
    <cellStyle name="Normal 9 2 2 6 2 4" xfId="34872" xr:uid="{00000000-0005-0000-0000-00005FBF0000}"/>
    <cellStyle name="Normal 9 2 2 6 3" xfId="15989" xr:uid="{00000000-0005-0000-0000-000060BF0000}"/>
    <cellStyle name="Normal 9 2 2 6 3 2" xfId="23953" xr:uid="{00000000-0005-0000-0000-000061BF0000}"/>
    <cellStyle name="Normal 9 2 2 6 3 2 2" xfId="52912" xr:uid="{00000000-0005-0000-0000-000062BF0000}"/>
    <cellStyle name="Normal 9 2 2 6 3 3" xfId="44971" xr:uid="{00000000-0005-0000-0000-000063BF0000}"/>
    <cellStyle name="Normal 9 2 2 6 4" xfId="9106" xr:uid="{00000000-0005-0000-0000-000064BF0000}"/>
    <cellStyle name="Normal 9 2 2 6 4 2" xfId="38164" xr:uid="{00000000-0005-0000-0000-000065BF0000}"/>
    <cellStyle name="Normal 9 2 2 6 5" xfId="31580" xr:uid="{00000000-0005-0000-0000-000066BF0000}"/>
    <cellStyle name="Normal 9 2 2 7" xfId="3626" xr:uid="{00000000-0005-0000-0000-000067BF0000}"/>
    <cellStyle name="Normal 9 2 2 7 2" xfId="16920" xr:uid="{00000000-0005-0000-0000-000068BF0000}"/>
    <cellStyle name="Normal 9 2 2 7 2 2" xfId="24874" xr:uid="{00000000-0005-0000-0000-000069BF0000}"/>
    <cellStyle name="Normal 9 2 2 7 2 2 2" xfId="53833" xr:uid="{00000000-0005-0000-0000-00006ABF0000}"/>
    <cellStyle name="Normal 9 2 2 7 2 3" xfId="45892" xr:uid="{00000000-0005-0000-0000-00006BBF0000}"/>
    <cellStyle name="Normal 9 2 2 7 3" xfId="10250" xr:uid="{00000000-0005-0000-0000-00006CBF0000}"/>
    <cellStyle name="Normal 9 2 2 7 3 2" xfId="39308" xr:uid="{00000000-0005-0000-0000-00006DBF0000}"/>
    <cellStyle name="Normal 9 2 2 7 4" xfId="32724" xr:uid="{00000000-0005-0000-0000-00006EBF0000}"/>
    <cellStyle name="Normal 9 2 2 8" xfId="4780" xr:uid="{00000000-0005-0000-0000-00006FBF0000}"/>
    <cellStyle name="Normal 9 2 2 8 2" xfId="18064" xr:uid="{00000000-0005-0000-0000-000070BF0000}"/>
    <cellStyle name="Normal 9 2 2 8 2 2" xfId="26018" xr:uid="{00000000-0005-0000-0000-000071BF0000}"/>
    <cellStyle name="Normal 9 2 2 8 2 2 2" xfId="54977" xr:uid="{00000000-0005-0000-0000-000072BF0000}"/>
    <cellStyle name="Normal 9 2 2 8 2 3" xfId="47036" xr:uid="{00000000-0005-0000-0000-000073BF0000}"/>
    <cellStyle name="Normal 9 2 2 8 3" xfId="11394" xr:uid="{00000000-0005-0000-0000-000074BF0000}"/>
    <cellStyle name="Normal 9 2 2 8 3 2" xfId="40452" xr:uid="{00000000-0005-0000-0000-000075BF0000}"/>
    <cellStyle name="Normal 9 2 2 8 4" xfId="33868" xr:uid="{00000000-0005-0000-0000-000076BF0000}"/>
    <cellStyle name="Normal 9 2 2 9" xfId="6941" xr:uid="{00000000-0005-0000-0000-000077BF0000}"/>
    <cellStyle name="Normal 9 2 2 9 2" xfId="20212" xr:uid="{00000000-0005-0000-0000-000078BF0000}"/>
    <cellStyle name="Normal 9 2 2 9 2 2" xfId="28166" xr:uid="{00000000-0005-0000-0000-000079BF0000}"/>
    <cellStyle name="Normal 9 2 2 9 2 2 2" xfId="57125" xr:uid="{00000000-0005-0000-0000-00007ABF0000}"/>
    <cellStyle name="Normal 9 2 2 9 2 3" xfId="49184" xr:uid="{00000000-0005-0000-0000-00007BBF0000}"/>
    <cellStyle name="Normal 9 2 2 9 3" xfId="13542" xr:uid="{00000000-0005-0000-0000-00007CBF0000}"/>
    <cellStyle name="Normal 9 2 2 9 3 2" xfId="42600" xr:uid="{00000000-0005-0000-0000-00007DBF0000}"/>
    <cellStyle name="Normal 9 2 2 9 4" xfId="36016" xr:uid="{00000000-0005-0000-0000-00007EBF0000}"/>
    <cellStyle name="Normal 9 2 3" xfId="1437" xr:uid="{00000000-0005-0000-0000-00007FBF0000}"/>
    <cellStyle name="Normal 9 2 3 10" xfId="21419" xr:uid="{00000000-0005-0000-0000-000080BF0000}"/>
    <cellStyle name="Normal 9 2 3 10 2" xfId="29367" xr:uid="{00000000-0005-0000-0000-000081BF0000}"/>
    <cellStyle name="Normal 9 2 3 10 2 2" xfId="58326" xr:uid="{00000000-0005-0000-0000-000082BF0000}"/>
    <cellStyle name="Normal 9 2 3 10 3" xfId="50385" xr:uid="{00000000-0005-0000-0000-000083BF0000}"/>
    <cellStyle name="Normal 9 2 3 11" xfId="8159" xr:uid="{00000000-0005-0000-0000-000084BF0000}"/>
    <cellStyle name="Normal 9 2 3 11 2" xfId="37217" xr:uid="{00000000-0005-0000-0000-000085BF0000}"/>
    <cellStyle name="Normal 9 2 3 12" xfId="30633" xr:uid="{00000000-0005-0000-0000-000086BF0000}"/>
    <cellStyle name="Normal 9 2 3 2" xfId="1657" xr:uid="{00000000-0005-0000-0000-000087BF0000}"/>
    <cellStyle name="Normal 9 2 3 2 10" xfId="30846" xr:uid="{00000000-0005-0000-0000-000088BF0000}"/>
    <cellStyle name="Normal 9 2 3 2 2" xfId="2282" xr:uid="{00000000-0005-0000-0000-000089BF0000}"/>
    <cellStyle name="Normal 9 2 3 2 2 2" xfId="3290" xr:uid="{00000000-0005-0000-0000-00008ABF0000}"/>
    <cellStyle name="Normal 9 2 3 2 2 2 2" xfId="6648" xr:uid="{00000000-0005-0000-0000-00008BBF0000}"/>
    <cellStyle name="Normal 9 2 3 2 2 2 2 2" xfId="19930" xr:uid="{00000000-0005-0000-0000-00008CBF0000}"/>
    <cellStyle name="Normal 9 2 3 2 2 2 2 2 2" xfId="27884" xr:uid="{00000000-0005-0000-0000-00008DBF0000}"/>
    <cellStyle name="Normal 9 2 3 2 2 2 2 2 2 2" xfId="56843" xr:uid="{00000000-0005-0000-0000-00008EBF0000}"/>
    <cellStyle name="Normal 9 2 3 2 2 2 2 2 3" xfId="48902" xr:uid="{00000000-0005-0000-0000-00008FBF0000}"/>
    <cellStyle name="Normal 9 2 3 2 2 2 2 3" xfId="13260" xr:uid="{00000000-0005-0000-0000-000090BF0000}"/>
    <cellStyle name="Normal 9 2 3 2 2 2 2 3 2" xfId="42318" xr:uid="{00000000-0005-0000-0000-000091BF0000}"/>
    <cellStyle name="Normal 9 2 3 2 2 2 2 4" xfId="35734" xr:uid="{00000000-0005-0000-0000-000092BF0000}"/>
    <cellStyle name="Normal 9 2 3 2 2 2 3" xfId="16778" xr:uid="{00000000-0005-0000-0000-000093BF0000}"/>
    <cellStyle name="Normal 9 2 3 2 2 2 3 2" xfId="24732" xr:uid="{00000000-0005-0000-0000-000094BF0000}"/>
    <cellStyle name="Normal 9 2 3 2 2 2 3 2 2" xfId="53691" xr:uid="{00000000-0005-0000-0000-000095BF0000}"/>
    <cellStyle name="Normal 9 2 3 2 2 2 3 3" xfId="45750" xr:uid="{00000000-0005-0000-0000-000096BF0000}"/>
    <cellStyle name="Normal 9 2 3 2 2 2 4" xfId="9968" xr:uid="{00000000-0005-0000-0000-000097BF0000}"/>
    <cellStyle name="Normal 9 2 3 2 2 2 4 2" xfId="39026" xr:uid="{00000000-0005-0000-0000-000098BF0000}"/>
    <cellStyle name="Normal 9 2 3 2 2 2 5" xfId="32442" xr:uid="{00000000-0005-0000-0000-000099BF0000}"/>
    <cellStyle name="Normal 9 2 3 2 2 3" xfId="4488" xr:uid="{00000000-0005-0000-0000-00009ABF0000}"/>
    <cellStyle name="Normal 9 2 3 2 2 3 2" xfId="17782" xr:uid="{00000000-0005-0000-0000-00009BBF0000}"/>
    <cellStyle name="Normal 9 2 3 2 2 3 2 2" xfId="25736" xr:uid="{00000000-0005-0000-0000-00009CBF0000}"/>
    <cellStyle name="Normal 9 2 3 2 2 3 2 2 2" xfId="54695" xr:uid="{00000000-0005-0000-0000-00009DBF0000}"/>
    <cellStyle name="Normal 9 2 3 2 2 3 2 3" xfId="46754" xr:uid="{00000000-0005-0000-0000-00009EBF0000}"/>
    <cellStyle name="Normal 9 2 3 2 2 3 3" xfId="11112" xr:uid="{00000000-0005-0000-0000-00009FBF0000}"/>
    <cellStyle name="Normal 9 2 3 2 2 3 3 2" xfId="40170" xr:uid="{00000000-0005-0000-0000-0000A0BF0000}"/>
    <cellStyle name="Normal 9 2 3 2 2 3 4" xfId="33586" xr:uid="{00000000-0005-0000-0000-0000A1BF0000}"/>
    <cellStyle name="Normal 9 2 3 2 2 4" xfId="5644" xr:uid="{00000000-0005-0000-0000-0000A2BF0000}"/>
    <cellStyle name="Normal 9 2 3 2 2 4 2" xfId="18926" xr:uid="{00000000-0005-0000-0000-0000A3BF0000}"/>
    <cellStyle name="Normal 9 2 3 2 2 4 2 2" xfId="26880" xr:uid="{00000000-0005-0000-0000-0000A4BF0000}"/>
    <cellStyle name="Normal 9 2 3 2 2 4 2 2 2" xfId="55839" xr:uid="{00000000-0005-0000-0000-0000A5BF0000}"/>
    <cellStyle name="Normal 9 2 3 2 2 4 2 3" xfId="47898" xr:uid="{00000000-0005-0000-0000-0000A6BF0000}"/>
    <cellStyle name="Normal 9 2 3 2 2 4 3" xfId="12256" xr:uid="{00000000-0005-0000-0000-0000A7BF0000}"/>
    <cellStyle name="Normal 9 2 3 2 2 4 3 2" xfId="41314" xr:uid="{00000000-0005-0000-0000-0000A8BF0000}"/>
    <cellStyle name="Normal 9 2 3 2 2 4 4" xfId="34730" xr:uid="{00000000-0005-0000-0000-0000A9BF0000}"/>
    <cellStyle name="Normal 9 2 3 2 2 5" xfId="7813" xr:uid="{00000000-0005-0000-0000-0000AABF0000}"/>
    <cellStyle name="Normal 9 2 3 2 2 5 2" xfId="21074" xr:uid="{00000000-0005-0000-0000-0000ABBF0000}"/>
    <cellStyle name="Normal 9 2 3 2 2 5 2 2" xfId="29028" xr:uid="{00000000-0005-0000-0000-0000ACBF0000}"/>
    <cellStyle name="Normal 9 2 3 2 2 5 2 2 2" xfId="57987" xr:uid="{00000000-0005-0000-0000-0000ADBF0000}"/>
    <cellStyle name="Normal 9 2 3 2 2 5 2 3" xfId="50046" xr:uid="{00000000-0005-0000-0000-0000AEBF0000}"/>
    <cellStyle name="Normal 9 2 3 2 2 5 3" xfId="14404" xr:uid="{00000000-0005-0000-0000-0000AFBF0000}"/>
    <cellStyle name="Normal 9 2 3 2 2 5 3 2" xfId="43462" xr:uid="{00000000-0005-0000-0000-0000B0BF0000}"/>
    <cellStyle name="Normal 9 2 3 2 2 5 4" xfId="36878" xr:uid="{00000000-0005-0000-0000-0000B1BF0000}"/>
    <cellStyle name="Normal 9 2 3 2 2 6" xfId="15683" xr:uid="{00000000-0005-0000-0000-0000B2BF0000}"/>
    <cellStyle name="Normal 9 2 3 2 2 6 2" xfId="23673" xr:uid="{00000000-0005-0000-0000-0000B3BF0000}"/>
    <cellStyle name="Normal 9 2 3 2 2 6 2 2" xfId="52632" xr:uid="{00000000-0005-0000-0000-0000B4BF0000}"/>
    <cellStyle name="Normal 9 2 3 2 2 6 3" xfId="44691" xr:uid="{00000000-0005-0000-0000-0000B5BF0000}"/>
    <cellStyle name="Normal 9 2 3 2 2 7" xfId="22224" xr:uid="{00000000-0005-0000-0000-0000B6BF0000}"/>
    <cellStyle name="Normal 9 2 3 2 2 7 2" xfId="30172" xr:uid="{00000000-0005-0000-0000-0000B7BF0000}"/>
    <cellStyle name="Normal 9 2 3 2 2 7 2 2" xfId="59131" xr:uid="{00000000-0005-0000-0000-0000B8BF0000}"/>
    <cellStyle name="Normal 9 2 3 2 2 7 3" xfId="51190" xr:uid="{00000000-0005-0000-0000-0000B9BF0000}"/>
    <cellStyle name="Normal 9 2 3 2 2 8" xfId="8964" xr:uid="{00000000-0005-0000-0000-0000BABF0000}"/>
    <cellStyle name="Normal 9 2 3 2 2 8 2" xfId="38022" xr:uid="{00000000-0005-0000-0000-0000BBBF0000}"/>
    <cellStyle name="Normal 9 2 3 2 2 9" xfId="31438" xr:uid="{00000000-0005-0000-0000-0000BCBF0000}"/>
    <cellStyle name="Normal 9 2 3 2 3" xfId="2698" xr:uid="{00000000-0005-0000-0000-0000BDBF0000}"/>
    <cellStyle name="Normal 9 2 3 2 3 2" xfId="6056" xr:uid="{00000000-0005-0000-0000-0000BEBF0000}"/>
    <cellStyle name="Normal 9 2 3 2 3 2 2" xfId="19338" xr:uid="{00000000-0005-0000-0000-0000BFBF0000}"/>
    <cellStyle name="Normal 9 2 3 2 3 2 2 2" xfId="27292" xr:uid="{00000000-0005-0000-0000-0000C0BF0000}"/>
    <cellStyle name="Normal 9 2 3 2 3 2 2 2 2" xfId="56251" xr:uid="{00000000-0005-0000-0000-0000C1BF0000}"/>
    <cellStyle name="Normal 9 2 3 2 3 2 2 3" xfId="48310" xr:uid="{00000000-0005-0000-0000-0000C2BF0000}"/>
    <cellStyle name="Normal 9 2 3 2 3 2 3" xfId="12668" xr:uid="{00000000-0005-0000-0000-0000C3BF0000}"/>
    <cellStyle name="Normal 9 2 3 2 3 2 3 2" xfId="41726" xr:uid="{00000000-0005-0000-0000-0000C4BF0000}"/>
    <cellStyle name="Normal 9 2 3 2 3 2 4" xfId="35142" xr:uid="{00000000-0005-0000-0000-0000C5BF0000}"/>
    <cellStyle name="Normal 9 2 3 2 3 3" xfId="16186" xr:uid="{00000000-0005-0000-0000-0000C6BF0000}"/>
    <cellStyle name="Normal 9 2 3 2 3 3 2" xfId="24140" xr:uid="{00000000-0005-0000-0000-0000C7BF0000}"/>
    <cellStyle name="Normal 9 2 3 2 3 3 2 2" xfId="53099" xr:uid="{00000000-0005-0000-0000-0000C8BF0000}"/>
    <cellStyle name="Normal 9 2 3 2 3 3 3" xfId="45158" xr:uid="{00000000-0005-0000-0000-0000C9BF0000}"/>
    <cellStyle name="Normal 9 2 3 2 3 4" xfId="9376" xr:uid="{00000000-0005-0000-0000-0000CABF0000}"/>
    <cellStyle name="Normal 9 2 3 2 3 4 2" xfId="38434" xr:uid="{00000000-0005-0000-0000-0000CBBF0000}"/>
    <cellStyle name="Normal 9 2 3 2 3 5" xfId="31850" xr:uid="{00000000-0005-0000-0000-0000CCBF0000}"/>
    <cellStyle name="Normal 9 2 3 2 4" xfId="3896" xr:uid="{00000000-0005-0000-0000-0000CDBF0000}"/>
    <cellStyle name="Normal 9 2 3 2 4 2" xfId="17190" xr:uid="{00000000-0005-0000-0000-0000CEBF0000}"/>
    <cellStyle name="Normal 9 2 3 2 4 2 2" xfId="25144" xr:uid="{00000000-0005-0000-0000-0000CFBF0000}"/>
    <cellStyle name="Normal 9 2 3 2 4 2 2 2" xfId="54103" xr:uid="{00000000-0005-0000-0000-0000D0BF0000}"/>
    <cellStyle name="Normal 9 2 3 2 4 2 3" xfId="46162" xr:uid="{00000000-0005-0000-0000-0000D1BF0000}"/>
    <cellStyle name="Normal 9 2 3 2 4 3" xfId="10520" xr:uid="{00000000-0005-0000-0000-0000D2BF0000}"/>
    <cellStyle name="Normal 9 2 3 2 4 3 2" xfId="39578" xr:uid="{00000000-0005-0000-0000-0000D3BF0000}"/>
    <cellStyle name="Normal 9 2 3 2 4 4" xfId="32994" xr:uid="{00000000-0005-0000-0000-0000D4BF0000}"/>
    <cellStyle name="Normal 9 2 3 2 5" xfId="5052" xr:uid="{00000000-0005-0000-0000-0000D5BF0000}"/>
    <cellStyle name="Normal 9 2 3 2 5 2" xfId="18334" xr:uid="{00000000-0005-0000-0000-0000D6BF0000}"/>
    <cellStyle name="Normal 9 2 3 2 5 2 2" xfId="26288" xr:uid="{00000000-0005-0000-0000-0000D7BF0000}"/>
    <cellStyle name="Normal 9 2 3 2 5 2 2 2" xfId="55247" xr:uid="{00000000-0005-0000-0000-0000D8BF0000}"/>
    <cellStyle name="Normal 9 2 3 2 5 2 3" xfId="47306" xr:uid="{00000000-0005-0000-0000-0000D9BF0000}"/>
    <cellStyle name="Normal 9 2 3 2 5 3" xfId="11664" xr:uid="{00000000-0005-0000-0000-0000DABF0000}"/>
    <cellStyle name="Normal 9 2 3 2 5 3 2" xfId="40722" xr:uid="{00000000-0005-0000-0000-0000DBBF0000}"/>
    <cellStyle name="Normal 9 2 3 2 5 4" xfId="34138" xr:uid="{00000000-0005-0000-0000-0000DCBF0000}"/>
    <cellStyle name="Normal 9 2 3 2 6" xfId="7221" xr:uid="{00000000-0005-0000-0000-0000DDBF0000}"/>
    <cellStyle name="Normal 9 2 3 2 6 2" xfId="20482" xr:uid="{00000000-0005-0000-0000-0000DEBF0000}"/>
    <cellStyle name="Normal 9 2 3 2 6 2 2" xfId="28436" xr:uid="{00000000-0005-0000-0000-0000DFBF0000}"/>
    <cellStyle name="Normal 9 2 3 2 6 2 2 2" xfId="57395" xr:uid="{00000000-0005-0000-0000-0000E0BF0000}"/>
    <cellStyle name="Normal 9 2 3 2 6 2 3" xfId="49454" xr:uid="{00000000-0005-0000-0000-0000E1BF0000}"/>
    <cellStyle name="Normal 9 2 3 2 6 3" xfId="13812" xr:uid="{00000000-0005-0000-0000-0000E2BF0000}"/>
    <cellStyle name="Normal 9 2 3 2 6 3 2" xfId="42870" xr:uid="{00000000-0005-0000-0000-0000E3BF0000}"/>
    <cellStyle name="Normal 9 2 3 2 6 4" xfId="36286" xr:uid="{00000000-0005-0000-0000-0000E4BF0000}"/>
    <cellStyle name="Normal 9 2 3 2 7" xfId="15090" xr:uid="{00000000-0005-0000-0000-0000E5BF0000}"/>
    <cellStyle name="Normal 9 2 3 2 7 2" xfId="23080" xr:uid="{00000000-0005-0000-0000-0000E6BF0000}"/>
    <cellStyle name="Normal 9 2 3 2 7 2 2" xfId="52039" xr:uid="{00000000-0005-0000-0000-0000E7BF0000}"/>
    <cellStyle name="Normal 9 2 3 2 7 3" xfId="44098" xr:uid="{00000000-0005-0000-0000-0000E8BF0000}"/>
    <cellStyle name="Normal 9 2 3 2 8" xfId="21632" xr:uid="{00000000-0005-0000-0000-0000E9BF0000}"/>
    <cellStyle name="Normal 9 2 3 2 8 2" xfId="29580" xr:uid="{00000000-0005-0000-0000-0000EABF0000}"/>
    <cellStyle name="Normal 9 2 3 2 8 2 2" xfId="58539" xr:uid="{00000000-0005-0000-0000-0000EBBF0000}"/>
    <cellStyle name="Normal 9 2 3 2 8 3" xfId="50598" xr:uid="{00000000-0005-0000-0000-0000ECBF0000}"/>
    <cellStyle name="Normal 9 2 3 2 9" xfId="8372" xr:uid="{00000000-0005-0000-0000-0000EDBF0000}"/>
    <cellStyle name="Normal 9 2 3 2 9 2" xfId="37430" xr:uid="{00000000-0005-0000-0000-0000EEBF0000}"/>
    <cellStyle name="Normal 9 2 3 3" xfId="2069" xr:uid="{00000000-0005-0000-0000-0000EFBF0000}"/>
    <cellStyle name="Normal 9 2 3 3 2" xfId="3077" xr:uid="{00000000-0005-0000-0000-0000F0BF0000}"/>
    <cellStyle name="Normal 9 2 3 3 2 2" xfId="6435" xr:uid="{00000000-0005-0000-0000-0000F1BF0000}"/>
    <cellStyle name="Normal 9 2 3 3 2 2 2" xfId="19717" xr:uid="{00000000-0005-0000-0000-0000F2BF0000}"/>
    <cellStyle name="Normal 9 2 3 3 2 2 2 2" xfId="27671" xr:uid="{00000000-0005-0000-0000-0000F3BF0000}"/>
    <cellStyle name="Normal 9 2 3 3 2 2 2 2 2" xfId="56630" xr:uid="{00000000-0005-0000-0000-0000F4BF0000}"/>
    <cellStyle name="Normal 9 2 3 3 2 2 2 3" xfId="48689" xr:uid="{00000000-0005-0000-0000-0000F5BF0000}"/>
    <cellStyle name="Normal 9 2 3 3 2 2 3" xfId="13047" xr:uid="{00000000-0005-0000-0000-0000F6BF0000}"/>
    <cellStyle name="Normal 9 2 3 3 2 2 3 2" xfId="42105" xr:uid="{00000000-0005-0000-0000-0000F7BF0000}"/>
    <cellStyle name="Normal 9 2 3 3 2 2 4" xfId="35521" xr:uid="{00000000-0005-0000-0000-0000F8BF0000}"/>
    <cellStyle name="Normal 9 2 3 3 2 3" xfId="16565" xr:uid="{00000000-0005-0000-0000-0000F9BF0000}"/>
    <cellStyle name="Normal 9 2 3 3 2 3 2" xfId="24519" xr:uid="{00000000-0005-0000-0000-0000FABF0000}"/>
    <cellStyle name="Normal 9 2 3 3 2 3 2 2" xfId="53478" xr:uid="{00000000-0005-0000-0000-0000FBBF0000}"/>
    <cellStyle name="Normal 9 2 3 3 2 3 3" xfId="45537" xr:uid="{00000000-0005-0000-0000-0000FCBF0000}"/>
    <cellStyle name="Normal 9 2 3 3 2 4" xfId="9755" xr:uid="{00000000-0005-0000-0000-0000FDBF0000}"/>
    <cellStyle name="Normal 9 2 3 3 2 4 2" xfId="38813" xr:uid="{00000000-0005-0000-0000-0000FEBF0000}"/>
    <cellStyle name="Normal 9 2 3 3 2 5" xfId="32229" xr:uid="{00000000-0005-0000-0000-0000FFBF0000}"/>
    <cellStyle name="Normal 9 2 3 3 3" xfId="4275" xr:uid="{00000000-0005-0000-0000-000000C00000}"/>
    <cellStyle name="Normal 9 2 3 3 3 2" xfId="17569" xr:uid="{00000000-0005-0000-0000-000001C00000}"/>
    <cellStyle name="Normal 9 2 3 3 3 2 2" xfId="25523" xr:uid="{00000000-0005-0000-0000-000002C00000}"/>
    <cellStyle name="Normal 9 2 3 3 3 2 2 2" xfId="54482" xr:uid="{00000000-0005-0000-0000-000003C00000}"/>
    <cellStyle name="Normal 9 2 3 3 3 2 3" xfId="46541" xr:uid="{00000000-0005-0000-0000-000004C00000}"/>
    <cellStyle name="Normal 9 2 3 3 3 3" xfId="10899" xr:uid="{00000000-0005-0000-0000-000005C00000}"/>
    <cellStyle name="Normal 9 2 3 3 3 3 2" xfId="39957" xr:uid="{00000000-0005-0000-0000-000006C00000}"/>
    <cellStyle name="Normal 9 2 3 3 3 4" xfId="33373" xr:uid="{00000000-0005-0000-0000-000007C00000}"/>
    <cellStyle name="Normal 9 2 3 3 4" xfId="5431" xr:uid="{00000000-0005-0000-0000-000008C00000}"/>
    <cellStyle name="Normal 9 2 3 3 4 2" xfId="18713" xr:uid="{00000000-0005-0000-0000-000009C00000}"/>
    <cellStyle name="Normal 9 2 3 3 4 2 2" xfId="26667" xr:uid="{00000000-0005-0000-0000-00000AC00000}"/>
    <cellStyle name="Normal 9 2 3 3 4 2 2 2" xfId="55626" xr:uid="{00000000-0005-0000-0000-00000BC00000}"/>
    <cellStyle name="Normal 9 2 3 3 4 2 3" xfId="47685" xr:uid="{00000000-0005-0000-0000-00000CC00000}"/>
    <cellStyle name="Normal 9 2 3 3 4 3" xfId="12043" xr:uid="{00000000-0005-0000-0000-00000DC00000}"/>
    <cellStyle name="Normal 9 2 3 3 4 3 2" xfId="41101" xr:uid="{00000000-0005-0000-0000-00000EC00000}"/>
    <cellStyle name="Normal 9 2 3 3 4 4" xfId="34517" xr:uid="{00000000-0005-0000-0000-00000FC00000}"/>
    <cellStyle name="Normal 9 2 3 3 5" xfId="7600" xr:uid="{00000000-0005-0000-0000-000010C00000}"/>
    <cellStyle name="Normal 9 2 3 3 5 2" xfId="20861" xr:uid="{00000000-0005-0000-0000-000011C00000}"/>
    <cellStyle name="Normal 9 2 3 3 5 2 2" xfId="28815" xr:uid="{00000000-0005-0000-0000-000012C00000}"/>
    <cellStyle name="Normal 9 2 3 3 5 2 2 2" xfId="57774" xr:uid="{00000000-0005-0000-0000-000013C00000}"/>
    <cellStyle name="Normal 9 2 3 3 5 2 3" xfId="49833" xr:uid="{00000000-0005-0000-0000-000014C00000}"/>
    <cellStyle name="Normal 9 2 3 3 5 3" xfId="14191" xr:uid="{00000000-0005-0000-0000-000015C00000}"/>
    <cellStyle name="Normal 9 2 3 3 5 3 2" xfId="43249" xr:uid="{00000000-0005-0000-0000-000016C00000}"/>
    <cellStyle name="Normal 9 2 3 3 5 4" xfId="36665" xr:uid="{00000000-0005-0000-0000-000017C00000}"/>
    <cellStyle name="Normal 9 2 3 3 6" xfId="15470" xr:uid="{00000000-0005-0000-0000-000018C00000}"/>
    <cellStyle name="Normal 9 2 3 3 6 2" xfId="23460" xr:uid="{00000000-0005-0000-0000-000019C00000}"/>
    <cellStyle name="Normal 9 2 3 3 6 2 2" xfId="52419" xr:uid="{00000000-0005-0000-0000-00001AC00000}"/>
    <cellStyle name="Normal 9 2 3 3 6 3" xfId="44478" xr:uid="{00000000-0005-0000-0000-00001BC00000}"/>
    <cellStyle name="Normal 9 2 3 3 7" xfId="22011" xr:uid="{00000000-0005-0000-0000-00001CC00000}"/>
    <cellStyle name="Normal 9 2 3 3 7 2" xfId="29959" xr:uid="{00000000-0005-0000-0000-00001DC00000}"/>
    <cellStyle name="Normal 9 2 3 3 7 2 2" xfId="58918" xr:uid="{00000000-0005-0000-0000-00001EC00000}"/>
    <cellStyle name="Normal 9 2 3 3 7 3" xfId="50977" xr:uid="{00000000-0005-0000-0000-00001FC00000}"/>
    <cellStyle name="Normal 9 2 3 3 8" xfId="8751" xr:uid="{00000000-0005-0000-0000-000020C00000}"/>
    <cellStyle name="Normal 9 2 3 3 8 2" xfId="37809" xr:uid="{00000000-0005-0000-0000-000021C00000}"/>
    <cellStyle name="Normal 9 2 3 3 9" xfId="31225" xr:uid="{00000000-0005-0000-0000-000022C00000}"/>
    <cellStyle name="Normal 9 2 3 4" xfId="1887" xr:uid="{00000000-0005-0000-0000-000023C00000}"/>
    <cellStyle name="Normal 9 2 3 4 2" xfId="2897" xr:uid="{00000000-0005-0000-0000-000024C00000}"/>
    <cellStyle name="Normal 9 2 3 4 2 2" xfId="6255" xr:uid="{00000000-0005-0000-0000-000025C00000}"/>
    <cellStyle name="Normal 9 2 3 4 2 2 2" xfId="19537" xr:uid="{00000000-0005-0000-0000-000026C00000}"/>
    <cellStyle name="Normal 9 2 3 4 2 2 2 2" xfId="27491" xr:uid="{00000000-0005-0000-0000-000027C00000}"/>
    <cellStyle name="Normal 9 2 3 4 2 2 2 2 2" xfId="56450" xr:uid="{00000000-0005-0000-0000-000028C00000}"/>
    <cellStyle name="Normal 9 2 3 4 2 2 2 3" xfId="48509" xr:uid="{00000000-0005-0000-0000-000029C00000}"/>
    <cellStyle name="Normal 9 2 3 4 2 2 3" xfId="12867" xr:uid="{00000000-0005-0000-0000-00002AC00000}"/>
    <cellStyle name="Normal 9 2 3 4 2 2 3 2" xfId="41925" xr:uid="{00000000-0005-0000-0000-00002BC00000}"/>
    <cellStyle name="Normal 9 2 3 4 2 2 4" xfId="35341" xr:uid="{00000000-0005-0000-0000-00002CC00000}"/>
    <cellStyle name="Normal 9 2 3 4 2 3" xfId="16385" xr:uid="{00000000-0005-0000-0000-00002DC00000}"/>
    <cellStyle name="Normal 9 2 3 4 2 3 2" xfId="24339" xr:uid="{00000000-0005-0000-0000-00002EC00000}"/>
    <cellStyle name="Normal 9 2 3 4 2 3 2 2" xfId="53298" xr:uid="{00000000-0005-0000-0000-00002FC00000}"/>
    <cellStyle name="Normal 9 2 3 4 2 3 3" xfId="45357" xr:uid="{00000000-0005-0000-0000-000030C00000}"/>
    <cellStyle name="Normal 9 2 3 4 2 4" xfId="9575" xr:uid="{00000000-0005-0000-0000-000031C00000}"/>
    <cellStyle name="Normal 9 2 3 4 2 4 2" xfId="38633" xr:uid="{00000000-0005-0000-0000-000032C00000}"/>
    <cellStyle name="Normal 9 2 3 4 2 5" xfId="32049" xr:uid="{00000000-0005-0000-0000-000033C00000}"/>
    <cellStyle name="Normal 9 2 3 4 3" xfId="4095" xr:uid="{00000000-0005-0000-0000-000034C00000}"/>
    <cellStyle name="Normal 9 2 3 4 3 2" xfId="17389" xr:uid="{00000000-0005-0000-0000-000035C00000}"/>
    <cellStyle name="Normal 9 2 3 4 3 2 2" xfId="25343" xr:uid="{00000000-0005-0000-0000-000036C00000}"/>
    <cellStyle name="Normal 9 2 3 4 3 2 2 2" xfId="54302" xr:uid="{00000000-0005-0000-0000-000037C00000}"/>
    <cellStyle name="Normal 9 2 3 4 3 2 3" xfId="46361" xr:uid="{00000000-0005-0000-0000-000038C00000}"/>
    <cellStyle name="Normal 9 2 3 4 3 3" xfId="10719" xr:uid="{00000000-0005-0000-0000-000039C00000}"/>
    <cellStyle name="Normal 9 2 3 4 3 3 2" xfId="39777" xr:uid="{00000000-0005-0000-0000-00003AC00000}"/>
    <cellStyle name="Normal 9 2 3 4 3 4" xfId="33193" xr:uid="{00000000-0005-0000-0000-00003BC00000}"/>
    <cellStyle name="Normal 9 2 3 4 4" xfId="5251" xr:uid="{00000000-0005-0000-0000-00003CC00000}"/>
    <cellStyle name="Normal 9 2 3 4 4 2" xfId="18533" xr:uid="{00000000-0005-0000-0000-00003DC00000}"/>
    <cellStyle name="Normal 9 2 3 4 4 2 2" xfId="26487" xr:uid="{00000000-0005-0000-0000-00003EC00000}"/>
    <cellStyle name="Normal 9 2 3 4 4 2 2 2" xfId="55446" xr:uid="{00000000-0005-0000-0000-00003FC00000}"/>
    <cellStyle name="Normal 9 2 3 4 4 2 3" xfId="47505" xr:uid="{00000000-0005-0000-0000-000040C00000}"/>
    <cellStyle name="Normal 9 2 3 4 4 3" xfId="11863" xr:uid="{00000000-0005-0000-0000-000041C00000}"/>
    <cellStyle name="Normal 9 2 3 4 4 3 2" xfId="40921" xr:uid="{00000000-0005-0000-0000-000042C00000}"/>
    <cellStyle name="Normal 9 2 3 4 4 4" xfId="34337" xr:uid="{00000000-0005-0000-0000-000043C00000}"/>
    <cellStyle name="Normal 9 2 3 4 5" xfId="7420" xr:uid="{00000000-0005-0000-0000-000044C00000}"/>
    <cellStyle name="Normal 9 2 3 4 5 2" xfId="20681" xr:uid="{00000000-0005-0000-0000-000045C00000}"/>
    <cellStyle name="Normal 9 2 3 4 5 2 2" xfId="28635" xr:uid="{00000000-0005-0000-0000-000046C00000}"/>
    <cellStyle name="Normal 9 2 3 4 5 2 2 2" xfId="57594" xr:uid="{00000000-0005-0000-0000-000047C00000}"/>
    <cellStyle name="Normal 9 2 3 4 5 2 3" xfId="49653" xr:uid="{00000000-0005-0000-0000-000048C00000}"/>
    <cellStyle name="Normal 9 2 3 4 5 3" xfId="14011" xr:uid="{00000000-0005-0000-0000-000049C00000}"/>
    <cellStyle name="Normal 9 2 3 4 5 3 2" xfId="43069" xr:uid="{00000000-0005-0000-0000-00004AC00000}"/>
    <cellStyle name="Normal 9 2 3 4 5 4" xfId="36485" xr:uid="{00000000-0005-0000-0000-00004BC00000}"/>
    <cellStyle name="Normal 9 2 3 4 6" xfId="15290" xr:uid="{00000000-0005-0000-0000-00004CC00000}"/>
    <cellStyle name="Normal 9 2 3 4 6 2" xfId="23280" xr:uid="{00000000-0005-0000-0000-00004DC00000}"/>
    <cellStyle name="Normal 9 2 3 4 6 2 2" xfId="52239" xr:uid="{00000000-0005-0000-0000-00004EC00000}"/>
    <cellStyle name="Normal 9 2 3 4 6 3" xfId="44298" xr:uid="{00000000-0005-0000-0000-00004FC00000}"/>
    <cellStyle name="Normal 9 2 3 4 7" xfId="21831" xr:uid="{00000000-0005-0000-0000-000050C00000}"/>
    <cellStyle name="Normal 9 2 3 4 7 2" xfId="29779" xr:uid="{00000000-0005-0000-0000-000051C00000}"/>
    <cellStyle name="Normal 9 2 3 4 7 2 2" xfId="58738" xr:uid="{00000000-0005-0000-0000-000052C00000}"/>
    <cellStyle name="Normal 9 2 3 4 7 3" xfId="50797" xr:uid="{00000000-0005-0000-0000-000053C00000}"/>
    <cellStyle name="Normal 9 2 3 4 8" xfId="8571" xr:uid="{00000000-0005-0000-0000-000054C00000}"/>
    <cellStyle name="Normal 9 2 3 4 8 2" xfId="37629" xr:uid="{00000000-0005-0000-0000-000055C00000}"/>
    <cellStyle name="Normal 9 2 3 4 9" xfId="31045" xr:uid="{00000000-0005-0000-0000-000056C00000}"/>
    <cellStyle name="Normal 9 2 3 5" xfId="2485" xr:uid="{00000000-0005-0000-0000-000057C00000}"/>
    <cellStyle name="Normal 9 2 3 5 2" xfId="5843" xr:uid="{00000000-0005-0000-0000-000058C00000}"/>
    <cellStyle name="Normal 9 2 3 5 2 2" xfId="19125" xr:uid="{00000000-0005-0000-0000-000059C00000}"/>
    <cellStyle name="Normal 9 2 3 5 2 2 2" xfId="27079" xr:uid="{00000000-0005-0000-0000-00005AC00000}"/>
    <cellStyle name="Normal 9 2 3 5 2 2 2 2" xfId="56038" xr:uid="{00000000-0005-0000-0000-00005BC00000}"/>
    <cellStyle name="Normal 9 2 3 5 2 2 3" xfId="48097" xr:uid="{00000000-0005-0000-0000-00005CC00000}"/>
    <cellStyle name="Normal 9 2 3 5 2 3" xfId="12455" xr:uid="{00000000-0005-0000-0000-00005DC00000}"/>
    <cellStyle name="Normal 9 2 3 5 2 3 2" xfId="41513" xr:uid="{00000000-0005-0000-0000-00005EC00000}"/>
    <cellStyle name="Normal 9 2 3 5 2 4" xfId="34929" xr:uid="{00000000-0005-0000-0000-00005FC00000}"/>
    <cellStyle name="Normal 9 2 3 5 3" xfId="14729" xr:uid="{00000000-0005-0000-0000-000060C00000}"/>
    <cellStyle name="Normal 9 2 3 5 3 2" xfId="22755" xr:uid="{00000000-0005-0000-0000-000061C00000}"/>
    <cellStyle name="Normal 9 2 3 5 3 2 2" xfId="51714" xr:uid="{00000000-0005-0000-0000-000062C00000}"/>
    <cellStyle name="Normal 9 2 3 5 3 3" xfId="43773" xr:uid="{00000000-0005-0000-0000-000063C00000}"/>
    <cellStyle name="Normal 9 2 3 5 4" xfId="9163" xr:uid="{00000000-0005-0000-0000-000064C00000}"/>
    <cellStyle name="Normal 9 2 3 5 4 2" xfId="38221" xr:uid="{00000000-0005-0000-0000-000065C00000}"/>
    <cellStyle name="Normal 9 2 3 5 5" xfId="31637" xr:uid="{00000000-0005-0000-0000-000066C00000}"/>
    <cellStyle name="Normal 9 2 3 6" xfId="3683" xr:uid="{00000000-0005-0000-0000-000067C00000}"/>
    <cellStyle name="Normal 9 2 3 6 2" xfId="16977" xr:uid="{00000000-0005-0000-0000-000068C00000}"/>
    <cellStyle name="Normal 9 2 3 6 2 2" xfId="24931" xr:uid="{00000000-0005-0000-0000-000069C00000}"/>
    <cellStyle name="Normal 9 2 3 6 2 2 2" xfId="53890" xr:uid="{00000000-0005-0000-0000-00006AC00000}"/>
    <cellStyle name="Normal 9 2 3 6 2 3" xfId="45949" xr:uid="{00000000-0005-0000-0000-00006BC00000}"/>
    <cellStyle name="Normal 9 2 3 6 3" xfId="10307" xr:uid="{00000000-0005-0000-0000-00006CC00000}"/>
    <cellStyle name="Normal 9 2 3 6 3 2" xfId="39365" xr:uid="{00000000-0005-0000-0000-00006DC00000}"/>
    <cellStyle name="Normal 9 2 3 6 4" xfId="32781" xr:uid="{00000000-0005-0000-0000-00006EC00000}"/>
    <cellStyle name="Normal 9 2 3 7" xfId="4839" xr:uid="{00000000-0005-0000-0000-00006FC00000}"/>
    <cellStyle name="Normal 9 2 3 7 2" xfId="18121" xr:uid="{00000000-0005-0000-0000-000070C00000}"/>
    <cellStyle name="Normal 9 2 3 7 2 2" xfId="26075" xr:uid="{00000000-0005-0000-0000-000071C00000}"/>
    <cellStyle name="Normal 9 2 3 7 2 2 2" xfId="55034" xr:uid="{00000000-0005-0000-0000-000072C00000}"/>
    <cellStyle name="Normal 9 2 3 7 2 3" xfId="47093" xr:uid="{00000000-0005-0000-0000-000073C00000}"/>
    <cellStyle name="Normal 9 2 3 7 3" xfId="11451" xr:uid="{00000000-0005-0000-0000-000074C00000}"/>
    <cellStyle name="Normal 9 2 3 7 3 2" xfId="40509" xr:uid="{00000000-0005-0000-0000-000075C00000}"/>
    <cellStyle name="Normal 9 2 3 7 4" xfId="33925" xr:uid="{00000000-0005-0000-0000-000076C00000}"/>
    <cellStyle name="Normal 9 2 3 8" xfId="7008" xr:uid="{00000000-0005-0000-0000-000077C00000}"/>
    <cellStyle name="Normal 9 2 3 8 2" xfId="20269" xr:uid="{00000000-0005-0000-0000-000078C00000}"/>
    <cellStyle name="Normal 9 2 3 8 2 2" xfId="28223" xr:uid="{00000000-0005-0000-0000-000079C00000}"/>
    <cellStyle name="Normal 9 2 3 8 2 2 2" xfId="57182" xr:uid="{00000000-0005-0000-0000-00007AC00000}"/>
    <cellStyle name="Normal 9 2 3 8 2 3" xfId="49241" xr:uid="{00000000-0005-0000-0000-00007BC00000}"/>
    <cellStyle name="Normal 9 2 3 8 3" xfId="13599" xr:uid="{00000000-0005-0000-0000-00007CC00000}"/>
    <cellStyle name="Normal 9 2 3 8 3 2" xfId="42657" xr:uid="{00000000-0005-0000-0000-00007DC00000}"/>
    <cellStyle name="Normal 9 2 3 8 4" xfId="36073" xr:uid="{00000000-0005-0000-0000-00007EC00000}"/>
    <cellStyle name="Normal 9 2 3 9" xfId="14877" xr:uid="{00000000-0005-0000-0000-00007FC00000}"/>
    <cellStyle name="Normal 9 2 3 9 2" xfId="22867" xr:uid="{00000000-0005-0000-0000-000080C00000}"/>
    <cellStyle name="Normal 9 2 3 9 2 2" xfId="51826" xr:uid="{00000000-0005-0000-0000-000081C00000}"/>
    <cellStyle name="Normal 9 2 3 9 3" xfId="43885" xr:uid="{00000000-0005-0000-0000-000082C00000}"/>
    <cellStyle name="Normal 9 2 4" xfId="1537" xr:uid="{00000000-0005-0000-0000-000083C00000}"/>
    <cellStyle name="Normal 9 2 4 10" xfId="30726" xr:uid="{00000000-0005-0000-0000-000084C00000}"/>
    <cellStyle name="Normal 9 2 4 2" xfId="2162" xr:uid="{00000000-0005-0000-0000-000085C00000}"/>
    <cellStyle name="Normal 9 2 4 2 2" xfId="3170" xr:uid="{00000000-0005-0000-0000-000086C00000}"/>
    <cellStyle name="Normal 9 2 4 2 2 2" xfId="6528" xr:uid="{00000000-0005-0000-0000-000087C00000}"/>
    <cellStyle name="Normal 9 2 4 2 2 2 2" xfId="19810" xr:uid="{00000000-0005-0000-0000-000088C00000}"/>
    <cellStyle name="Normal 9 2 4 2 2 2 2 2" xfId="27764" xr:uid="{00000000-0005-0000-0000-000089C00000}"/>
    <cellStyle name="Normal 9 2 4 2 2 2 2 2 2" xfId="56723" xr:uid="{00000000-0005-0000-0000-00008AC00000}"/>
    <cellStyle name="Normal 9 2 4 2 2 2 2 3" xfId="48782" xr:uid="{00000000-0005-0000-0000-00008BC00000}"/>
    <cellStyle name="Normal 9 2 4 2 2 2 3" xfId="13140" xr:uid="{00000000-0005-0000-0000-00008CC00000}"/>
    <cellStyle name="Normal 9 2 4 2 2 2 3 2" xfId="42198" xr:uid="{00000000-0005-0000-0000-00008DC00000}"/>
    <cellStyle name="Normal 9 2 4 2 2 2 4" xfId="35614" xr:uid="{00000000-0005-0000-0000-00008EC00000}"/>
    <cellStyle name="Normal 9 2 4 2 2 3" xfId="16658" xr:uid="{00000000-0005-0000-0000-00008FC00000}"/>
    <cellStyle name="Normal 9 2 4 2 2 3 2" xfId="24612" xr:uid="{00000000-0005-0000-0000-000090C00000}"/>
    <cellStyle name="Normal 9 2 4 2 2 3 2 2" xfId="53571" xr:uid="{00000000-0005-0000-0000-000091C00000}"/>
    <cellStyle name="Normal 9 2 4 2 2 3 3" xfId="45630" xr:uid="{00000000-0005-0000-0000-000092C00000}"/>
    <cellStyle name="Normal 9 2 4 2 2 4" xfId="9848" xr:uid="{00000000-0005-0000-0000-000093C00000}"/>
    <cellStyle name="Normal 9 2 4 2 2 4 2" xfId="38906" xr:uid="{00000000-0005-0000-0000-000094C00000}"/>
    <cellStyle name="Normal 9 2 4 2 2 5" xfId="32322" xr:uid="{00000000-0005-0000-0000-000095C00000}"/>
    <cellStyle name="Normal 9 2 4 2 3" xfId="4368" xr:uid="{00000000-0005-0000-0000-000096C00000}"/>
    <cellStyle name="Normal 9 2 4 2 3 2" xfId="17662" xr:uid="{00000000-0005-0000-0000-000097C00000}"/>
    <cellStyle name="Normal 9 2 4 2 3 2 2" xfId="25616" xr:uid="{00000000-0005-0000-0000-000098C00000}"/>
    <cellStyle name="Normal 9 2 4 2 3 2 2 2" xfId="54575" xr:uid="{00000000-0005-0000-0000-000099C00000}"/>
    <cellStyle name="Normal 9 2 4 2 3 2 3" xfId="46634" xr:uid="{00000000-0005-0000-0000-00009AC00000}"/>
    <cellStyle name="Normal 9 2 4 2 3 3" xfId="10992" xr:uid="{00000000-0005-0000-0000-00009BC00000}"/>
    <cellStyle name="Normal 9 2 4 2 3 3 2" xfId="40050" xr:uid="{00000000-0005-0000-0000-00009CC00000}"/>
    <cellStyle name="Normal 9 2 4 2 3 4" xfId="33466" xr:uid="{00000000-0005-0000-0000-00009DC00000}"/>
    <cellStyle name="Normal 9 2 4 2 4" xfId="5524" xr:uid="{00000000-0005-0000-0000-00009EC00000}"/>
    <cellStyle name="Normal 9 2 4 2 4 2" xfId="18806" xr:uid="{00000000-0005-0000-0000-00009FC00000}"/>
    <cellStyle name="Normal 9 2 4 2 4 2 2" xfId="26760" xr:uid="{00000000-0005-0000-0000-0000A0C00000}"/>
    <cellStyle name="Normal 9 2 4 2 4 2 2 2" xfId="55719" xr:uid="{00000000-0005-0000-0000-0000A1C00000}"/>
    <cellStyle name="Normal 9 2 4 2 4 2 3" xfId="47778" xr:uid="{00000000-0005-0000-0000-0000A2C00000}"/>
    <cellStyle name="Normal 9 2 4 2 4 3" xfId="12136" xr:uid="{00000000-0005-0000-0000-0000A3C00000}"/>
    <cellStyle name="Normal 9 2 4 2 4 3 2" xfId="41194" xr:uid="{00000000-0005-0000-0000-0000A4C00000}"/>
    <cellStyle name="Normal 9 2 4 2 4 4" xfId="34610" xr:uid="{00000000-0005-0000-0000-0000A5C00000}"/>
    <cellStyle name="Normal 9 2 4 2 5" xfId="7693" xr:uid="{00000000-0005-0000-0000-0000A6C00000}"/>
    <cellStyle name="Normal 9 2 4 2 5 2" xfId="20954" xr:uid="{00000000-0005-0000-0000-0000A7C00000}"/>
    <cellStyle name="Normal 9 2 4 2 5 2 2" xfId="28908" xr:uid="{00000000-0005-0000-0000-0000A8C00000}"/>
    <cellStyle name="Normal 9 2 4 2 5 2 2 2" xfId="57867" xr:uid="{00000000-0005-0000-0000-0000A9C00000}"/>
    <cellStyle name="Normal 9 2 4 2 5 2 3" xfId="49926" xr:uid="{00000000-0005-0000-0000-0000AAC00000}"/>
    <cellStyle name="Normal 9 2 4 2 5 3" xfId="14284" xr:uid="{00000000-0005-0000-0000-0000ABC00000}"/>
    <cellStyle name="Normal 9 2 4 2 5 3 2" xfId="43342" xr:uid="{00000000-0005-0000-0000-0000ACC00000}"/>
    <cellStyle name="Normal 9 2 4 2 5 4" xfId="36758" xr:uid="{00000000-0005-0000-0000-0000ADC00000}"/>
    <cellStyle name="Normal 9 2 4 2 6" xfId="15563" xr:uid="{00000000-0005-0000-0000-0000AEC00000}"/>
    <cellStyle name="Normal 9 2 4 2 6 2" xfId="23553" xr:uid="{00000000-0005-0000-0000-0000AFC00000}"/>
    <cellStyle name="Normal 9 2 4 2 6 2 2" xfId="52512" xr:uid="{00000000-0005-0000-0000-0000B0C00000}"/>
    <cellStyle name="Normal 9 2 4 2 6 3" xfId="44571" xr:uid="{00000000-0005-0000-0000-0000B1C00000}"/>
    <cellStyle name="Normal 9 2 4 2 7" xfId="22104" xr:uid="{00000000-0005-0000-0000-0000B2C00000}"/>
    <cellStyle name="Normal 9 2 4 2 7 2" xfId="30052" xr:uid="{00000000-0005-0000-0000-0000B3C00000}"/>
    <cellStyle name="Normal 9 2 4 2 7 2 2" xfId="59011" xr:uid="{00000000-0005-0000-0000-0000B4C00000}"/>
    <cellStyle name="Normal 9 2 4 2 7 3" xfId="51070" xr:uid="{00000000-0005-0000-0000-0000B5C00000}"/>
    <cellStyle name="Normal 9 2 4 2 8" xfId="8844" xr:uid="{00000000-0005-0000-0000-0000B6C00000}"/>
    <cellStyle name="Normal 9 2 4 2 8 2" xfId="37902" xr:uid="{00000000-0005-0000-0000-0000B7C00000}"/>
    <cellStyle name="Normal 9 2 4 2 9" xfId="31318" xr:uid="{00000000-0005-0000-0000-0000B8C00000}"/>
    <cellStyle name="Normal 9 2 4 3" xfId="2578" xr:uid="{00000000-0005-0000-0000-0000B9C00000}"/>
    <cellStyle name="Normal 9 2 4 3 2" xfId="5936" xr:uid="{00000000-0005-0000-0000-0000BAC00000}"/>
    <cellStyle name="Normal 9 2 4 3 2 2" xfId="19218" xr:uid="{00000000-0005-0000-0000-0000BBC00000}"/>
    <cellStyle name="Normal 9 2 4 3 2 2 2" xfId="27172" xr:uid="{00000000-0005-0000-0000-0000BCC00000}"/>
    <cellStyle name="Normal 9 2 4 3 2 2 2 2" xfId="56131" xr:uid="{00000000-0005-0000-0000-0000BDC00000}"/>
    <cellStyle name="Normal 9 2 4 3 2 2 3" xfId="48190" xr:uid="{00000000-0005-0000-0000-0000BEC00000}"/>
    <cellStyle name="Normal 9 2 4 3 2 3" xfId="12548" xr:uid="{00000000-0005-0000-0000-0000BFC00000}"/>
    <cellStyle name="Normal 9 2 4 3 2 3 2" xfId="41606" xr:uid="{00000000-0005-0000-0000-0000C0C00000}"/>
    <cellStyle name="Normal 9 2 4 3 2 4" xfId="35022" xr:uid="{00000000-0005-0000-0000-0000C1C00000}"/>
    <cellStyle name="Normal 9 2 4 3 3" xfId="16066" xr:uid="{00000000-0005-0000-0000-0000C2C00000}"/>
    <cellStyle name="Normal 9 2 4 3 3 2" xfId="24020" xr:uid="{00000000-0005-0000-0000-0000C3C00000}"/>
    <cellStyle name="Normal 9 2 4 3 3 2 2" xfId="52979" xr:uid="{00000000-0005-0000-0000-0000C4C00000}"/>
    <cellStyle name="Normal 9 2 4 3 3 3" xfId="45038" xr:uid="{00000000-0005-0000-0000-0000C5C00000}"/>
    <cellStyle name="Normal 9 2 4 3 4" xfId="9256" xr:uid="{00000000-0005-0000-0000-0000C6C00000}"/>
    <cellStyle name="Normal 9 2 4 3 4 2" xfId="38314" xr:uid="{00000000-0005-0000-0000-0000C7C00000}"/>
    <cellStyle name="Normal 9 2 4 3 5" xfId="31730" xr:uid="{00000000-0005-0000-0000-0000C8C00000}"/>
    <cellStyle name="Normal 9 2 4 4" xfId="3776" xr:uid="{00000000-0005-0000-0000-0000C9C00000}"/>
    <cellStyle name="Normal 9 2 4 4 2" xfId="17070" xr:uid="{00000000-0005-0000-0000-0000CAC00000}"/>
    <cellStyle name="Normal 9 2 4 4 2 2" xfId="25024" xr:uid="{00000000-0005-0000-0000-0000CBC00000}"/>
    <cellStyle name="Normal 9 2 4 4 2 2 2" xfId="53983" xr:uid="{00000000-0005-0000-0000-0000CCC00000}"/>
    <cellStyle name="Normal 9 2 4 4 2 3" xfId="46042" xr:uid="{00000000-0005-0000-0000-0000CDC00000}"/>
    <cellStyle name="Normal 9 2 4 4 3" xfId="10400" xr:uid="{00000000-0005-0000-0000-0000CEC00000}"/>
    <cellStyle name="Normal 9 2 4 4 3 2" xfId="39458" xr:uid="{00000000-0005-0000-0000-0000CFC00000}"/>
    <cellStyle name="Normal 9 2 4 4 4" xfId="32874" xr:uid="{00000000-0005-0000-0000-0000D0C00000}"/>
    <cellStyle name="Normal 9 2 4 5" xfId="4932" xr:uid="{00000000-0005-0000-0000-0000D1C00000}"/>
    <cellStyle name="Normal 9 2 4 5 2" xfId="18214" xr:uid="{00000000-0005-0000-0000-0000D2C00000}"/>
    <cellStyle name="Normal 9 2 4 5 2 2" xfId="26168" xr:uid="{00000000-0005-0000-0000-0000D3C00000}"/>
    <cellStyle name="Normal 9 2 4 5 2 2 2" xfId="55127" xr:uid="{00000000-0005-0000-0000-0000D4C00000}"/>
    <cellStyle name="Normal 9 2 4 5 2 3" xfId="47186" xr:uid="{00000000-0005-0000-0000-0000D5C00000}"/>
    <cellStyle name="Normal 9 2 4 5 3" xfId="11544" xr:uid="{00000000-0005-0000-0000-0000D6C00000}"/>
    <cellStyle name="Normal 9 2 4 5 3 2" xfId="40602" xr:uid="{00000000-0005-0000-0000-0000D7C00000}"/>
    <cellStyle name="Normal 9 2 4 5 4" xfId="34018" xr:uid="{00000000-0005-0000-0000-0000D8C00000}"/>
    <cellStyle name="Normal 9 2 4 6" xfId="7101" xr:uid="{00000000-0005-0000-0000-0000D9C00000}"/>
    <cellStyle name="Normal 9 2 4 6 2" xfId="20362" xr:uid="{00000000-0005-0000-0000-0000DAC00000}"/>
    <cellStyle name="Normal 9 2 4 6 2 2" xfId="28316" xr:uid="{00000000-0005-0000-0000-0000DBC00000}"/>
    <cellStyle name="Normal 9 2 4 6 2 2 2" xfId="57275" xr:uid="{00000000-0005-0000-0000-0000DCC00000}"/>
    <cellStyle name="Normal 9 2 4 6 2 3" xfId="49334" xr:uid="{00000000-0005-0000-0000-0000DDC00000}"/>
    <cellStyle name="Normal 9 2 4 6 3" xfId="13692" xr:uid="{00000000-0005-0000-0000-0000DEC00000}"/>
    <cellStyle name="Normal 9 2 4 6 3 2" xfId="42750" xr:uid="{00000000-0005-0000-0000-0000DFC00000}"/>
    <cellStyle name="Normal 9 2 4 6 4" xfId="36166" xr:uid="{00000000-0005-0000-0000-0000E0C00000}"/>
    <cellStyle name="Normal 9 2 4 7" xfId="14970" xr:uid="{00000000-0005-0000-0000-0000E1C00000}"/>
    <cellStyle name="Normal 9 2 4 7 2" xfId="22960" xr:uid="{00000000-0005-0000-0000-0000E2C00000}"/>
    <cellStyle name="Normal 9 2 4 7 2 2" xfId="51919" xr:uid="{00000000-0005-0000-0000-0000E3C00000}"/>
    <cellStyle name="Normal 9 2 4 7 3" xfId="43978" xr:uid="{00000000-0005-0000-0000-0000E4C00000}"/>
    <cellStyle name="Normal 9 2 4 8" xfId="21512" xr:uid="{00000000-0005-0000-0000-0000E5C00000}"/>
    <cellStyle name="Normal 9 2 4 8 2" xfId="29460" xr:uid="{00000000-0005-0000-0000-0000E6C00000}"/>
    <cellStyle name="Normal 9 2 4 8 2 2" xfId="58419" xr:uid="{00000000-0005-0000-0000-0000E7C00000}"/>
    <cellStyle name="Normal 9 2 4 8 3" xfId="50478" xr:uid="{00000000-0005-0000-0000-0000E8C00000}"/>
    <cellStyle name="Normal 9 2 4 9" xfId="8252" xr:uid="{00000000-0005-0000-0000-0000E9C00000}"/>
    <cellStyle name="Normal 9 2 4 9 2" xfId="37310" xr:uid="{00000000-0005-0000-0000-0000EAC00000}"/>
    <cellStyle name="Normal 9 2 5" xfId="1979" xr:uid="{00000000-0005-0000-0000-0000EBC00000}"/>
    <cellStyle name="Normal 9 2 5 2" xfId="2987" xr:uid="{00000000-0005-0000-0000-0000ECC00000}"/>
    <cellStyle name="Normal 9 2 5 2 2" xfId="6345" xr:uid="{00000000-0005-0000-0000-0000EDC00000}"/>
    <cellStyle name="Normal 9 2 5 2 2 2" xfId="19627" xr:uid="{00000000-0005-0000-0000-0000EEC00000}"/>
    <cellStyle name="Normal 9 2 5 2 2 2 2" xfId="27581" xr:uid="{00000000-0005-0000-0000-0000EFC00000}"/>
    <cellStyle name="Normal 9 2 5 2 2 2 2 2" xfId="56540" xr:uid="{00000000-0005-0000-0000-0000F0C00000}"/>
    <cellStyle name="Normal 9 2 5 2 2 2 3" xfId="48599" xr:uid="{00000000-0005-0000-0000-0000F1C00000}"/>
    <cellStyle name="Normal 9 2 5 2 2 3" xfId="12957" xr:uid="{00000000-0005-0000-0000-0000F2C00000}"/>
    <cellStyle name="Normal 9 2 5 2 2 3 2" xfId="42015" xr:uid="{00000000-0005-0000-0000-0000F3C00000}"/>
    <cellStyle name="Normal 9 2 5 2 2 4" xfId="35431" xr:uid="{00000000-0005-0000-0000-0000F4C00000}"/>
    <cellStyle name="Normal 9 2 5 2 3" xfId="16475" xr:uid="{00000000-0005-0000-0000-0000F5C00000}"/>
    <cellStyle name="Normal 9 2 5 2 3 2" xfId="24429" xr:uid="{00000000-0005-0000-0000-0000F6C00000}"/>
    <cellStyle name="Normal 9 2 5 2 3 2 2" xfId="53388" xr:uid="{00000000-0005-0000-0000-0000F7C00000}"/>
    <cellStyle name="Normal 9 2 5 2 3 3" xfId="45447" xr:uid="{00000000-0005-0000-0000-0000F8C00000}"/>
    <cellStyle name="Normal 9 2 5 2 4" xfId="9665" xr:uid="{00000000-0005-0000-0000-0000F9C00000}"/>
    <cellStyle name="Normal 9 2 5 2 4 2" xfId="38723" xr:uid="{00000000-0005-0000-0000-0000FAC00000}"/>
    <cellStyle name="Normal 9 2 5 2 5" xfId="32139" xr:uid="{00000000-0005-0000-0000-0000FBC00000}"/>
    <cellStyle name="Normal 9 2 5 3" xfId="4185" xr:uid="{00000000-0005-0000-0000-0000FCC00000}"/>
    <cellStyle name="Normal 9 2 5 3 2" xfId="17479" xr:uid="{00000000-0005-0000-0000-0000FDC00000}"/>
    <cellStyle name="Normal 9 2 5 3 2 2" xfId="25433" xr:uid="{00000000-0005-0000-0000-0000FEC00000}"/>
    <cellStyle name="Normal 9 2 5 3 2 2 2" xfId="54392" xr:uid="{00000000-0005-0000-0000-0000FFC00000}"/>
    <cellStyle name="Normal 9 2 5 3 2 3" xfId="46451" xr:uid="{00000000-0005-0000-0000-000000C10000}"/>
    <cellStyle name="Normal 9 2 5 3 3" xfId="10809" xr:uid="{00000000-0005-0000-0000-000001C10000}"/>
    <cellStyle name="Normal 9 2 5 3 3 2" xfId="39867" xr:uid="{00000000-0005-0000-0000-000002C10000}"/>
    <cellStyle name="Normal 9 2 5 3 4" xfId="33283" xr:uid="{00000000-0005-0000-0000-000003C10000}"/>
    <cellStyle name="Normal 9 2 5 4" xfId="5341" xr:uid="{00000000-0005-0000-0000-000004C10000}"/>
    <cellStyle name="Normal 9 2 5 4 2" xfId="18623" xr:uid="{00000000-0005-0000-0000-000005C10000}"/>
    <cellStyle name="Normal 9 2 5 4 2 2" xfId="26577" xr:uid="{00000000-0005-0000-0000-000006C10000}"/>
    <cellStyle name="Normal 9 2 5 4 2 2 2" xfId="55536" xr:uid="{00000000-0005-0000-0000-000007C10000}"/>
    <cellStyle name="Normal 9 2 5 4 2 3" xfId="47595" xr:uid="{00000000-0005-0000-0000-000008C10000}"/>
    <cellStyle name="Normal 9 2 5 4 3" xfId="11953" xr:uid="{00000000-0005-0000-0000-000009C10000}"/>
    <cellStyle name="Normal 9 2 5 4 3 2" xfId="41011" xr:uid="{00000000-0005-0000-0000-00000AC10000}"/>
    <cellStyle name="Normal 9 2 5 4 4" xfId="34427" xr:uid="{00000000-0005-0000-0000-00000BC10000}"/>
    <cellStyle name="Normal 9 2 5 5" xfId="7510" xr:uid="{00000000-0005-0000-0000-00000CC10000}"/>
    <cellStyle name="Normal 9 2 5 5 2" xfId="20771" xr:uid="{00000000-0005-0000-0000-00000DC10000}"/>
    <cellStyle name="Normal 9 2 5 5 2 2" xfId="28725" xr:uid="{00000000-0005-0000-0000-00000EC10000}"/>
    <cellStyle name="Normal 9 2 5 5 2 2 2" xfId="57684" xr:uid="{00000000-0005-0000-0000-00000FC10000}"/>
    <cellStyle name="Normal 9 2 5 5 2 3" xfId="49743" xr:uid="{00000000-0005-0000-0000-000010C10000}"/>
    <cellStyle name="Normal 9 2 5 5 3" xfId="14101" xr:uid="{00000000-0005-0000-0000-000011C10000}"/>
    <cellStyle name="Normal 9 2 5 5 3 2" xfId="43159" xr:uid="{00000000-0005-0000-0000-000012C10000}"/>
    <cellStyle name="Normal 9 2 5 5 4" xfId="36575" xr:uid="{00000000-0005-0000-0000-000013C10000}"/>
    <cellStyle name="Normal 9 2 5 6" xfId="15380" xr:uid="{00000000-0005-0000-0000-000014C10000}"/>
    <cellStyle name="Normal 9 2 5 6 2" xfId="23370" xr:uid="{00000000-0005-0000-0000-000015C10000}"/>
    <cellStyle name="Normal 9 2 5 6 2 2" xfId="52329" xr:uid="{00000000-0005-0000-0000-000016C10000}"/>
    <cellStyle name="Normal 9 2 5 6 3" xfId="44388" xr:uid="{00000000-0005-0000-0000-000017C10000}"/>
    <cellStyle name="Normal 9 2 5 7" xfId="21921" xr:uid="{00000000-0005-0000-0000-000018C10000}"/>
    <cellStyle name="Normal 9 2 5 7 2" xfId="29869" xr:uid="{00000000-0005-0000-0000-000019C10000}"/>
    <cellStyle name="Normal 9 2 5 7 2 2" xfId="58828" xr:uid="{00000000-0005-0000-0000-00001AC10000}"/>
    <cellStyle name="Normal 9 2 5 7 3" xfId="50887" xr:uid="{00000000-0005-0000-0000-00001BC10000}"/>
    <cellStyle name="Normal 9 2 5 8" xfId="8661" xr:uid="{00000000-0005-0000-0000-00001CC10000}"/>
    <cellStyle name="Normal 9 2 5 8 2" xfId="37719" xr:uid="{00000000-0005-0000-0000-00001DC10000}"/>
    <cellStyle name="Normal 9 2 5 9" xfId="31135" xr:uid="{00000000-0005-0000-0000-00001EC10000}"/>
    <cellStyle name="Normal 9 2 6" xfId="1795" xr:uid="{00000000-0005-0000-0000-00001FC10000}"/>
    <cellStyle name="Normal 9 2 6 2" xfId="2807" xr:uid="{00000000-0005-0000-0000-000020C10000}"/>
    <cellStyle name="Normal 9 2 6 2 2" xfId="6165" xr:uid="{00000000-0005-0000-0000-000021C10000}"/>
    <cellStyle name="Normal 9 2 6 2 2 2" xfId="19447" xr:uid="{00000000-0005-0000-0000-000022C10000}"/>
    <cellStyle name="Normal 9 2 6 2 2 2 2" xfId="27401" xr:uid="{00000000-0005-0000-0000-000023C10000}"/>
    <cellStyle name="Normal 9 2 6 2 2 2 2 2" xfId="56360" xr:uid="{00000000-0005-0000-0000-000024C10000}"/>
    <cellStyle name="Normal 9 2 6 2 2 2 3" xfId="48419" xr:uid="{00000000-0005-0000-0000-000025C10000}"/>
    <cellStyle name="Normal 9 2 6 2 2 3" xfId="12777" xr:uid="{00000000-0005-0000-0000-000026C10000}"/>
    <cellStyle name="Normal 9 2 6 2 2 3 2" xfId="41835" xr:uid="{00000000-0005-0000-0000-000027C10000}"/>
    <cellStyle name="Normal 9 2 6 2 2 4" xfId="35251" xr:uid="{00000000-0005-0000-0000-000028C10000}"/>
    <cellStyle name="Normal 9 2 6 2 3" xfId="16295" xr:uid="{00000000-0005-0000-0000-000029C10000}"/>
    <cellStyle name="Normal 9 2 6 2 3 2" xfId="24249" xr:uid="{00000000-0005-0000-0000-00002AC10000}"/>
    <cellStyle name="Normal 9 2 6 2 3 2 2" xfId="53208" xr:uid="{00000000-0005-0000-0000-00002BC10000}"/>
    <cellStyle name="Normal 9 2 6 2 3 3" xfId="45267" xr:uid="{00000000-0005-0000-0000-00002CC10000}"/>
    <cellStyle name="Normal 9 2 6 2 4" xfId="9485" xr:uid="{00000000-0005-0000-0000-00002DC10000}"/>
    <cellStyle name="Normal 9 2 6 2 4 2" xfId="38543" xr:uid="{00000000-0005-0000-0000-00002EC10000}"/>
    <cellStyle name="Normal 9 2 6 2 5" xfId="31959" xr:uid="{00000000-0005-0000-0000-00002FC10000}"/>
    <cellStyle name="Normal 9 2 6 3" xfId="4005" xr:uid="{00000000-0005-0000-0000-000030C10000}"/>
    <cellStyle name="Normal 9 2 6 3 2" xfId="17299" xr:uid="{00000000-0005-0000-0000-000031C10000}"/>
    <cellStyle name="Normal 9 2 6 3 2 2" xfId="25253" xr:uid="{00000000-0005-0000-0000-000032C10000}"/>
    <cellStyle name="Normal 9 2 6 3 2 2 2" xfId="54212" xr:uid="{00000000-0005-0000-0000-000033C10000}"/>
    <cellStyle name="Normal 9 2 6 3 2 3" xfId="46271" xr:uid="{00000000-0005-0000-0000-000034C10000}"/>
    <cellStyle name="Normal 9 2 6 3 3" xfId="10629" xr:uid="{00000000-0005-0000-0000-000035C10000}"/>
    <cellStyle name="Normal 9 2 6 3 3 2" xfId="39687" xr:uid="{00000000-0005-0000-0000-000036C10000}"/>
    <cellStyle name="Normal 9 2 6 3 4" xfId="33103" xr:uid="{00000000-0005-0000-0000-000037C10000}"/>
    <cellStyle name="Normal 9 2 6 4" xfId="5161" xr:uid="{00000000-0005-0000-0000-000038C10000}"/>
    <cellStyle name="Normal 9 2 6 4 2" xfId="18443" xr:uid="{00000000-0005-0000-0000-000039C10000}"/>
    <cellStyle name="Normal 9 2 6 4 2 2" xfId="26397" xr:uid="{00000000-0005-0000-0000-00003AC10000}"/>
    <cellStyle name="Normal 9 2 6 4 2 2 2" xfId="55356" xr:uid="{00000000-0005-0000-0000-00003BC10000}"/>
    <cellStyle name="Normal 9 2 6 4 2 3" xfId="47415" xr:uid="{00000000-0005-0000-0000-00003CC10000}"/>
    <cellStyle name="Normal 9 2 6 4 3" xfId="11773" xr:uid="{00000000-0005-0000-0000-00003DC10000}"/>
    <cellStyle name="Normal 9 2 6 4 3 2" xfId="40831" xr:uid="{00000000-0005-0000-0000-00003EC10000}"/>
    <cellStyle name="Normal 9 2 6 4 4" xfId="34247" xr:uid="{00000000-0005-0000-0000-00003FC10000}"/>
    <cellStyle name="Normal 9 2 6 5" xfId="7330" xr:uid="{00000000-0005-0000-0000-000040C10000}"/>
    <cellStyle name="Normal 9 2 6 5 2" xfId="20591" xr:uid="{00000000-0005-0000-0000-000041C10000}"/>
    <cellStyle name="Normal 9 2 6 5 2 2" xfId="28545" xr:uid="{00000000-0005-0000-0000-000042C10000}"/>
    <cellStyle name="Normal 9 2 6 5 2 2 2" xfId="57504" xr:uid="{00000000-0005-0000-0000-000043C10000}"/>
    <cellStyle name="Normal 9 2 6 5 2 3" xfId="49563" xr:uid="{00000000-0005-0000-0000-000044C10000}"/>
    <cellStyle name="Normal 9 2 6 5 3" xfId="13921" xr:uid="{00000000-0005-0000-0000-000045C10000}"/>
    <cellStyle name="Normal 9 2 6 5 3 2" xfId="42979" xr:uid="{00000000-0005-0000-0000-000046C10000}"/>
    <cellStyle name="Normal 9 2 6 5 4" xfId="36395" xr:uid="{00000000-0005-0000-0000-000047C10000}"/>
    <cellStyle name="Normal 9 2 6 6" xfId="15200" xr:uid="{00000000-0005-0000-0000-000048C10000}"/>
    <cellStyle name="Normal 9 2 6 6 2" xfId="23190" xr:uid="{00000000-0005-0000-0000-000049C10000}"/>
    <cellStyle name="Normal 9 2 6 6 2 2" xfId="52149" xr:uid="{00000000-0005-0000-0000-00004AC10000}"/>
    <cellStyle name="Normal 9 2 6 6 3" xfId="44208" xr:uid="{00000000-0005-0000-0000-00004BC10000}"/>
    <cellStyle name="Normal 9 2 6 7" xfId="21741" xr:uid="{00000000-0005-0000-0000-00004CC10000}"/>
    <cellStyle name="Normal 9 2 6 7 2" xfId="29689" xr:uid="{00000000-0005-0000-0000-00004DC10000}"/>
    <cellStyle name="Normal 9 2 6 7 2 2" xfId="58648" xr:uid="{00000000-0005-0000-0000-00004EC10000}"/>
    <cellStyle name="Normal 9 2 6 7 3" xfId="50707" xr:uid="{00000000-0005-0000-0000-00004FC10000}"/>
    <cellStyle name="Normal 9 2 6 8" xfId="8481" xr:uid="{00000000-0005-0000-0000-000050C10000}"/>
    <cellStyle name="Normal 9 2 6 8 2" xfId="37539" xr:uid="{00000000-0005-0000-0000-000051C10000}"/>
    <cellStyle name="Normal 9 2 6 9" xfId="30955" xr:uid="{00000000-0005-0000-0000-000052C10000}"/>
    <cellStyle name="Normal 9 2 7" xfId="3517" xr:uid="{00000000-0005-0000-0000-000053C10000}"/>
    <cellStyle name="Normal 9 2 8" xfId="2394" xr:uid="{00000000-0005-0000-0000-000054C10000}"/>
    <cellStyle name="Normal 9 2 8 2" xfId="5753" xr:uid="{00000000-0005-0000-0000-000055C10000}"/>
    <cellStyle name="Normal 9 2 8 2 2" xfId="19035" xr:uid="{00000000-0005-0000-0000-000056C10000}"/>
    <cellStyle name="Normal 9 2 8 2 2 2" xfId="26989" xr:uid="{00000000-0005-0000-0000-000057C10000}"/>
    <cellStyle name="Normal 9 2 8 2 2 2 2" xfId="55948" xr:uid="{00000000-0005-0000-0000-000058C10000}"/>
    <cellStyle name="Normal 9 2 8 2 2 3" xfId="48007" xr:uid="{00000000-0005-0000-0000-000059C10000}"/>
    <cellStyle name="Normal 9 2 8 2 3" xfId="12365" xr:uid="{00000000-0005-0000-0000-00005AC10000}"/>
    <cellStyle name="Normal 9 2 8 2 3 2" xfId="41423" xr:uid="{00000000-0005-0000-0000-00005BC10000}"/>
    <cellStyle name="Normal 9 2 8 2 4" xfId="34839" xr:uid="{00000000-0005-0000-0000-00005CC10000}"/>
    <cellStyle name="Normal 9 2 8 3" xfId="16015" xr:uid="{00000000-0005-0000-0000-00005DC10000}"/>
    <cellStyle name="Normal 9 2 8 3 2" xfId="23969" xr:uid="{00000000-0005-0000-0000-00005EC10000}"/>
    <cellStyle name="Normal 9 2 8 3 2 2" xfId="52928" xr:uid="{00000000-0005-0000-0000-00005FC10000}"/>
    <cellStyle name="Normal 9 2 8 3 3" xfId="44987" xr:uid="{00000000-0005-0000-0000-000060C10000}"/>
    <cellStyle name="Normal 9 2 8 4" xfId="9073" xr:uid="{00000000-0005-0000-0000-000061C10000}"/>
    <cellStyle name="Normal 9 2 8 4 2" xfId="38131" xr:uid="{00000000-0005-0000-0000-000062C10000}"/>
    <cellStyle name="Normal 9 2 8 5" xfId="31547" xr:uid="{00000000-0005-0000-0000-000063C10000}"/>
    <cellStyle name="Normal 9 2 9" xfId="3593" xr:uid="{00000000-0005-0000-0000-000064C10000}"/>
    <cellStyle name="Normal 9 2 9 2" xfId="16887" xr:uid="{00000000-0005-0000-0000-000065C10000}"/>
    <cellStyle name="Normal 9 2 9 2 2" xfId="24841" xr:uid="{00000000-0005-0000-0000-000066C10000}"/>
    <cellStyle name="Normal 9 2 9 2 2 2" xfId="53800" xr:uid="{00000000-0005-0000-0000-000067C10000}"/>
    <cellStyle name="Normal 9 2 9 2 3" xfId="45859" xr:uid="{00000000-0005-0000-0000-000068C10000}"/>
    <cellStyle name="Normal 9 2 9 3" xfId="10217" xr:uid="{00000000-0005-0000-0000-000069C10000}"/>
    <cellStyle name="Normal 9 2 9 3 2" xfId="39275" xr:uid="{00000000-0005-0000-0000-00006AC10000}"/>
    <cellStyle name="Normal 9 2 9 4" xfId="32691" xr:uid="{00000000-0005-0000-0000-00006BC10000}"/>
    <cellStyle name="Normal 9 3" xfId="1194" xr:uid="{00000000-0005-0000-0000-00006CC10000}"/>
    <cellStyle name="Normal 9 4" xfId="102" xr:uid="{00000000-0005-0000-0000-00006DC10000}"/>
    <cellStyle name="Normal 9 4 10" xfId="14687" xr:uid="{00000000-0005-0000-0000-00006EC10000}"/>
    <cellStyle name="Normal 9 4 10 2" xfId="22722" xr:uid="{00000000-0005-0000-0000-00006FC10000}"/>
    <cellStyle name="Normal 9 4 10 2 2" xfId="51681" xr:uid="{00000000-0005-0000-0000-000070C10000}"/>
    <cellStyle name="Normal 9 4 10 3" xfId="43740" xr:uid="{00000000-0005-0000-0000-000071C10000}"/>
    <cellStyle name="Normal 9 4 11" xfId="21349" xr:uid="{00000000-0005-0000-0000-000072C10000}"/>
    <cellStyle name="Normal 9 4 11 2" xfId="29301" xr:uid="{00000000-0005-0000-0000-000073C10000}"/>
    <cellStyle name="Normal 9 4 11 2 2" xfId="58260" xr:uid="{00000000-0005-0000-0000-000074C10000}"/>
    <cellStyle name="Normal 9 4 11 3" xfId="50319" xr:uid="{00000000-0005-0000-0000-000075C10000}"/>
    <cellStyle name="Normal 9 4 12" xfId="8091" xr:uid="{00000000-0005-0000-0000-000076C10000}"/>
    <cellStyle name="Normal 9 4 12 2" xfId="37151" xr:uid="{00000000-0005-0000-0000-000077C10000}"/>
    <cellStyle name="Normal 9 4 13" xfId="30567" xr:uid="{00000000-0005-0000-0000-000078C10000}"/>
    <cellStyle name="Normal 9 4 2" xfId="1461" xr:uid="{00000000-0005-0000-0000-000079C10000}"/>
    <cellStyle name="Normal 9 4 2 10" xfId="21443" xr:uid="{00000000-0005-0000-0000-00007AC10000}"/>
    <cellStyle name="Normal 9 4 2 10 2" xfId="29391" xr:uid="{00000000-0005-0000-0000-00007BC10000}"/>
    <cellStyle name="Normal 9 4 2 10 2 2" xfId="58350" xr:uid="{00000000-0005-0000-0000-00007CC10000}"/>
    <cellStyle name="Normal 9 4 2 10 3" xfId="50409" xr:uid="{00000000-0005-0000-0000-00007DC10000}"/>
    <cellStyle name="Normal 9 4 2 11" xfId="8183" xr:uid="{00000000-0005-0000-0000-00007EC10000}"/>
    <cellStyle name="Normal 9 4 2 11 2" xfId="37241" xr:uid="{00000000-0005-0000-0000-00007FC10000}"/>
    <cellStyle name="Normal 9 4 2 12" xfId="30657" xr:uid="{00000000-0005-0000-0000-000080C10000}"/>
    <cellStyle name="Normal 9 4 2 2" xfId="1681" xr:uid="{00000000-0005-0000-0000-000081C10000}"/>
    <cellStyle name="Normal 9 4 2 2 10" xfId="30870" xr:uid="{00000000-0005-0000-0000-000082C10000}"/>
    <cellStyle name="Normal 9 4 2 2 2" xfId="2306" xr:uid="{00000000-0005-0000-0000-000083C10000}"/>
    <cellStyle name="Normal 9 4 2 2 2 2" xfId="3314" xr:uid="{00000000-0005-0000-0000-000084C10000}"/>
    <cellStyle name="Normal 9 4 2 2 2 2 2" xfId="6672" xr:uid="{00000000-0005-0000-0000-000085C10000}"/>
    <cellStyle name="Normal 9 4 2 2 2 2 2 2" xfId="19954" xr:uid="{00000000-0005-0000-0000-000086C10000}"/>
    <cellStyle name="Normal 9 4 2 2 2 2 2 2 2" xfId="27908" xr:uid="{00000000-0005-0000-0000-000087C10000}"/>
    <cellStyle name="Normal 9 4 2 2 2 2 2 2 2 2" xfId="56867" xr:uid="{00000000-0005-0000-0000-000088C10000}"/>
    <cellStyle name="Normal 9 4 2 2 2 2 2 2 3" xfId="48926" xr:uid="{00000000-0005-0000-0000-000089C10000}"/>
    <cellStyle name="Normal 9 4 2 2 2 2 2 3" xfId="13284" xr:uid="{00000000-0005-0000-0000-00008AC10000}"/>
    <cellStyle name="Normal 9 4 2 2 2 2 2 3 2" xfId="42342" xr:uid="{00000000-0005-0000-0000-00008BC10000}"/>
    <cellStyle name="Normal 9 4 2 2 2 2 2 4" xfId="35758" xr:uid="{00000000-0005-0000-0000-00008CC10000}"/>
    <cellStyle name="Normal 9 4 2 2 2 2 3" xfId="16802" xr:uid="{00000000-0005-0000-0000-00008DC10000}"/>
    <cellStyle name="Normal 9 4 2 2 2 2 3 2" xfId="24756" xr:uid="{00000000-0005-0000-0000-00008EC10000}"/>
    <cellStyle name="Normal 9 4 2 2 2 2 3 2 2" xfId="53715" xr:uid="{00000000-0005-0000-0000-00008FC10000}"/>
    <cellStyle name="Normal 9 4 2 2 2 2 3 3" xfId="45774" xr:uid="{00000000-0005-0000-0000-000090C10000}"/>
    <cellStyle name="Normal 9 4 2 2 2 2 4" xfId="9992" xr:uid="{00000000-0005-0000-0000-000091C10000}"/>
    <cellStyle name="Normal 9 4 2 2 2 2 4 2" xfId="39050" xr:uid="{00000000-0005-0000-0000-000092C10000}"/>
    <cellStyle name="Normal 9 4 2 2 2 2 5" xfId="32466" xr:uid="{00000000-0005-0000-0000-000093C10000}"/>
    <cellStyle name="Normal 9 4 2 2 2 3" xfId="4512" xr:uid="{00000000-0005-0000-0000-000094C10000}"/>
    <cellStyle name="Normal 9 4 2 2 2 3 2" xfId="17806" xr:uid="{00000000-0005-0000-0000-000095C10000}"/>
    <cellStyle name="Normal 9 4 2 2 2 3 2 2" xfId="25760" xr:uid="{00000000-0005-0000-0000-000096C10000}"/>
    <cellStyle name="Normal 9 4 2 2 2 3 2 2 2" xfId="54719" xr:uid="{00000000-0005-0000-0000-000097C10000}"/>
    <cellStyle name="Normal 9 4 2 2 2 3 2 3" xfId="46778" xr:uid="{00000000-0005-0000-0000-000098C10000}"/>
    <cellStyle name="Normal 9 4 2 2 2 3 3" xfId="11136" xr:uid="{00000000-0005-0000-0000-000099C10000}"/>
    <cellStyle name="Normal 9 4 2 2 2 3 3 2" xfId="40194" xr:uid="{00000000-0005-0000-0000-00009AC10000}"/>
    <cellStyle name="Normal 9 4 2 2 2 3 4" xfId="33610" xr:uid="{00000000-0005-0000-0000-00009BC10000}"/>
    <cellStyle name="Normal 9 4 2 2 2 4" xfId="5668" xr:uid="{00000000-0005-0000-0000-00009CC10000}"/>
    <cellStyle name="Normal 9 4 2 2 2 4 2" xfId="18950" xr:uid="{00000000-0005-0000-0000-00009DC10000}"/>
    <cellStyle name="Normal 9 4 2 2 2 4 2 2" xfId="26904" xr:uid="{00000000-0005-0000-0000-00009EC10000}"/>
    <cellStyle name="Normal 9 4 2 2 2 4 2 2 2" xfId="55863" xr:uid="{00000000-0005-0000-0000-00009FC10000}"/>
    <cellStyle name="Normal 9 4 2 2 2 4 2 3" xfId="47922" xr:uid="{00000000-0005-0000-0000-0000A0C10000}"/>
    <cellStyle name="Normal 9 4 2 2 2 4 3" xfId="12280" xr:uid="{00000000-0005-0000-0000-0000A1C10000}"/>
    <cellStyle name="Normal 9 4 2 2 2 4 3 2" xfId="41338" xr:uid="{00000000-0005-0000-0000-0000A2C10000}"/>
    <cellStyle name="Normal 9 4 2 2 2 4 4" xfId="34754" xr:uid="{00000000-0005-0000-0000-0000A3C10000}"/>
    <cellStyle name="Normal 9 4 2 2 2 5" xfId="7837" xr:uid="{00000000-0005-0000-0000-0000A4C10000}"/>
    <cellStyle name="Normal 9 4 2 2 2 5 2" xfId="21098" xr:uid="{00000000-0005-0000-0000-0000A5C10000}"/>
    <cellStyle name="Normal 9 4 2 2 2 5 2 2" xfId="29052" xr:uid="{00000000-0005-0000-0000-0000A6C10000}"/>
    <cellStyle name="Normal 9 4 2 2 2 5 2 2 2" xfId="58011" xr:uid="{00000000-0005-0000-0000-0000A7C10000}"/>
    <cellStyle name="Normal 9 4 2 2 2 5 2 3" xfId="50070" xr:uid="{00000000-0005-0000-0000-0000A8C10000}"/>
    <cellStyle name="Normal 9 4 2 2 2 5 3" xfId="14428" xr:uid="{00000000-0005-0000-0000-0000A9C10000}"/>
    <cellStyle name="Normal 9 4 2 2 2 5 3 2" xfId="43486" xr:uid="{00000000-0005-0000-0000-0000AAC10000}"/>
    <cellStyle name="Normal 9 4 2 2 2 5 4" xfId="36902" xr:uid="{00000000-0005-0000-0000-0000ABC10000}"/>
    <cellStyle name="Normal 9 4 2 2 2 6" xfId="15707" xr:uid="{00000000-0005-0000-0000-0000ACC10000}"/>
    <cellStyle name="Normal 9 4 2 2 2 6 2" xfId="23697" xr:uid="{00000000-0005-0000-0000-0000ADC10000}"/>
    <cellStyle name="Normal 9 4 2 2 2 6 2 2" xfId="52656" xr:uid="{00000000-0005-0000-0000-0000AEC10000}"/>
    <cellStyle name="Normal 9 4 2 2 2 6 3" xfId="44715" xr:uid="{00000000-0005-0000-0000-0000AFC10000}"/>
    <cellStyle name="Normal 9 4 2 2 2 7" xfId="22248" xr:uid="{00000000-0005-0000-0000-0000B0C10000}"/>
    <cellStyle name="Normal 9 4 2 2 2 7 2" xfId="30196" xr:uid="{00000000-0005-0000-0000-0000B1C10000}"/>
    <cellStyle name="Normal 9 4 2 2 2 7 2 2" xfId="59155" xr:uid="{00000000-0005-0000-0000-0000B2C10000}"/>
    <cellStyle name="Normal 9 4 2 2 2 7 3" xfId="51214" xr:uid="{00000000-0005-0000-0000-0000B3C10000}"/>
    <cellStyle name="Normal 9 4 2 2 2 8" xfId="8988" xr:uid="{00000000-0005-0000-0000-0000B4C10000}"/>
    <cellStyle name="Normal 9 4 2 2 2 8 2" xfId="38046" xr:uid="{00000000-0005-0000-0000-0000B5C10000}"/>
    <cellStyle name="Normal 9 4 2 2 2 9" xfId="31462" xr:uid="{00000000-0005-0000-0000-0000B6C10000}"/>
    <cellStyle name="Normal 9 4 2 2 3" xfId="2722" xr:uid="{00000000-0005-0000-0000-0000B7C10000}"/>
    <cellStyle name="Normal 9 4 2 2 3 2" xfId="6080" xr:uid="{00000000-0005-0000-0000-0000B8C10000}"/>
    <cellStyle name="Normal 9 4 2 2 3 2 2" xfId="19362" xr:uid="{00000000-0005-0000-0000-0000B9C10000}"/>
    <cellStyle name="Normal 9 4 2 2 3 2 2 2" xfId="27316" xr:uid="{00000000-0005-0000-0000-0000BAC10000}"/>
    <cellStyle name="Normal 9 4 2 2 3 2 2 2 2" xfId="56275" xr:uid="{00000000-0005-0000-0000-0000BBC10000}"/>
    <cellStyle name="Normal 9 4 2 2 3 2 2 3" xfId="48334" xr:uid="{00000000-0005-0000-0000-0000BCC10000}"/>
    <cellStyle name="Normal 9 4 2 2 3 2 3" xfId="12692" xr:uid="{00000000-0005-0000-0000-0000BDC10000}"/>
    <cellStyle name="Normal 9 4 2 2 3 2 3 2" xfId="41750" xr:uid="{00000000-0005-0000-0000-0000BEC10000}"/>
    <cellStyle name="Normal 9 4 2 2 3 2 4" xfId="35166" xr:uid="{00000000-0005-0000-0000-0000BFC10000}"/>
    <cellStyle name="Normal 9 4 2 2 3 3" xfId="16210" xr:uid="{00000000-0005-0000-0000-0000C0C10000}"/>
    <cellStyle name="Normal 9 4 2 2 3 3 2" xfId="24164" xr:uid="{00000000-0005-0000-0000-0000C1C10000}"/>
    <cellStyle name="Normal 9 4 2 2 3 3 2 2" xfId="53123" xr:uid="{00000000-0005-0000-0000-0000C2C10000}"/>
    <cellStyle name="Normal 9 4 2 2 3 3 3" xfId="45182" xr:uid="{00000000-0005-0000-0000-0000C3C10000}"/>
    <cellStyle name="Normal 9 4 2 2 3 4" xfId="9400" xr:uid="{00000000-0005-0000-0000-0000C4C10000}"/>
    <cellStyle name="Normal 9 4 2 2 3 4 2" xfId="38458" xr:uid="{00000000-0005-0000-0000-0000C5C10000}"/>
    <cellStyle name="Normal 9 4 2 2 3 5" xfId="31874" xr:uid="{00000000-0005-0000-0000-0000C6C10000}"/>
    <cellStyle name="Normal 9 4 2 2 4" xfId="3920" xr:uid="{00000000-0005-0000-0000-0000C7C10000}"/>
    <cellStyle name="Normal 9 4 2 2 4 2" xfId="17214" xr:uid="{00000000-0005-0000-0000-0000C8C10000}"/>
    <cellStyle name="Normal 9 4 2 2 4 2 2" xfId="25168" xr:uid="{00000000-0005-0000-0000-0000C9C10000}"/>
    <cellStyle name="Normal 9 4 2 2 4 2 2 2" xfId="54127" xr:uid="{00000000-0005-0000-0000-0000CAC10000}"/>
    <cellStyle name="Normal 9 4 2 2 4 2 3" xfId="46186" xr:uid="{00000000-0005-0000-0000-0000CBC10000}"/>
    <cellStyle name="Normal 9 4 2 2 4 3" xfId="10544" xr:uid="{00000000-0005-0000-0000-0000CCC10000}"/>
    <cellStyle name="Normal 9 4 2 2 4 3 2" xfId="39602" xr:uid="{00000000-0005-0000-0000-0000CDC10000}"/>
    <cellStyle name="Normal 9 4 2 2 4 4" xfId="33018" xr:uid="{00000000-0005-0000-0000-0000CEC10000}"/>
    <cellStyle name="Normal 9 4 2 2 5" xfId="5076" xr:uid="{00000000-0005-0000-0000-0000CFC10000}"/>
    <cellStyle name="Normal 9 4 2 2 5 2" xfId="18358" xr:uid="{00000000-0005-0000-0000-0000D0C10000}"/>
    <cellStyle name="Normal 9 4 2 2 5 2 2" xfId="26312" xr:uid="{00000000-0005-0000-0000-0000D1C10000}"/>
    <cellStyle name="Normal 9 4 2 2 5 2 2 2" xfId="55271" xr:uid="{00000000-0005-0000-0000-0000D2C10000}"/>
    <cellStyle name="Normal 9 4 2 2 5 2 3" xfId="47330" xr:uid="{00000000-0005-0000-0000-0000D3C10000}"/>
    <cellStyle name="Normal 9 4 2 2 5 3" xfId="11688" xr:uid="{00000000-0005-0000-0000-0000D4C10000}"/>
    <cellStyle name="Normal 9 4 2 2 5 3 2" xfId="40746" xr:uid="{00000000-0005-0000-0000-0000D5C10000}"/>
    <cellStyle name="Normal 9 4 2 2 5 4" xfId="34162" xr:uid="{00000000-0005-0000-0000-0000D6C10000}"/>
    <cellStyle name="Normal 9 4 2 2 6" xfId="7245" xr:uid="{00000000-0005-0000-0000-0000D7C10000}"/>
    <cellStyle name="Normal 9 4 2 2 6 2" xfId="20506" xr:uid="{00000000-0005-0000-0000-0000D8C10000}"/>
    <cellStyle name="Normal 9 4 2 2 6 2 2" xfId="28460" xr:uid="{00000000-0005-0000-0000-0000D9C10000}"/>
    <cellStyle name="Normal 9 4 2 2 6 2 2 2" xfId="57419" xr:uid="{00000000-0005-0000-0000-0000DAC10000}"/>
    <cellStyle name="Normal 9 4 2 2 6 2 3" xfId="49478" xr:uid="{00000000-0005-0000-0000-0000DBC10000}"/>
    <cellStyle name="Normal 9 4 2 2 6 3" xfId="13836" xr:uid="{00000000-0005-0000-0000-0000DCC10000}"/>
    <cellStyle name="Normal 9 4 2 2 6 3 2" xfId="42894" xr:uid="{00000000-0005-0000-0000-0000DDC10000}"/>
    <cellStyle name="Normal 9 4 2 2 6 4" xfId="36310" xr:uid="{00000000-0005-0000-0000-0000DEC10000}"/>
    <cellStyle name="Normal 9 4 2 2 7" xfId="15114" xr:uid="{00000000-0005-0000-0000-0000DFC10000}"/>
    <cellStyle name="Normal 9 4 2 2 7 2" xfId="23104" xr:uid="{00000000-0005-0000-0000-0000E0C10000}"/>
    <cellStyle name="Normal 9 4 2 2 7 2 2" xfId="52063" xr:uid="{00000000-0005-0000-0000-0000E1C10000}"/>
    <cellStyle name="Normal 9 4 2 2 7 3" xfId="44122" xr:uid="{00000000-0005-0000-0000-0000E2C10000}"/>
    <cellStyle name="Normal 9 4 2 2 8" xfId="21656" xr:uid="{00000000-0005-0000-0000-0000E3C10000}"/>
    <cellStyle name="Normal 9 4 2 2 8 2" xfId="29604" xr:uid="{00000000-0005-0000-0000-0000E4C10000}"/>
    <cellStyle name="Normal 9 4 2 2 8 2 2" xfId="58563" xr:uid="{00000000-0005-0000-0000-0000E5C10000}"/>
    <cellStyle name="Normal 9 4 2 2 8 3" xfId="50622" xr:uid="{00000000-0005-0000-0000-0000E6C10000}"/>
    <cellStyle name="Normal 9 4 2 2 9" xfId="8396" xr:uid="{00000000-0005-0000-0000-0000E7C10000}"/>
    <cellStyle name="Normal 9 4 2 2 9 2" xfId="37454" xr:uid="{00000000-0005-0000-0000-0000E8C10000}"/>
    <cellStyle name="Normal 9 4 2 3" xfId="2093" xr:uid="{00000000-0005-0000-0000-0000E9C10000}"/>
    <cellStyle name="Normal 9 4 2 3 2" xfId="3101" xr:uid="{00000000-0005-0000-0000-0000EAC10000}"/>
    <cellStyle name="Normal 9 4 2 3 2 2" xfId="6459" xr:uid="{00000000-0005-0000-0000-0000EBC10000}"/>
    <cellStyle name="Normal 9 4 2 3 2 2 2" xfId="19741" xr:uid="{00000000-0005-0000-0000-0000ECC10000}"/>
    <cellStyle name="Normal 9 4 2 3 2 2 2 2" xfId="27695" xr:uid="{00000000-0005-0000-0000-0000EDC10000}"/>
    <cellStyle name="Normal 9 4 2 3 2 2 2 2 2" xfId="56654" xr:uid="{00000000-0005-0000-0000-0000EEC10000}"/>
    <cellStyle name="Normal 9 4 2 3 2 2 2 3" xfId="48713" xr:uid="{00000000-0005-0000-0000-0000EFC10000}"/>
    <cellStyle name="Normal 9 4 2 3 2 2 3" xfId="13071" xr:uid="{00000000-0005-0000-0000-0000F0C10000}"/>
    <cellStyle name="Normal 9 4 2 3 2 2 3 2" xfId="42129" xr:uid="{00000000-0005-0000-0000-0000F1C10000}"/>
    <cellStyle name="Normal 9 4 2 3 2 2 4" xfId="35545" xr:uid="{00000000-0005-0000-0000-0000F2C10000}"/>
    <cellStyle name="Normal 9 4 2 3 2 3" xfId="16589" xr:uid="{00000000-0005-0000-0000-0000F3C10000}"/>
    <cellStyle name="Normal 9 4 2 3 2 3 2" xfId="24543" xr:uid="{00000000-0005-0000-0000-0000F4C10000}"/>
    <cellStyle name="Normal 9 4 2 3 2 3 2 2" xfId="53502" xr:uid="{00000000-0005-0000-0000-0000F5C10000}"/>
    <cellStyle name="Normal 9 4 2 3 2 3 3" xfId="45561" xr:uid="{00000000-0005-0000-0000-0000F6C10000}"/>
    <cellStyle name="Normal 9 4 2 3 2 4" xfId="9779" xr:uid="{00000000-0005-0000-0000-0000F7C10000}"/>
    <cellStyle name="Normal 9 4 2 3 2 4 2" xfId="38837" xr:uid="{00000000-0005-0000-0000-0000F8C10000}"/>
    <cellStyle name="Normal 9 4 2 3 2 5" xfId="32253" xr:uid="{00000000-0005-0000-0000-0000F9C10000}"/>
    <cellStyle name="Normal 9 4 2 3 3" xfId="4299" xr:uid="{00000000-0005-0000-0000-0000FAC10000}"/>
    <cellStyle name="Normal 9 4 2 3 3 2" xfId="17593" xr:uid="{00000000-0005-0000-0000-0000FBC10000}"/>
    <cellStyle name="Normal 9 4 2 3 3 2 2" xfId="25547" xr:uid="{00000000-0005-0000-0000-0000FCC10000}"/>
    <cellStyle name="Normal 9 4 2 3 3 2 2 2" xfId="54506" xr:uid="{00000000-0005-0000-0000-0000FDC10000}"/>
    <cellStyle name="Normal 9 4 2 3 3 2 3" xfId="46565" xr:uid="{00000000-0005-0000-0000-0000FEC10000}"/>
    <cellStyle name="Normal 9 4 2 3 3 3" xfId="10923" xr:uid="{00000000-0005-0000-0000-0000FFC10000}"/>
    <cellStyle name="Normal 9 4 2 3 3 3 2" xfId="39981" xr:uid="{00000000-0005-0000-0000-000000C20000}"/>
    <cellStyle name="Normal 9 4 2 3 3 4" xfId="33397" xr:uid="{00000000-0005-0000-0000-000001C20000}"/>
    <cellStyle name="Normal 9 4 2 3 4" xfId="5455" xr:uid="{00000000-0005-0000-0000-000002C20000}"/>
    <cellStyle name="Normal 9 4 2 3 4 2" xfId="18737" xr:uid="{00000000-0005-0000-0000-000003C20000}"/>
    <cellStyle name="Normal 9 4 2 3 4 2 2" xfId="26691" xr:uid="{00000000-0005-0000-0000-000004C20000}"/>
    <cellStyle name="Normal 9 4 2 3 4 2 2 2" xfId="55650" xr:uid="{00000000-0005-0000-0000-000005C20000}"/>
    <cellStyle name="Normal 9 4 2 3 4 2 3" xfId="47709" xr:uid="{00000000-0005-0000-0000-000006C20000}"/>
    <cellStyle name="Normal 9 4 2 3 4 3" xfId="12067" xr:uid="{00000000-0005-0000-0000-000007C20000}"/>
    <cellStyle name="Normal 9 4 2 3 4 3 2" xfId="41125" xr:uid="{00000000-0005-0000-0000-000008C20000}"/>
    <cellStyle name="Normal 9 4 2 3 4 4" xfId="34541" xr:uid="{00000000-0005-0000-0000-000009C20000}"/>
    <cellStyle name="Normal 9 4 2 3 5" xfId="7624" xr:uid="{00000000-0005-0000-0000-00000AC20000}"/>
    <cellStyle name="Normal 9 4 2 3 5 2" xfId="20885" xr:uid="{00000000-0005-0000-0000-00000BC20000}"/>
    <cellStyle name="Normal 9 4 2 3 5 2 2" xfId="28839" xr:uid="{00000000-0005-0000-0000-00000CC20000}"/>
    <cellStyle name="Normal 9 4 2 3 5 2 2 2" xfId="57798" xr:uid="{00000000-0005-0000-0000-00000DC20000}"/>
    <cellStyle name="Normal 9 4 2 3 5 2 3" xfId="49857" xr:uid="{00000000-0005-0000-0000-00000EC20000}"/>
    <cellStyle name="Normal 9 4 2 3 5 3" xfId="14215" xr:uid="{00000000-0005-0000-0000-00000FC20000}"/>
    <cellStyle name="Normal 9 4 2 3 5 3 2" xfId="43273" xr:uid="{00000000-0005-0000-0000-000010C20000}"/>
    <cellStyle name="Normal 9 4 2 3 5 4" xfId="36689" xr:uid="{00000000-0005-0000-0000-000011C20000}"/>
    <cellStyle name="Normal 9 4 2 3 6" xfId="15494" xr:uid="{00000000-0005-0000-0000-000012C20000}"/>
    <cellStyle name="Normal 9 4 2 3 6 2" xfId="23484" xr:uid="{00000000-0005-0000-0000-000013C20000}"/>
    <cellStyle name="Normal 9 4 2 3 6 2 2" xfId="52443" xr:uid="{00000000-0005-0000-0000-000014C20000}"/>
    <cellStyle name="Normal 9 4 2 3 6 3" xfId="44502" xr:uid="{00000000-0005-0000-0000-000015C20000}"/>
    <cellStyle name="Normal 9 4 2 3 7" xfId="22035" xr:uid="{00000000-0005-0000-0000-000016C20000}"/>
    <cellStyle name="Normal 9 4 2 3 7 2" xfId="29983" xr:uid="{00000000-0005-0000-0000-000017C20000}"/>
    <cellStyle name="Normal 9 4 2 3 7 2 2" xfId="58942" xr:uid="{00000000-0005-0000-0000-000018C20000}"/>
    <cellStyle name="Normal 9 4 2 3 7 3" xfId="51001" xr:uid="{00000000-0005-0000-0000-000019C20000}"/>
    <cellStyle name="Normal 9 4 2 3 8" xfId="8775" xr:uid="{00000000-0005-0000-0000-00001AC20000}"/>
    <cellStyle name="Normal 9 4 2 3 8 2" xfId="37833" xr:uid="{00000000-0005-0000-0000-00001BC20000}"/>
    <cellStyle name="Normal 9 4 2 3 9" xfId="31249" xr:uid="{00000000-0005-0000-0000-00001CC20000}"/>
    <cellStyle name="Normal 9 4 2 4" xfId="1911" xr:uid="{00000000-0005-0000-0000-00001DC20000}"/>
    <cellStyle name="Normal 9 4 2 4 2" xfId="2921" xr:uid="{00000000-0005-0000-0000-00001EC20000}"/>
    <cellStyle name="Normal 9 4 2 4 2 2" xfId="6279" xr:uid="{00000000-0005-0000-0000-00001FC20000}"/>
    <cellStyle name="Normal 9 4 2 4 2 2 2" xfId="19561" xr:uid="{00000000-0005-0000-0000-000020C20000}"/>
    <cellStyle name="Normal 9 4 2 4 2 2 2 2" xfId="27515" xr:uid="{00000000-0005-0000-0000-000021C20000}"/>
    <cellStyle name="Normal 9 4 2 4 2 2 2 2 2" xfId="56474" xr:uid="{00000000-0005-0000-0000-000022C20000}"/>
    <cellStyle name="Normal 9 4 2 4 2 2 2 3" xfId="48533" xr:uid="{00000000-0005-0000-0000-000023C20000}"/>
    <cellStyle name="Normal 9 4 2 4 2 2 3" xfId="12891" xr:uid="{00000000-0005-0000-0000-000024C20000}"/>
    <cellStyle name="Normal 9 4 2 4 2 2 3 2" xfId="41949" xr:uid="{00000000-0005-0000-0000-000025C20000}"/>
    <cellStyle name="Normal 9 4 2 4 2 2 4" xfId="35365" xr:uid="{00000000-0005-0000-0000-000026C20000}"/>
    <cellStyle name="Normal 9 4 2 4 2 3" xfId="16409" xr:uid="{00000000-0005-0000-0000-000027C20000}"/>
    <cellStyle name="Normal 9 4 2 4 2 3 2" xfId="24363" xr:uid="{00000000-0005-0000-0000-000028C20000}"/>
    <cellStyle name="Normal 9 4 2 4 2 3 2 2" xfId="53322" xr:uid="{00000000-0005-0000-0000-000029C20000}"/>
    <cellStyle name="Normal 9 4 2 4 2 3 3" xfId="45381" xr:uid="{00000000-0005-0000-0000-00002AC20000}"/>
    <cellStyle name="Normal 9 4 2 4 2 4" xfId="9599" xr:uid="{00000000-0005-0000-0000-00002BC20000}"/>
    <cellStyle name="Normal 9 4 2 4 2 4 2" xfId="38657" xr:uid="{00000000-0005-0000-0000-00002CC20000}"/>
    <cellStyle name="Normal 9 4 2 4 2 5" xfId="32073" xr:uid="{00000000-0005-0000-0000-00002DC20000}"/>
    <cellStyle name="Normal 9 4 2 4 3" xfId="4119" xr:uid="{00000000-0005-0000-0000-00002EC20000}"/>
    <cellStyle name="Normal 9 4 2 4 3 2" xfId="17413" xr:uid="{00000000-0005-0000-0000-00002FC20000}"/>
    <cellStyle name="Normal 9 4 2 4 3 2 2" xfId="25367" xr:uid="{00000000-0005-0000-0000-000030C20000}"/>
    <cellStyle name="Normal 9 4 2 4 3 2 2 2" xfId="54326" xr:uid="{00000000-0005-0000-0000-000031C20000}"/>
    <cellStyle name="Normal 9 4 2 4 3 2 3" xfId="46385" xr:uid="{00000000-0005-0000-0000-000032C20000}"/>
    <cellStyle name="Normal 9 4 2 4 3 3" xfId="10743" xr:uid="{00000000-0005-0000-0000-000033C20000}"/>
    <cellStyle name="Normal 9 4 2 4 3 3 2" xfId="39801" xr:uid="{00000000-0005-0000-0000-000034C20000}"/>
    <cellStyle name="Normal 9 4 2 4 3 4" xfId="33217" xr:uid="{00000000-0005-0000-0000-000035C20000}"/>
    <cellStyle name="Normal 9 4 2 4 4" xfId="5275" xr:uid="{00000000-0005-0000-0000-000036C20000}"/>
    <cellStyle name="Normal 9 4 2 4 4 2" xfId="18557" xr:uid="{00000000-0005-0000-0000-000037C20000}"/>
    <cellStyle name="Normal 9 4 2 4 4 2 2" xfId="26511" xr:uid="{00000000-0005-0000-0000-000038C20000}"/>
    <cellStyle name="Normal 9 4 2 4 4 2 2 2" xfId="55470" xr:uid="{00000000-0005-0000-0000-000039C20000}"/>
    <cellStyle name="Normal 9 4 2 4 4 2 3" xfId="47529" xr:uid="{00000000-0005-0000-0000-00003AC20000}"/>
    <cellStyle name="Normal 9 4 2 4 4 3" xfId="11887" xr:uid="{00000000-0005-0000-0000-00003BC20000}"/>
    <cellStyle name="Normal 9 4 2 4 4 3 2" xfId="40945" xr:uid="{00000000-0005-0000-0000-00003CC20000}"/>
    <cellStyle name="Normal 9 4 2 4 4 4" xfId="34361" xr:uid="{00000000-0005-0000-0000-00003DC20000}"/>
    <cellStyle name="Normal 9 4 2 4 5" xfId="7444" xr:uid="{00000000-0005-0000-0000-00003EC20000}"/>
    <cellStyle name="Normal 9 4 2 4 5 2" xfId="20705" xr:uid="{00000000-0005-0000-0000-00003FC20000}"/>
    <cellStyle name="Normal 9 4 2 4 5 2 2" xfId="28659" xr:uid="{00000000-0005-0000-0000-000040C20000}"/>
    <cellStyle name="Normal 9 4 2 4 5 2 2 2" xfId="57618" xr:uid="{00000000-0005-0000-0000-000041C20000}"/>
    <cellStyle name="Normal 9 4 2 4 5 2 3" xfId="49677" xr:uid="{00000000-0005-0000-0000-000042C20000}"/>
    <cellStyle name="Normal 9 4 2 4 5 3" xfId="14035" xr:uid="{00000000-0005-0000-0000-000043C20000}"/>
    <cellStyle name="Normal 9 4 2 4 5 3 2" xfId="43093" xr:uid="{00000000-0005-0000-0000-000044C20000}"/>
    <cellStyle name="Normal 9 4 2 4 5 4" xfId="36509" xr:uid="{00000000-0005-0000-0000-000045C20000}"/>
    <cellStyle name="Normal 9 4 2 4 6" xfId="15314" xr:uid="{00000000-0005-0000-0000-000046C20000}"/>
    <cellStyle name="Normal 9 4 2 4 6 2" xfId="23304" xr:uid="{00000000-0005-0000-0000-000047C20000}"/>
    <cellStyle name="Normal 9 4 2 4 6 2 2" xfId="52263" xr:uid="{00000000-0005-0000-0000-000048C20000}"/>
    <cellStyle name="Normal 9 4 2 4 6 3" xfId="44322" xr:uid="{00000000-0005-0000-0000-000049C20000}"/>
    <cellStyle name="Normal 9 4 2 4 7" xfId="21855" xr:uid="{00000000-0005-0000-0000-00004AC20000}"/>
    <cellStyle name="Normal 9 4 2 4 7 2" xfId="29803" xr:uid="{00000000-0005-0000-0000-00004BC20000}"/>
    <cellStyle name="Normal 9 4 2 4 7 2 2" xfId="58762" xr:uid="{00000000-0005-0000-0000-00004CC20000}"/>
    <cellStyle name="Normal 9 4 2 4 7 3" xfId="50821" xr:uid="{00000000-0005-0000-0000-00004DC20000}"/>
    <cellStyle name="Normal 9 4 2 4 8" xfId="8595" xr:uid="{00000000-0005-0000-0000-00004EC20000}"/>
    <cellStyle name="Normal 9 4 2 4 8 2" xfId="37653" xr:uid="{00000000-0005-0000-0000-00004FC20000}"/>
    <cellStyle name="Normal 9 4 2 4 9" xfId="31069" xr:uid="{00000000-0005-0000-0000-000050C20000}"/>
    <cellStyle name="Normal 9 4 2 5" xfId="2509" xr:uid="{00000000-0005-0000-0000-000051C20000}"/>
    <cellStyle name="Normal 9 4 2 5 2" xfId="5867" xr:uid="{00000000-0005-0000-0000-000052C20000}"/>
    <cellStyle name="Normal 9 4 2 5 2 2" xfId="19149" xr:uid="{00000000-0005-0000-0000-000053C20000}"/>
    <cellStyle name="Normal 9 4 2 5 2 2 2" xfId="27103" xr:uid="{00000000-0005-0000-0000-000054C20000}"/>
    <cellStyle name="Normal 9 4 2 5 2 2 2 2" xfId="56062" xr:uid="{00000000-0005-0000-0000-000055C20000}"/>
    <cellStyle name="Normal 9 4 2 5 2 2 3" xfId="48121" xr:uid="{00000000-0005-0000-0000-000056C20000}"/>
    <cellStyle name="Normal 9 4 2 5 2 3" xfId="12479" xr:uid="{00000000-0005-0000-0000-000057C20000}"/>
    <cellStyle name="Normal 9 4 2 5 2 3 2" xfId="41537" xr:uid="{00000000-0005-0000-0000-000058C20000}"/>
    <cellStyle name="Normal 9 4 2 5 2 4" xfId="34953" xr:uid="{00000000-0005-0000-0000-000059C20000}"/>
    <cellStyle name="Normal 9 4 2 5 3" xfId="15964" xr:uid="{00000000-0005-0000-0000-00005AC20000}"/>
    <cellStyle name="Normal 9 4 2 5 3 2" xfId="23937" xr:uid="{00000000-0005-0000-0000-00005BC20000}"/>
    <cellStyle name="Normal 9 4 2 5 3 2 2" xfId="52896" xr:uid="{00000000-0005-0000-0000-00005CC20000}"/>
    <cellStyle name="Normal 9 4 2 5 3 3" xfId="44955" xr:uid="{00000000-0005-0000-0000-00005DC20000}"/>
    <cellStyle name="Normal 9 4 2 5 4" xfId="9187" xr:uid="{00000000-0005-0000-0000-00005EC20000}"/>
    <cellStyle name="Normal 9 4 2 5 4 2" xfId="38245" xr:uid="{00000000-0005-0000-0000-00005FC20000}"/>
    <cellStyle name="Normal 9 4 2 5 5" xfId="31661" xr:uid="{00000000-0005-0000-0000-000060C20000}"/>
    <cellStyle name="Normal 9 4 2 6" xfId="3707" xr:uid="{00000000-0005-0000-0000-000061C20000}"/>
    <cellStyle name="Normal 9 4 2 6 2" xfId="17001" xr:uid="{00000000-0005-0000-0000-000062C20000}"/>
    <cellStyle name="Normal 9 4 2 6 2 2" xfId="24955" xr:uid="{00000000-0005-0000-0000-000063C20000}"/>
    <cellStyle name="Normal 9 4 2 6 2 2 2" xfId="53914" xr:uid="{00000000-0005-0000-0000-000064C20000}"/>
    <cellStyle name="Normal 9 4 2 6 2 3" xfId="45973" xr:uid="{00000000-0005-0000-0000-000065C20000}"/>
    <cellStyle name="Normal 9 4 2 6 3" xfId="10331" xr:uid="{00000000-0005-0000-0000-000066C20000}"/>
    <cellStyle name="Normal 9 4 2 6 3 2" xfId="39389" xr:uid="{00000000-0005-0000-0000-000067C20000}"/>
    <cellStyle name="Normal 9 4 2 6 4" xfId="32805" xr:uid="{00000000-0005-0000-0000-000068C20000}"/>
    <cellStyle name="Normal 9 4 2 7" xfId="4863" xr:uid="{00000000-0005-0000-0000-000069C20000}"/>
    <cellStyle name="Normal 9 4 2 7 2" xfId="18145" xr:uid="{00000000-0005-0000-0000-00006AC20000}"/>
    <cellStyle name="Normal 9 4 2 7 2 2" xfId="26099" xr:uid="{00000000-0005-0000-0000-00006BC20000}"/>
    <cellStyle name="Normal 9 4 2 7 2 2 2" xfId="55058" xr:uid="{00000000-0005-0000-0000-00006CC20000}"/>
    <cellStyle name="Normal 9 4 2 7 2 3" xfId="47117" xr:uid="{00000000-0005-0000-0000-00006DC20000}"/>
    <cellStyle name="Normal 9 4 2 7 3" xfId="11475" xr:uid="{00000000-0005-0000-0000-00006EC20000}"/>
    <cellStyle name="Normal 9 4 2 7 3 2" xfId="40533" xr:uid="{00000000-0005-0000-0000-00006FC20000}"/>
    <cellStyle name="Normal 9 4 2 7 4" xfId="33949" xr:uid="{00000000-0005-0000-0000-000070C20000}"/>
    <cellStyle name="Normal 9 4 2 8" xfId="7032" xr:uid="{00000000-0005-0000-0000-000071C20000}"/>
    <cellStyle name="Normal 9 4 2 8 2" xfId="20293" xr:uid="{00000000-0005-0000-0000-000072C20000}"/>
    <cellStyle name="Normal 9 4 2 8 2 2" xfId="28247" xr:uid="{00000000-0005-0000-0000-000073C20000}"/>
    <cellStyle name="Normal 9 4 2 8 2 2 2" xfId="57206" xr:uid="{00000000-0005-0000-0000-000074C20000}"/>
    <cellStyle name="Normal 9 4 2 8 2 3" xfId="49265" xr:uid="{00000000-0005-0000-0000-000075C20000}"/>
    <cellStyle name="Normal 9 4 2 8 3" xfId="13623" xr:uid="{00000000-0005-0000-0000-000076C20000}"/>
    <cellStyle name="Normal 9 4 2 8 3 2" xfId="42681" xr:uid="{00000000-0005-0000-0000-000077C20000}"/>
    <cellStyle name="Normal 9 4 2 8 4" xfId="36097" xr:uid="{00000000-0005-0000-0000-000078C20000}"/>
    <cellStyle name="Normal 9 4 2 9" xfId="14901" xr:uid="{00000000-0005-0000-0000-000079C20000}"/>
    <cellStyle name="Normal 9 4 2 9 2" xfId="22891" xr:uid="{00000000-0005-0000-0000-00007AC20000}"/>
    <cellStyle name="Normal 9 4 2 9 2 2" xfId="51850" xr:uid="{00000000-0005-0000-0000-00007BC20000}"/>
    <cellStyle name="Normal 9 4 2 9 3" xfId="43909" xr:uid="{00000000-0005-0000-0000-00007CC20000}"/>
    <cellStyle name="Normal 9 4 3" xfId="1561" xr:uid="{00000000-0005-0000-0000-00007DC20000}"/>
    <cellStyle name="Normal 9 4 3 10" xfId="30750" xr:uid="{00000000-0005-0000-0000-00007EC20000}"/>
    <cellStyle name="Normal 9 4 3 2" xfId="2186" xr:uid="{00000000-0005-0000-0000-00007FC20000}"/>
    <cellStyle name="Normal 9 4 3 2 2" xfId="3194" xr:uid="{00000000-0005-0000-0000-000080C20000}"/>
    <cellStyle name="Normal 9 4 3 2 2 2" xfId="6552" xr:uid="{00000000-0005-0000-0000-000081C20000}"/>
    <cellStyle name="Normal 9 4 3 2 2 2 2" xfId="19834" xr:uid="{00000000-0005-0000-0000-000082C20000}"/>
    <cellStyle name="Normal 9 4 3 2 2 2 2 2" xfId="27788" xr:uid="{00000000-0005-0000-0000-000083C20000}"/>
    <cellStyle name="Normal 9 4 3 2 2 2 2 2 2" xfId="56747" xr:uid="{00000000-0005-0000-0000-000084C20000}"/>
    <cellStyle name="Normal 9 4 3 2 2 2 2 3" xfId="48806" xr:uid="{00000000-0005-0000-0000-000085C20000}"/>
    <cellStyle name="Normal 9 4 3 2 2 2 3" xfId="13164" xr:uid="{00000000-0005-0000-0000-000086C20000}"/>
    <cellStyle name="Normal 9 4 3 2 2 2 3 2" xfId="42222" xr:uid="{00000000-0005-0000-0000-000087C20000}"/>
    <cellStyle name="Normal 9 4 3 2 2 2 4" xfId="35638" xr:uid="{00000000-0005-0000-0000-000088C20000}"/>
    <cellStyle name="Normal 9 4 3 2 2 3" xfId="16682" xr:uid="{00000000-0005-0000-0000-000089C20000}"/>
    <cellStyle name="Normal 9 4 3 2 2 3 2" xfId="24636" xr:uid="{00000000-0005-0000-0000-00008AC20000}"/>
    <cellStyle name="Normal 9 4 3 2 2 3 2 2" xfId="53595" xr:uid="{00000000-0005-0000-0000-00008BC20000}"/>
    <cellStyle name="Normal 9 4 3 2 2 3 3" xfId="45654" xr:uid="{00000000-0005-0000-0000-00008CC20000}"/>
    <cellStyle name="Normal 9 4 3 2 2 4" xfId="9872" xr:uid="{00000000-0005-0000-0000-00008DC20000}"/>
    <cellStyle name="Normal 9 4 3 2 2 4 2" xfId="38930" xr:uid="{00000000-0005-0000-0000-00008EC20000}"/>
    <cellStyle name="Normal 9 4 3 2 2 5" xfId="32346" xr:uid="{00000000-0005-0000-0000-00008FC20000}"/>
    <cellStyle name="Normal 9 4 3 2 3" xfId="4392" xr:uid="{00000000-0005-0000-0000-000090C20000}"/>
    <cellStyle name="Normal 9 4 3 2 3 2" xfId="17686" xr:uid="{00000000-0005-0000-0000-000091C20000}"/>
    <cellStyle name="Normal 9 4 3 2 3 2 2" xfId="25640" xr:uid="{00000000-0005-0000-0000-000092C20000}"/>
    <cellStyle name="Normal 9 4 3 2 3 2 2 2" xfId="54599" xr:uid="{00000000-0005-0000-0000-000093C20000}"/>
    <cellStyle name="Normal 9 4 3 2 3 2 3" xfId="46658" xr:uid="{00000000-0005-0000-0000-000094C20000}"/>
    <cellStyle name="Normal 9 4 3 2 3 3" xfId="11016" xr:uid="{00000000-0005-0000-0000-000095C20000}"/>
    <cellStyle name="Normal 9 4 3 2 3 3 2" xfId="40074" xr:uid="{00000000-0005-0000-0000-000096C20000}"/>
    <cellStyle name="Normal 9 4 3 2 3 4" xfId="33490" xr:uid="{00000000-0005-0000-0000-000097C20000}"/>
    <cellStyle name="Normal 9 4 3 2 4" xfId="5548" xr:uid="{00000000-0005-0000-0000-000098C20000}"/>
    <cellStyle name="Normal 9 4 3 2 4 2" xfId="18830" xr:uid="{00000000-0005-0000-0000-000099C20000}"/>
    <cellStyle name="Normal 9 4 3 2 4 2 2" xfId="26784" xr:uid="{00000000-0005-0000-0000-00009AC20000}"/>
    <cellStyle name="Normal 9 4 3 2 4 2 2 2" xfId="55743" xr:uid="{00000000-0005-0000-0000-00009BC20000}"/>
    <cellStyle name="Normal 9 4 3 2 4 2 3" xfId="47802" xr:uid="{00000000-0005-0000-0000-00009CC20000}"/>
    <cellStyle name="Normal 9 4 3 2 4 3" xfId="12160" xr:uid="{00000000-0005-0000-0000-00009DC20000}"/>
    <cellStyle name="Normal 9 4 3 2 4 3 2" xfId="41218" xr:uid="{00000000-0005-0000-0000-00009EC20000}"/>
    <cellStyle name="Normal 9 4 3 2 4 4" xfId="34634" xr:uid="{00000000-0005-0000-0000-00009FC20000}"/>
    <cellStyle name="Normal 9 4 3 2 5" xfId="7717" xr:uid="{00000000-0005-0000-0000-0000A0C20000}"/>
    <cellStyle name="Normal 9 4 3 2 5 2" xfId="20978" xr:uid="{00000000-0005-0000-0000-0000A1C20000}"/>
    <cellStyle name="Normal 9 4 3 2 5 2 2" xfId="28932" xr:uid="{00000000-0005-0000-0000-0000A2C20000}"/>
    <cellStyle name="Normal 9 4 3 2 5 2 2 2" xfId="57891" xr:uid="{00000000-0005-0000-0000-0000A3C20000}"/>
    <cellStyle name="Normal 9 4 3 2 5 2 3" xfId="49950" xr:uid="{00000000-0005-0000-0000-0000A4C20000}"/>
    <cellStyle name="Normal 9 4 3 2 5 3" xfId="14308" xr:uid="{00000000-0005-0000-0000-0000A5C20000}"/>
    <cellStyle name="Normal 9 4 3 2 5 3 2" xfId="43366" xr:uid="{00000000-0005-0000-0000-0000A6C20000}"/>
    <cellStyle name="Normal 9 4 3 2 5 4" xfId="36782" xr:uid="{00000000-0005-0000-0000-0000A7C20000}"/>
    <cellStyle name="Normal 9 4 3 2 6" xfId="15587" xr:uid="{00000000-0005-0000-0000-0000A8C20000}"/>
    <cellStyle name="Normal 9 4 3 2 6 2" xfId="23577" xr:uid="{00000000-0005-0000-0000-0000A9C20000}"/>
    <cellStyle name="Normal 9 4 3 2 6 2 2" xfId="52536" xr:uid="{00000000-0005-0000-0000-0000AAC20000}"/>
    <cellStyle name="Normal 9 4 3 2 6 3" xfId="44595" xr:uid="{00000000-0005-0000-0000-0000ABC20000}"/>
    <cellStyle name="Normal 9 4 3 2 7" xfId="22128" xr:uid="{00000000-0005-0000-0000-0000ACC20000}"/>
    <cellStyle name="Normal 9 4 3 2 7 2" xfId="30076" xr:uid="{00000000-0005-0000-0000-0000ADC20000}"/>
    <cellStyle name="Normal 9 4 3 2 7 2 2" xfId="59035" xr:uid="{00000000-0005-0000-0000-0000AEC20000}"/>
    <cellStyle name="Normal 9 4 3 2 7 3" xfId="51094" xr:uid="{00000000-0005-0000-0000-0000AFC20000}"/>
    <cellStyle name="Normal 9 4 3 2 8" xfId="8868" xr:uid="{00000000-0005-0000-0000-0000B0C20000}"/>
    <cellStyle name="Normal 9 4 3 2 8 2" xfId="37926" xr:uid="{00000000-0005-0000-0000-0000B1C20000}"/>
    <cellStyle name="Normal 9 4 3 2 9" xfId="31342" xr:uid="{00000000-0005-0000-0000-0000B2C20000}"/>
    <cellStyle name="Normal 9 4 3 3" xfId="2602" xr:uid="{00000000-0005-0000-0000-0000B3C20000}"/>
    <cellStyle name="Normal 9 4 3 3 2" xfId="5960" xr:uid="{00000000-0005-0000-0000-0000B4C20000}"/>
    <cellStyle name="Normal 9 4 3 3 2 2" xfId="19242" xr:uid="{00000000-0005-0000-0000-0000B5C20000}"/>
    <cellStyle name="Normal 9 4 3 3 2 2 2" xfId="27196" xr:uid="{00000000-0005-0000-0000-0000B6C20000}"/>
    <cellStyle name="Normal 9 4 3 3 2 2 2 2" xfId="56155" xr:uid="{00000000-0005-0000-0000-0000B7C20000}"/>
    <cellStyle name="Normal 9 4 3 3 2 2 3" xfId="48214" xr:uid="{00000000-0005-0000-0000-0000B8C20000}"/>
    <cellStyle name="Normal 9 4 3 3 2 3" xfId="12572" xr:uid="{00000000-0005-0000-0000-0000B9C20000}"/>
    <cellStyle name="Normal 9 4 3 3 2 3 2" xfId="41630" xr:uid="{00000000-0005-0000-0000-0000BAC20000}"/>
    <cellStyle name="Normal 9 4 3 3 2 4" xfId="35046" xr:uid="{00000000-0005-0000-0000-0000BBC20000}"/>
    <cellStyle name="Normal 9 4 3 3 3" xfId="16090" xr:uid="{00000000-0005-0000-0000-0000BCC20000}"/>
    <cellStyle name="Normal 9 4 3 3 3 2" xfId="24044" xr:uid="{00000000-0005-0000-0000-0000BDC20000}"/>
    <cellStyle name="Normal 9 4 3 3 3 2 2" xfId="53003" xr:uid="{00000000-0005-0000-0000-0000BEC20000}"/>
    <cellStyle name="Normal 9 4 3 3 3 3" xfId="45062" xr:uid="{00000000-0005-0000-0000-0000BFC20000}"/>
    <cellStyle name="Normal 9 4 3 3 4" xfId="9280" xr:uid="{00000000-0005-0000-0000-0000C0C20000}"/>
    <cellStyle name="Normal 9 4 3 3 4 2" xfId="38338" xr:uid="{00000000-0005-0000-0000-0000C1C20000}"/>
    <cellStyle name="Normal 9 4 3 3 5" xfId="31754" xr:uid="{00000000-0005-0000-0000-0000C2C20000}"/>
    <cellStyle name="Normal 9 4 3 4" xfId="3800" xr:uid="{00000000-0005-0000-0000-0000C3C20000}"/>
    <cellStyle name="Normal 9 4 3 4 2" xfId="17094" xr:uid="{00000000-0005-0000-0000-0000C4C20000}"/>
    <cellStyle name="Normal 9 4 3 4 2 2" xfId="25048" xr:uid="{00000000-0005-0000-0000-0000C5C20000}"/>
    <cellStyle name="Normal 9 4 3 4 2 2 2" xfId="54007" xr:uid="{00000000-0005-0000-0000-0000C6C20000}"/>
    <cellStyle name="Normal 9 4 3 4 2 3" xfId="46066" xr:uid="{00000000-0005-0000-0000-0000C7C20000}"/>
    <cellStyle name="Normal 9 4 3 4 3" xfId="10424" xr:uid="{00000000-0005-0000-0000-0000C8C20000}"/>
    <cellStyle name="Normal 9 4 3 4 3 2" xfId="39482" xr:uid="{00000000-0005-0000-0000-0000C9C20000}"/>
    <cellStyle name="Normal 9 4 3 4 4" xfId="32898" xr:uid="{00000000-0005-0000-0000-0000CAC20000}"/>
    <cellStyle name="Normal 9 4 3 5" xfId="4956" xr:uid="{00000000-0005-0000-0000-0000CBC20000}"/>
    <cellStyle name="Normal 9 4 3 5 2" xfId="18238" xr:uid="{00000000-0005-0000-0000-0000CCC20000}"/>
    <cellStyle name="Normal 9 4 3 5 2 2" xfId="26192" xr:uid="{00000000-0005-0000-0000-0000CDC20000}"/>
    <cellStyle name="Normal 9 4 3 5 2 2 2" xfId="55151" xr:uid="{00000000-0005-0000-0000-0000CEC20000}"/>
    <cellStyle name="Normal 9 4 3 5 2 3" xfId="47210" xr:uid="{00000000-0005-0000-0000-0000CFC20000}"/>
    <cellStyle name="Normal 9 4 3 5 3" xfId="11568" xr:uid="{00000000-0005-0000-0000-0000D0C20000}"/>
    <cellStyle name="Normal 9 4 3 5 3 2" xfId="40626" xr:uid="{00000000-0005-0000-0000-0000D1C20000}"/>
    <cellStyle name="Normal 9 4 3 5 4" xfId="34042" xr:uid="{00000000-0005-0000-0000-0000D2C20000}"/>
    <cellStyle name="Normal 9 4 3 6" xfId="7125" xr:uid="{00000000-0005-0000-0000-0000D3C20000}"/>
    <cellStyle name="Normal 9 4 3 6 2" xfId="20386" xr:uid="{00000000-0005-0000-0000-0000D4C20000}"/>
    <cellStyle name="Normal 9 4 3 6 2 2" xfId="28340" xr:uid="{00000000-0005-0000-0000-0000D5C20000}"/>
    <cellStyle name="Normal 9 4 3 6 2 2 2" xfId="57299" xr:uid="{00000000-0005-0000-0000-0000D6C20000}"/>
    <cellStyle name="Normal 9 4 3 6 2 3" xfId="49358" xr:uid="{00000000-0005-0000-0000-0000D7C20000}"/>
    <cellStyle name="Normal 9 4 3 6 3" xfId="13716" xr:uid="{00000000-0005-0000-0000-0000D8C20000}"/>
    <cellStyle name="Normal 9 4 3 6 3 2" xfId="42774" xr:uid="{00000000-0005-0000-0000-0000D9C20000}"/>
    <cellStyle name="Normal 9 4 3 6 4" xfId="36190" xr:uid="{00000000-0005-0000-0000-0000DAC20000}"/>
    <cellStyle name="Normal 9 4 3 7" xfId="14994" xr:uid="{00000000-0005-0000-0000-0000DBC20000}"/>
    <cellStyle name="Normal 9 4 3 7 2" xfId="22984" xr:uid="{00000000-0005-0000-0000-0000DCC20000}"/>
    <cellStyle name="Normal 9 4 3 7 2 2" xfId="51943" xr:uid="{00000000-0005-0000-0000-0000DDC20000}"/>
    <cellStyle name="Normal 9 4 3 7 3" xfId="44002" xr:uid="{00000000-0005-0000-0000-0000DEC20000}"/>
    <cellStyle name="Normal 9 4 3 8" xfId="21536" xr:uid="{00000000-0005-0000-0000-0000DFC20000}"/>
    <cellStyle name="Normal 9 4 3 8 2" xfId="29484" xr:uid="{00000000-0005-0000-0000-0000E0C20000}"/>
    <cellStyle name="Normal 9 4 3 8 2 2" xfId="58443" xr:uid="{00000000-0005-0000-0000-0000E1C20000}"/>
    <cellStyle name="Normal 9 4 3 8 3" xfId="50502" xr:uid="{00000000-0005-0000-0000-0000E2C20000}"/>
    <cellStyle name="Normal 9 4 3 9" xfId="8276" xr:uid="{00000000-0005-0000-0000-0000E3C20000}"/>
    <cellStyle name="Normal 9 4 3 9 2" xfId="37334" xr:uid="{00000000-0005-0000-0000-0000E4C20000}"/>
    <cellStyle name="Normal 9 4 4" xfId="2003" xr:uid="{00000000-0005-0000-0000-0000E5C20000}"/>
    <cellStyle name="Normal 9 4 4 2" xfId="3011" xr:uid="{00000000-0005-0000-0000-0000E6C20000}"/>
    <cellStyle name="Normal 9 4 4 2 2" xfId="6369" xr:uid="{00000000-0005-0000-0000-0000E7C20000}"/>
    <cellStyle name="Normal 9 4 4 2 2 2" xfId="19651" xr:uid="{00000000-0005-0000-0000-0000E8C20000}"/>
    <cellStyle name="Normal 9 4 4 2 2 2 2" xfId="27605" xr:uid="{00000000-0005-0000-0000-0000E9C20000}"/>
    <cellStyle name="Normal 9 4 4 2 2 2 2 2" xfId="56564" xr:uid="{00000000-0005-0000-0000-0000EAC20000}"/>
    <cellStyle name="Normal 9 4 4 2 2 2 3" xfId="48623" xr:uid="{00000000-0005-0000-0000-0000EBC20000}"/>
    <cellStyle name="Normal 9 4 4 2 2 3" xfId="12981" xr:uid="{00000000-0005-0000-0000-0000ECC20000}"/>
    <cellStyle name="Normal 9 4 4 2 2 3 2" xfId="42039" xr:uid="{00000000-0005-0000-0000-0000EDC20000}"/>
    <cellStyle name="Normal 9 4 4 2 2 4" xfId="35455" xr:uid="{00000000-0005-0000-0000-0000EEC20000}"/>
    <cellStyle name="Normal 9 4 4 2 3" xfId="16499" xr:uid="{00000000-0005-0000-0000-0000EFC20000}"/>
    <cellStyle name="Normal 9 4 4 2 3 2" xfId="24453" xr:uid="{00000000-0005-0000-0000-0000F0C20000}"/>
    <cellStyle name="Normal 9 4 4 2 3 2 2" xfId="53412" xr:uid="{00000000-0005-0000-0000-0000F1C20000}"/>
    <cellStyle name="Normal 9 4 4 2 3 3" xfId="45471" xr:uid="{00000000-0005-0000-0000-0000F2C20000}"/>
    <cellStyle name="Normal 9 4 4 2 4" xfId="9689" xr:uid="{00000000-0005-0000-0000-0000F3C20000}"/>
    <cellStyle name="Normal 9 4 4 2 4 2" xfId="38747" xr:uid="{00000000-0005-0000-0000-0000F4C20000}"/>
    <cellStyle name="Normal 9 4 4 2 5" xfId="32163" xr:uid="{00000000-0005-0000-0000-0000F5C20000}"/>
    <cellStyle name="Normal 9 4 4 3" xfId="4209" xr:uid="{00000000-0005-0000-0000-0000F6C20000}"/>
    <cellStyle name="Normal 9 4 4 3 2" xfId="17503" xr:uid="{00000000-0005-0000-0000-0000F7C20000}"/>
    <cellStyle name="Normal 9 4 4 3 2 2" xfId="25457" xr:uid="{00000000-0005-0000-0000-0000F8C20000}"/>
    <cellStyle name="Normal 9 4 4 3 2 2 2" xfId="54416" xr:uid="{00000000-0005-0000-0000-0000F9C20000}"/>
    <cellStyle name="Normal 9 4 4 3 2 3" xfId="46475" xr:uid="{00000000-0005-0000-0000-0000FAC20000}"/>
    <cellStyle name="Normal 9 4 4 3 3" xfId="10833" xr:uid="{00000000-0005-0000-0000-0000FBC20000}"/>
    <cellStyle name="Normal 9 4 4 3 3 2" xfId="39891" xr:uid="{00000000-0005-0000-0000-0000FCC20000}"/>
    <cellStyle name="Normal 9 4 4 3 4" xfId="33307" xr:uid="{00000000-0005-0000-0000-0000FDC20000}"/>
    <cellStyle name="Normal 9 4 4 4" xfId="5365" xr:uid="{00000000-0005-0000-0000-0000FEC20000}"/>
    <cellStyle name="Normal 9 4 4 4 2" xfId="18647" xr:uid="{00000000-0005-0000-0000-0000FFC20000}"/>
    <cellStyle name="Normal 9 4 4 4 2 2" xfId="26601" xr:uid="{00000000-0005-0000-0000-000000C30000}"/>
    <cellStyle name="Normal 9 4 4 4 2 2 2" xfId="55560" xr:uid="{00000000-0005-0000-0000-000001C30000}"/>
    <cellStyle name="Normal 9 4 4 4 2 3" xfId="47619" xr:uid="{00000000-0005-0000-0000-000002C30000}"/>
    <cellStyle name="Normal 9 4 4 4 3" xfId="11977" xr:uid="{00000000-0005-0000-0000-000003C30000}"/>
    <cellStyle name="Normal 9 4 4 4 3 2" xfId="41035" xr:uid="{00000000-0005-0000-0000-000004C30000}"/>
    <cellStyle name="Normal 9 4 4 4 4" xfId="34451" xr:uid="{00000000-0005-0000-0000-000005C30000}"/>
    <cellStyle name="Normal 9 4 4 5" xfId="7534" xr:uid="{00000000-0005-0000-0000-000006C30000}"/>
    <cellStyle name="Normal 9 4 4 5 2" xfId="20795" xr:uid="{00000000-0005-0000-0000-000007C30000}"/>
    <cellStyle name="Normal 9 4 4 5 2 2" xfId="28749" xr:uid="{00000000-0005-0000-0000-000008C30000}"/>
    <cellStyle name="Normal 9 4 4 5 2 2 2" xfId="57708" xr:uid="{00000000-0005-0000-0000-000009C30000}"/>
    <cellStyle name="Normal 9 4 4 5 2 3" xfId="49767" xr:uid="{00000000-0005-0000-0000-00000AC30000}"/>
    <cellStyle name="Normal 9 4 4 5 3" xfId="14125" xr:uid="{00000000-0005-0000-0000-00000BC30000}"/>
    <cellStyle name="Normal 9 4 4 5 3 2" xfId="43183" xr:uid="{00000000-0005-0000-0000-00000CC30000}"/>
    <cellStyle name="Normal 9 4 4 5 4" xfId="36599" xr:uid="{00000000-0005-0000-0000-00000DC30000}"/>
    <cellStyle name="Normal 9 4 4 6" xfId="15404" xr:uid="{00000000-0005-0000-0000-00000EC30000}"/>
    <cellStyle name="Normal 9 4 4 6 2" xfId="23394" xr:uid="{00000000-0005-0000-0000-00000FC30000}"/>
    <cellStyle name="Normal 9 4 4 6 2 2" xfId="52353" xr:uid="{00000000-0005-0000-0000-000010C30000}"/>
    <cellStyle name="Normal 9 4 4 6 3" xfId="44412" xr:uid="{00000000-0005-0000-0000-000011C30000}"/>
    <cellStyle name="Normal 9 4 4 7" xfId="21945" xr:uid="{00000000-0005-0000-0000-000012C30000}"/>
    <cellStyle name="Normal 9 4 4 7 2" xfId="29893" xr:uid="{00000000-0005-0000-0000-000013C30000}"/>
    <cellStyle name="Normal 9 4 4 7 2 2" xfId="58852" xr:uid="{00000000-0005-0000-0000-000014C30000}"/>
    <cellStyle name="Normal 9 4 4 7 3" xfId="50911" xr:uid="{00000000-0005-0000-0000-000015C30000}"/>
    <cellStyle name="Normal 9 4 4 8" xfId="8685" xr:uid="{00000000-0005-0000-0000-000016C30000}"/>
    <cellStyle name="Normal 9 4 4 8 2" xfId="37743" xr:uid="{00000000-0005-0000-0000-000017C30000}"/>
    <cellStyle name="Normal 9 4 4 9" xfId="31159" xr:uid="{00000000-0005-0000-0000-000018C30000}"/>
    <cellStyle name="Normal 9 4 5" xfId="1819" xr:uid="{00000000-0005-0000-0000-000019C30000}"/>
    <cellStyle name="Normal 9 4 5 2" xfId="2831" xr:uid="{00000000-0005-0000-0000-00001AC30000}"/>
    <cellStyle name="Normal 9 4 5 2 2" xfId="6189" xr:uid="{00000000-0005-0000-0000-00001BC30000}"/>
    <cellStyle name="Normal 9 4 5 2 2 2" xfId="19471" xr:uid="{00000000-0005-0000-0000-00001CC30000}"/>
    <cellStyle name="Normal 9 4 5 2 2 2 2" xfId="27425" xr:uid="{00000000-0005-0000-0000-00001DC30000}"/>
    <cellStyle name="Normal 9 4 5 2 2 2 2 2" xfId="56384" xr:uid="{00000000-0005-0000-0000-00001EC30000}"/>
    <cellStyle name="Normal 9 4 5 2 2 2 3" xfId="48443" xr:uid="{00000000-0005-0000-0000-00001FC30000}"/>
    <cellStyle name="Normal 9 4 5 2 2 3" xfId="12801" xr:uid="{00000000-0005-0000-0000-000020C30000}"/>
    <cellStyle name="Normal 9 4 5 2 2 3 2" xfId="41859" xr:uid="{00000000-0005-0000-0000-000021C30000}"/>
    <cellStyle name="Normal 9 4 5 2 2 4" xfId="35275" xr:uid="{00000000-0005-0000-0000-000022C30000}"/>
    <cellStyle name="Normal 9 4 5 2 3" xfId="16319" xr:uid="{00000000-0005-0000-0000-000023C30000}"/>
    <cellStyle name="Normal 9 4 5 2 3 2" xfId="24273" xr:uid="{00000000-0005-0000-0000-000024C30000}"/>
    <cellStyle name="Normal 9 4 5 2 3 2 2" xfId="53232" xr:uid="{00000000-0005-0000-0000-000025C30000}"/>
    <cellStyle name="Normal 9 4 5 2 3 3" xfId="45291" xr:uid="{00000000-0005-0000-0000-000026C30000}"/>
    <cellStyle name="Normal 9 4 5 2 4" xfId="9509" xr:uid="{00000000-0005-0000-0000-000027C30000}"/>
    <cellStyle name="Normal 9 4 5 2 4 2" xfId="38567" xr:uid="{00000000-0005-0000-0000-000028C30000}"/>
    <cellStyle name="Normal 9 4 5 2 5" xfId="31983" xr:uid="{00000000-0005-0000-0000-000029C30000}"/>
    <cellStyle name="Normal 9 4 5 3" xfId="4029" xr:uid="{00000000-0005-0000-0000-00002AC30000}"/>
    <cellStyle name="Normal 9 4 5 3 2" xfId="17323" xr:uid="{00000000-0005-0000-0000-00002BC30000}"/>
    <cellStyle name="Normal 9 4 5 3 2 2" xfId="25277" xr:uid="{00000000-0005-0000-0000-00002CC30000}"/>
    <cellStyle name="Normal 9 4 5 3 2 2 2" xfId="54236" xr:uid="{00000000-0005-0000-0000-00002DC30000}"/>
    <cellStyle name="Normal 9 4 5 3 2 3" xfId="46295" xr:uid="{00000000-0005-0000-0000-00002EC30000}"/>
    <cellStyle name="Normal 9 4 5 3 3" xfId="10653" xr:uid="{00000000-0005-0000-0000-00002FC30000}"/>
    <cellStyle name="Normal 9 4 5 3 3 2" xfId="39711" xr:uid="{00000000-0005-0000-0000-000030C30000}"/>
    <cellStyle name="Normal 9 4 5 3 4" xfId="33127" xr:uid="{00000000-0005-0000-0000-000031C30000}"/>
    <cellStyle name="Normal 9 4 5 4" xfId="5185" xr:uid="{00000000-0005-0000-0000-000032C30000}"/>
    <cellStyle name="Normal 9 4 5 4 2" xfId="18467" xr:uid="{00000000-0005-0000-0000-000033C30000}"/>
    <cellStyle name="Normal 9 4 5 4 2 2" xfId="26421" xr:uid="{00000000-0005-0000-0000-000034C30000}"/>
    <cellStyle name="Normal 9 4 5 4 2 2 2" xfId="55380" xr:uid="{00000000-0005-0000-0000-000035C30000}"/>
    <cellStyle name="Normal 9 4 5 4 2 3" xfId="47439" xr:uid="{00000000-0005-0000-0000-000036C30000}"/>
    <cellStyle name="Normal 9 4 5 4 3" xfId="11797" xr:uid="{00000000-0005-0000-0000-000037C30000}"/>
    <cellStyle name="Normal 9 4 5 4 3 2" xfId="40855" xr:uid="{00000000-0005-0000-0000-000038C30000}"/>
    <cellStyle name="Normal 9 4 5 4 4" xfId="34271" xr:uid="{00000000-0005-0000-0000-000039C30000}"/>
    <cellStyle name="Normal 9 4 5 5" xfId="7354" xr:uid="{00000000-0005-0000-0000-00003AC30000}"/>
    <cellStyle name="Normal 9 4 5 5 2" xfId="20615" xr:uid="{00000000-0005-0000-0000-00003BC30000}"/>
    <cellStyle name="Normal 9 4 5 5 2 2" xfId="28569" xr:uid="{00000000-0005-0000-0000-00003CC30000}"/>
    <cellStyle name="Normal 9 4 5 5 2 2 2" xfId="57528" xr:uid="{00000000-0005-0000-0000-00003DC30000}"/>
    <cellStyle name="Normal 9 4 5 5 2 3" xfId="49587" xr:uid="{00000000-0005-0000-0000-00003EC30000}"/>
    <cellStyle name="Normal 9 4 5 5 3" xfId="13945" xr:uid="{00000000-0005-0000-0000-00003FC30000}"/>
    <cellStyle name="Normal 9 4 5 5 3 2" xfId="43003" xr:uid="{00000000-0005-0000-0000-000040C30000}"/>
    <cellStyle name="Normal 9 4 5 5 4" xfId="36419" xr:uid="{00000000-0005-0000-0000-000041C30000}"/>
    <cellStyle name="Normal 9 4 5 6" xfId="15224" xr:uid="{00000000-0005-0000-0000-000042C30000}"/>
    <cellStyle name="Normal 9 4 5 6 2" xfId="23214" xr:uid="{00000000-0005-0000-0000-000043C30000}"/>
    <cellStyle name="Normal 9 4 5 6 2 2" xfId="52173" xr:uid="{00000000-0005-0000-0000-000044C30000}"/>
    <cellStyle name="Normal 9 4 5 6 3" xfId="44232" xr:uid="{00000000-0005-0000-0000-000045C30000}"/>
    <cellStyle name="Normal 9 4 5 7" xfId="21765" xr:uid="{00000000-0005-0000-0000-000046C30000}"/>
    <cellStyle name="Normal 9 4 5 7 2" xfId="29713" xr:uid="{00000000-0005-0000-0000-000047C30000}"/>
    <cellStyle name="Normal 9 4 5 7 2 2" xfId="58672" xr:uid="{00000000-0005-0000-0000-000048C30000}"/>
    <cellStyle name="Normal 9 4 5 7 3" xfId="50731" xr:uid="{00000000-0005-0000-0000-000049C30000}"/>
    <cellStyle name="Normal 9 4 5 8" xfId="8505" xr:uid="{00000000-0005-0000-0000-00004AC30000}"/>
    <cellStyle name="Normal 9 4 5 8 2" xfId="37563" xr:uid="{00000000-0005-0000-0000-00004BC30000}"/>
    <cellStyle name="Normal 9 4 5 9" xfId="30979" xr:uid="{00000000-0005-0000-0000-00004CC30000}"/>
    <cellStyle name="Normal 9 4 6" xfId="2418" xr:uid="{00000000-0005-0000-0000-00004DC30000}"/>
    <cellStyle name="Normal 9 4 6 2" xfId="5777" xr:uid="{00000000-0005-0000-0000-00004EC30000}"/>
    <cellStyle name="Normal 9 4 6 2 2" xfId="19059" xr:uid="{00000000-0005-0000-0000-00004FC30000}"/>
    <cellStyle name="Normal 9 4 6 2 2 2" xfId="27013" xr:uid="{00000000-0005-0000-0000-000050C30000}"/>
    <cellStyle name="Normal 9 4 6 2 2 2 2" xfId="55972" xr:uid="{00000000-0005-0000-0000-000051C30000}"/>
    <cellStyle name="Normal 9 4 6 2 2 3" xfId="48031" xr:uid="{00000000-0005-0000-0000-000052C30000}"/>
    <cellStyle name="Normal 9 4 6 2 3" xfId="12389" xr:uid="{00000000-0005-0000-0000-000053C30000}"/>
    <cellStyle name="Normal 9 4 6 2 3 2" xfId="41447" xr:uid="{00000000-0005-0000-0000-000054C30000}"/>
    <cellStyle name="Normal 9 4 6 2 4" xfId="34863" xr:uid="{00000000-0005-0000-0000-000055C30000}"/>
    <cellStyle name="Normal 9 4 6 3" xfId="15975" xr:uid="{00000000-0005-0000-0000-000056C30000}"/>
    <cellStyle name="Normal 9 4 6 3 2" xfId="23944" xr:uid="{00000000-0005-0000-0000-000057C30000}"/>
    <cellStyle name="Normal 9 4 6 3 2 2" xfId="52903" xr:uid="{00000000-0005-0000-0000-000058C30000}"/>
    <cellStyle name="Normal 9 4 6 3 3" xfId="44962" xr:uid="{00000000-0005-0000-0000-000059C30000}"/>
    <cellStyle name="Normal 9 4 6 4" xfId="9097" xr:uid="{00000000-0005-0000-0000-00005AC30000}"/>
    <cellStyle name="Normal 9 4 6 4 2" xfId="38155" xr:uid="{00000000-0005-0000-0000-00005BC30000}"/>
    <cellStyle name="Normal 9 4 6 5" xfId="31571" xr:uid="{00000000-0005-0000-0000-00005CC30000}"/>
    <cellStyle name="Normal 9 4 7" xfId="3617" xr:uid="{00000000-0005-0000-0000-00005DC30000}"/>
    <cellStyle name="Normal 9 4 7 2" xfId="16911" xr:uid="{00000000-0005-0000-0000-00005EC30000}"/>
    <cellStyle name="Normal 9 4 7 2 2" xfId="24865" xr:uid="{00000000-0005-0000-0000-00005FC30000}"/>
    <cellStyle name="Normal 9 4 7 2 2 2" xfId="53824" xr:uid="{00000000-0005-0000-0000-000060C30000}"/>
    <cellStyle name="Normal 9 4 7 2 3" xfId="45883" xr:uid="{00000000-0005-0000-0000-000061C30000}"/>
    <cellStyle name="Normal 9 4 7 3" xfId="10241" xr:uid="{00000000-0005-0000-0000-000062C30000}"/>
    <cellStyle name="Normal 9 4 7 3 2" xfId="39299" xr:uid="{00000000-0005-0000-0000-000063C30000}"/>
    <cellStyle name="Normal 9 4 7 4" xfId="32715" xr:uid="{00000000-0005-0000-0000-000064C30000}"/>
    <cellStyle name="Normal 9 4 8" xfId="4771" xr:uid="{00000000-0005-0000-0000-000065C30000}"/>
    <cellStyle name="Normal 9 4 8 2" xfId="18055" xr:uid="{00000000-0005-0000-0000-000066C30000}"/>
    <cellStyle name="Normal 9 4 8 2 2" xfId="26009" xr:uid="{00000000-0005-0000-0000-000067C30000}"/>
    <cellStyle name="Normal 9 4 8 2 2 2" xfId="54968" xr:uid="{00000000-0005-0000-0000-000068C30000}"/>
    <cellStyle name="Normal 9 4 8 2 3" xfId="47027" xr:uid="{00000000-0005-0000-0000-000069C30000}"/>
    <cellStyle name="Normal 9 4 8 3" xfId="11385" xr:uid="{00000000-0005-0000-0000-00006AC30000}"/>
    <cellStyle name="Normal 9 4 8 3 2" xfId="40443" xr:uid="{00000000-0005-0000-0000-00006BC30000}"/>
    <cellStyle name="Normal 9 4 8 4" xfId="33859" xr:uid="{00000000-0005-0000-0000-00006CC30000}"/>
    <cellStyle name="Normal 9 4 9" xfId="6932" xr:uid="{00000000-0005-0000-0000-00006DC30000}"/>
    <cellStyle name="Normal 9 4 9 2" xfId="20203" xr:uid="{00000000-0005-0000-0000-00006EC30000}"/>
    <cellStyle name="Normal 9 4 9 2 2" xfId="28157" xr:uid="{00000000-0005-0000-0000-00006FC30000}"/>
    <cellStyle name="Normal 9 4 9 2 2 2" xfId="57116" xr:uid="{00000000-0005-0000-0000-000070C30000}"/>
    <cellStyle name="Normal 9 4 9 2 3" xfId="49175" xr:uid="{00000000-0005-0000-0000-000071C30000}"/>
    <cellStyle name="Normal 9 4 9 3" xfId="13533" xr:uid="{00000000-0005-0000-0000-000072C30000}"/>
    <cellStyle name="Normal 9 4 9 3 2" xfId="42591" xr:uid="{00000000-0005-0000-0000-000073C30000}"/>
    <cellStyle name="Normal 9 4 9 4" xfId="36007" xr:uid="{00000000-0005-0000-0000-000074C30000}"/>
    <cellStyle name="Normal 9 5" xfId="1416" xr:uid="{00000000-0005-0000-0000-000075C30000}"/>
    <cellStyle name="Normal 9 5 10" xfId="21398" xr:uid="{00000000-0005-0000-0000-000076C30000}"/>
    <cellStyle name="Normal 9 5 10 2" xfId="29346" xr:uid="{00000000-0005-0000-0000-000077C30000}"/>
    <cellStyle name="Normal 9 5 10 2 2" xfId="58305" xr:uid="{00000000-0005-0000-0000-000078C30000}"/>
    <cellStyle name="Normal 9 5 10 3" xfId="50364" xr:uid="{00000000-0005-0000-0000-000079C30000}"/>
    <cellStyle name="Normal 9 5 11" xfId="8138" xr:uid="{00000000-0005-0000-0000-00007AC30000}"/>
    <cellStyle name="Normal 9 5 11 2" xfId="37196" xr:uid="{00000000-0005-0000-0000-00007BC30000}"/>
    <cellStyle name="Normal 9 5 12" xfId="30612" xr:uid="{00000000-0005-0000-0000-00007CC30000}"/>
    <cellStyle name="Normal 9 5 2" xfId="1636" xr:uid="{00000000-0005-0000-0000-00007DC30000}"/>
    <cellStyle name="Normal 9 5 2 10" xfId="30825" xr:uid="{00000000-0005-0000-0000-00007EC30000}"/>
    <cellStyle name="Normal 9 5 2 2" xfId="2261" xr:uid="{00000000-0005-0000-0000-00007FC30000}"/>
    <cellStyle name="Normal 9 5 2 2 2" xfId="3269" xr:uid="{00000000-0005-0000-0000-000080C30000}"/>
    <cellStyle name="Normal 9 5 2 2 2 2" xfId="6627" xr:uid="{00000000-0005-0000-0000-000081C30000}"/>
    <cellStyle name="Normal 9 5 2 2 2 2 2" xfId="19909" xr:uid="{00000000-0005-0000-0000-000082C30000}"/>
    <cellStyle name="Normal 9 5 2 2 2 2 2 2" xfId="27863" xr:uid="{00000000-0005-0000-0000-000083C30000}"/>
    <cellStyle name="Normal 9 5 2 2 2 2 2 2 2" xfId="56822" xr:uid="{00000000-0005-0000-0000-000084C30000}"/>
    <cellStyle name="Normal 9 5 2 2 2 2 2 3" xfId="48881" xr:uid="{00000000-0005-0000-0000-000085C30000}"/>
    <cellStyle name="Normal 9 5 2 2 2 2 3" xfId="13239" xr:uid="{00000000-0005-0000-0000-000086C30000}"/>
    <cellStyle name="Normal 9 5 2 2 2 2 3 2" xfId="42297" xr:uid="{00000000-0005-0000-0000-000087C30000}"/>
    <cellStyle name="Normal 9 5 2 2 2 2 4" xfId="35713" xr:uid="{00000000-0005-0000-0000-000088C30000}"/>
    <cellStyle name="Normal 9 5 2 2 2 3" xfId="16757" xr:uid="{00000000-0005-0000-0000-000089C30000}"/>
    <cellStyle name="Normal 9 5 2 2 2 3 2" xfId="24711" xr:uid="{00000000-0005-0000-0000-00008AC30000}"/>
    <cellStyle name="Normal 9 5 2 2 2 3 2 2" xfId="53670" xr:uid="{00000000-0005-0000-0000-00008BC30000}"/>
    <cellStyle name="Normal 9 5 2 2 2 3 3" xfId="45729" xr:uid="{00000000-0005-0000-0000-00008CC30000}"/>
    <cellStyle name="Normal 9 5 2 2 2 4" xfId="9947" xr:uid="{00000000-0005-0000-0000-00008DC30000}"/>
    <cellStyle name="Normal 9 5 2 2 2 4 2" xfId="39005" xr:uid="{00000000-0005-0000-0000-00008EC30000}"/>
    <cellStyle name="Normal 9 5 2 2 2 5" xfId="32421" xr:uid="{00000000-0005-0000-0000-00008FC30000}"/>
    <cellStyle name="Normal 9 5 2 2 3" xfId="4467" xr:uid="{00000000-0005-0000-0000-000090C30000}"/>
    <cellStyle name="Normal 9 5 2 2 3 2" xfId="17761" xr:uid="{00000000-0005-0000-0000-000091C30000}"/>
    <cellStyle name="Normal 9 5 2 2 3 2 2" xfId="25715" xr:uid="{00000000-0005-0000-0000-000092C30000}"/>
    <cellStyle name="Normal 9 5 2 2 3 2 2 2" xfId="54674" xr:uid="{00000000-0005-0000-0000-000093C30000}"/>
    <cellStyle name="Normal 9 5 2 2 3 2 3" xfId="46733" xr:uid="{00000000-0005-0000-0000-000094C30000}"/>
    <cellStyle name="Normal 9 5 2 2 3 3" xfId="11091" xr:uid="{00000000-0005-0000-0000-000095C30000}"/>
    <cellStyle name="Normal 9 5 2 2 3 3 2" xfId="40149" xr:uid="{00000000-0005-0000-0000-000096C30000}"/>
    <cellStyle name="Normal 9 5 2 2 3 4" xfId="33565" xr:uid="{00000000-0005-0000-0000-000097C30000}"/>
    <cellStyle name="Normal 9 5 2 2 4" xfId="5623" xr:uid="{00000000-0005-0000-0000-000098C30000}"/>
    <cellStyle name="Normal 9 5 2 2 4 2" xfId="18905" xr:uid="{00000000-0005-0000-0000-000099C30000}"/>
    <cellStyle name="Normal 9 5 2 2 4 2 2" xfId="26859" xr:uid="{00000000-0005-0000-0000-00009AC30000}"/>
    <cellStyle name="Normal 9 5 2 2 4 2 2 2" xfId="55818" xr:uid="{00000000-0005-0000-0000-00009BC30000}"/>
    <cellStyle name="Normal 9 5 2 2 4 2 3" xfId="47877" xr:uid="{00000000-0005-0000-0000-00009CC30000}"/>
    <cellStyle name="Normal 9 5 2 2 4 3" xfId="12235" xr:uid="{00000000-0005-0000-0000-00009DC30000}"/>
    <cellStyle name="Normal 9 5 2 2 4 3 2" xfId="41293" xr:uid="{00000000-0005-0000-0000-00009EC30000}"/>
    <cellStyle name="Normal 9 5 2 2 4 4" xfId="34709" xr:uid="{00000000-0005-0000-0000-00009FC30000}"/>
    <cellStyle name="Normal 9 5 2 2 5" xfId="7792" xr:uid="{00000000-0005-0000-0000-0000A0C30000}"/>
    <cellStyle name="Normal 9 5 2 2 5 2" xfId="21053" xr:uid="{00000000-0005-0000-0000-0000A1C30000}"/>
    <cellStyle name="Normal 9 5 2 2 5 2 2" xfId="29007" xr:uid="{00000000-0005-0000-0000-0000A2C30000}"/>
    <cellStyle name="Normal 9 5 2 2 5 2 2 2" xfId="57966" xr:uid="{00000000-0005-0000-0000-0000A3C30000}"/>
    <cellStyle name="Normal 9 5 2 2 5 2 3" xfId="50025" xr:uid="{00000000-0005-0000-0000-0000A4C30000}"/>
    <cellStyle name="Normal 9 5 2 2 5 3" xfId="14383" xr:uid="{00000000-0005-0000-0000-0000A5C30000}"/>
    <cellStyle name="Normal 9 5 2 2 5 3 2" xfId="43441" xr:uid="{00000000-0005-0000-0000-0000A6C30000}"/>
    <cellStyle name="Normal 9 5 2 2 5 4" xfId="36857" xr:uid="{00000000-0005-0000-0000-0000A7C30000}"/>
    <cellStyle name="Normal 9 5 2 2 6" xfId="15662" xr:uid="{00000000-0005-0000-0000-0000A8C30000}"/>
    <cellStyle name="Normal 9 5 2 2 6 2" xfId="23652" xr:uid="{00000000-0005-0000-0000-0000A9C30000}"/>
    <cellStyle name="Normal 9 5 2 2 6 2 2" xfId="52611" xr:uid="{00000000-0005-0000-0000-0000AAC30000}"/>
    <cellStyle name="Normal 9 5 2 2 6 3" xfId="44670" xr:uid="{00000000-0005-0000-0000-0000ABC30000}"/>
    <cellStyle name="Normal 9 5 2 2 7" xfId="22203" xr:uid="{00000000-0005-0000-0000-0000ACC30000}"/>
    <cellStyle name="Normal 9 5 2 2 7 2" xfId="30151" xr:uid="{00000000-0005-0000-0000-0000ADC30000}"/>
    <cellStyle name="Normal 9 5 2 2 7 2 2" xfId="59110" xr:uid="{00000000-0005-0000-0000-0000AEC30000}"/>
    <cellStyle name="Normal 9 5 2 2 7 3" xfId="51169" xr:uid="{00000000-0005-0000-0000-0000AFC30000}"/>
    <cellStyle name="Normal 9 5 2 2 8" xfId="8943" xr:uid="{00000000-0005-0000-0000-0000B0C30000}"/>
    <cellStyle name="Normal 9 5 2 2 8 2" xfId="38001" xr:uid="{00000000-0005-0000-0000-0000B1C30000}"/>
    <cellStyle name="Normal 9 5 2 2 9" xfId="31417" xr:uid="{00000000-0005-0000-0000-0000B2C30000}"/>
    <cellStyle name="Normal 9 5 2 3" xfId="2677" xr:uid="{00000000-0005-0000-0000-0000B3C30000}"/>
    <cellStyle name="Normal 9 5 2 3 2" xfId="6035" xr:uid="{00000000-0005-0000-0000-0000B4C30000}"/>
    <cellStyle name="Normal 9 5 2 3 2 2" xfId="19317" xr:uid="{00000000-0005-0000-0000-0000B5C30000}"/>
    <cellStyle name="Normal 9 5 2 3 2 2 2" xfId="27271" xr:uid="{00000000-0005-0000-0000-0000B6C30000}"/>
    <cellStyle name="Normal 9 5 2 3 2 2 2 2" xfId="56230" xr:uid="{00000000-0005-0000-0000-0000B7C30000}"/>
    <cellStyle name="Normal 9 5 2 3 2 2 3" xfId="48289" xr:uid="{00000000-0005-0000-0000-0000B8C30000}"/>
    <cellStyle name="Normal 9 5 2 3 2 3" xfId="12647" xr:uid="{00000000-0005-0000-0000-0000B9C30000}"/>
    <cellStyle name="Normal 9 5 2 3 2 3 2" xfId="41705" xr:uid="{00000000-0005-0000-0000-0000BAC30000}"/>
    <cellStyle name="Normal 9 5 2 3 2 4" xfId="35121" xr:uid="{00000000-0005-0000-0000-0000BBC30000}"/>
    <cellStyle name="Normal 9 5 2 3 3" xfId="16165" xr:uid="{00000000-0005-0000-0000-0000BCC30000}"/>
    <cellStyle name="Normal 9 5 2 3 3 2" xfId="24119" xr:uid="{00000000-0005-0000-0000-0000BDC30000}"/>
    <cellStyle name="Normal 9 5 2 3 3 2 2" xfId="53078" xr:uid="{00000000-0005-0000-0000-0000BEC30000}"/>
    <cellStyle name="Normal 9 5 2 3 3 3" xfId="45137" xr:uid="{00000000-0005-0000-0000-0000BFC30000}"/>
    <cellStyle name="Normal 9 5 2 3 4" xfId="9355" xr:uid="{00000000-0005-0000-0000-0000C0C30000}"/>
    <cellStyle name="Normal 9 5 2 3 4 2" xfId="38413" xr:uid="{00000000-0005-0000-0000-0000C1C30000}"/>
    <cellStyle name="Normal 9 5 2 3 5" xfId="31829" xr:uid="{00000000-0005-0000-0000-0000C2C30000}"/>
    <cellStyle name="Normal 9 5 2 4" xfId="3875" xr:uid="{00000000-0005-0000-0000-0000C3C30000}"/>
    <cellStyle name="Normal 9 5 2 4 2" xfId="17169" xr:uid="{00000000-0005-0000-0000-0000C4C30000}"/>
    <cellStyle name="Normal 9 5 2 4 2 2" xfId="25123" xr:uid="{00000000-0005-0000-0000-0000C5C30000}"/>
    <cellStyle name="Normal 9 5 2 4 2 2 2" xfId="54082" xr:uid="{00000000-0005-0000-0000-0000C6C30000}"/>
    <cellStyle name="Normal 9 5 2 4 2 3" xfId="46141" xr:uid="{00000000-0005-0000-0000-0000C7C30000}"/>
    <cellStyle name="Normal 9 5 2 4 3" xfId="10499" xr:uid="{00000000-0005-0000-0000-0000C8C30000}"/>
    <cellStyle name="Normal 9 5 2 4 3 2" xfId="39557" xr:uid="{00000000-0005-0000-0000-0000C9C30000}"/>
    <cellStyle name="Normal 9 5 2 4 4" xfId="32973" xr:uid="{00000000-0005-0000-0000-0000CAC30000}"/>
    <cellStyle name="Normal 9 5 2 5" xfId="5031" xr:uid="{00000000-0005-0000-0000-0000CBC30000}"/>
    <cellStyle name="Normal 9 5 2 5 2" xfId="18313" xr:uid="{00000000-0005-0000-0000-0000CCC30000}"/>
    <cellStyle name="Normal 9 5 2 5 2 2" xfId="26267" xr:uid="{00000000-0005-0000-0000-0000CDC30000}"/>
    <cellStyle name="Normal 9 5 2 5 2 2 2" xfId="55226" xr:uid="{00000000-0005-0000-0000-0000CEC30000}"/>
    <cellStyle name="Normal 9 5 2 5 2 3" xfId="47285" xr:uid="{00000000-0005-0000-0000-0000CFC30000}"/>
    <cellStyle name="Normal 9 5 2 5 3" xfId="11643" xr:uid="{00000000-0005-0000-0000-0000D0C30000}"/>
    <cellStyle name="Normal 9 5 2 5 3 2" xfId="40701" xr:uid="{00000000-0005-0000-0000-0000D1C30000}"/>
    <cellStyle name="Normal 9 5 2 5 4" xfId="34117" xr:uid="{00000000-0005-0000-0000-0000D2C30000}"/>
    <cellStyle name="Normal 9 5 2 6" xfId="7200" xr:uid="{00000000-0005-0000-0000-0000D3C30000}"/>
    <cellStyle name="Normal 9 5 2 6 2" xfId="20461" xr:uid="{00000000-0005-0000-0000-0000D4C30000}"/>
    <cellStyle name="Normal 9 5 2 6 2 2" xfId="28415" xr:uid="{00000000-0005-0000-0000-0000D5C30000}"/>
    <cellStyle name="Normal 9 5 2 6 2 2 2" xfId="57374" xr:uid="{00000000-0005-0000-0000-0000D6C30000}"/>
    <cellStyle name="Normal 9 5 2 6 2 3" xfId="49433" xr:uid="{00000000-0005-0000-0000-0000D7C30000}"/>
    <cellStyle name="Normal 9 5 2 6 3" xfId="13791" xr:uid="{00000000-0005-0000-0000-0000D8C30000}"/>
    <cellStyle name="Normal 9 5 2 6 3 2" xfId="42849" xr:uid="{00000000-0005-0000-0000-0000D9C30000}"/>
    <cellStyle name="Normal 9 5 2 6 4" xfId="36265" xr:uid="{00000000-0005-0000-0000-0000DAC30000}"/>
    <cellStyle name="Normal 9 5 2 7" xfId="15069" xr:uid="{00000000-0005-0000-0000-0000DBC30000}"/>
    <cellStyle name="Normal 9 5 2 7 2" xfId="23059" xr:uid="{00000000-0005-0000-0000-0000DCC30000}"/>
    <cellStyle name="Normal 9 5 2 7 2 2" xfId="52018" xr:uid="{00000000-0005-0000-0000-0000DDC30000}"/>
    <cellStyle name="Normal 9 5 2 7 3" xfId="44077" xr:uid="{00000000-0005-0000-0000-0000DEC30000}"/>
    <cellStyle name="Normal 9 5 2 8" xfId="21611" xr:uid="{00000000-0005-0000-0000-0000DFC30000}"/>
    <cellStyle name="Normal 9 5 2 8 2" xfId="29559" xr:uid="{00000000-0005-0000-0000-0000E0C30000}"/>
    <cellStyle name="Normal 9 5 2 8 2 2" xfId="58518" xr:uid="{00000000-0005-0000-0000-0000E1C30000}"/>
    <cellStyle name="Normal 9 5 2 8 3" xfId="50577" xr:uid="{00000000-0005-0000-0000-0000E2C30000}"/>
    <cellStyle name="Normal 9 5 2 9" xfId="8351" xr:uid="{00000000-0005-0000-0000-0000E3C30000}"/>
    <cellStyle name="Normal 9 5 2 9 2" xfId="37409" xr:uid="{00000000-0005-0000-0000-0000E4C30000}"/>
    <cellStyle name="Normal 9 5 3" xfId="2048" xr:uid="{00000000-0005-0000-0000-0000E5C30000}"/>
    <cellStyle name="Normal 9 5 3 2" xfId="3056" xr:uid="{00000000-0005-0000-0000-0000E6C30000}"/>
    <cellStyle name="Normal 9 5 3 2 2" xfId="6414" xr:uid="{00000000-0005-0000-0000-0000E7C30000}"/>
    <cellStyle name="Normal 9 5 3 2 2 2" xfId="19696" xr:uid="{00000000-0005-0000-0000-0000E8C30000}"/>
    <cellStyle name="Normal 9 5 3 2 2 2 2" xfId="27650" xr:uid="{00000000-0005-0000-0000-0000E9C30000}"/>
    <cellStyle name="Normal 9 5 3 2 2 2 2 2" xfId="56609" xr:uid="{00000000-0005-0000-0000-0000EAC30000}"/>
    <cellStyle name="Normal 9 5 3 2 2 2 3" xfId="48668" xr:uid="{00000000-0005-0000-0000-0000EBC30000}"/>
    <cellStyle name="Normal 9 5 3 2 2 3" xfId="13026" xr:uid="{00000000-0005-0000-0000-0000ECC30000}"/>
    <cellStyle name="Normal 9 5 3 2 2 3 2" xfId="42084" xr:uid="{00000000-0005-0000-0000-0000EDC30000}"/>
    <cellStyle name="Normal 9 5 3 2 2 4" xfId="35500" xr:uid="{00000000-0005-0000-0000-0000EEC30000}"/>
    <cellStyle name="Normal 9 5 3 2 3" xfId="16544" xr:uid="{00000000-0005-0000-0000-0000EFC30000}"/>
    <cellStyle name="Normal 9 5 3 2 3 2" xfId="24498" xr:uid="{00000000-0005-0000-0000-0000F0C30000}"/>
    <cellStyle name="Normal 9 5 3 2 3 2 2" xfId="53457" xr:uid="{00000000-0005-0000-0000-0000F1C30000}"/>
    <cellStyle name="Normal 9 5 3 2 3 3" xfId="45516" xr:uid="{00000000-0005-0000-0000-0000F2C30000}"/>
    <cellStyle name="Normal 9 5 3 2 4" xfId="9734" xr:uid="{00000000-0005-0000-0000-0000F3C30000}"/>
    <cellStyle name="Normal 9 5 3 2 4 2" xfId="38792" xr:uid="{00000000-0005-0000-0000-0000F4C30000}"/>
    <cellStyle name="Normal 9 5 3 2 5" xfId="32208" xr:uid="{00000000-0005-0000-0000-0000F5C30000}"/>
    <cellStyle name="Normal 9 5 3 3" xfId="4254" xr:uid="{00000000-0005-0000-0000-0000F6C30000}"/>
    <cellStyle name="Normal 9 5 3 3 2" xfId="17548" xr:uid="{00000000-0005-0000-0000-0000F7C30000}"/>
    <cellStyle name="Normal 9 5 3 3 2 2" xfId="25502" xr:uid="{00000000-0005-0000-0000-0000F8C30000}"/>
    <cellStyle name="Normal 9 5 3 3 2 2 2" xfId="54461" xr:uid="{00000000-0005-0000-0000-0000F9C30000}"/>
    <cellStyle name="Normal 9 5 3 3 2 3" xfId="46520" xr:uid="{00000000-0005-0000-0000-0000FAC30000}"/>
    <cellStyle name="Normal 9 5 3 3 3" xfId="10878" xr:uid="{00000000-0005-0000-0000-0000FBC30000}"/>
    <cellStyle name="Normal 9 5 3 3 3 2" xfId="39936" xr:uid="{00000000-0005-0000-0000-0000FCC30000}"/>
    <cellStyle name="Normal 9 5 3 3 4" xfId="33352" xr:uid="{00000000-0005-0000-0000-0000FDC30000}"/>
    <cellStyle name="Normal 9 5 3 4" xfId="5410" xr:uid="{00000000-0005-0000-0000-0000FEC30000}"/>
    <cellStyle name="Normal 9 5 3 4 2" xfId="18692" xr:uid="{00000000-0005-0000-0000-0000FFC30000}"/>
    <cellStyle name="Normal 9 5 3 4 2 2" xfId="26646" xr:uid="{00000000-0005-0000-0000-000000C40000}"/>
    <cellStyle name="Normal 9 5 3 4 2 2 2" xfId="55605" xr:uid="{00000000-0005-0000-0000-000001C40000}"/>
    <cellStyle name="Normal 9 5 3 4 2 3" xfId="47664" xr:uid="{00000000-0005-0000-0000-000002C40000}"/>
    <cellStyle name="Normal 9 5 3 4 3" xfId="12022" xr:uid="{00000000-0005-0000-0000-000003C40000}"/>
    <cellStyle name="Normal 9 5 3 4 3 2" xfId="41080" xr:uid="{00000000-0005-0000-0000-000004C40000}"/>
    <cellStyle name="Normal 9 5 3 4 4" xfId="34496" xr:uid="{00000000-0005-0000-0000-000005C40000}"/>
    <cellStyle name="Normal 9 5 3 5" xfId="7579" xr:uid="{00000000-0005-0000-0000-000006C40000}"/>
    <cellStyle name="Normal 9 5 3 5 2" xfId="20840" xr:uid="{00000000-0005-0000-0000-000007C40000}"/>
    <cellStyle name="Normal 9 5 3 5 2 2" xfId="28794" xr:uid="{00000000-0005-0000-0000-000008C40000}"/>
    <cellStyle name="Normal 9 5 3 5 2 2 2" xfId="57753" xr:uid="{00000000-0005-0000-0000-000009C40000}"/>
    <cellStyle name="Normal 9 5 3 5 2 3" xfId="49812" xr:uid="{00000000-0005-0000-0000-00000AC40000}"/>
    <cellStyle name="Normal 9 5 3 5 3" xfId="14170" xr:uid="{00000000-0005-0000-0000-00000BC40000}"/>
    <cellStyle name="Normal 9 5 3 5 3 2" xfId="43228" xr:uid="{00000000-0005-0000-0000-00000CC40000}"/>
    <cellStyle name="Normal 9 5 3 5 4" xfId="36644" xr:uid="{00000000-0005-0000-0000-00000DC40000}"/>
    <cellStyle name="Normal 9 5 3 6" xfId="15449" xr:uid="{00000000-0005-0000-0000-00000EC40000}"/>
    <cellStyle name="Normal 9 5 3 6 2" xfId="23439" xr:uid="{00000000-0005-0000-0000-00000FC40000}"/>
    <cellStyle name="Normal 9 5 3 6 2 2" xfId="52398" xr:uid="{00000000-0005-0000-0000-000010C40000}"/>
    <cellStyle name="Normal 9 5 3 6 3" xfId="44457" xr:uid="{00000000-0005-0000-0000-000011C40000}"/>
    <cellStyle name="Normal 9 5 3 7" xfId="21990" xr:uid="{00000000-0005-0000-0000-000012C40000}"/>
    <cellStyle name="Normal 9 5 3 7 2" xfId="29938" xr:uid="{00000000-0005-0000-0000-000013C40000}"/>
    <cellStyle name="Normal 9 5 3 7 2 2" xfId="58897" xr:uid="{00000000-0005-0000-0000-000014C40000}"/>
    <cellStyle name="Normal 9 5 3 7 3" xfId="50956" xr:uid="{00000000-0005-0000-0000-000015C40000}"/>
    <cellStyle name="Normal 9 5 3 8" xfId="8730" xr:uid="{00000000-0005-0000-0000-000016C40000}"/>
    <cellStyle name="Normal 9 5 3 8 2" xfId="37788" xr:uid="{00000000-0005-0000-0000-000017C40000}"/>
    <cellStyle name="Normal 9 5 3 9" xfId="31204" xr:uid="{00000000-0005-0000-0000-000018C40000}"/>
    <cellStyle name="Normal 9 5 4" xfId="1866" xr:uid="{00000000-0005-0000-0000-000019C40000}"/>
    <cellStyle name="Normal 9 5 4 2" xfId="2876" xr:uid="{00000000-0005-0000-0000-00001AC40000}"/>
    <cellStyle name="Normal 9 5 4 2 2" xfId="6234" xr:uid="{00000000-0005-0000-0000-00001BC40000}"/>
    <cellStyle name="Normal 9 5 4 2 2 2" xfId="19516" xr:uid="{00000000-0005-0000-0000-00001CC40000}"/>
    <cellStyle name="Normal 9 5 4 2 2 2 2" xfId="27470" xr:uid="{00000000-0005-0000-0000-00001DC40000}"/>
    <cellStyle name="Normal 9 5 4 2 2 2 2 2" xfId="56429" xr:uid="{00000000-0005-0000-0000-00001EC40000}"/>
    <cellStyle name="Normal 9 5 4 2 2 2 3" xfId="48488" xr:uid="{00000000-0005-0000-0000-00001FC40000}"/>
    <cellStyle name="Normal 9 5 4 2 2 3" xfId="12846" xr:uid="{00000000-0005-0000-0000-000020C40000}"/>
    <cellStyle name="Normal 9 5 4 2 2 3 2" xfId="41904" xr:uid="{00000000-0005-0000-0000-000021C40000}"/>
    <cellStyle name="Normal 9 5 4 2 2 4" xfId="35320" xr:uid="{00000000-0005-0000-0000-000022C40000}"/>
    <cellStyle name="Normal 9 5 4 2 3" xfId="16364" xr:uid="{00000000-0005-0000-0000-000023C40000}"/>
    <cellStyle name="Normal 9 5 4 2 3 2" xfId="24318" xr:uid="{00000000-0005-0000-0000-000024C40000}"/>
    <cellStyle name="Normal 9 5 4 2 3 2 2" xfId="53277" xr:uid="{00000000-0005-0000-0000-000025C40000}"/>
    <cellStyle name="Normal 9 5 4 2 3 3" xfId="45336" xr:uid="{00000000-0005-0000-0000-000026C40000}"/>
    <cellStyle name="Normal 9 5 4 2 4" xfId="9554" xr:uid="{00000000-0005-0000-0000-000027C40000}"/>
    <cellStyle name="Normal 9 5 4 2 4 2" xfId="38612" xr:uid="{00000000-0005-0000-0000-000028C40000}"/>
    <cellStyle name="Normal 9 5 4 2 5" xfId="32028" xr:uid="{00000000-0005-0000-0000-000029C40000}"/>
    <cellStyle name="Normal 9 5 4 3" xfId="4074" xr:uid="{00000000-0005-0000-0000-00002AC40000}"/>
    <cellStyle name="Normal 9 5 4 3 2" xfId="17368" xr:uid="{00000000-0005-0000-0000-00002BC40000}"/>
    <cellStyle name="Normal 9 5 4 3 2 2" xfId="25322" xr:uid="{00000000-0005-0000-0000-00002CC40000}"/>
    <cellStyle name="Normal 9 5 4 3 2 2 2" xfId="54281" xr:uid="{00000000-0005-0000-0000-00002DC40000}"/>
    <cellStyle name="Normal 9 5 4 3 2 3" xfId="46340" xr:uid="{00000000-0005-0000-0000-00002EC40000}"/>
    <cellStyle name="Normal 9 5 4 3 3" xfId="10698" xr:uid="{00000000-0005-0000-0000-00002FC40000}"/>
    <cellStyle name="Normal 9 5 4 3 3 2" xfId="39756" xr:uid="{00000000-0005-0000-0000-000030C40000}"/>
    <cellStyle name="Normal 9 5 4 3 4" xfId="33172" xr:uid="{00000000-0005-0000-0000-000031C40000}"/>
    <cellStyle name="Normal 9 5 4 4" xfId="5230" xr:uid="{00000000-0005-0000-0000-000032C40000}"/>
    <cellStyle name="Normal 9 5 4 4 2" xfId="18512" xr:uid="{00000000-0005-0000-0000-000033C40000}"/>
    <cellStyle name="Normal 9 5 4 4 2 2" xfId="26466" xr:uid="{00000000-0005-0000-0000-000034C40000}"/>
    <cellStyle name="Normal 9 5 4 4 2 2 2" xfId="55425" xr:uid="{00000000-0005-0000-0000-000035C40000}"/>
    <cellStyle name="Normal 9 5 4 4 2 3" xfId="47484" xr:uid="{00000000-0005-0000-0000-000036C40000}"/>
    <cellStyle name="Normal 9 5 4 4 3" xfId="11842" xr:uid="{00000000-0005-0000-0000-000037C40000}"/>
    <cellStyle name="Normal 9 5 4 4 3 2" xfId="40900" xr:uid="{00000000-0005-0000-0000-000038C40000}"/>
    <cellStyle name="Normal 9 5 4 4 4" xfId="34316" xr:uid="{00000000-0005-0000-0000-000039C40000}"/>
    <cellStyle name="Normal 9 5 4 5" xfId="7399" xr:uid="{00000000-0005-0000-0000-00003AC40000}"/>
    <cellStyle name="Normal 9 5 4 5 2" xfId="20660" xr:uid="{00000000-0005-0000-0000-00003BC40000}"/>
    <cellStyle name="Normal 9 5 4 5 2 2" xfId="28614" xr:uid="{00000000-0005-0000-0000-00003CC40000}"/>
    <cellStyle name="Normal 9 5 4 5 2 2 2" xfId="57573" xr:uid="{00000000-0005-0000-0000-00003DC40000}"/>
    <cellStyle name="Normal 9 5 4 5 2 3" xfId="49632" xr:uid="{00000000-0005-0000-0000-00003EC40000}"/>
    <cellStyle name="Normal 9 5 4 5 3" xfId="13990" xr:uid="{00000000-0005-0000-0000-00003FC40000}"/>
    <cellStyle name="Normal 9 5 4 5 3 2" xfId="43048" xr:uid="{00000000-0005-0000-0000-000040C40000}"/>
    <cellStyle name="Normal 9 5 4 5 4" xfId="36464" xr:uid="{00000000-0005-0000-0000-000041C40000}"/>
    <cellStyle name="Normal 9 5 4 6" xfId="15269" xr:uid="{00000000-0005-0000-0000-000042C40000}"/>
    <cellStyle name="Normal 9 5 4 6 2" xfId="23259" xr:uid="{00000000-0005-0000-0000-000043C40000}"/>
    <cellStyle name="Normal 9 5 4 6 2 2" xfId="52218" xr:uid="{00000000-0005-0000-0000-000044C40000}"/>
    <cellStyle name="Normal 9 5 4 6 3" xfId="44277" xr:uid="{00000000-0005-0000-0000-000045C40000}"/>
    <cellStyle name="Normal 9 5 4 7" xfId="21810" xr:uid="{00000000-0005-0000-0000-000046C40000}"/>
    <cellStyle name="Normal 9 5 4 7 2" xfId="29758" xr:uid="{00000000-0005-0000-0000-000047C40000}"/>
    <cellStyle name="Normal 9 5 4 7 2 2" xfId="58717" xr:uid="{00000000-0005-0000-0000-000048C40000}"/>
    <cellStyle name="Normal 9 5 4 7 3" xfId="50776" xr:uid="{00000000-0005-0000-0000-000049C40000}"/>
    <cellStyle name="Normal 9 5 4 8" xfId="8550" xr:uid="{00000000-0005-0000-0000-00004AC40000}"/>
    <cellStyle name="Normal 9 5 4 8 2" xfId="37608" xr:uid="{00000000-0005-0000-0000-00004BC40000}"/>
    <cellStyle name="Normal 9 5 4 9" xfId="31024" xr:uid="{00000000-0005-0000-0000-00004CC40000}"/>
    <cellStyle name="Normal 9 5 5" xfId="2464" xr:uid="{00000000-0005-0000-0000-00004DC40000}"/>
    <cellStyle name="Normal 9 5 5 2" xfId="5822" xr:uid="{00000000-0005-0000-0000-00004EC40000}"/>
    <cellStyle name="Normal 9 5 5 2 2" xfId="19104" xr:uid="{00000000-0005-0000-0000-00004FC40000}"/>
    <cellStyle name="Normal 9 5 5 2 2 2" xfId="27058" xr:uid="{00000000-0005-0000-0000-000050C40000}"/>
    <cellStyle name="Normal 9 5 5 2 2 2 2" xfId="56017" xr:uid="{00000000-0005-0000-0000-000051C40000}"/>
    <cellStyle name="Normal 9 5 5 2 2 3" xfId="48076" xr:uid="{00000000-0005-0000-0000-000052C40000}"/>
    <cellStyle name="Normal 9 5 5 2 3" xfId="12434" xr:uid="{00000000-0005-0000-0000-000053C40000}"/>
    <cellStyle name="Normal 9 5 5 2 3 2" xfId="41492" xr:uid="{00000000-0005-0000-0000-000054C40000}"/>
    <cellStyle name="Normal 9 5 5 2 4" xfId="34908" xr:uid="{00000000-0005-0000-0000-000055C40000}"/>
    <cellStyle name="Normal 9 5 5 3" xfId="14786" xr:uid="{00000000-0005-0000-0000-000056C40000}"/>
    <cellStyle name="Normal 9 5 5 3 2" xfId="22791" xr:uid="{00000000-0005-0000-0000-000057C40000}"/>
    <cellStyle name="Normal 9 5 5 3 2 2" xfId="51750" xr:uid="{00000000-0005-0000-0000-000058C40000}"/>
    <cellStyle name="Normal 9 5 5 3 3" xfId="43809" xr:uid="{00000000-0005-0000-0000-000059C40000}"/>
    <cellStyle name="Normal 9 5 5 4" xfId="9142" xr:uid="{00000000-0005-0000-0000-00005AC40000}"/>
    <cellStyle name="Normal 9 5 5 4 2" xfId="38200" xr:uid="{00000000-0005-0000-0000-00005BC40000}"/>
    <cellStyle name="Normal 9 5 5 5" xfId="31616" xr:uid="{00000000-0005-0000-0000-00005CC40000}"/>
    <cellStyle name="Normal 9 5 6" xfId="3662" xr:uid="{00000000-0005-0000-0000-00005DC40000}"/>
    <cellStyle name="Normal 9 5 6 2" xfId="16956" xr:uid="{00000000-0005-0000-0000-00005EC40000}"/>
    <cellStyle name="Normal 9 5 6 2 2" xfId="24910" xr:uid="{00000000-0005-0000-0000-00005FC40000}"/>
    <cellStyle name="Normal 9 5 6 2 2 2" xfId="53869" xr:uid="{00000000-0005-0000-0000-000060C40000}"/>
    <cellStyle name="Normal 9 5 6 2 3" xfId="45928" xr:uid="{00000000-0005-0000-0000-000061C40000}"/>
    <cellStyle name="Normal 9 5 6 3" xfId="10286" xr:uid="{00000000-0005-0000-0000-000062C40000}"/>
    <cellStyle name="Normal 9 5 6 3 2" xfId="39344" xr:uid="{00000000-0005-0000-0000-000063C40000}"/>
    <cellStyle name="Normal 9 5 6 4" xfId="32760" xr:uid="{00000000-0005-0000-0000-000064C40000}"/>
    <cellStyle name="Normal 9 5 7" xfId="4818" xr:uid="{00000000-0005-0000-0000-000065C40000}"/>
    <cellStyle name="Normal 9 5 7 2" xfId="18100" xr:uid="{00000000-0005-0000-0000-000066C40000}"/>
    <cellStyle name="Normal 9 5 7 2 2" xfId="26054" xr:uid="{00000000-0005-0000-0000-000067C40000}"/>
    <cellStyle name="Normal 9 5 7 2 2 2" xfId="55013" xr:uid="{00000000-0005-0000-0000-000068C40000}"/>
    <cellStyle name="Normal 9 5 7 2 3" xfId="47072" xr:uid="{00000000-0005-0000-0000-000069C40000}"/>
    <cellStyle name="Normal 9 5 7 3" xfId="11430" xr:uid="{00000000-0005-0000-0000-00006AC40000}"/>
    <cellStyle name="Normal 9 5 7 3 2" xfId="40488" xr:uid="{00000000-0005-0000-0000-00006BC40000}"/>
    <cellStyle name="Normal 9 5 7 4" xfId="33904" xr:uid="{00000000-0005-0000-0000-00006CC40000}"/>
    <cellStyle name="Normal 9 5 8" xfId="6987" xr:uid="{00000000-0005-0000-0000-00006DC40000}"/>
    <cellStyle name="Normal 9 5 8 2" xfId="20248" xr:uid="{00000000-0005-0000-0000-00006EC40000}"/>
    <cellStyle name="Normal 9 5 8 2 2" xfId="28202" xr:uid="{00000000-0005-0000-0000-00006FC40000}"/>
    <cellStyle name="Normal 9 5 8 2 2 2" xfId="57161" xr:uid="{00000000-0005-0000-0000-000070C40000}"/>
    <cellStyle name="Normal 9 5 8 2 3" xfId="49220" xr:uid="{00000000-0005-0000-0000-000071C40000}"/>
    <cellStyle name="Normal 9 5 8 3" xfId="13578" xr:uid="{00000000-0005-0000-0000-000072C40000}"/>
    <cellStyle name="Normal 9 5 8 3 2" xfId="42636" xr:uid="{00000000-0005-0000-0000-000073C40000}"/>
    <cellStyle name="Normal 9 5 8 4" xfId="36052" xr:uid="{00000000-0005-0000-0000-000074C40000}"/>
    <cellStyle name="Normal 9 5 9" xfId="14856" xr:uid="{00000000-0005-0000-0000-000075C40000}"/>
    <cellStyle name="Normal 9 5 9 2" xfId="22846" xr:uid="{00000000-0005-0000-0000-000076C40000}"/>
    <cellStyle name="Normal 9 5 9 2 2" xfId="51805" xr:uid="{00000000-0005-0000-0000-000077C40000}"/>
    <cellStyle name="Normal 9 5 9 3" xfId="43864" xr:uid="{00000000-0005-0000-0000-000078C40000}"/>
    <cellStyle name="Normal 9 6" xfId="1524" xr:uid="{00000000-0005-0000-0000-000079C40000}"/>
    <cellStyle name="Normal 9 6 10" xfId="30717" xr:uid="{00000000-0005-0000-0000-00007AC40000}"/>
    <cellStyle name="Normal 9 6 2" xfId="2153" xr:uid="{00000000-0005-0000-0000-00007BC40000}"/>
    <cellStyle name="Normal 9 6 2 2" xfId="3161" xr:uid="{00000000-0005-0000-0000-00007CC40000}"/>
    <cellStyle name="Normal 9 6 2 2 2" xfId="6519" xr:uid="{00000000-0005-0000-0000-00007DC40000}"/>
    <cellStyle name="Normal 9 6 2 2 2 2" xfId="19801" xr:uid="{00000000-0005-0000-0000-00007EC40000}"/>
    <cellStyle name="Normal 9 6 2 2 2 2 2" xfId="27755" xr:uid="{00000000-0005-0000-0000-00007FC40000}"/>
    <cellStyle name="Normal 9 6 2 2 2 2 2 2" xfId="56714" xr:uid="{00000000-0005-0000-0000-000080C40000}"/>
    <cellStyle name="Normal 9 6 2 2 2 2 3" xfId="48773" xr:uid="{00000000-0005-0000-0000-000081C40000}"/>
    <cellStyle name="Normal 9 6 2 2 2 3" xfId="13131" xr:uid="{00000000-0005-0000-0000-000082C40000}"/>
    <cellStyle name="Normal 9 6 2 2 2 3 2" xfId="42189" xr:uid="{00000000-0005-0000-0000-000083C40000}"/>
    <cellStyle name="Normal 9 6 2 2 2 4" xfId="35605" xr:uid="{00000000-0005-0000-0000-000084C40000}"/>
    <cellStyle name="Normal 9 6 2 2 3" xfId="16649" xr:uid="{00000000-0005-0000-0000-000085C40000}"/>
    <cellStyle name="Normal 9 6 2 2 3 2" xfId="24603" xr:uid="{00000000-0005-0000-0000-000086C40000}"/>
    <cellStyle name="Normal 9 6 2 2 3 2 2" xfId="53562" xr:uid="{00000000-0005-0000-0000-000087C40000}"/>
    <cellStyle name="Normal 9 6 2 2 3 3" xfId="45621" xr:uid="{00000000-0005-0000-0000-000088C40000}"/>
    <cellStyle name="Normal 9 6 2 2 4" xfId="9839" xr:uid="{00000000-0005-0000-0000-000089C40000}"/>
    <cellStyle name="Normal 9 6 2 2 4 2" xfId="38897" xr:uid="{00000000-0005-0000-0000-00008AC40000}"/>
    <cellStyle name="Normal 9 6 2 2 5" xfId="32313" xr:uid="{00000000-0005-0000-0000-00008BC40000}"/>
    <cellStyle name="Normal 9 6 2 3" xfId="4359" xr:uid="{00000000-0005-0000-0000-00008CC40000}"/>
    <cellStyle name="Normal 9 6 2 3 2" xfId="17653" xr:uid="{00000000-0005-0000-0000-00008DC40000}"/>
    <cellStyle name="Normal 9 6 2 3 2 2" xfId="25607" xr:uid="{00000000-0005-0000-0000-00008EC40000}"/>
    <cellStyle name="Normal 9 6 2 3 2 2 2" xfId="54566" xr:uid="{00000000-0005-0000-0000-00008FC40000}"/>
    <cellStyle name="Normal 9 6 2 3 2 3" xfId="46625" xr:uid="{00000000-0005-0000-0000-000090C40000}"/>
    <cellStyle name="Normal 9 6 2 3 3" xfId="10983" xr:uid="{00000000-0005-0000-0000-000091C40000}"/>
    <cellStyle name="Normal 9 6 2 3 3 2" xfId="40041" xr:uid="{00000000-0005-0000-0000-000092C40000}"/>
    <cellStyle name="Normal 9 6 2 3 4" xfId="33457" xr:uid="{00000000-0005-0000-0000-000093C40000}"/>
    <cellStyle name="Normal 9 6 2 4" xfId="5515" xr:uid="{00000000-0005-0000-0000-000094C40000}"/>
    <cellStyle name="Normal 9 6 2 4 2" xfId="18797" xr:uid="{00000000-0005-0000-0000-000095C40000}"/>
    <cellStyle name="Normal 9 6 2 4 2 2" xfId="26751" xr:uid="{00000000-0005-0000-0000-000096C40000}"/>
    <cellStyle name="Normal 9 6 2 4 2 2 2" xfId="55710" xr:uid="{00000000-0005-0000-0000-000097C40000}"/>
    <cellStyle name="Normal 9 6 2 4 2 3" xfId="47769" xr:uid="{00000000-0005-0000-0000-000098C40000}"/>
    <cellStyle name="Normal 9 6 2 4 3" xfId="12127" xr:uid="{00000000-0005-0000-0000-000099C40000}"/>
    <cellStyle name="Normal 9 6 2 4 3 2" xfId="41185" xr:uid="{00000000-0005-0000-0000-00009AC40000}"/>
    <cellStyle name="Normal 9 6 2 4 4" xfId="34601" xr:uid="{00000000-0005-0000-0000-00009BC40000}"/>
    <cellStyle name="Normal 9 6 2 5" xfId="7684" xr:uid="{00000000-0005-0000-0000-00009CC40000}"/>
    <cellStyle name="Normal 9 6 2 5 2" xfId="20945" xr:uid="{00000000-0005-0000-0000-00009DC40000}"/>
    <cellStyle name="Normal 9 6 2 5 2 2" xfId="28899" xr:uid="{00000000-0005-0000-0000-00009EC40000}"/>
    <cellStyle name="Normal 9 6 2 5 2 2 2" xfId="57858" xr:uid="{00000000-0005-0000-0000-00009FC40000}"/>
    <cellStyle name="Normal 9 6 2 5 2 3" xfId="49917" xr:uid="{00000000-0005-0000-0000-0000A0C40000}"/>
    <cellStyle name="Normal 9 6 2 5 3" xfId="14275" xr:uid="{00000000-0005-0000-0000-0000A1C40000}"/>
    <cellStyle name="Normal 9 6 2 5 3 2" xfId="43333" xr:uid="{00000000-0005-0000-0000-0000A2C40000}"/>
    <cellStyle name="Normal 9 6 2 5 4" xfId="36749" xr:uid="{00000000-0005-0000-0000-0000A3C40000}"/>
    <cellStyle name="Normal 9 6 2 6" xfId="15554" xr:uid="{00000000-0005-0000-0000-0000A4C40000}"/>
    <cellStyle name="Normal 9 6 2 6 2" xfId="23544" xr:uid="{00000000-0005-0000-0000-0000A5C40000}"/>
    <cellStyle name="Normal 9 6 2 6 2 2" xfId="52503" xr:uid="{00000000-0005-0000-0000-0000A6C40000}"/>
    <cellStyle name="Normal 9 6 2 6 3" xfId="44562" xr:uid="{00000000-0005-0000-0000-0000A7C40000}"/>
    <cellStyle name="Normal 9 6 2 7" xfId="22095" xr:uid="{00000000-0005-0000-0000-0000A8C40000}"/>
    <cellStyle name="Normal 9 6 2 7 2" xfId="30043" xr:uid="{00000000-0005-0000-0000-0000A9C40000}"/>
    <cellStyle name="Normal 9 6 2 7 2 2" xfId="59002" xr:uid="{00000000-0005-0000-0000-0000AAC40000}"/>
    <cellStyle name="Normal 9 6 2 7 3" xfId="51061" xr:uid="{00000000-0005-0000-0000-0000ABC40000}"/>
    <cellStyle name="Normal 9 6 2 8" xfId="8835" xr:uid="{00000000-0005-0000-0000-0000ACC40000}"/>
    <cellStyle name="Normal 9 6 2 8 2" xfId="37893" xr:uid="{00000000-0005-0000-0000-0000ADC40000}"/>
    <cellStyle name="Normal 9 6 2 9" xfId="31309" xr:uid="{00000000-0005-0000-0000-0000AEC40000}"/>
    <cellStyle name="Normal 9 6 3" xfId="2569" xr:uid="{00000000-0005-0000-0000-0000AFC40000}"/>
    <cellStyle name="Normal 9 6 3 2" xfId="5927" xr:uid="{00000000-0005-0000-0000-0000B0C40000}"/>
    <cellStyle name="Normal 9 6 3 2 2" xfId="19209" xr:uid="{00000000-0005-0000-0000-0000B1C40000}"/>
    <cellStyle name="Normal 9 6 3 2 2 2" xfId="27163" xr:uid="{00000000-0005-0000-0000-0000B2C40000}"/>
    <cellStyle name="Normal 9 6 3 2 2 2 2" xfId="56122" xr:uid="{00000000-0005-0000-0000-0000B3C40000}"/>
    <cellStyle name="Normal 9 6 3 2 2 3" xfId="48181" xr:uid="{00000000-0005-0000-0000-0000B4C40000}"/>
    <cellStyle name="Normal 9 6 3 2 3" xfId="12539" xr:uid="{00000000-0005-0000-0000-0000B5C40000}"/>
    <cellStyle name="Normal 9 6 3 2 3 2" xfId="41597" xr:uid="{00000000-0005-0000-0000-0000B6C40000}"/>
    <cellStyle name="Normal 9 6 3 2 4" xfId="35013" xr:uid="{00000000-0005-0000-0000-0000B7C40000}"/>
    <cellStyle name="Normal 9 6 3 3" xfId="16057" xr:uid="{00000000-0005-0000-0000-0000B8C40000}"/>
    <cellStyle name="Normal 9 6 3 3 2" xfId="24011" xr:uid="{00000000-0005-0000-0000-0000B9C40000}"/>
    <cellStyle name="Normal 9 6 3 3 2 2" xfId="52970" xr:uid="{00000000-0005-0000-0000-0000BAC40000}"/>
    <cellStyle name="Normal 9 6 3 3 3" xfId="45029" xr:uid="{00000000-0005-0000-0000-0000BBC40000}"/>
    <cellStyle name="Normal 9 6 3 4" xfId="9247" xr:uid="{00000000-0005-0000-0000-0000BCC40000}"/>
    <cellStyle name="Normal 9 6 3 4 2" xfId="38305" xr:uid="{00000000-0005-0000-0000-0000BDC40000}"/>
    <cellStyle name="Normal 9 6 3 5" xfId="31721" xr:uid="{00000000-0005-0000-0000-0000BEC40000}"/>
    <cellStyle name="Normal 9 6 4" xfId="3767" xr:uid="{00000000-0005-0000-0000-0000BFC40000}"/>
    <cellStyle name="Normal 9 6 4 2" xfId="17061" xr:uid="{00000000-0005-0000-0000-0000C0C40000}"/>
    <cellStyle name="Normal 9 6 4 2 2" xfId="25015" xr:uid="{00000000-0005-0000-0000-0000C1C40000}"/>
    <cellStyle name="Normal 9 6 4 2 2 2" xfId="53974" xr:uid="{00000000-0005-0000-0000-0000C2C40000}"/>
    <cellStyle name="Normal 9 6 4 2 3" xfId="46033" xr:uid="{00000000-0005-0000-0000-0000C3C40000}"/>
    <cellStyle name="Normal 9 6 4 3" xfId="10391" xr:uid="{00000000-0005-0000-0000-0000C4C40000}"/>
    <cellStyle name="Normal 9 6 4 3 2" xfId="39449" xr:uid="{00000000-0005-0000-0000-0000C5C40000}"/>
    <cellStyle name="Normal 9 6 4 4" xfId="32865" xr:uid="{00000000-0005-0000-0000-0000C6C40000}"/>
    <cellStyle name="Normal 9 6 5" xfId="4923" xr:uid="{00000000-0005-0000-0000-0000C7C40000}"/>
    <cellStyle name="Normal 9 6 5 2" xfId="18205" xr:uid="{00000000-0005-0000-0000-0000C8C40000}"/>
    <cellStyle name="Normal 9 6 5 2 2" xfId="26159" xr:uid="{00000000-0005-0000-0000-0000C9C40000}"/>
    <cellStyle name="Normal 9 6 5 2 2 2" xfId="55118" xr:uid="{00000000-0005-0000-0000-0000CAC40000}"/>
    <cellStyle name="Normal 9 6 5 2 3" xfId="47177" xr:uid="{00000000-0005-0000-0000-0000CBC40000}"/>
    <cellStyle name="Normal 9 6 5 3" xfId="11535" xr:uid="{00000000-0005-0000-0000-0000CCC40000}"/>
    <cellStyle name="Normal 9 6 5 3 2" xfId="40593" xr:uid="{00000000-0005-0000-0000-0000CDC40000}"/>
    <cellStyle name="Normal 9 6 5 4" xfId="34009" xr:uid="{00000000-0005-0000-0000-0000CEC40000}"/>
    <cellStyle name="Normal 9 6 6" xfId="7092" xr:uid="{00000000-0005-0000-0000-0000CFC40000}"/>
    <cellStyle name="Normal 9 6 6 2" xfId="20353" xr:uid="{00000000-0005-0000-0000-0000D0C40000}"/>
    <cellStyle name="Normal 9 6 6 2 2" xfId="28307" xr:uid="{00000000-0005-0000-0000-0000D1C40000}"/>
    <cellStyle name="Normal 9 6 6 2 2 2" xfId="57266" xr:uid="{00000000-0005-0000-0000-0000D2C40000}"/>
    <cellStyle name="Normal 9 6 6 2 3" xfId="49325" xr:uid="{00000000-0005-0000-0000-0000D3C40000}"/>
    <cellStyle name="Normal 9 6 6 3" xfId="13683" xr:uid="{00000000-0005-0000-0000-0000D4C40000}"/>
    <cellStyle name="Normal 9 6 6 3 2" xfId="42741" xr:uid="{00000000-0005-0000-0000-0000D5C40000}"/>
    <cellStyle name="Normal 9 6 6 4" xfId="36157" xr:uid="{00000000-0005-0000-0000-0000D6C40000}"/>
    <cellStyle name="Normal 9 6 7" xfId="14961" xr:uid="{00000000-0005-0000-0000-0000D7C40000}"/>
    <cellStyle name="Normal 9 6 7 2" xfId="22951" xr:uid="{00000000-0005-0000-0000-0000D8C40000}"/>
    <cellStyle name="Normal 9 6 7 2 2" xfId="51910" xr:uid="{00000000-0005-0000-0000-0000D9C40000}"/>
    <cellStyle name="Normal 9 6 7 3" xfId="43969" xr:uid="{00000000-0005-0000-0000-0000DAC40000}"/>
    <cellStyle name="Normal 9 6 8" xfId="21503" xr:uid="{00000000-0005-0000-0000-0000DBC40000}"/>
    <cellStyle name="Normal 9 6 8 2" xfId="29451" xr:uid="{00000000-0005-0000-0000-0000DCC40000}"/>
    <cellStyle name="Normal 9 6 8 2 2" xfId="58410" xr:uid="{00000000-0005-0000-0000-0000DDC40000}"/>
    <cellStyle name="Normal 9 6 8 3" xfId="50469" xr:uid="{00000000-0005-0000-0000-0000DEC40000}"/>
    <cellStyle name="Normal 9 6 9" xfId="8243" xr:uid="{00000000-0005-0000-0000-0000DFC40000}"/>
    <cellStyle name="Normal 9 6 9 2" xfId="37301" xr:uid="{00000000-0005-0000-0000-0000E0C40000}"/>
    <cellStyle name="Normal 9 7" xfId="1958" xr:uid="{00000000-0005-0000-0000-0000E1C40000}"/>
    <cellStyle name="Normal 9 7 2" xfId="2966" xr:uid="{00000000-0005-0000-0000-0000E2C40000}"/>
    <cellStyle name="Normal 9 7 2 2" xfId="6324" xr:uid="{00000000-0005-0000-0000-0000E3C40000}"/>
    <cellStyle name="Normal 9 7 2 2 2" xfId="19606" xr:uid="{00000000-0005-0000-0000-0000E4C40000}"/>
    <cellStyle name="Normal 9 7 2 2 2 2" xfId="27560" xr:uid="{00000000-0005-0000-0000-0000E5C40000}"/>
    <cellStyle name="Normal 9 7 2 2 2 2 2" xfId="56519" xr:uid="{00000000-0005-0000-0000-0000E6C40000}"/>
    <cellStyle name="Normal 9 7 2 2 2 3" xfId="48578" xr:uid="{00000000-0005-0000-0000-0000E7C40000}"/>
    <cellStyle name="Normal 9 7 2 2 3" xfId="12936" xr:uid="{00000000-0005-0000-0000-0000E8C40000}"/>
    <cellStyle name="Normal 9 7 2 2 3 2" xfId="41994" xr:uid="{00000000-0005-0000-0000-0000E9C40000}"/>
    <cellStyle name="Normal 9 7 2 2 4" xfId="35410" xr:uid="{00000000-0005-0000-0000-0000EAC40000}"/>
    <cellStyle name="Normal 9 7 2 3" xfId="16454" xr:uid="{00000000-0005-0000-0000-0000EBC40000}"/>
    <cellStyle name="Normal 9 7 2 3 2" xfId="24408" xr:uid="{00000000-0005-0000-0000-0000ECC40000}"/>
    <cellStyle name="Normal 9 7 2 3 2 2" xfId="53367" xr:uid="{00000000-0005-0000-0000-0000EDC40000}"/>
    <cellStyle name="Normal 9 7 2 3 3" xfId="45426" xr:uid="{00000000-0005-0000-0000-0000EEC40000}"/>
    <cellStyle name="Normal 9 7 2 4" xfId="9644" xr:uid="{00000000-0005-0000-0000-0000EFC40000}"/>
    <cellStyle name="Normal 9 7 2 4 2" xfId="38702" xr:uid="{00000000-0005-0000-0000-0000F0C40000}"/>
    <cellStyle name="Normal 9 7 2 5" xfId="32118" xr:uid="{00000000-0005-0000-0000-0000F1C40000}"/>
    <cellStyle name="Normal 9 7 3" xfId="4164" xr:uid="{00000000-0005-0000-0000-0000F2C40000}"/>
    <cellStyle name="Normal 9 7 3 2" xfId="17458" xr:uid="{00000000-0005-0000-0000-0000F3C40000}"/>
    <cellStyle name="Normal 9 7 3 2 2" xfId="25412" xr:uid="{00000000-0005-0000-0000-0000F4C40000}"/>
    <cellStyle name="Normal 9 7 3 2 2 2" xfId="54371" xr:uid="{00000000-0005-0000-0000-0000F5C40000}"/>
    <cellStyle name="Normal 9 7 3 2 3" xfId="46430" xr:uid="{00000000-0005-0000-0000-0000F6C40000}"/>
    <cellStyle name="Normal 9 7 3 3" xfId="10788" xr:uid="{00000000-0005-0000-0000-0000F7C40000}"/>
    <cellStyle name="Normal 9 7 3 3 2" xfId="39846" xr:uid="{00000000-0005-0000-0000-0000F8C40000}"/>
    <cellStyle name="Normal 9 7 3 4" xfId="33262" xr:uid="{00000000-0005-0000-0000-0000F9C40000}"/>
    <cellStyle name="Normal 9 7 4" xfId="5320" xr:uid="{00000000-0005-0000-0000-0000FAC40000}"/>
    <cellStyle name="Normal 9 7 4 2" xfId="18602" xr:uid="{00000000-0005-0000-0000-0000FBC40000}"/>
    <cellStyle name="Normal 9 7 4 2 2" xfId="26556" xr:uid="{00000000-0005-0000-0000-0000FCC40000}"/>
    <cellStyle name="Normal 9 7 4 2 2 2" xfId="55515" xr:uid="{00000000-0005-0000-0000-0000FDC40000}"/>
    <cellStyle name="Normal 9 7 4 2 3" xfId="47574" xr:uid="{00000000-0005-0000-0000-0000FEC40000}"/>
    <cellStyle name="Normal 9 7 4 3" xfId="11932" xr:uid="{00000000-0005-0000-0000-0000FFC40000}"/>
    <cellStyle name="Normal 9 7 4 3 2" xfId="40990" xr:uid="{00000000-0005-0000-0000-000000C50000}"/>
    <cellStyle name="Normal 9 7 4 4" xfId="34406" xr:uid="{00000000-0005-0000-0000-000001C50000}"/>
    <cellStyle name="Normal 9 7 5" xfId="7489" xr:uid="{00000000-0005-0000-0000-000002C50000}"/>
    <cellStyle name="Normal 9 7 5 2" xfId="20750" xr:uid="{00000000-0005-0000-0000-000003C50000}"/>
    <cellStyle name="Normal 9 7 5 2 2" xfId="28704" xr:uid="{00000000-0005-0000-0000-000004C50000}"/>
    <cellStyle name="Normal 9 7 5 2 2 2" xfId="57663" xr:uid="{00000000-0005-0000-0000-000005C50000}"/>
    <cellStyle name="Normal 9 7 5 2 3" xfId="49722" xr:uid="{00000000-0005-0000-0000-000006C50000}"/>
    <cellStyle name="Normal 9 7 5 3" xfId="14080" xr:uid="{00000000-0005-0000-0000-000007C50000}"/>
    <cellStyle name="Normal 9 7 5 3 2" xfId="43138" xr:uid="{00000000-0005-0000-0000-000008C50000}"/>
    <cellStyle name="Normal 9 7 5 4" xfId="36554" xr:uid="{00000000-0005-0000-0000-000009C50000}"/>
    <cellStyle name="Normal 9 7 6" xfId="15359" xr:uid="{00000000-0005-0000-0000-00000AC50000}"/>
    <cellStyle name="Normal 9 7 6 2" xfId="23349" xr:uid="{00000000-0005-0000-0000-00000BC50000}"/>
    <cellStyle name="Normal 9 7 6 2 2" xfId="52308" xr:uid="{00000000-0005-0000-0000-00000CC50000}"/>
    <cellStyle name="Normal 9 7 6 3" xfId="44367" xr:uid="{00000000-0005-0000-0000-00000DC50000}"/>
    <cellStyle name="Normal 9 7 7" xfId="21900" xr:uid="{00000000-0005-0000-0000-00000EC50000}"/>
    <cellStyle name="Normal 9 7 7 2" xfId="29848" xr:uid="{00000000-0005-0000-0000-00000FC50000}"/>
    <cellStyle name="Normal 9 7 7 2 2" xfId="58807" xr:uid="{00000000-0005-0000-0000-000010C50000}"/>
    <cellStyle name="Normal 9 7 7 3" xfId="50866" xr:uid="{00000000-0005-0000-0000-000011C50000}"/>
    <cellStyle name="Normal 9 7 8" xfId="8640" xr:uid="{00000000-0005-0000-0000-000012C50000}"/>
    <cellStyle name="Normal 9 7 8 2" xfId="37698" xr:uid="{00000000-0005-0000-0000-000013C50000}"/>
    <cellStyle name="Normal 9 7 9" xfId="31114" xr:uid="{00000000-0005-0000-0000-000014C50000}"/>
    <cellStyle name="Normal 9 8" xfId="1774" xr:uid="{00000000-0005-0000-0000-000015C50000}"/>
    <cellStyle name="Normal 9 8 2" xfId="2786" xr:uid="{00000000-0005-0000-0000-000016C50000}"/>
    <cellStyle name="Normal 9 8 2 2" xfId="6144" xr:uid="{00000000-0005-0000-0000-000017C50000}"/>
    <cellStyle name="Normal 9 8 2 2 2" xfId="19426" xr:uid="{00000000-0005-0000-0000-000018C50000}"/>
    <cellStyle name="Normal 9 8 2 2 2 2" xfId="27380" xr:uid="{00000000-0005-0000-0000-000019C50000}"/>
    <cellStyle name="Normal 9 8 2 2 2 2 2" xfId="56339" xr:uid="{00000000-0005-0000-0000-00001AC50000}"/>
    <cellStyle name="Normal 9 8 2 2 2 3" xfId="48398" xr:uid="{00000000-0005-0000-0000-00001BC50000}"/>
    <cellStyle name="Normal 9 8 2 2 3" xfId="12756" xr:uid="{00000000-0005-0000-0000-00001CC50000}"/>
    <cellStyle name="Normal 9 8 2 2 3 2" xfId="41814" xr:uid="{00000000-0005-0000-0000-00001DC50000}"/>
    <cellStyle name="Normal 9 8 2 2 4" xfId="35230" xr:uid="{00000000-0005-0000-0000-00001EC50000}"/>
    <cellStyle name="Normal 9 8 2 3" xfId="16274" xr:uid="{00000000-0005-0000-0000-00001FC50000}"/>
    <cellStyle name="Normal 9 8 2 3 2" xfId="24228" xr:uid="{00000000-0005-0000-0000-000020C50000}"/>
    <cellStyle name="Normal 9 8 2 3 2 2" xfId="53187" xr:uid="{00000000-0005-0000-0000-000021C50000}"/>
    <cellStyle name="Normal 9 8 2 3 3" xfId="45246" xr:uid="{00000000-0005-0000-0000-000022C50000}"/>
    <cellStyle name="Normal 9 8 2 4" xfId="9464" xr:uid="{00000000-0005-0000-0000-000023C50000}"/>
    <cellStyle name="Normal 9 8 2 4 2" xfId="38522" xr:uid="{00000000-0005-0000-0000-000024C50000}"/>
    <cellStyle name="Normal 9 8 2 5" xfId="31938" xr:uid="{00000000-0005-0000-0000-000025C50000}"/>
    <cellStyle name="Normal 9 8 3" xfId="3984" xr:uid="{00000000-0005-0000-0000-000026C50000}"/>
    <cellStyle name="Normal 9 8 3 2" xfId="17278" xr:uid="{00000000-0005-0000-0000-000027C50000}"/>
    <cellStyle name="Normal 9 8 3 2 2" xfId="25232" xr:uid="{00000000-0005-0000-0000-000028C50000}"/>
    <cellStyle name="Normal 9 8 3 2 2 2" xfId="54191" xr:uid="{00000000-0005-0000-0000-000029C50000}"/>
    <cellStyle name="Normal 9 8 3 2 3" xfId="46250" xr:uid="{00000000-0005-0000-0000-00002AC50000}"/>
    <cellStyle name="Normal 9 8 3 3" xfId="10608" xr:uid="{00000000-0005-0000-0000-00002BC50000}"/>
    <cellStyle name="Normal 9 8 3 3 2" xfId="39666" xr:uid="{00000000-0005-0000-0000-00002CC50000}"/>
    <cellStyle name="Normal 9 8 3 4" xfId="33082" xr:uid="{00000000-0005-0000-0000-00002DC50000}"/>
    <cellStyle name="Normal 9 8 4" xfId="5140" xr:uid="{00000000-0005-0000-0000-00002EC50000}"/>
    <cellStyle name="Normal 9 8 4 2" xfId="18422" xr:uid="{00000000-0005-0000-0000-00002FC50000}"/>
    <cellStyle name="Normal 9 8 4 2 2" xfId="26376" xr:uid="{00000000-0005-0000-0000-000030C50000}"/>
    <cellStyle name="Normal 9 8 4 2 2 2" xfId="55335" xr:uid="{00000000-0005-0000-0000-000031C50000}"/>
    <cellStyle name="Normal 9 8 4 2 3" xfId="47394" xr:uid="{00000000-0005-0000-0000-000032C50000}"/>
    <cellStyle name="Normal 9 8 4 3" xfId="11752" xr:uid="{00000000-0005-0000-0000-000033C50000}"/>
    <cellStyle name="Normal 9 8 4 3 2" xfId="40810" xr:uid="{00000000-0005-0000-0000-000034C50000}"/>
    <cellStyle name="Normal 9 8 4 4" xfId="34226" xr:uid="{00000000-0005-0000-0000-000035C50000}"/>
    <cellStyle name="Normal 9 8 5" xfId="7309" xr:uid="{00000000-0005-0000-0000-000036C50000}"/>
    <cellStyle name="Normal 9 8 5 2" xfId="20570" xr:uid="{00000000-0005-0000-0000-000037C50000}"/>
    <cellStyle name="Normal 9 8 5 2 2" xfId="28524" xr:uid="{00000000-0005-0000-0000-000038C50000}"/>
    <cellStyle name="Normal 9 8 5 2 2 2" xfId="57483" xr:uid="{00000000-0005-0000-0000-000039C50000}"/>
    <cellStyle name="Normal 9 8 5 2 3" xfId="49542" xr:uid="{00000000-0005-0000-0000-00003AC50000}"/>
    <cellStyle name="Normal 9 8 5 3" xfId="13900" xr:uid="{00000000-0005-0000-0000-00003BC50000}"/>
    <cellStyle name="Normal 9 8 5 3 2" xfId="42958" xr:uid="{00000000-0005-0000-0000-00003CC50000}"/>
    <cellStyle name="Normal 9 8 5 4" xfId="36374" xr:uid="{00000000-0005-0000-0000-00003DC50000}"/>
    <cellStyle name="Normal 9 8 6" xfId="15179" xr:uid="{00000000-0005-0000-0000-00003EC50000}"/>
    <cellStyle name="Normal 9 8 6 2" xfId="23169" xr:uid="{00000000-0005-0000-0000-00003FC50000}"/>
    <cellStyle name="Normal 9 8 6 2 2" xfId="52128" xr:uid="{00000000-0005-0000-0000-000040C50000}"/>
    <cellStyle name="Normal 9 8 6 3" xfId="44187" xr:uid="{00000000-0005-0000-0000-000041C50000}"/>
    <cellStyle name="Normal 9 8 7" xfId="21720" xr:uid="{00000000-0005-0000-0000-000042C50000}"/>
    <cellStyle name="Normal 9 8 7 2" xfId="29668" xr:uid="{00000000-0005-0000-0000-000043C50000}"/>
    <cellStyle name="Normal 9 8 7 2 2" xfId="58627" xr:uid="{00000000-0005-0000-0000-000044C50000}"/>
    <cellStyle name="Normal 9 8 7 3" xfId="50686" xr:uid="{00000000-0005-0000-0000-000045C50000}"/>
    <cellStyle name="Normal 9 8 8" xfId="8460" xr:uid="{00000000-0005-0000-0000-000046C50000}"/>
    <cellStyle name="Normal 9 8 8 2" xfId="37518" xr:uid="{00000000-0005-0000-0000-000047C50000}"/>
    <cellStyle name="Normal 9 8 9" xfId="30934" xr:uid="{00000000-0005-0000-0000-000048C50000}"/>
    <cellStyle name="Normal 9 9" xfId="3516" xr:uid="{00000000-0005-0000-0000-000049C50000}"/>
    <cellStyle name="Normal 9 9 2" xfId="4670" xr:uid="{00000000-0005-0000-0000-00004AC50000}"/>
    <cellStyle name="Normal 9 9 2 2" xfId="17964" xr:uid="{00000000-0005-0000-0000-00004BC50000}"/>
    <cellStyle name="Normal 9 9 2 2 2" xfId="25918" xr:uid="{00000000-0005-0000-0000-00004CC50000}"/>
    <cellStyle name="Normal 9 9 2 2 2 2" xfId="54877" xr:uid="{00000000-0005-0000-0000-00004DC50000}"/>
    <cellStyle name="Normal 9 9 2 2 3" xfId="46936" xr:uid="{00000000-0005-0000-0000-00004EC50000}"/>
    <cellStyle name="Normal 9 9 2 3" xfId="11294" xr:uid="{00000000-0005-0000-0000-00004FC50000}"/>
    <cellStyle name="Normal 9 9 2 3 2" xfId="40352" xr:uid="{00000000-0005-0000-0000-000050C50000}"/>
    <cellStyle name="Normal 9 9 2 4" xfId="33768" xr:uid="{00000000-0005-0000-0000-000051C50000}"/>
    <cellStyle name="Normal 9 9 3" xfId="6830" xr:uid="{00000000-0005-0000-0000-000052C50000}"/>
    <cellStyle name="Normal 9 9 3 2" xfId="20112" xr:uid="{00000000-0005-0000-0000-000053C50000}"/>
    <cellStyle name="Normal 9 9 3 2 2" xfId="28066" xr:uid="{00000000-0005-0000-0000-000054C50000}"/>
    <cellStyle name="Normal 9 9 3 2 2 2" xfId="57025" xr:uid="{00000000-0005-0000-0000-000055C50000}"/>
    <cellStyle name="Normal 9 9 3 2 3" xfId="49084" xr:uid="{00000000-0005-0000-0000-000056C50000}"/>
    <cellStyle name="Normal 9 9 3 3" xfId="13442" xr:uid="{00000000-0005-0000-0000-000057C50000}"/>
    <cellStyle name="Normal 9 9 3 3 2" xfId="42500" xr:uid="{00000000-0005-0000-0000-000058C50000}"/>
    <cellStyle name="Normal 9 9 3 4" xfId="35916" xr:uid="{00000000-0005-0000-0000-000059C50000}"/>
    <cellStyle name="Normal 9 9 4" xfId="7995" xr:uid="{00000000-0005-0000-0000-00005AC50000}"/>
    <cellStyle name="Normal 9 9 4 2" xfId="21256" xr:uid="{00000000-0005-0000-0000-00005BC50000}"/>
    <cellStyle name="Normal 9 9 4 2 2" xfId="29210" xr:uid="{00000000-0005-0000-0000-00005CC50000}"/>
    <cellStyle name="Normal 9 9 4 2 2 2" xfId="58169" xr:uid="{00000000-0005-0000-0000-00005DC50000}"/>
    <cellStyle name="Normal 9 9 4 2 3" xfId="50228" xr:uid="{00000000-0005-0000-0000-00005EC50000}"/>
    <cellStyle name="Normal 9 9 4 3" xfId="14586" xr:uid="{00000000-0005-0000-0000-00005FC50000}"/>
    <cellStyle name="Normal 9 9 4 3 2" xfId="43644" xr:uid="{00000000-0005-0000-0000-000060C50000}"/>
    <cellStyle name="Normal 9 9 4 4" xfId="37060" xr:uid="{00000000-0005-0000-0000-000061C50000}"/>
    <cellStyle name="Normal 9 9 5" xfId="15868" xr:uid="{00000000-0005-0000-0000-000062C50000}"/>
    <cellStyle name="Normal 9 9 5 2" xfId="23857" xr:uid="{00000000-0005-0000-0000-000063C50000}"/>
    <cellStyle name="Normal 9 9 5 2 2" xfId="52816" xr:uid="{00000000-0005-0000-0000-000064C50000}"/>
    <cellStyle name="Normal 9 9 5 3" xfId="44875" xr:uid="{00000000-0005-0000-0000-000065C50000}"/>
    <cellStyle name="Normal 9 9 6" xfId="22406" xr:uid="{00000000-0005-0000-0000-000066C50000}"/>
    <cellStyle name="Normal 9 9 6 2" xfId="30354" xr:uid="{00000000-0005-0000-0000-000067C50000}"/>
    <cellStyle name="Normal 9 9 6 2 2" xfId="59313" xr:uid="{00000000-0005-0000-0000-000068C50000}"/>
    <cellStyle name="Normal 9 9 6 3" xfId="51372" xr:uid="{00000000-0005-0000-0000-000069C50000}"/>
    <cellStyle name="Normal 9 9 7" xfId="10150" xr:uid="{00000000-0005-0000-0000-00006AC50000}"/>
    <cellStyle name="Normal 9 9 7 2" xfId="39208" xr:uid="{00000000-0005-0000-0000-00006BC50000}"/>
    <cellStyle name="Normal 9 9 8" xfId="32624" xr:uid="{00000000-0005-0000-0000-00006CC50000}"/>
    <cellStyle name="Normal 90" xfId="1735" xr:uid="{00000000-0005-0000-0000-00006DC50000}"/>
    <cellStyle name="Normal 91" xfId="1739" xr:uid="{00000000-0005-0000-0000-00006EC50000}"/>
    <cellStyle name="Normal 92" xfId="1734" xr:uid="{00000000-0005-0000-0000-00006FC50000}"/>
    <cellStyle name="Normal 93" xfId="1506" xr:uid="{00000000-0005-0000-0000-000070C50000}"/>
    <cellStyle name="Normal 93 10" xfId="30702" xr:uid="{00000000-0005-0000-0000-000071C50000}"/>
    <cellStyle name="Normal 93 2" xfId="2138" xr:uid="{00000000-0005-0000-0000-000072C50000}"/>
    <cellStyle name="Normal 93 2 2" xfId="3146" xr:uid="{00000000-0005-0000-0000-000073C50000}"/>
    <cellStyle name="Normal 93 2 2 2" xfId="6504" xr:uid="{00000000-0005-0000-0000-000074C50000}"/>
    <cellStyle name="Normal 93 2 2 2 2" xfId="19786" xr:uid="{00000000-0005-0000-0000-000075C50000}"/>
    <cellStyle name="Normal 93 2 2 2 2 2" xfId="27740" xr:uid="{00000000-0005-0000-0000-000076C50000}"/>
    <cellStyle name="Normal 93 2 2 2 2 2 2" xfId="56699" xr:uid="{00000000-0005-0000-0000-000077C50000}"/>
    <cellStyle name="Normal 93 2 2 2 2 3" xfId="48758" xr:uid="{00000000-0005-0000-0000-000078C50000}"/>
    <cellStyle name="Normal 93 2 2 2 3" xfId="13116" xr:uid="{00000000-0005-0000-0000-000079C50000}"/>
    <cellStyle name="Normal 93 2 2 2 3 2" xfId="42174" xr:uid="{00000000-0005-0000-0000-00007AC50000}"/>
    <cellStyle name="Normal 93 2 2 2 4" xfId="35590" xr:uid="{00000000-0005-0000-0000-00007BC50000}"/>
    <cellStyle name="Normal 93 2 2 3" xfId="16634" xr:uid="{00000000-0005-0000-0000-00007CC50000}"/>
    <cellStyle name="Normal 93 2 2 3 2" xfId="24588" xr:uid="{00000000-0005-0000-0000-00007DC50000}"/>
    <cellStyle name="Normal 93 2 2 3 2 2" xfId="53547" xr:uid="{00000000-0005-0000-0000-00007EC50000}"/>
    <cellStyle name="Normal 93 2 2 3 3" xfId="45606" xr:uid="{00000000-0005-0000-0000-00007FC50000}"/>
    <cellStyle name="Normal 93 2 2 4" xfId="9824" xr:uid="{00000000-0005-0000-0000-000080C50000}"/>
    <cellStyle name="Normal 93 2 2 4 2" xfId="38882" xr:uid="{00000000-0005-0000-0000-000081C50000}"/>
    <cellStyle name="Normal 93 2 2 5" xfId="32298" xr:uid="{00000000-0005-0000-0000-000082C50000}"/>
    <cellStyle name="Normal 93 2 3" xfId="4344" xr:uid="{00000000-0005-0000-0000-000083C50000}"/>
    <cellStyle name="Normal 93 2 3 2" xfId="17638" xr:uid="{00000000-0005-0000-0000-000084C50000}"/>
    <cellStyle name="Normal 93 2 3 2 2" xfId="25592" xr:uid="{00000000-0005-0000-0000-000085C50000}"/>
    <cellStyle name="Normal 93 2 3 2 2 2" xfId="54551" xr:uid="{00000000-0005-0000-0000-000086C50000}"/>
    <cellStyle name="Normal 93 2 3 2 3" xfId="46610" xr:uid="{00000000-0005-0000-0000-000087C50000}"/>
    <cellStyle name="Normal 93 2 3 3" xfId="10968" xr:uid="{00000000-0005-0000-0000-000088C50000}"/>
    <cellStyle name="Normal 93 2 3 3 2" xfId="40026" xr:uid="{00000000-0005-0000-0000-000089C50000}"/>
    <cellStyle name="Normal 93 2 3 4" xfId="33442" xr:uid="{00000000-0005-0000-0000-00008AC50000}"/>
    <cellStyle name="Normal 93 2 4" xfId="5500" xr:uid="{00000000-0005-0000-0000-00008BC50000}"/>
    <cellStyle name="Normal 93 2 4 2" xfId="18782" xr:uid="{00000000-0005-0000-0000-00008CC50000}"/>
    <cellStyle name="Normal 93 2 4 2 2" xfId="26736" xr:uid="{00000000-0005-0000-0000-00008DC50000}"/>
    <cellStyle name="Normal 93 2 4 2 2 2" xfId="55695" xr:uid="{00000000-0005-0000-0000-00008EC50000}"/>
    <cellStyle name="Normal 93 2 4 2 3" xfId="47754" xr:uid="{00000000-0005-0000-0000-00008FC50000}"/>
    <cellStyle name="Normal 93 2 4 3" xfId="12112" xr:uid="{00000000-0005-0000-0000-000090C50000}"/>
    <cellStyle name="Normal 93 2 4 3 2" xfId="41170" xr:uid="{00000000-0005-0000-0000-000091C50000}"/>
    <cellStyle name="Normal 93 2 4 4" xfId="34586" xr:uid="{00000000-0005-0000-0000-000092C50000}"/>
    <cellStyle name="Normal 93 2 5" xfId="7669" xr:uid="{00000000-0005-0000-0000-000093C50000}"/>
    <cellStyle name="Normal 93 2 5 2" xfId="20930" xr:uid="{00000000-0005-0000-0000-000094C50000}"/>
    <cellStyle name="Normal 93 2 5 2 2" xfId="28884" xr:uid="{00000000-0005-0000-0000-000095C50000}"/>
    <cellStyle name="Normal 93 2 5 2 2 2" xfId="57843" xr:uid="{00000000-0005-0000-0000-000096C50000}"/>
    <cellStyle name="Normal 93 2 5 2 3" xfId="49902" xr:uid="{00000000-0005-0000-0000-000097C50000}"/>
    <cellStyle name="Normal 93 2 5 3" xfId="14260" xr:uid="{00000000-0005-0000-0000-000098C50000}"/>
    <cellStyle name="Normal 93 2 5 3 2" xfId="43318" xr:uid="{00000000-0005-0000-0000-000099C50000}"/>
    <cellStyle name="Normal 93 2 5 4" xfId="36734" xr:uid="{00000000-0005-0000-0000-00009AC50000}"/>
    <cellStyle name="Normal 93 2 6" xfId="15539" xr:uid="{00000000-0005-0000-0000-00009BC50000}"/>
    <cellStyle name="Normal 93 2 6 2" xfId="23529" xr:uid="{00000000-0005-0000-0000-00009CC50000}"/>
    <cellStyle name="Normal 93 2 6 2 2" xfId="52488" xr:uid="{00000000-0005-0000-0000-00009DC50000}"/>
    <cellStyle name="Normal 93 2 6 3" xfId="44547" xr:uid="{00000000-0005-0000-0000-00009EC50000}"/>
    <cellStyle name="Normal 93 2 7" xfId="22080" xr:uid="{00000000-0005-0000-0000-00009FC50000}"/>
    <cellStyle name="Normal 93 2 7 2" xfId="30028" xr:uid="{00000000-0005-0000-0000-0000A0C50000}"/>
    <cellStyle name="Normal 93 2 7 2 2" xfId="58987" xr:uid="{00000000-0005-0000-0000-0000A1C50000}"/>
    <cellStyle name="Normal 93 2 7 3" xfId="51046" xr:uid="{00000000-0005-0000-0000-0000A2C50000}"/>
    <cellStyle name="Normal 93 2 8" xfId="8820" xr:uid="{00000000-0005-0000-0000-0000A3C50000}"/>
    <cellStyle name="Normal 93 2 8 2" xfId="37878" xr:uid="{00000000-0005-0000-0000-0000A4C50000}"/>
    <cellStyle name="Normal 93 2 9" xfId="31294" xr:uid="{00000000-0005-0000-0000-0000A5C50000}"/>
    <cellStyle name="Normal 93 3" xfId="2554" xr:uid="{00000000-0005-0000-0000-0000A6C50000}"/>
    <cellStyle name="Normal 93 3 2" xfId="5912" xr:uid="{00000000-0005-0000-0000-0000A7C50000}"/>
    <cellStyle name="Normal 93 3 2 2" xfId="19194" xr:uid="{00000000-0005-0000-0000-0000A8C50000}"/>
    <cellStyle name="Normal 93 3 2 2 2" xfId="27148" xr:uid="{00000000-0005-0000-0000-0000A9C50000}"/>
    <cellStyle name="Normal 93 3 2 2 2 2" xfId="56107" xr:uid="{00000000-0005-0000-0000-0000AAC50000}"/>
    <cellStyle name="Normal 93 3 2 2 3" xfId="48166" xr:uid="{00000000-0005-0000-0000-0000ABC50000}"/>
    <cellStyle name="Normal 93 3 2 3" xfId="12524" xr:uid="{00000000-0005-0000-0000-0000ACC50000}"/>
    <cellStyle name="Normal 93 3 2 3 2" xfId="41582" xr:uid="{00000000-0005-0000-0000-0000ADC50000}"/>
    <cellStyle name="Normal 93 3 2 4" xfId="34998" xr:uid="{00000000-0005-0000-0000-0000AEC50000}"/>
    <cellStyle name="Normal 93 3 3" xfId="16042" xr:uid="{00000000-0005-0000-0000-0000AFC50000}"/>
    <cellStyle name="Normal 93 3 3 2" xfId="23996" xr:uid="{00000000-0005-0000-0000-0000B0C50000}"/>
    <cellStyle name="Normal 93 3 3 2 2" xfId="52955" xr:uid="{00000000-0005-0000-0000-0000B1C50000}"/>
    <cellStyle name="Normal 93 3 3 3" xfId="45014" xr:uid="{00000000-0005-0000-0000-0000B2C50000}"/>
    <cellStyle name="Normal 93 3 4" xfId="9232" xr:uid="{00000000-0005-0000-0000-0000B3C50000}"/>
    <cellStyle name="Normal 93 3 4 2" xfId="38290" xr:uid="{00000000-0005-0000-0000-0000B4C50000}"/>
    <cellStyle name="Normal 93 3 5" xfId="31706" xr:uid="{00000000-0005-0000-0000-0000B5C50000}"/>
    <cellStyle name="Normal 93 4" xfId="3752" xr:uid="{00000000-0005-0000-0000-0000B6C50000}"/>
    <cellStyle name="Normal 93 4 2" xfId="17046" xr:uid="{00000000-0005-0000-0000-0000B7C50000}"/>
    <cellStyle name="Normal 93 4 2 2" xfId="25000" xr:uid="{00000000-0005-0000-0000-0000B8C50000}"/>
    <cellStyle name="Normal 93 4 2 2 2" xfId="53959" xr:uid="{00000000-0005-0000-0000-0000B9C50000}"/>
    <cellStyle name="Normal 93 4 2 3" xfId="46018" xr:uid="{00000000-0005-0000-0000-0000BAC50000}"/>
    <cellStyle name="Normal 93 4 3" xfId="10376" xr:uid="{00000000-0005-0000-0000-0000BBC50000}"/>
    <cellStyle name="Normal 93 4 3 2" xfId="39434" xr:uid="{00000000-0005-0000-0000-0000BCC50000}"/>
    <cellStyle name="Normal 93 4 4" xfId="32850" xr:uid="{00000000-0005-0000-0000-0000BDC50000}"/>
    <cellStyle name="Normal 93 5" xfId="4908" xr:uid="{00000000-0005-0000-0000-0000BEC50000}"/>
    <cellStyle name="Normal 93 5 2" xfId="18190" xr:uid="{00000000-0005-0000-0000-0000BFC50000}"/>
    <cellStyle name="Normal 93 5 2 2" xfId="26144" xr:uid="{00000000-0005-0000-0000-0000C0C50000}"/>
    <cellStyle name="Normal 93 5 2 2 2" xfId="55103" xr:uid="{00000000-0005-0000-0000-0000C1C50000}"/>
    <cellStyle name="Normal 93 5 2 3" xfId="47162" xr:uid="{00000000-0005-0000-0000-0000C2C50000}"/>
    <cellStyle name="Normal 93 5 3" xfId="11520" xr:uid="{00000000-0005-0000-0000-0000C3C50000}"/>
    <cellStyle name="Normal 93 5 3 2" xfId="40578" xr:uid="{00000000-0005-0000-0000-0000C4C50000}"/>
    <cellStyle name="Normal 93 5 4" xfId="33994" xr:uid="{00000000-0005-0000-0000-0000C5C50000}"/>
    <cellStyle name="Normal 93 6" xfId="7077" xr:uid="{00000000-0005-0000-0000-0000C6C50000}"/>
    <cellStyle name="Normal 93 6 2" xfId="20338" xr:uid="{00000000-0005-0000-0000-0000C7C50000}"/>
    <cellStyle name="Normal 93 6 2 2" xfId="28292" xr:uid="{00000000-0005-0000-0000-0000C8C50000}"/>
    <cellStyle name="Normal 93 6 2 2 2" xfId="57251" xr:uid="{00000000-0005-0000-0000-0000C9C50000}"/>
    <cellStyle name="Normal 93 6 2 3" xfId="49310" xr:uid="{00000000-0005-0000-0000-0000CAC50000}"/>
    <cellStyle name="Normal 93 6 3" xfId="13668" xr:uid="{00000000-0005-0000-0000-0000CBC50000}"/>
    <cellStyle name="Normal 93 6 3 2" xfId="42726" xr:uid="{00000000-0005-0000-0000-0000CCC50000}"/>
    <cellStyle name="Normal 93 6 4" xfId="36142" xr:uid="{00000000-0005-0000-0000-0000CDC50000}"/>
    <cellStyle name="Normal 93 7" xfId="14946" xr:uid="{00000000-0005-0000-0000-0000CEC50000}"/>
    <cellStyle name="Normal 93 7 2" xfId="22936" xr:uid="{00000000-0005-0000-0000-0000CFC50000}"/>
    <cellStyle name="Normal 93 7 2 2" xfId="51895" xr:uid="{00000000-0005-0000-0000-0000D0C50000}"/>
    <cellStyle name="Normal 93 7 3" xfId="43954" xr:uid="{00000000-0005-0000-0000-0000D1C50000}"/>
    <cellStyle name="Normal 93 8" xfId="21488" xr:uid="{00000000-0005-0000-0000-0000D2C50000}"/>
    <cellStyle name="Normal 93 8 2" xfId="29436" xr:uid="{00000000-0005-0000-0000-0000D3C50000}"/>
    <cellStyle name="Normal 93 8 2 2" xfId="58395" xr:uid="{00000000-0005-0000-0000-0000D4C50000}"/>
    <cellStyle name="Normal 93 8 3" xfId="50454" xr:uid="{00000000-0005-0000-0000-0000D5C50000}"/>
    <cellStyle name="Normal 93 9" xfId="8228" xr:uid="{00000000-0005-0000-0000-0000D6C50000}"/>
    <cellStyle name="Normal 93 9 2" xfId="37286" xr:uid="{00000000-0005-0000-0000-0000D7C50000}"/>
    <cellStyle name="Normal 94" xfId="1609" xr:uid="{00000000-0005-0000-0000-0000D8C50000}"/>
    <cellStyle name="Normal 94 10" xfId="30798" xr:uid="{00000000-0005-0000-0000-0000D9C50000}"/>
    <cellStyle name="Normal 94 2" xfId="2234" xr:uid="{00000000-0005-0000-0000-0000DAC50000}"/>
    <cellStyle name="Normal 94 2 2" xfId="3242" xr:uid="{00000000-0005-0000-0000-0000DBC50000}"/>
    <cellStyle name="Normal 94 2 2 2" xfId="6600" xr:uid="{00000000-0005-0000-0000-0000DCC50000}"/>
    <cellStyle name="Normal 94 2 2 2 2" xfId="19882" xr:uid="{00000000-0005-0000-0000-0000DDC50000}"/>
    <cellStyle name="Normal 94 2 2 2 2 2" xfId="27836" xr:uid="{00000000-0005-0000-0000-0000DEC50000}"/>
    <cellStyle name="Normal 94 2 2 2 2 2 2" xfId="56795" xr:uid="{00000000-0005-0000-0000-0000DFC50000}"/>
    <cellStyle name="Normal 94 2 2 2 2 3" xfId="48854" xr:uid="{00000000-0005-0000-0000-0000E0C50000}"/>
    <cellStyle name="Normal 94 2 2 2 3" xfId="13212" xr:uid="{00000000-0005-0000-0000-0000E1C50000}"/>
    <cellStyle name="Normal 94 2 2 2 3 2" xfId="42270" xr:uid="{00000000-0005-0000-0000-0000E2C50000}"/>
    <cellStyle name="Normal 94 2 2 2 4" xfId="35686" xr:uid="{00000000-0005-0000-0000-0000E3C50000}"/>
    <cellStyle name="Normal 94 2 2 3" xfId="16730" xr:uid="{00000000-0005-0000-0000-0000E4C50000}"/>
    <cellStyle name="Normal 94 2 2 3 2" xfId="24684" xr:uid="{00000000-0005-0000-0000-0000E5C50000}"/>
    <cellStyle name="Normal 94 2 2 3 2 2" xfId="53643" xr:uid="{00000000-0005-0000-0000-0000E6C50000}"/>
    <cellStyle name="Normal 94 2 2 3 3" xfId="45702" xr:uid="{00000000-0005-0000-0000-0000E7C50000}"/>
    <cellStyle name="Normal 94 2 2 4" xfId="9920" xr:uid="{00000000-0005-0000-0000-0000E8C50000}"/>
    <cellStyle name="Normal 94 2 2 4 2" xfId="38978" xr:uid="{00000000-0005-0000-0000-0000E9C50000}"/>
    <cellStyle name="Normal 94 2 2 5" xfId="32394" xr:uid="{00000000-0005-0000-0000-0000EAC50000}"/>
    <cellStyle name="Normal 94 2 3" xfId="4440" xr:uid="{00000000-0005-0000-0000-0000EBC50000}"/>
    <cellStyle name="Normal 94 2 3 2" xfId="17734" xr:uid="{00000000-0005-0000-0000-0000ECC50000}"/>
    <cellStyle name="Normal 94 2 3 2 2" xfId="25688" xr:uid="{00000000-0005-0000-0000-0000EDC50000}"/>
    <cellStyle name="Normal 94 2 3 2 2 2" xfId="54647" xr:uid="{00000000-0005-0000-0000-0000EEC50000}"/>
    <cellStyle name="Normal 94 2 3 2 3" xfId="46706" xr:uid="{00000000-0005-0000-0000-0000EFC50000}"/>
    <cellStyle name="Normal 94 2 3 3" xfId="11064" xr:uid="{00000000-0005-0000-0000-0000F0C50000}"/>
    <cellStyle name="Normal 94 2 3 3 2" xfId="40122" xr:uid="{00000000-0005-0000-0000-0000F1C50000}"/>
    <cellStyle name="Normal 94 2 3 4" xfId="33538" xr:uid="{00000000-0005-0000-0000-0000F2C50000}"/>
    <cellStyle name="Normal 94 2 4" xfId="5596" xr:uid="{00000000-0005-0000-0000-0000F3C50000}"/>
    <cellStyle name="Normal 94 2 4 2" xfId="18878" xr:uid="{00000000-0005-0000-0000-0000F4C50000}"/>
    <cellStyle name="Normal 94 2 4 2 2" xfId="26832" xr:uid="{00000000-0005-0000-0000-0000F5C50000}"/>
    <cellStyle name="Normal 94 2 4 2 2 2" xfId="55791" xr:uid="{00000000-0005-0000-0000-0000F6C50000}"/>
    <cellStyle name="Normal 94 2 4 2 3" xfId="47850" xr:uid="{00000000-0005-0000-0000-0000F7C50000}"/>
    <cellStyle name="Normal 94 2 4 3" xfId="12208" xr:uid="{00000000-0005-0000-0000-0000F8C50000}"/>
    <cellStyle name="Normal 94 2 4 3 2" xfId="41266" xr:uid="{00000000-0005-0000-0000-0000F9C50000}"/>
    <cellStyle name="Normal 94 2 4 4" xfId="34682" xr:uid="{00000000-0005-0000-0000-0000FAC50000}"/>
    <cellStyle name="Normal 94 2 5" xfId="7765" xr:uid="{00000000-0005-0000-0000-0000FBC50000}"/>
    <cellStyle name="Normal 94 2 5 2" xfId="21026" xr:uid="{00000000-0005-0000-0000-0000FCC50000}"/>
    <cellStyle name="Normal 94 2 5 2 2" xfId="28980" xr:uid="{00000000-0005-0000-0000-0000FDC50000}"/>
    <cellStyle name="Normal 94 2 5 2 2 2" xfId="57939" xr:uid="{00000000-0005-0000-0000-0000FEC50000}"/>
    <cellStyle name="Normal 94 2 5 2 3" xfId="49998" xr:uid="{00000000-0005-0000-0000-0000FFC50000}"/>
    <cellStyle name="Normal 94 2 5 3" xfId="14356" xr:uid="{00000000-0005-0000-0000-000000C60000}"/>
    <cellStyle name="Normal 94 2 5 3 2" xfId="43414" xr:uid="{00000000-0005-0000-0000-000001C60000}"/>
    <cellStyle name="Normal 94 2 5 4" xfId="36830" xr:uid="{00000000-0005-0000-0000-000002C60000}"/>
    <cellStyle name="Normal 94 2 6" xfId="15635" xr:uid="{00000000-0005-0000-0000-000003C60000}"/>
    <cellStyle name="Normal 94 2 6 2" xfId="23625" xr:uid="{00000000-0005-0000-0000-000004C60000}"/>
    <cellStyle name="Normal 94 2 6 2 2" xfId="52584" xr:uid="{00000000-0005-0000-0000-000005C60000}"/>
    <cellStyle name="Normal 94 2 6 3" xfId="44643" xr:uid="{00000000-0005-0000-0000-000006C60000}"/>
    <cellStyle name="Normal 94 2 7" xfId="22176" xr:uid="{00000000-0005-0000-0000-000007C60000}"/>
    <cellStyle name="Normal 94 2 7 2" xfId="30124" xr:uid="{00000000-0005-0000-0000-000008C60000}"/>
    <cellStyle name="Normal 94 2 7 2 2" xfId="59083" xr:uid="{00000000-0005-0000-0000-000009C60000}"/>
    <cellStyle name="Normal 94 2 7 3" xfId="51142" xr:uid="{00000000-0005-0000-0000-00000AC60000}"/>
    <cellStyle name="Normal 94 2 8" xfId="8916" xr:uid="{00000000-0005-0000-0000-00000BC60000}"/>
    <cellStyle name="Normal 94 2 8 2" xfId="37974" xr:uid="{00000000-0005-0000-0000-00000CC60000}"/>
    <cellStyle name="Normal 94 2 9" xfId="31390" xr:uid="{00000000-0005-0000-0000-00000DC60000}"/>
    <cellStyle name="Normal 94 3" xfId="2650" xr:uid="{00000000-0005-0000-0000-00000EC60000}"/>
    <cellStyle name="Normal 94 3 2" xfId="6008" xr:uid="{00000000-0005-0000-0000-00000FC60000}"/>
    <cellStyle name="Normal 94 3 2 2" xfId="19290" xr:uid="{00000000-0005-0000-0000-000010C60000}"/>
    <cellStyle name="Normal 94 3 2 2 2" xfId="27244" xr:uid="{00000000-0005-0000-0000-000011C60000}"/>
    <cellStyle name="Normal 94 3 2 2 2 2" xfId="56203" xr:uid="{00000000-0005-0000-0000-000012C60000}"/>
    <cellStyle name="Normal 94 3 2 2 3" xfId="48262" xr:uid="{00000000-0005-0000-0000-000013C60000}"/>
    <cellStyle name="Normal 94 3 2 3" xfId="12620" xr:uid="{00000000-0005-0000-0000-000014C60000}"/>
    <cellStyle name="Normal 94 3 2 3 2" xfId="41678" xr:uid="{00000000-0005-0000-0000-000015C60000}"/>
    <cellStyle name="Normal 94 3 2 4" xfId="35094" xr:uid="{00000000-0005-0000-0000-000016C60000}"/>
    <cellStyle name="Normal 94 3 3" xfId="16138" xr:uid="{00000000-0005-0000-0000-000017C60000}"/>
    <cellStyle name="Normal 94 3 3 2" xfId="24092" xr:uid="{00000000-0005-0000-0000-000018C60000}"/>
    <cellStyle name="Normal 94 3 3 2 2" xfId="53051" xr:uid="{00000000-0005-0000-0000-000019C60000}"/>
    <cellStyle name="Normal 94 3 3 3" xfId="45110" xr:uid="{00000000-0005-0000-0000-00001AC60000}"/>
    <cellStyle name="Normal 94 3 4" xfId="9328" xr:uid="{00000000-0005-0000-0000-00001BC60000}"/>
    <cellStyle name="Normal 94 3 4 2" xfId="38386" xr:uid="{00000000-0005-0000-0000-00001CC60000}"/>
    <cellStyle name="Normal 94 3 5" xfId="31802" xr:uid="{00000000-0005-0000-0000-00001DC60000}"/>
    <cellStyle name="Normal 94 4" xfId="3848" xr:uid="{00000000-0005-0000-0000-00001EC60000}"/>
    <cellStyle name="Normal 94 4 2" xfId="17142" xr:uid="{00000000-0005-0000-0000-00001FC60000}"/>
    <cellStyle name="Normal 94 4 2 2" xfId="25096" xr:uid="{00000000-0005-0000-0000-000020C60000}"/>
    <cellStyle name="Normal 94 4 2 2 2" xfId="54055" xr:uid="{00000000-0005-0000-0000-000021C60000}"/>
    <cellStyle name="Normal 94 4 2 3" xfId="46114" xr:uid="{00000000-0005-0000-0000-000022C60000}"/>
    <cellStyle name="Normal 94 4 3" xfId="10472" xr:uid="{00000000-0005-0000-0000-000023C60000}"/>
    <cellStyle name="Normal 94 4 3 2" xfId="39530" xr:uid="{00000000-0005-0000-0000-000024C60000}"/>
    <cellStyle name="Normal 94 4 4" xfId="32946" xr:uid="{00000000-0005-0000-0000-000025C60000}"/>
    <cellStyle name="Normal 94 5" xfId="5004" xr:uid="{00000000-0005-0000-0000-000026C60000}"/>
    <cellStyle name="Normal 94 5 2" xfId="18286" xr:uid="{00000000-0005-0000-0000-000027C60000}"/>
    <cellStyle name="Normal 94 5 2 2" xfId="26240" xr:uid="{00000000-0005-0000-0000-000028C60000}"/>
    <cellStyle name="Normal 94 5 2 2 2" xfId="55199" xr:uid="{00000000-0005-0000-0000-000029C60000}"/>
    <cellStyle name="Normal 94 5 2 3" xfId="47258" xr:uid="{00000000-0005-0000-0000-00002AC60000}"/>
    <cellStyle name="Normal 94 5 3" xfId="11616" xr:uid="{00000000-0005-0000-0000-00002BC60000}"/>
    <cellStyle name="Normal 94 5 3 2" xfId="40674" xr:uid="{00000000-0005-0000-0000-00002CC60000}"/>
    <cellStyle name="Normal 94 5 4" xfId="34090" xr:uid="{00000000-0005-0000-0000-00002DC60000}"/>
    <cellStyle name="Normal 94 6" xfId="7173" xr:uid="{00000000-0005-0000-0000-00002EC60000}"/>
    <cellStyle name="Normal 94 6 2" xfId="20434" xr:uid="{00000000-0005-0000-0000-00002FC60000}"/>
    <cellStyle name="Normal 94 6 2 2" xfId="28388" xr:uid="{00000000-0005-0000-0000-000030C60000}"/>
    <cellStyle name="Normal 94 6 2 2 2" xfId="57347" xr:uid="{00000000-0005-0000-0000-000031C60000}"/>
    <cellStyle name="Normal 94 6 2 3" xfId="49406" xr:uid="{00000000-0005-0000-0000-000032C60000}"/>
    <cellStyle name="Normal 94 6 3" xfId="13764" xr:uid="{00000000-0005-0000-0000-000033C60000}"/>
    <cellStyle name="Normal 94 6 3 2" xfId="42822" xr:uid="{00000000-0005-0000-0000-000034C60000}"/>
    <cellStyle name="Normal 94 6 4" xfId="36238" xr:uid="{00000000-0005-0000-0000-000035C60000}"/>
    <cellStyle name="Normal 94 7" xfId="15042" xr:uid="{00000000-0005-0000-0000-000036C60000}"/>
    <cellStyle name="Normal 94 7 2" xfId="23032" xr:uid="{00000000-0005-0000-0000-000037C60000}"/>
    <cellStyle name="Normal 94 7 2 2" xfId="51991" xr:uid="{00000000-0005-0000-0000-000038C60000}"/>
    <cellStyle name="Normal 94 7 3" xfId="44050" xr:uid="{00000000-0005-0000-0000-000039C60000}"/>
    <cellStyle name="Normal 94 8" xfId="21584" xr:uid="{00000000-0005-0000-0000-00003AC60000}"/>
    <cellStyle name="Normal 94 8 2" xfId="29532" xr:uid="{00000000-0005-0000-0000-00003BC60000}"/>
    <cellStyle name="Normal 94 8 2 2" xfId="58491" xr:uid="{00000000-0005-0000-0000-00003CC60000}"/>
    <cellStyle name="Normal 94 8 3" xfId="50550" xr:uid="{00000000-0005-0000-0000-00003DC60000}"/>
    <cellStyle name="Normal 94 9" xfId="8324" xr:uid="{00000000-0005-0000-0000-00003EC60000}"/>
    <cellStyle name="Normal 94 9 2" xfId="37382" xr:uid="{00000000-0005-0000-0000-00003FC60000}"/>
    <cellStyle name="Normal 95" xfId="1753" xr:uid="{00000000-0005-0000-0000-000040C60000}"/>
    <cellStyle name="Normal 95 10" xfId="30919" xr:uid="{00000000-0005-0000-0000-000041C60000}"/>
    <cellStyle name="Normal 95 2" xfId="2355" xr:uid="{00000000-0005-0000-0000-000042C60000}"/>
    <cellStyle name="Normal 95 2 2" xfId="3363" xr:uid="{00000000-0005-0000-0000-000043C60000}"/>
    <cellStyle name="Normal 95 2 2 2" xfId="6721" xr:uid="{00000000-0005-0000-0000-000044C60000}"/>
    <cellStyle name="Normal 95 2 2 2 2" xfId="20003" xr:uid="{00000000-0005-0000-0000-000045C60000}"/>
    <cellStyle name="Normal 95 2 2 2 2 2" xfId="27957" xr:uid="{00000000-0005-0000-0000-000046C60000}"/>
    <cellStyle name="Normal 95 2 2 2 2 2 2" xfId="56916" xr:uid="{00000000-0005-0000-0000-000047C60000}"/>
    <cellStyle name="Normal 95 2 2 2 2 3" xfId="48975" xr:uid="{00000000-0005-0000-0000-000048C60000}"/>
    <cellStyle name="Normal 95 2 2 2 3" xfId="13333" xr:uid="{00000000-0005-0000-0000-000049C60000}"/>
    <cellStyle name="Normal 95 2 2 2 3 2" xfId="42391" xr:uid="{00000000-0005-0000-0000-00004AC60000}"/>
    <cellStyle name="Normal 95 2 2 2 4" xfId="35807" xr:uid="{00000000-0005-0000-0000-00004BC60000}"/>
    <cellStyle name="Normal 95 2 2 3" xfId="16851" xr:uid="{00000000-0005-0000-0000-00004CC60000}"/>
    <cellStyle name="Normal 95 2 2 3 2" xfId="24805" xr:uid="{00000000-0005-0000-0000-00004DC60000}"/>
    <cellStyle name="Normal 95 2 2 3 2 2" xfId="53764" xr:uid="{00000000-0005-0000-0000-00004EC60000}"/>
    <cellStyle name="Normal 95 2 2 3 3" xfId="45823" xr:uid="{00000000-0005-0000-0000-00004FC60000}"/>
    <cellStyle name="Normal 95 2 2 4" xfId="10041" xr:uid="{00000000-0005-0000-0000-000050C60000}"/>
    <cellStyle name="Normal 95 2 2 4 2" xfId="39099" xr:uid="{00000000-0005-0000-0000-000051C60000}"/>
    <cellStyle name="Normal 95 2 2 5" xfId="32515" xr:uid="{00000000-0005-0000-0000-000052C60000}"/>
    <cellStyle name="Normal 95 2 3" xfId="4561" xr:uid="{00000000-0005-0000-0000-000053C60000}"/>
    <cellStyle name="Normal 95 2 3 2" xfId="17855" xr:uid="{00000000-0005-0000-0000-000054C60000}"/>
    <cellStyle name="Normal 95 2 3 2 2" xfId="25809" xr:uid="{00000000-0005-0000-0000-000055C60000}"/>
    <cellStyle name="Normal 95 2 3 2 2 2" xfId="54768" xr:uid="{00000000-0005-0000-0000-000056C60000}"/>
    <cellStyle name="Normal 95 2 3 2 3" xfId="46827" xr:uid="{00000000-0005-0000-0000-000057C60000}"/>
    <cellStyle name="Normal 95 2 3 3" xfId="11185" xr:uid="{00000000-0005-0000-0000-000058C60000}"/>
    <cellStyle name="Normal 95 2 3 3 2" xfId="40243" xr:uid="{00000000-0005-0000-0000-000059C60000}"/>
    <cellStyle name="Normal 95 2 3 4" xfId="33659" xr:uid="{00000000-0005-0000-0000-00005AC60000}"/>
    <cellStyle name="Normal 95 2 4" xfId="5717" xr:uid="{00000000-0005-0000-0000-00005BC60000}"/>
    <cellStyle name="Normal 95 2 4 2" xfId="18999" xr:uid="{00000000-0005-0000-0000-00005CC60000}"/>
    <cellStyle name="Normal 95 2 4 2 2" xfId="26953" xr:uid="{00000000-0005-0000-0000-00005DC60000}"/>
    <cellStyle name="Normal 95 2 4 2 2 2" xfId="55912" xr:uid="{00000000-0005-0000-0000-00005EC60000}"/>
    <cellStyle name="Normal 95 2 4 2 3" xfId="47971" xr:uid="{00000000-0005-0000-0000-00005FC60000}"/>
    <cellStyle name="Normal 95 2 4 3" xfId="12329" xr:uid="{00000000-0005-0000-0000-000060C60000}"/>
    <cellStyle name="Normal 95 2 4 3 2" xfId="41387" xr:uid="{00000000-0005-0000-0000-000061C60000}"/>
    <cellStyle name="Normal 95 2 4 4" xfId="34803" xr:uid="{00000000-0005-0000-0000-000062C60000}"/>
    <cellStyle name="Normal 95 2 5" xfId="7886" xr:uid="{00000000-0005-0000-0000-000063C60000}"/>
    <cellStyle name="Normal 95 2 5 2" xfId="21147" xr:uid="{00000000-0005-0000-0000-000064C60000}"/>
    <cellStyle name="Normal 95 2 5 2 2" xfId="29101" xr:uid="{00000000-0005-0000-0000-000065C60000}"/>
    <cellStyle name="Normal 95 2 5 2 2 2" xfId="58060" xr:uid="{00000000-0005-0000-0000-000066C60000}"/>
    <cellStyle name="Normal 95 2 5 2 3" xfId="50119" xr:uid="{00000000-0005-0000-0000-000067C60000}"/>
    <cellStyle name="Normal 95 2 5 3" xfId="14477" xr:uid="{00000000-0005-0000-0000-000068C60000}"/>
    <cellStyle name="Normal 95 2 5 3 2" xfId="43535" xr:uid="{00000000-0005-0000-0000-000069C60000}"/>
    <cellStyle name="Normal 95 2 5 4" xfId="36951" xr:uid="{00000000-0005-0000-0000-00006AC60000}"/>
    <cellStyle name="Normal 95 2 6" xfId="15756" xr:uid="{00000000-0005-0000-0000-00006BC60000}"/>
    <cellStyle name="Normal 95 2 6 2" xfId="23746" xr:uid="{00000000-0005-0000-0000-00006CC60000}"/>
    <cellStyle name="Normal 95 2 6 2 2" xfId="52705" xr:uid="{00000000-0005-0000-0000-00006DC60000}"/>
    <cellStyle name="Normal 95 2 6 3" xfId="44764" xr:uid="{00000000-0005-0000-0000-00006EC60000}"/>
    <cellStyle name="Normal 95 2 7" xfId="22297" xr:uid="{00000000-0005-0000-0000-00006FC60000}"/>
    <cellStyle name="Normal 95 2 7 2" xfId="30245" xr:uid="{00000000-0005-0000-0000-000070C60000}"/>
    <cellStyle name="Normal 95 2 7 2 2" xfId="59204" xr:uid="{00000000-0005-0000-0000-000071C60000}"/>
    <cellStyle name="Normal 95 2 7 3" xfId="51263" xr:uid="{00000000-0005-0000-0000-000072C60000}"/>
    <cellStyle name="Normal 95 2 8" xfId="9037" xr:uid="{00000000-0005-0000-0000-000073C60000}"/>
    <cellStyle name="Normal 95 2 8 2" xfId="38095" xr:uid="{00000000-0005-0000-0000-000074C60000}"/>
    <cellStyle name="Normal 95 2 9" xfId="31511" xr:uid="{00000000-0005-0000-0000-000075C60000}"/>
    <cellStyle name="Normal 95 3" xfId="2771" xr:uid="{00000000-0005-0000-0000-000076C60000}"/>
    <cellStyle name="Normal 95 3 2" xfId="6129" xr:uid="{00000000-0005-0000-0000-000077C60000}"/>
    <cellStyle name="Normal 95 3 2 2" xfId="19411" xr:uid="{00000000-0005-0000-0000-000078C60000}"/>
    <cellStyle name="Normal 95 3 2 2 2" xfId="27365" xr:uid="{00000000-0005-0000-0000-000079C60000}"/>
    <cellStyle name="Normal 95 3 2 2 2 2" xfId="56324" xr:uid="{00000000-0005-0000-0000-00007AC60000}"/>
    <cellStyle name="Normal 95 3 2 2 3" xfId="48383" xr:uid="{00000000-0005-0000-0000-00007BC60000}"/>
    <cellStyle name="Normal 95 3 2 3" xfId="12741" xr:uid="{00000000-0005-0000-0000-00007CC60000}"/>
    <cellStyle name="Normal 95 3 2 3 2" xfId="41799" xr:uid="{00000000-0005-0000-0000-00007DC60000}"/>
    <cellStyle name="Normal 95 3 2 4" xfId="35215" xr:uid="{00000000-0005-0000-0000-00007EC60000}"/>
    <cellStyle name="Normal 95 3 3" xfId="16259" xr:uid="{00000000-0005-0000-0000-00007FC60000}"/>
    <cellStyle name="Normal 95 3 3 2" xfId="24213" xr:uid="{00000000-0005-0000-0000-000080C60000}"/>
    <cellStyle name="Normal 95 3 3 2 2" xfId="53172" xr:uid="{00000000-0005-0000-0000-000081C60000}"/>
    <cellStyle name="Normal 95 3 3 3" xfId="45231" xr:uid="{00000000-0005-0000-0000-000082C60000}"/>
    <cellStyle name="Normal 95 3 4" xfId="9449" xr:uid="{00000000-0005-0000-0000-000083C60000}"/>
    <cellStyle name="Normal 95 3 4 2" xfId="38507" xr:uid="{00000000-0005-0000-0000-000084C60000}"/>
    <cellStyle name="Normal 95 3 5" xfId="31923" xr:uid="{00000000-0005-0000-0000-000085C60000}"/>
    <cellStyle name="Normal 95 4" xfId="3969" xr:uid="{00000000-0005-0000-0000-000086C60000}"/>
    <cellStyle name="Normal 95 4 2" xfId="17263" xr:uid="{00000000-0005-0000-0000-000087C60000}"/>
    <cellStyle name="Normal 95 4 2 2" xfId="25217" xr:uid="{00000000-0005-0000-0000-000088C60000}"/>
    <cellStyle name="Normal 95 4 2 2 2" xfId="54176" xr:uid="{00000000-0005-0000-0000-000089C60000}"/>
    <cellStyle name="Normal 95 4 2 3" xfId="46235" xr:uid="{00000000-0005-0000-0000-00008AC60000}"/>
    <cellStyle name="Normal 95 4 3" xfId="10593" xr:uid="{00000000-0005-0000-0000-00008BC60000}"/>
    <cellStyle name="Normal 95 4 3 2" xfId="39651" xr:uid="{00000000-0005-0000-0000-00008CC60000}"/>
    <cellStyle name="Normal 95 4 4" xfId="33067" xr:uid="{00000000-0005-0000-0000-00008DC60000}"/>
    <cellStyle name="Normal 95 5" xfId="5125" xr:uid="{00000000-0005-0000-0000-00008EC60000}"/>
    <cellStyle name="Normal 95 5 2" xfId="18407" xr:uid="{00000000-0005-0000-0000-00008FC60000}"/>
    <cellStyle name="Normal 95 5 2 2" xfId="26361" xr:uid="{00000000-0005-0000-0000-000090C60000}"/>
    <cellStyle name="Normal 95 5 2 2 2" xfId="55320" xr:uid="{00000000-0005-0000-0000-000091C60000}"/>
    <cellStyle name="Normal 95 5 2 3" xfId="47379" xr:uid="{00000000-0005-0000-0000-000092C60000}"/>
    <cellStyle name="Normal 95 5 3" xfId="11737" xr:uid="{00000000-0005-0000-0000-000093C60000}"/>
    <cellStyle name="Normal 95 5 3 2" xfId="40795" xr:uid="{00000000-0005-0000-0000-000094C60000}"/>
    <cellStyle name="Normal 95 5 4" xfId="34211" xr:uid="{00000000-0005-0000-0000-000095C60000}"/>
    <cellStyle name="Normal 95 6" xfId="7294" xr:uid="{00000000-0005-0000-0000-000096C60000}"/>
    <cellStyle name="Normal 95 6 2" xfId="20555" xr:uid="{00000000-0005-0000-0000-000097C60000}"/>
    <cellStyle name="Normal 95 6 2 2" xfId="28509" xr:uid="{00000000-0005-0000-0000-000098C60000}"/>
    <cellStyle name="Normal 95 6 2 2 2" xfId="57468" xr:uid="{00000000-0005-0000-0000-000099C60000}"/>
    <cellStyle name="Normal 95 6 2 3" xfId="49527" xr:uid="{00000000-0005-0000-0000-00009AC60000}"/>
    <cellStyle name="Normal 95 6 3" xfId="13885" xr:uid="{00000000-0005-0000-0000-00009BC60000}"/>
    <cellStyle name="Normal 95 6 3 2" xfId="42943" xr:uid="{00000000-0005-0000-0000-00009CC60000}"/>
    <cellStyle name="Normal 95 6 4" xfId="36359" xr:uid="{00000000-0005-0000-0000-00009DC60000}"/>
    <cellStyle name="Normal 95 7" xfId="15164" xr:uid="{00000000-0005-0000-0000-00009EC60000}"/>
    <cellStyle name="Normal 95 7 2" xfId="23154" xr:uid="{00000000-0005-0000-0000-00009FC60000}"/>
    <cellStyle name="Normal 95 7 2 2" xfId="52113" xr:uid="{00000000-0005-0000-0000-0000A0C60000}"/>
    <cellStyle name="Normal 95 7 3" xfId="44172" xr:uid="{00000000-0005-0000-0000-0000A1C60000}"/>
    <cellStyle name="Normal 95 8" xfId="21705" xr:uid="{00000000-0005-0000-0000-0000A2C60000}"/>
    <cellStyle name="Normal 95 8 2" xfId="29653" xr:uid="{00000000-0005-0000-0000-0000A3C60000}"/>
    <cellStyle name="Normal 95 8 2 2" xfId="58612" xr:uid="{00000000-0005-0000-0000-0000A4C60000}"/>
    <cellStyle name="Normal 95 8 3" xfId="50671" xr:uid="{00000000-0005-0000-0000-0000A5C60000}"/>
    <cellStyle name="Normal 95 9" xfId="8445" xr:uid="{00000000-0005-0000-0000-0000A6C60000}"/>
    <cellStyle name="Normal 95 9 2" xfId="37503" xr:uid="{00000000-0005-0000-0000-0000A7C60000}"/>
    <cellStyle name="Normal 96" xfId="1605" xr:uid="{00000000-0005-0000-0000-0000A8C60000}"/>
    <cellStyle name="Normal 96 10" xfId="30794" xr:uid="{00000000-0005-0000-0000-0000A9C60000}"/>
    <cellStyle name="Normal 96 2" xfId="2230" xr:uid="{00000000-0005-0000-0000-0000AAC60000}"/>
    <cellStyle name="Normal 96 2 2" xfId="3238" xr:uid="{00000000-0005-0000-0000-0000ABC60000}"/>
    <cellStyle name="Normal 96 2 2 2" xfId="6596" xr:uid="{00000000-0005-0000-0000-0000ACC60000}"/>
    <cellStyle name="Normal 96 2 2 2 2" xfId="19878" xr:uid="{00000000-0005-0000-0000-0000ADC60000}"/>
    <cellStyle name="Normal 96 2 2 2 2 2" xfId="27832" xr:uid="{00000000-0005-0000-0000-0000AEC60000}"/>
    <cellStyle name="Normal 96 2 2 2 2 2 2" xfId="56791" xr:uid="{00000000-0005-0000-0000-0000AFC60000}"/>
    <cellStyle name="Normal 96 2 2 2 2 3" xfId="48850" xr:uid="{00000000-0005-0000-0000-0000B0C60000}"/>
    <cellStyle name="Normal 96 2 2 2 3" xfId="13208" xr:uid="{00000000-0005-0000-0000-0000B1C60000}"/>
    <cellStyle name="Normal 96 2 2 2 3 2" xfId="42266" xr:uid="{00000000-0005-0000-0000-0000B2C60000}"/>
    <cellStyle name="Normal 96 2 2 2 4" xfId="35682" xr:uid="{00000000-0005-0000-0000-0000B3C60000}"/>
    <cellStyle name="Normal 96 2 2 3" xfId="16726" xr:uid="{00000000-0005-0000-0000-0000B4C60000}"/>
    <cellStyle name="Normal 96 2 2 3 2" xfId="24680" xr:uid="{00000000-0005-0000-0000-0000B5C60000}"/>
    <cellStyle name="Normal 96 2 2 3 2 2" xfId="53639" xr:uid="{00000000-0005-0000-0000-0000B6C60000}"/>
    <cellStyle name="Normal 96 2 2 3 3" xfId="45698" xr:uid="{00000000-0005-0000-0000-0000B7C60000}"/>
    <cellStyle name="Normal 96 2 2 4" xfId="9916" xr:uid="{00000000-0005-0000-0000-0000B8C60000}"/>
    <cellStyle name="Normal 96 2 2 4 2" xfId="38974" xr:uid="{00000000-0005-0000-0000-0000B9C60000}"/>
    <cellStyle name="Normal 96 2 2 5" xfId="32390" xr:uid="{00000000-0005-0000-0000-0000BAC60000}"/>
    <cellStyle name="Normal 96 2 3" xfId="4436" xr:uid="{00000000-0005-0000-0000-0000BBC60000}"/>
    <cellStyle name="Normal 96 2 3 2" xfId="17730" xr:uid="{00000000-0005-0000-0000-0000BCC60000}"/>
    <cellStyle name="Normal 96 2 3 2 2" xfId="25684" xr:uid="{00000000-0005-0000-0000-0000BDC60000}"/>
    <cellStyle name="Normal 96 2 3 2 2 2" xfId="54643" xr:uid="{00000000-0005-0000-0000-0000BEC60000}"/>
    <cellStyle name="Normal 96 2 3 2 3" xfId="46702" xr:uid="{00000000-0005-0000-0000-0000BFC60000}"/>
    <cellStyle name="Normal 96 2 3 3" xfId="11060" xr:uid="{00000000-0005-0000-0000-0000C0C60000}"/>
    <cellStyle name="Normal 96 2 3 3 2" xfId="40118" xr:uid="{00000000-0005-0000-0000-0000C1C60000}"/>
    <cellStyle name="Normal 96 2 3 4" xfId="33534" xr:uid="{00000000-0005-0000-0000-0000C2C60000}"/>
    <cellStyle name="Normal 96 2 4" xfId="5592" xr:uid="{00000000-0005-0000-0000-0000C3C60000}"/>
    <cellStyle name="Normal 96 2 4 2" xfId="18874" xr:uid="{00000000-0005-0000-0000-0000C4C60000}"/>
    <cellStyle name="Normal 96 2 4 2 2" xfId="26828" xr:uid="{00000000-0005-0000-0000-0000C5C60000}"/>
    <cellStyle name="Normal 96 2 4 2 2 2" xfId="55787" xr:uid="{00000000-0005-0000-0000-0000C6C60000}"/>
    <cellStyle name="Normal 96 2 4 2 3" xfId="47846" xr:uid="{00000000-0005-0000-0000-0000C7C60000}"/>
    <cellStyle name="Normal 96 2 4 3" xfId="12204" xr:uid="{00000000-0005-0000-0000-0000C8C60000}"/>
    <cellStyle name="Normal 96 2 4 3 2" xfId="41262" xr:uid="{00000000-0005-0000-0000-0000C9C60000}"/>
    <cellStyle name="Normal 96 2 4 4" xfId="34678" xr:uid="{00000000-0005-0000-0000-0000CAC60000}"/>
    <cellStyle name="Normal 96 2 5" xfId="7761" xr:uid="{00000000-0005-0000-0000-0000CBC60000}"/>
    <cellStyle name="Normal 96 2 5 2" xfId="21022" xr:uid="{00000000-0005-0000-0000-0000CCC60000}"/>
    <cellStyle name="Normal 96 2 5 2 2" xfId="28976" xr:uid="{00000000-0005-0000-0000-0000CDC60000}"/>
    <cellStyle name="Normal 96 2 5 2 2 2" xfId="57935" xr:uid="{00000000-0005-0000-0000-0000CEC60000}"/>
    <cellStyle name="Normal 96 2 5 2 3" xfId="49994" xr:uid="{00000000-0005-0000-0000-0000CFC60000}"/>
    <cellStyle name="Normal 96 2 5 3" xfId="14352" xr:uid="{00000000-0005-0000-0000-0000D0C60000}"/>
    <cellStyle name="Normal 96 2 5 3 2" xfId="43410" xr:uid="{00000000-0005-0000-0000-0000D1C60000}"/>
    <cellStyle name="Normal 96 2 5 4" xfId="36826" xr:uid="{00000000-0005-0000-0000-0000D2C60000}"/>
    <cellStyle name="Normal 96 2 6" xfId="15631" xr:uid="{00000000-0005-0000-0000-0000D3C60000}"/>
    <cellStyle name="Normal 96 2 6 2" xfId="23621" xr:uid="{00000000-0005-0000-0000-0000D4C60000}"/>
    <cellStyle name="Normal 96 2 6 2 2" xfId="52580" xr:uid="{00000000-0005-0000-0000-0000D5C60000}"/>
    <cellStyle name="Normal 96 2 6 3" xfId="44639" xr:uid="{00000000-0005-0000-0000-0000D6C60000}"/>
    <cellStyle name="Normal 96 2 7" xfId="22172" xr:uid="{00000000-0005-0000-0000-0000D7C60000}"/>
    <cellStyle name="Normal 96 2 7 2" xfId="30120" xr:uid="{00000000-0005-0000-0000-0000D8C60000}"/>
    <cellStyle name="Normal 96 2 7 2 2" xfId="59079" xr:uid="{00000000-0005-0000-0000-0000D9C60000}"/>
    <cellStyle name="Normal 96 2 7 3" xfId="51138" xr:uid="{00000000-0005-0000-0000-0000DAC60000}"/>
    <cellStyle name="Normal 96 2 8" xfId="8912" xr:uid="{00000000-0005-0000-0000-0000DBC60000}"/>
    <cellStyle name="Normal 96 2 8 2" xfId="37970" xr:uid="{00000000-0005-0000-0000-0000DCC60000}"/>
    <cellStyle name="Normal 96 2 9" xfId="31386" xr:uid="{00000000-0005-0000-0000-0000DDC60000}"/>
    <cellStyle name="Normal 96 3" xfId="2646" xr:uid="{00000000-0005-0000-0000-0000DEC60000}"/>
    <cellStyle name="Normal 96 3 2" xfId="6004" xr:uid="{00000000-0005-0000-0000-0000DFC60000}"/>
    <cellStyle name="Normal 96 3 2 2" xfId="19286" xr:uid="{00000000-0005-0000-0000-0000E0C60000}"/>
    <cellStyle name="Normal 96 3 2 2 2" xfId="27240" xr:uid="{00000000-0005-0000-0000-0000E1C60000}"/>
    <cellStyle name="Normal 96 3 2 2 2 2" xfId="56199" xr:uid="{00000000-0005-0000-0000-0000E2C60000}"/>
    <cellStyle name="Normal 96 3 2 2 3" xfId="48258" xr:uid="{00000000-0005-0000-0000-0000E3C60000}"/>
    <cellStyle name="Normal 96 3 2 3" xfId="12616" xr:uid="{00000000-0005-0000-0000-0000E4C60000}"/>
    <cellStyle name="Normal 96 3 2 3 2" xfId="41674" xr:uid="{00000000-0005-0000-0000-0000E5C60000}"/>
    <cellStyle name="Normal 96 3 2 4" xfId="35090" xr:uid="{00000000-0005-0000-0000-0000E6C60000}"/>
    <cellStyle name="Normal 96 3 3" xfId="16134" xr:uid="{00000000-0005-0000-0000-0000E7C60000}"/>
    <cellStyle name="Normal 96 3 3 2" xfId="24088" xr:uid="{00000000-0005-0000-0000-0000E8C60000}"/>
    <cellStyle name="Normal 96 3 3 2 2" xfId="53047" xr:uid="{00000000-0005-0000-0000-0000E9C60000}"/>
    <cellStyle name="Normal 96 3 3 3" xfId="45106" xr:uid="{00000000-0005-0000-0000-0000EAC60000}"/>
    <cellStyle name="Normal 96 3 4" xfId="9324" xr:uid="{00000000-0005-0000-0000-0000EBC60000}"/>
    <cellStyle name="Normal 96 3 4 2" xfId="38382" xr:uid="{00000000-0005-0000-0000-0000ECC60000}"/>
    <cellStyle name="Normal 96 3 5" xfId="31798" xr:uid="{00000000-0005-0000-0000-0000EDC60000}"/>
    <cellStyle name="Normal 96 4" xfId="3844" xr:uid="{00000000-0005-0000-0000-0000EEC60000}"/>
    <cellStyle name="Normal 96 4 2" xfId="17138" xr:uid="{00000000-0005-0000-0000-0000EFC60000}"/>
    <cellStyle name="Normal 96 4 2 2" xfId="25092" xr:uid="{00000000-0005-0000-0000-0000F0C60000}"/>
    <cellStyle name="Normal 96 4 2 2 2" xfId="54051" xr:uid="{00000000-0005-0000-0000-0000F1C60000}"/>
    <cellStyle name="Normal 96 4 2 3" xfId="46110" xr:uid="{00000000-0005-0000-0000-0000F2C60000}"/>
    <cellStyle name="Normal 96 4 3" xfId="10468" xr:uid="{00000000-0005-0000-0000-0000F3C60000}"/>
    <cellStyle name="Normal 96 4 3 2" xfId="39526" xr:uid="{00000000-0005-0000-0000-0000F4C60000}"/>
    <cellStyle name="Normal 96 4 4" xfId="32942" xr:uid="{00000000-0005-0000-0000-0000F5C60000}"/>
    <cellStyle name="Normal 96 5" xfId="5000" xr:uid="{00000000-0005-0000-0000-0000F6C60000}"/>
    <cellStyle name="Normal 96 5 2" xfId="18282" xr:uid="{00000000-0005-0000-0000-0000F7C60000}"/>
    <cellStyle name="Normal 96 5 2 2" xfId="26236" xr:uid="{00000000-0005-0000-0000-0000F8C60000}"/>
    <cellStyle name="Normal 96 5 2 2 2" xfId="55195" xr:uid="{00000000-0005-0000-0000-0000F9C60000}"/>
    <cellStyle name="Normal 96 5 2 3" xfId="47254" xr:uid="{00000000-0005-0000-0000-0000FAC60000}"/>
    <cellStyle name="Normal 96 5 3" xfId="11612" xr:uid="{00000000-0005-0000-0000-0000FBC60000}"/>
    <cellStyle name="Normal 96 5 3 2" xfId="40670" xr:uid="{00000000-0005-0000-0000-0000FCC60000}"/>
    <cellStyle name="Normal 96 5 4" xfId="34086" xr:uid="{00000000-0005-0000-0000-0000FDC60000}"/>
    <cellStyle name="Normal 96 6" xfId="7169" xr:uid="{00000000-0005-0000-0000-0000FEC60000}"/>
    <cellStyle name="Normal 96 6 2" xfId="20430" xr:uid="{00000000-0005-0000-0000-0000FFC60000}"/>
    <cellStyle name="Normal 96 6 2 2" xfId="28384" xr:uid="{00000000-0005-0000-0000-000000C70000}"/>
    <cellStyle name="Normal 96 6 2 2 2" xfId="57343" xr:uid="{00000000-0005-0000-0000-000001C70000}"/>
    <cellStyle name="Normal 96 6 2 3" xfId="49402" xr:uid="{00000000-0005-0000-0000-000002C70000}"/>
    <cellStyle name="Normal 96 6 3" xfId="13760" xr:uid="{00000000-0005-0000-0000-000003C70000}"/>
    <cellStyle name="Normal 96 6 3 2" xfId="42818" xr:uid="{00000000-0005-0000-0000-000004C70000}"/>
    <cellStyle name="Normal 96 6 4" xfId="36234" xr:uid="{00000000-0005-0000-0000-000005C70000}"/>
    <cellStyle name="Normal 96 7" xfId="15038" xr:uid="{00000000-0005-0000-0000-000006C70000}"/>
    <cellStyle name="Normal 96 7 2" xfId="23028" xr:uid="{00000000-0005-0000-0000-000007C70000}"/>
    <cellStyle name="Normal 96 7 2 2" xfId="51987" xr:uid="{00000000-0005-0000-0000-000008C70000}"/>
    <cellStyle name="Normal 96 7 3" xfId="44046" xr:uid="{00000000-0005-0000-0000-000009C70000}"/>
    <cellStyle name="Normal 96 8" xfId="21580" xr:uid="{00000000-0005-0000-0000-00000AC70000}"/>
    <cellStyle name="Normal 96 8 2" xfId="29528" xr:uid="{00000000-0005-0000-0000-00000BC70000}"/>
    <cellStyle name="Normal 96 8 2 2" xfId="58487" xr:uid="{00000000-0005-0000-0000-00000CC70000}"/>
    <cellStyle name="Normal 96 8 3" xfId="50546" xr:uid="{00000000-0005-0000-0000-00000DC70000}"/>
    <cellStyle name="Normal 96 9" xfId="8320" xr:uid="{00000000-0005-0000-0000-00000EC70000}"/>
    <cellStyle name="Normal 96 9 2" xfId="37378" xr:uid="{00000000-0005-0000-0000-00000FC70000}"/>
    <cellStyle name="Normal 97" xfId="1582" xr:uid="{00000000-0005-0000-0000-000010C70000}"/>
    <cellStyle name="Normal 97 10" xfId="30771" xr:uid="{00000000-0005-0000-0000-000011C70000}"/>
    <cellStyle name="Normal 97 2" xfId="2207" xr:uid="{00000000-0005-0000-0000-000012C70000}"/>
    <cellStyle name="Normal 97 2 2" xfId="3215" xr:uid="{00000000-0005-0000-0000-000013C70000}"/>
    <cellStyle name="Normal 97 2 2 2" xfId="6573" xr:uid="{00000000-0005-0000-0000-000014C70000}"/>
    <cellStyle name="Normal 97 2 2 2 2" xfId="19855" xr:uid="{00000000-0005-0000-0000-000015C70000}"/>
    <cellStyle name="Normal 97 2 2 2 2 2" xfId="27809" xr:uid="{00000000-0005-0000-0000-000016C70000}"/>
    <cellStyle name="Normal 97 2 2 2 2 2 2" xfId="56768" xr:uid="{00000000-0005-0000-0000-000017C70000}"/>
    <cellStyle name="Normal 97 2 2 2 2 3" xfId="48827" xr:uid="{00000000-0005-0000-0000-000018C70000}"/>
    <cellStyle name="Normal 97 2 2 2 3" xfId="13185" xr:uid="{00000000-0005-0000-0000-000019C70000}"/>
    <cellStyle name="Normal 97 2 2 2 3 2" xfId="42243" xr:uid="{00000000-0005-0000-0000-00001AC70000}"/>
    <cellStyle name="Normal 97 2 2 2 4" xfId="35659" xr:uid="{00000000-0005-0000-0000-00001BC70000}"/>
    <cellStyle name="Normal 97 2 2 3" xfId="16703" xr:uid="{00000000-0005-0000-0000-00001CC70000}"/>
    <cellStyle name="Normal 97 2 2 3 2" xfId="24657" xr:uid="{00000000-0005-0000-0000-00001DC70000}"/>
    <cellStyle name="Normal 97 2 2 3 2 2" xfId="53616" xr:uid="{00000000-0005-0000-0000-00001EC70000}"/>
    <cellStyle name="Normal 97 2 2 3 3" xfId="45675" xr:uid="{00000000-0005-0000-0000-00001FC70000}"/>
    <cellStyle name="Normal 97 2 2 4" xfId="9893" xr:uid="{00000000-0005-0000-0000-000020C70000}"/>
    <cellStyle name="Normal 97 2 2 4 2" xfId="38951" xr:uid="{00000000-0005-0000-0000-000021C70000}"/>
    <cellStyle name="Normal 97 2 2 5" xfId="32367" xr:uid="{00000000-0005-0000-0000-000022C70000}"/>
    <cellStyle name="Normal 97 2 3" xfId="4413" xr:uid="{00000000-0005-0000-0000-000023C70000}"/>
    <cellStyle name="Normal 97 2 3 2" xfId="17707" xr:uid="{00000000-0005-0000-0000-000024C70000}"/>
    <cellStyle name="Normal 97 2 3 2 2" xfId="25661" xr:uid="{00000000-0005-0000-0000-000025C70000}"/>
    <cellStyle name="Normal 97 2 3 2 2 2" xfId="54620" xr:uid="{00000000-0005-0000-0000-000026C70000}"/>
    <cellStyle name="Normal 97 2 3 2 3" xfId="46679" xr:uid="{00000000-0005-0000-0000-000027C70000}"/>
    <cellStyle name="Normal 97 2 3 3" xfId="11037" xr:uid="{00000000-0005-0000-0000-000028C70000}"/>
    <cellStyle name="Normal 97 2 3 3 2" xfId="40095" xr:uid="{00000000-0005-0000-0000-000029C70000}"/>
    <cellStyle name="Normal 97 2 3 4" xfId="33511" xr:uid="{00000000-0005-0000-0000-00002AC70000}"/>
    <cellStyle name="Normal 97 2 4" xfId="5569" xr:uid="{00000000-0005-0000-0000-00002BC70000}"/>
    <cellStyle name="Normal 97 2 4 2" xfId="18851" xr:uid="{00000000-0005-0000-0000-00002CC70000}"/>
    <cellStyle name="Normal 97 2 4 2 2" xfId="26805" xr:uid="{00000000-0005-0000-0000-00002DC70000}"/>
    <cellStyle name="Normal 97 2 4 2 2 2" xfId="55764" xr:uid="{00000000-0005-0000-0000-00002EC70000}"/>
    <cellStyle name="Normal 97 2 4 2 3" xfId="47823" xr:uid="{00000000-0005-0000-0000-00002FC70000}"/>
    <cellStyle name="Normal 97 2 4 3" xfId="12181" xr:uid="{00000000-0005-0000-0000-000030C70000}"/>
    <cellStyle name="Normal 97 2 4 3 2" xfId="41239" xr:uid="{00000000-0005-0000-0000-000031C70000}"/>
    <cellStyle name="Normal 97 2 4 4" xfId="34655" xr:uid="{00000000-0005-0000-0000-000032C70000}"/>
    <cellStyle name="Normal 97 2 5" xfId="7738" xr:uid="{00000000-0005-0000-0000-000033C70000}"/>
    <cellStyle name="Normal 97 2 5 2" xfId="20999" xr:uid="{00000000-0005-0000-0000-000034C70000}"/>
    <cellStyle name="Normal 97 2 5 2 2" xfId="28953" xr:uid="{00000000-0005-0000-0000-000035C70000}"/>
    <cellStyle name="Normal 97 2 5 2 2 2" xfId="57912" xr:uid="{00000000-0005-0000-0000-000036C70000}"/>
    <cellStyle name="Normal 97 2 5 2 3" xfId="49971" xr:uid="{00000000-0005-0000-0000-000037C70000}"/>
    <cellStyle name="Normal 97 2 5 3" xfId="14329" xr:uid="{00000000-0005-0000-0000-000038C70000}"/>
    <cellStyle name="Normal 97 2 5 3 2" xfId="43387" xr:uid="{00000000-0005-0000-0000-000039C70000}"/>
    <cellStyle name="Normal 97 2 5 4" xfId="36803" xr:uid="{00000000-0005-0000-0000-00003AC70000}"/>
    <cellStyle name="Normal 97 2 6" xfId="15608" xr:uid="{00000000-0005-0000-0000-00003BC70000}"/>
    <cellStyle name="Normal 97 2 6 2" xfId="23598" xr:uid="{00000000-0005-0000-0000-00003CC70000}"/>
    <cellStyle name="Normal 97 2 6 2 2" xfId="52557" xr:uid="{00000000-0005-0000-0000-00003DC70000}"/>
    <cellStyle name="Normal 97 2 6 3" xfId="44616" xr:uid="{00000000-0005-0000-0000-00003EC70000}"/>
    <cellStyle name="Normal 97 2 7" xfId="22149" xr:uid="{00000000-0005-0000-0000-00003FC70000}"/>
    <cellStyle name="Normal 97 2 7 2" xfId="30097" xr:uid="{00000000-0005-0000-0000-000040C70000}"/>
    <cellStyle name="Normal 97 2 7 2 2" xfId="59056" xr:uid="{00000000-0005-0000-0000-000041C70000}"/>
    <cellStyle name="Normal 97 2 7 3" xfId="51115" xr:uid="{00000000-0005-0000-0000-000042C70000}"/>
    <cellStyle name="Normal 97 2 8" xfId="8889" xr:uid="{00000000-0005-0000-0000-000043C70000}"/>
    <cellStyle name="Normal 97 2 8 2" xfId="37947" xr:uid="{00000000-0005-0000-0000-000044C70000}"/>
    <cellStyle name="Normal 97 2 9" xfId="31363" xr:uid="{00000000-0005-0000-0000-000045C70000}"/>
    <cellStyle name="Normal 97 3" xfId="2623" xr:uid="{00000000-0005-0000-0000-000046C70000}"/>
    <cellStyle name="Normal 97 3 2" xfId="5981" xr:uid="{00000000-0005-0000-0000-000047C70000}"/>
    <cellStyle name="Normal 97 3 2 2" xfId="19263" xr:uid="{00000000-0005-0000-0000-000048C70000}"/>
    <cellStyle name="Normal 97 3 2 2 2" xfId="27217" xr:uid="{00000000-0005-0000-0000-000049C70000}"/>
    <cellStyle name="Normal 97 3 2 2 2 2" xfId="56176" xr:uid="{00000000-0005-0000-0000-00004AC70000}"/>
    <cellStyle name="Normal 97 3 2 2 3" xfId="48235" xr:uid="{00000000-0005-0000-0000-00004BC70000}"/>
    <cellStyle name="Normal 97 3 2 3" xfId="12593" xr:uid="{00000000-0005-0000-0000-00004CC70000}"/>
    <cellStyle name="Normal 97 3 2 3 2" xfId="41651" xr:uid="{00000000-0005-0000-0000-00004DC70000}"/>
    <cellStyle name="Normal 97 3 2 4" xfId="35067" xr:uid="{00000000-0005-0000-0000-00004EC70000}"/>
    <cellStyle name="Normal 97 3 3" xfId="16111" xr:uid="{00000000-0005-0000-0000-00004FC70000}"/>
    <cellStyle name="Normal 97 3 3 2" xfId="24065" xr:uid="{00000000-0005-0000-0000-000050C70000}"/>
    <cellStyle name="Normal 97 3 3 2 2" xfId="53024" xr:uid="{00000000-0005-0000-0000-000051C70000}"/>
    <cellStyle name="Normal 97 3 3 3" xfId="45083" xr:uid="{00000000-0005-0000-0000-000052C70000}"/>
    <cellStyle name="Normal 97 3 4" xfId="9301" xr:uid="{00000000-0005-0000-0000-000053C70000}"/>
    <cellStyle name="Normal 97 3 4 2" xfId="38359" xr:uid="{00000000-0005-0000-0000-000054C70000}"/>
    <cellStyle name="Normal 97 3 5" xfId="31775" xr:uid="{00000000-0005-0000-0000-000055C70000}"/>
    <cellStyle name="Normal 97 4" xfId="3821" xr:uid="{00000000-0005-0000-0000-000056C70000}"/>
    <cellStyle name="Normal 97 4 2" xfId="17115" xr:uid="{00000000-0005-0000-0000-000057C70000}"/>
    <cellStyle name="Normal 97 4 2 2" xfId="25069" xr:uid="{00000000-0005-0000-0000-000058C70000}"/>
    <cellStyle name="Normal 97 4 2 2 2" xfId="54028" xr:uid="{00000000-0005-0000-0000-000059C70000}"/>
    <cellStyle name="Normal 97 4 2 3" xfId="46087" xr:uid="{00000000-0005-0000-0000-00005AC70000}"/>
    <cellStyle name="Normal 97 4 3" xfId="10445" xr:uid="{00000000-0005-0000-0000-00005BC70000}"/>
    <cellStyle name="Normal 97 4 3 2" xfId="39503" xr:uid="{00000000-0005-0000-0000-00005CC70000}"/>
    <cellStyle name="Normal 97 4 4" xfId="32919" xr:uid="{00000000-0005-0000-0000-00005DC70000}"/>
    <cellStyle name="Normal 97 5" xfId="4977" xr:uid="{00000000-0005-0000-0000-00005EC70000}"/>
    <cellStyle name="Normal 97 5 2" xfId="18259" xr:uid="{00000000-0005-0000-0000-00005FC70000}"/>
    <cellStyle name="Normal 97 5 2 2" xfId="26213" xr:uid="{00000000-0005-0000-0000-000060C70000}"/>
    <cellStyle name="Normal 97 5 2 2 2" xfId="55172" xr:uid="{00000000-0005-0000-0000-000061C70000}"/>
    <cellStyle name="Normal 97 5 2 3" xfId="47231" xr:uid="{00000000-0005-0000-0000-000062C70000}"/>
    <cellStyle name="Normal 97 5 3" xfId="11589" xr:uid="{00000000-0005-0000-0000-000063C70000}"/>
    <cellStyle name="Normal 97 5 3 2" xfId="40647" xr:uid="{00000000-0005-0000-0000-000064C70000}"/>
    <cellStyle name="Normal 97 5 4" xfId="34063" xr:uid="{00000000-0005-0000-0000-000065C70000}"/>
    <cellStyle name="Normal 97 6" xfId="7146" xr:uid="{00000000-0005-0000-0000-000066C70000}"/>
    <cellStyle name="Normal 97 6 2" xfId="20407" xr:uid="{00000000-0005-0000-0000-000067C70000}"/>
    <cellStyle name="Normal 97 6 2 2" xfId="28361" xr:uid="{00000000-0005-0000-0000-000068C70000}"/>
    <cellStyle name="Normal 97 6 2 2 2" xfId="57320" xr:uid="{00000000-0005-0000-0000-000069C70000}"/>
    <cellStyle name="Normal 97 6 2 3" xfId="49379" xr:uid="{00000000-0005-0000-0000-00006AC70000}"/>
    <cellStyle name="Normal 97 6 3" xfId="13737" xr:uid="{00000000-0005-0000-0000-00006BC70000}"/>
    <cellStyle name="Normal 97 6 3 2" xfId="42795" xr:uid="{00000000-0005-0000-0000-00006CC70000}"/>
    <cellStyle name="Normal 97 6 4" xfId="36211" xr:uid="{00000000-0005-0000-0000-00006DC70000}"/>
    <cellStyle name="Normal 97 7" xfId="15015" xr:uid="{00000000-0005-0000-0000-00006EC70000}"/>
    <cellStyle name="Normal 97 7 2" xfId="23005" xr:uid="{00000000-0005-0000-0000-00006FC70000}"/>
    <cellStyle name="Normal 97 7 2 2" xfId="51964" xr:uid="{00000000-0005-0000-0000-000070C70000}"/>
    <cellStyle name="Normal 97 7 3" xfId="44023" xr:uid="{00000000-0005-0000-0000-000071C70000}"/>
    <cellStyle name="Normal 97 8" xfId="21557" xr:uid="{00000000-0005-0000-0000-000072C70000}"/>
    <cellStyle name="Normal 97 8 2" xfId="29505" xr:uid="{00000000-0005-0000-0000-000073C70000}"/>
    <cellStyle name="Normal 97 8 2 2" xfId="58464" xr:uid="{00000000-0005-0000-0000-000074C70000}"/>
    <cellStyle name="Normal 97 8 3" xfId="50523" xr:uid="{00000000-0005-0000-0000-000075C70000}"/>
    <cellStyle name="Normal 97 9" xfId="8297" xr:uid="{00000000-0005-0000-0000-000076C70000}"/>
    <cellStyle name="Normal 97 9 2" xfId="37355" xr:uid="{00000000-0005-0000-0000-000077C70000}"/>
    <cellStyle name="Normal 98" xfId="1611" xr:uid="{00000000-0005-0000-0000-000078C70000}"/>
    <cellStyle name="Normal 98 10" xfId="30800" xr:uid="{00000000-0005-0000-0000-000079C70000}"/>
    <cellStyle name="Normal 98 2" xfId="2236" xr:uid="{00000000-0005-0000-0000-00007AC70000}"/>
    <cellStyle name="Normal 98 2 2" xfId="3244" xr:uid="{00000000-0005-0000-0000-00007BC70000}"/>
    <cellStyle name="Normal 98 2 2 2" xfId="6602" xr:uid="{00000000-0005-0000-0000-00007CC70000}"/>
    <cellStyle name="Normal 98 2 2 2 2" xfId="19884" xr:uid="{00000000-0005-0000-0000-00007DC70000}"/>
    <cellStyle name="Normal 98 2 2 2 2 2" xfId="27838" xr:uid="{00000000-0005-0000-0000-00007EC70000}"/>
    <cellStyle name="Normal 98 2 2 2 2 2 2" xfId="56797" xr:uid="{00000000-0005-0000-0000-00007FC70000}"/>
    <cellStyle name="Normal 98 2 2 2 2 3" xfId="48856" xr:uid="{00000000-0005-0000-0000-000080C70000}"/>
    <cellStyle name="Normal 98 2 2 2 3" xfId="13214" xr:uid="{00000000-0005-0000-0000-000081C70000}"/>
    <cellStyle name="Normal 98 2 2 2 3 2" xfId="42272" xr:uid="{00000000-0005-0000-0000-000082C70000}"/>
    <cellStyle name="Normal 98 2 2 2 4" xfId="35688" xr:uid="{00000000-0005-0000-0000-000083C70000}"/>
    <cellStyle name="Normal 98 2 2 3" xfId="16732" xr:uid="{00000000-0005-0000-0000-000084C70000}"/>
    <cellStyle name="Normal 98 2 2 3 2" xfId="24686" xr:uid="{00000000-0005-0000-0000-000085C70000}"/>
    <cellStyle name="Normal 98 2 2 3 2 2" xfId="53645" xr:uid="{00000000-0005-0000-0000-000086C70000}"/>
    <cellStyle name="Normal 98 2 2 3 3" xfId="45704" xr:uid="{00000000-0005-0000-0000-000087C70000}"/>
    <cellStyle name="Normal 98 2 2 4" xfId="9922" xr:uid="{00000000-0005-0000-0000-000088C70000}"/>
    <cellStyle name="Normal 98 2 2 4 2" xfId="38980" xr:uid="{00000000-0005-0000-0000-000089C70000}"/>
    <cellStyle name="Normal 98 2 2 5" xfId="32396" xr:uid="{00000000-0005-0000-0000-00008AC70000}"/>
    <cellStyle name="Normal 98 2 3" xfId="4442" xr:uid="{00000000-0005-0000-0000-00008BC70000}"/>
    <cellStyle name="Normal 98 2 3 2" xfId="17736" xr:uid="{00000000-0005-0000-0000-00008CC70000}"/>
    <cellStyle name="Normal 98 2 3 2 2" xfId="25690" xr:uid="{00000000-0005-0000-0000-00008DC70000}"/>
    <cellStyle name="Normal 98 2 3 2 2 2" xfId="54649" xr:uid="{00000000-0005-0000-0000-00008EC70000}"/>
    <cellStyle name="Normal 98 2 3 2 3" xfId="46708" xr:uid="{00000000-0005-0000-0000-00008FC70000}"/>
    <cellStyle name="Normal 98 2 3 3" xfId="11066" xr:uid="{00000000-0005-0000-0000-000090C70000}"/>
    <cellStyle name="Normal 98 2 3 3 2" xfId="40124" xr:uid="{00000000-0005-0000-0000-000091C70000}"/>
    <cellStyle name="Normal 98 2 3 4" xfId="33540" xr:uid="{00000000-0005-0000-0000-000092C70000}"/>
    <cellStyle name="Normal 98 2 4" xfId="5598" xr:uid="{00000000-0005-0000-0000-000093C70000}"/>
    <cellStyle name="Normal 98 2 4 2" xfId="18880" xr:uid="{00000000-0005-0000-0000-000094C70000}"/>
    <cellStyle name="Normal 98 2 4 2 2" xfId="26834" xr:uid="{00000000-0005-0000-0000-000095C70000}"/>
    <cellStyle name="Normal 98 2 4 2 2 2" xfId="55793" xr:uid="{00000000-0005-0000-0000-000096C70000}"/>
    <cellStyle name="Normal 98 2 4 2 3" xfId="47852" xr:uid="{00000000-0005-0000-0000-000097C70000}"/>
    <cellStyle name="Normal 98 2 4 3" xfId="12210" xr:uid="{00000000-0005-0000-0000-000098C70000}"/>
    <cellStyle name="Normal 98 2 4 3 2" xfId="41268" xr:uid="{00000000-0005-0000-0000-000099C70000}"/>
    <cellStyle name="Normal 98 2 4 4" xfId="34684" xr:uid="{00000000-0005-0000-0000-00009AC70000}"/>
    <cellStyle name="Normal 98 2 5" xfId="7767" xr:uid="{00000000-0005-0000-0000-00009BC70000}"/>
    <cellStyle name="Normal 98 2 5 2" xfId="21028" xr:uid="{00000000-0005-0000-0000-00009CC70000}"/>
    <cellStyle name="Normal 98 2 5 2 2" xfId="28982" xr:uid="{00000000-0005-0000-0000-00009DC70000}"/>
    <cellStyle name="Normal 98 2 5 2 2 2" xfId="57941" xr:uid="{00000000-0005-0000-0000-00009EC70000}"/>
    <cellStyle name="Normal 98 2 5 2 3" xfId="50000" xr:uid="{00000000-0005-0000-0000-00009FC70000}"/>
    <cellStyle name="Normal 98 2 5 3" xfId="14358" xr:uid="{00000000-0005-0000-0000-0000A0C70000}"/>
    <cellStyle name="Normal 98 2 5 3 2" xfId="43416" xr:uid="{00000000-0005-0000-0000-0000A1C70000}"/>
    <cellStyle name="Normal 98 2 5 4" xfId="36832" xr:uid="{00000000-0005-0000-0000-0000A2C70000}"/>
    <cellStyle name="Normal 98 2 6" xfId="15637" xr:uid="{00000000-0005-0000-0000-0000A3C70000}"/>
    <cellStyle name="Normal 98 2 6 2" xfId="23627" xr:uid="{00000000-0005-0000-0000-0000A4C70000}"/>
    <cellStyle name="Normal 98 2 6 2 2" xfId="52586" xr:uid="{00000000-0005-0000-0000-0000A5C70000}"/>
    <cellStyle name="Normal 98 2 6 3" xfId="44645" xr:uid="{00000000-0005-0000-0000-0000A6C70000}"/>
    <cellStyle name="Normal 98 2 7" xfId="22178" xr:uid="{00000000-0005-0000-0000-0000A7C70000}"/>
    <cellStyle name="Normal 98 2 7 2" xfId="30126" xr:uid="{00000000-0005-0000-0000-0000A8C70000}"/>
    <cellStyle name="Normal 98 2 7 2 2" xfId="59085" xr:uid="{00000000-0005-0000-0000-0000A9C70000}"/>
    <cellStyle name="Normal 98 2 7 3" xfId="51144" xr:uid="{00000000-0005-0000-0000-0000AAC70000}"/>
    <cellStyle name="Normal 98 2 8" xfId="8918" xr:uid="{00000000-0005-0000-0000-0000ABC70000}"/>
    <cellStyle name="Normal 98 2 8 2" xfId="37976" xr:uid="{00000000-0005-0000-0000-0000ACC70000}"/>
    <cellStyle name="Normal 98 2 9" xfId="31392" xr:uid="{00000000-0005-0000-0000-0000ADC70000}"/>
    <cellStyle name="Normal 98 3" xfId="2652" xr:uid="{00000000-0005-0000-0000-0000AEC70000}"/>
    <cellStyle name="Normal 98 3 2" xfId="6010" xr:uid="{00000000-0005-0000-0000-0000AFC70000}"/>
    <cellStyle name="Normal 98 3 2 2" xfId="19292" xr:uid="{00000000-0005-0000-0000-0000B0C70000}"/>
    <cellStyle name="Normal 98 3 2 2 2" xfId="27246" xr:uid="{00000000-0005-0000-0000-0000B1C70000}"/>
    <cellStyle name="Normal 98 3 2 2 2 2" xfId="56205" xr:uid="{00000000-0005-0000-0000-0000B2C70000}"/>
    <cellStyle name="Normal 98 3 2 2 3" xfId="48264" xr:uid="{00000000-0005-0000-0000-0000B3C70000}"/>
    <cellStyle name="Normal 98 3 2 3" xfId="12622" xr:uid="{00000000-0005-0000-0000-0000B4C70000}"/>
    <cellStyle name="Normal 98 3 2 3 2" xfId="41680" xr:uid="{00000000-0005-0000-0000-0000B5C70000}"/>
    <cellStyle name="Normal 98 3 2 4" xfId="35096" xr:uid="{00000000-0005-0000-0000-0000B6C70000}"/>
    <cellStyle name="Normal 98 3 3" xfId="16140" xr:uid="{00000000-0005-0000-0000-0000B7C70000}"/>
    <cellStyle name="Normal 98 3 3 2" xfId="24094" xr:uid="{00000000-0005-0000-0000-0000B8C70000}"/>
    <cellStyle name="Normal 98 3 3 2 2" xfId="53053" xr:uid="{00000000-0005-0000-0000-0000B9C70000}"/>
    <cellStyle name="Normal 98 3 3 3" xfId="45112" xr:uid="{00000000-0005-0000-0000-0000BAC70000}"/>
    <cellStyle name="Normal 98 3 4" xfId="9330" xr:uid="{00000000-0005-0000-0000-0000BBC70000}"/>
    <cellStyle name="Normal 98 3 4 2" xfId="38388" xr:uid="{00000000-0005-0000-0000-0000BCC70000}"/>
    <cellStyle name="Normal 98 3 5" xfId="31804" xr:uid="{00000000-0005-0000-0000-0000BDC70000}"/>
    <cellStyle name="Normal 98 4" xfId="3850" xr:uid="{00000000-0005-0000-0000-0000BEC70000}"/>
    <cellStyle name="Normal 98 4 2" xfId="17144" xr:uid="{00000000-0005-0000-0000-0000BFC70000}"/>
    <cellStyle name="Normal 98 4 2 2" xfId="25098" xr:uid="{00000000-0005-0000-0000-0000C0C70000}"/>
    <cellStyle name="Normal 98 4 2 2 2" xfId="54057" xr:uid="{00000000-0005-0000-0000-0000C1C70000}"/>
    <cellStyle name="Normal 98 4 2 3" xfId="46116" xr:uid="{00000000-0005-0000-0000-0000C2C70000}"/>
    <cellStyle name="Normal 98 4 3" xfId="10474" xr:uid="{00000000-0005-0000-0000-0000C3C70000}"/>
    <cellStyle name="Normal 98 4 3 2" xfId="39532" xr:uid="{00000000-0005-0000-0000-0000C4C70000}"/>
    <cellStyle name="Normal 98 4 4" xfId="32948" xr:uid="{00000000-0005-0000-0000-0000C5C70000}"/>
    <cellStyle name="Normal 98 5" xfId="5006" xr:uid="{00000000-0005-0000-0000-0000C6C70000}"/>
    <cellStyle name="Normal 98 5 2" xfId="18288" xr:uid="{00000000-0005-0000-0000-0000C7C70000}"/>
    <cellStyle name="Normal 98 5 2 2" xfId="26242" xr:uid="{00000000-0005-0000-0000-0000C8C70000}"/>
    <cellStyle name="Normal 98 5 2 2 2" xfId="55201" xr:uid="{00000000-0005-0000-0000-0000C9C70000}"/>
    <cellStyle name="Normal 98 5 2 3" xfId="47260" xr:uid="{00000000-0005-0000-0000-0000CAC70000}"/>
    <cellStyle name="Normal 98 5 3" xfId="11618" xr:uid="{00000000-0005-0000-0000-0000CBC70000}"/>
    <cellStyle name="Normal 98 5 3 2" xfId="40676" xr:uid="{00000000-0005-0000-0000-0000CCC70000}"/>
    <cellStyle name="Normal 98 5 4" xfId="34092" xr:uid="{00000000-0005-0000-0000-0000CDC70000}"/>
    <cellStyle name="Normal 98 6" xfId="7175" xr:uid="{00000000-0005-0000-0000-0000CEC70000}"/>
    <cellStyle name="Normal 98 6 2" xfId="20436" xr:uid="{00000000-0005-0000-0000-0000CFC70000}"/>
    <cellStyle name="Normal 98 6 2 2" xfId="28390" xr:uid="{00000000-0005-0000-0000-0000D0C70000}"/>
    <cellStyle name="Normal 98 6 2 2 2" xfId="57349" xr:uid="{00000000-0005-0000-0000-0000D1C70000}"/>
    <cellStyle name="Normal 98 6 2 3" xfId="49408" xr:uid="{00000000-0005-0000-0000-0000D2C70000}"/>
    <cellStyle name="Normal 98 6 3" xfId="13766" xr:uid="{00000000-0005-0000-0000-0000D3C70000}"/>
    <cellStyle name="Normal 98 6 3 2" xfId="42824" xr:uid="{00000000-0005-0000-0000-0000D4C70000}"/>
    <cellStyle name="Normal 98 6 4" xfId="36240" xr:uid="{00000000-0005-0000-0000-0000D5C70000}"/>
    <cellStyle name="Normal 98 7" xfId="15044" xr:uid="{00000000-0005-0000-0000-0000D6C70000}"/>
    <cellStyle name="Normal 98 7 2" xfId="23034" xr:uid="{00000000-0005-0000-0000-0000D7C70000}"/>
    <cellStyle name="Normal 98 7 2 2" xfId="51993" xr:uid="{00000000-0005-0000-0000-0000D8C70000}"/>
    <cellStyle name="Normal 98 7 3" xfId="44052" xr:uid="{00000000-0005-0000-0000-0000D9C70000}"/>
    <cellStyle name="Normal 98 8" xfId="21586" xr:uid="{00000000-0005-0000-0000-0000DAC70000}"/>
    <cellStyle name="Normal 98 8 2" xfId="29534" xr:uid="{00000000-0005-0000-0000-0000DBC70000}"/>
    <cellStyle name="Normal 98 8 2 2" xfId="58493" xr:uid="{00000000-0005-0000-0000-0000DCC70000}"/>
    <cellStyle name="Normal 98 8 3" xfId="50552" xr:uid="{00000000-0005-0000-0000-0000DDC70000}"/>
    <cellStyle name="Normal 98 9" xfId="8326" xr:uid="{00000000-0005-0000-0000-0000DEC70000}"/>
    <cellStyle name="Normal 98 9 2" xfId="37384" xr:uid="{00000000-0005-0000-0000-0000DFC70000}"/>
    <cellStyle name="Normal 99" xfId="1585" xr:uid="{00000000-0005-0000-0000-0000E0C70000}"/>
    <cellStyle name="Normal 99 10" xfId="30774" xr:uid="{00000000-0005-0000-0000-0000E1C70000}"/>
    <cellStyle name="Normal 99 2" xfId="2210" xr:uid="{00000000-0005-0000-0000-0000E2C70000}"/>
    <cellStyle name="Normal 99 2 2" xfId="3218" xr:uid="{00000000-0005-0000-0000-0000E3C70000}"/>
    <cellStyle name="Normal 99 2 2 2" xfId="6576" xr:uid="{00000000-0005-0000-0000-0000E4C70000}"/>
    <cellStyle name="Normal 99 2 2 2 2" xfId="19858" xr:uid="{00000000-0005-0000-0000-0000E5C70000}"/>
    <cellStyle name="Normal 99 2 2 2 2 2" xfId="27812" xr:uid="{00000000-0005-0000-0000-0000E6C70000}"/>
    <cellStyle name="Normal 99 2 2 2 2 2 2" xfId="56771" xr:uid="{00000000-0005-0000-0000-0000E7C70000}"/>
    <cellStyle name="Normal 99 2 2 2 2 3" xfId="48830" xr:uid="{00000000-0005-0000-0000-0000E8C70000}"/>
    <cellStyle name="Normal 99 2 2 2 3" xfId="13188" xr:uid="{00000000-0005-0000-0000-0000E9C70000}"/>
    <cellStyle name="Normal 99 2 2 2 3 2" xfId="42246" xr:uid="{00000000-0005-0000-0000-0000EAC70000}"/>
    <cellStyle name="Normal 99 2 2 2 4" xfId="35662" xr:uid="{00000000-0005-0000-0000-0000EBC70000}"/>
    <cellStyle name="Normal 99 2 2 3" xfId="16706" xr:uid="{00000000-0005-0000-0000-0000ECC70000}"/>
    <cellStyle name="Normal 99 2 2 3 2" xfId="24660" xr:uid="{00000000-0005-0000-0000-0000EDC70000}"/>
    <cellStyle name="Normal 99 2 2 3 2 2" xfId="53619" xr:uid="{00000000-0005-0000-0000-0000EEC70000}"/>
    <cellStyle name="Normal 99 2 2 3 3" xfId="45678" xr:uid="{00000000-0005-0000-0000-0000EFC70000}"/>
    <cellStyle name="Normal 99 2 2 4" xfId="9896" xr:uid="{00000000-0005-0000-0000-0000F0C70000}"/>
    <cellStyle name="Normal 99 2 2 4 2" xfId="38954" xr:uid="{00000000-0005-0000-0000-0000F1C70000}"/>
    <cellStyle name="Normal 99 2 2 5" xfId="32370" xr:uid="{00000000-0005-0000-0000-0000F2C70000}"/>
    <cellStyle name="Normal 99 2 3" xfId="4416" xr:uid="{00000000-0005-0000-0000-0000F3C70000}"/>
    <cellStyle name="Normal 99 2 3 2" xfId="17710" xr:uid="{00000000-0005-0000-0000-0000F4C70000}"/>
    <cellStyle name="Normal 99 2 3 2 2" xfId="25664" xr:uid="{00000000-0005-0000-0000-0000F5C70000}"/>
    <cellStyle name="Normal 99 2 3 2 2 2" xfId="54623" xr:uid="{00000000-0005-0000-0000-0000F6C70000}"/>
    <cellStyle name="Normal 99 2 3 2 3" xfId="46682" xr:uid="{00000000-0005-0000-0000-0000F7C70000}"/>
    <cellStyle name="Normal 99 2 3 3" xfId="11040" xr:uid="{00000000-0005-0000-0000-0000F8C70000}"/>
    <cellStyle name="Normal 99 2 3 3 2" xfId="40098" xr:uid="{00000000-0005-0000-0000-0000F9C70000}"/>
    <cellStyle name="Normal 99 2 3 4" xfId="33514" xr:uid="{00000000-0005-0000-0000-0000FAC70000}"/>
    <cellStyle name="Normal 99 2 4" xfId="5572" xr:uid="{00000000-0005-0000-0000-0000FBC70000}"/>
    <cellStyle name="Normal 99 2 4 2" xfId="18854" xr:uid="{00000000-0005-0000-0000-0000FCC70000}"/>
    <cellStyle name="Normal 99 2 4 2 2" xfId="26808" xr:uid="{00000000-0005-0000-0000-0000FDC70000}"/>
    <cellStyle name="Normal 99 2 4 2 2 2" xfId="55767" xr:uid="{00000000-0005-0000-0000-0000FEC70000}"/>
    <cellStyle name="Normal 99 2 4 2 3" xfId="47826" xr:uid="{00000000-0005-0000-0000-0000FFC70000}"/>
    <cellStyle name="Normal 99 2 4 3" xfId="12184" xr:uid="{00000000-0005-0000-0000-000000C80000}"/>
    <cellStyle name="Normal 99 2 4 3 2" xfId="41242" xr:uid="{00000000-0005-0000-0000-000001C80000}"/>
    <cellStyle name="Normal 99 2 4 4" xfId="34658" xr:uid="{00000000-0005-0000-0000-000002C80000}"/>
    <cellStyle name="Normal 99 2 5" xfId="7741" xr:uid="{00000000-0005-0000-0000-000003C80000}"/>
    <cellStyle name="Normal 99 2 5 2" xfId="21002" xr:uid="{00000000-0005-0000-0000-000004C80000}"/>
    <cellStyle name="Normal 99 2 5 2 2" xfId="28956" xr:uid="{00000000-0005-0000-0000-000005C80000}"/>
    <cellStyle name="Normal 99 2 5 2 2 2" xfId="57915" xr:uid="{00000000-0005-0000-0000-000006C80000}"/>
    <cellStyle name="Normal 99 2 5 2 3" xfId="49974" xr:uid="{00000000-0005-0000-0000-000007C80000}"/>
    <cellStyle name="Normal 99 2 5 3" xfId="14332" xr:uid="{00000000-0005-0000-0000-000008C80000}"/>
    <cellStyle name="Normal 99 2 5 3 2" xfId="43390" xr:uid="{00000000-0005-0000-0000-000009C80000}"/>
    <cellStyle name="Normal 99 2 5 4" xfId="36806" xr:uid="{00000000-0005-0000-0000-00000AC80000}"/>
    <cellStyle name="Normal 99 2 6" xfId="15611" xr:uid="{00000000-0005-0000-0000-00000BC80000}"/>
    <cellStyle name="Normal 99 2 6 2" xfId="23601" xr:uid="{00000000-0005-0000-0000-00000CC80000}"/>
    <cellStyle name="Normal 99 2 6 2 2" xfId="52560" xr:uid="{00000000-0005-0000-0000-00000DC80000}"/>
    <cellStyle name="Normal 99 2 6 3" xfId="44619" xr:uid="{00000000-0005-0000-0000-00000EC80000}"/>
    <cellStyle name="Normal 99 2 7" xfId="22152" xr:uid="{00000000-0005-0000-0000-00000FC80000}"/>
    <cellStyle name="Normal 99 2 7 2" xfId="30100" xr:uid="{00000000-0005-0000-0000-000010C80000}"/>
    <cellStyle name="Normal 99 2 7 2 2" xfId="59059" xr:uid="{00000000-0005-0000-0000-000011C80000}"/>
    <cellStyle name="Normal 99 2 7 3" xfId="51118" xr:uid="{00000000-0005-0000-0000-000012C80000}"/>
    <cellStyle name="Normal 99 2 8" xfId="8892" xr:uid="{00000000-0005-0000-0000-000013C80000}"/>
    <cellStyle name="Normal 99 2 8 2" xfId="37950" xr:uid="{00000000-0005-0000-0000-000014C80000}"/>
    <cellStyle name="Normal 99 2 9" xfId="31366" xr:uid="{00000000-0005-0000-0000-000015C80000}"/>
    <cellStyle name="Normal 99 3" xfId="2626" xr:uid="{00000000-0005-0000-0000-000016C80000}"/>
    <cellStyle name="Normal 99 3 2" xfId="5984" xr:uid="{00000000-0005-0000-0000-000017C80000}"/>
    <cellStyle name="Normal 99 3 2 2" xfId="19266" xr:uid="{00000000-0005-0000-0000-000018C80000}"/>
    <cellStyle name="Normal 99 3 2 2 2" xfId="27220" xr:uid="{00000000-0005-0000-0000-000019C80000}"/>
    <cellStyle name="Normal 99 3 2 2 2 2" xfId="56179" xr:uid="{00000000-0005-0000-0000-00001AC80000}"/>
    <cellStyle name="Normal 99 3 2 2 3" xfId="48238" xr:uid="{00000000-0005-0000-0000-00001BC80000}"/>
    <cellStyle name="Normal 99 3 2 3" xfId="12596" xr:uid="{00000000-0005-0000-0000-00001CC80000}"/>
    <cellStyle name="Normal 99 3 2 3 2" xfId="41654" xr:uid="{00000000-0005-0000-0000-00001DC80000}"/>
    <cellStyle name="Normal 99 3 2 4" xfId="35070" xr:uid="{00000000-0005-0000-0000-00001EC80000}"/>
    <cellStyle name="Normal 99 3 3" xfId="16114" xr:uid="{00000000-0005-0000-0000-00001FC80000}"/>
    <cellStyle name="Normal 99 3 3 2" xfId="24068" xr:uid="{00000000-0005-0000-0000-000020C80000}"/>
    <cellStyle name="Normal 99 3 3 2 2" xfId="53027" xr:uid="{00000000-0005-0000-0000-000021C80000}"/>
    <cellStyle name="Normal 99 3 3 3" xfId="45086" xr:uid="{00000000-0005-0000-0000-000022C80000}"/>
    <cellStyle name="Normal 99 3 4" xfId="9304" xr:uid="{00000000-0005-0000-0000-000023C80000}"/>
    <cellStyle name="Normal 99 3 4 2" xfId="38362" xr:uid="{00000000-0005-0000-0000-000024C80000}"/>
    <cellStyle name="Normal 99 3 5" xfId="31778" xr:uid="{00000000-0005-0000-0000-000025C80000}"/>
    <cellStyle name="Normal 99 4" xfId="3824" xr:uid="{00000000-0005-0000-0000-000026C80000}"/>
    <cellStyle name="Normal 99 4 2" xfId="17118" xr:uid="{00000000-0005-0000-0000-000027C80000}"/>
    <cellStyle name="Normal 99 4 2 2" xfId="25072" xr:uid="{00000000-0005-0000-0000-000028C80000}"/>
    <cellStyle name="Normal 99 4 2 2 2" xfId="54031" xr:uid="{00000000-0005-0000-0000-000029C80000}"/>
    <cellStyle name="Normal 99 4 2 3" xfId="46090" xr:uid="{00000000-0005-0000-0000-00002AC80000}"/>
    <cellStyle name="Normal 99 4 3" xfId="10448" xr:uid="{00000000-0005-0000-0000-00002BC80000}"/>
    <cellStyle name="Normal 99 4 3 2" xfId="39506" xr:uid="{00000000-0005-0000-0000-00002CC80000}"/>
    <cellStyle name="Normal 99 4 4" xfId="32922" xr:uid="{00000000-0005-0000-0000-00002DC80000}"/>
    <cellStyle name="Normal 99 5" xfId="4980" xr:uid="{00000000-0005-0000-0000-00002EC80000}"/>
    <cellStyle name="Normal 99 5 2" xfId="18262" xr:uid="{00000000-0005-0000-0000-00002FC80000}"/>
    <cellStyle name="Normal 99 5 2 2" xfId="26216" xr:uid="{00000000-0005-0000-0000-000030C80000}"/>
    <cellStyle name="Normal 99 5 2 2 2" xfId="55175" xr:uid="{00000000-0005-0000-0000-000031C80000}"/>
    <cellStyle name="Normal 99 5 2 3" xfId="47234" xr:uid="{00000000-0005-0000-0000-000032C80000}"/>
    <cellStyle name="Normal 99 5 3" xfId="11592" xr:uid="{00000000-0005-0000-0000-000033C80000}"/>
    <cellStyle name="Normal 99 5 3 2" xfId="40650" xr:uid="{00000000-0005-0000-0000-000034C80000}"/>
    <cellStyle name="Normal 99 5 4" xfId="34066" xr:uid="{00000000-0005-0000-0000-000035C80000}"/>
    <cellStyle name="Normal 99 6" xfId="7149" xr:uid="{00000000-0005-0000-0000-000036C80000}"/>
    <cellStyle name="Normal 99 6 2" xfId="20410" xr:uid="{00000000-0005-0000-0000-000037C80000}"/>
    <cellStyle name="Normal 99 6 2 2" xfId="28364" xr:uid="{00000000-0005-0000-0000-000038C80000}"/>
    <cellStyle name="Normal 99 6 2 2 2" xfId="57323" xr:uid="{00000000-0005-0000-0000-000039C80000}"/>
    <cellStyle name="Normal 99 6 2 3" xfId="49382" xr:uid="{00000000-0005-0000-0000-00003AC80000}"/>
    <cellStyle name="Normal 99 6 3" xfId="13740" xr:uid="{00000000-0005-0000-0000-00003BC80000}"/>
    <cellStyle name="Normal 99 6 3 2" xfId="42798" xr:uid="{00000000-0005-0000-0000-00003CC80000}"/>
    <cellStyle name="Normal 99 6 4" xfId="36214" xr:uid="{00000000-0005-0000-0000-00003DC80000}"/>
    <cellStyle name="Normal 99 7" xfId="15018" xr:uid="{00000000-0005-0000-0000-00003EC80000}"/>
    <cellStyle name="Normal 99 7 2" xfId="23008" xr:uid="{00000000-0005-0000-0000-00003FC80000}"/>
    <cellStyle name="Normal 99 7 2 2" xfId="51967" xr:uid="{00000000-0005-0000-0000-000040C80000}"/>
    <cellStyle name="Normal 99 7 3" xfId="44026" xr:uid="{00000000-0005-0000-0000-000041C80000}"/>
    <cellStyle name="Normal 99 8" xfId="21560" xr:uid="{00000000-0005-0000-0000-000042C80000}"/>
    <cellStyle name="Normal 99 8 2" xfId="29508" xr:uid="{00000000-0005-0000-0000-000043C80000}"/>
    <cellStyle name="Normal 99 8 2 2" xfId="58467" xr:uid="{00000000-0005-0000-0000-000044C80000}"/>
    <cellStyle name="Normal 99 8 3" xfId="50526" xr:uid="{00000000-0005-0000-0000-000045C80000}"/>
    <cellStyle name="Normal 99 9" xfId="8300" xr:uid="{00000000-0005-0000-0000-000046C80000}"/>
    <cellStyle name="Normal 99 9 2" xfId="37358" xr:uid="{00000000-0005-0000-0000-000047C80000}"/>
    <cellStyle name="Normal Small" xfId="1195" xr:uid="{00000000-0005-0000-0000-000048C80000}"/>
    <cellStyle name="Normale_Desktop Inventories" xfId="1196" xr:uid="{00000000-0005-0000-0000-000049C80000}"/>
    <cellStyle name="Not_Excession" xfId="1197" xr:uid="{00000000-0005-0000-0000-00004AC80000}"/>
    <cellStyle name="Note 2" xfId="65" xr:uid="{00000000-0005-0000-0000-00004BC80000}"/>
    <cellStyle name="Note 2 10" xfId="4746" xr:uid="{00000000-0005-0000-0000-00004CC80000}"/>
    <cellStyle name="Note 2 10 2" xfId="18030" xr:uid="{00000000-0005-0000-0000-00004DC80000}"/>
    <cellStyle name="Note 2 10 2 2" xfId="25984" xr:uid="{00000000-0005-0000-0000-00004EC80000}"/>
    <cellStyle name="Note 2 10 2 2 2" xfId="54943" xr:uid="{00000000-0005-0000-0000-00004FC80000}"/>
    <cellStyle name="Note 2 10 2 3" xfId="47002" xr:uid="{00000000-0005-0000-0000-000050C80000}"/>
    <cellStyle name="Note 2 10 3" xfId="11360" xr:uid="{00000000-0005-0000-0000-000051C80000}"/>
    <cellStyle name="Note 2 10 3 2" xfId="40418" xr:uid="{00000000-0005-0000-0000-000052C80000}"/>
    <cellStyle name="Note 2 10 4" xfId="33834" xr:uid="{00000000-0005-0000-0000-000053C80000}"/>
    <cellStyle name="Note 2 11" xfId="6907" xr:uid="{00000000-0005-0000-0000-000054C80000}"/>
    <cellStyle name="Note 2 11 2" xfId="20178" xr:uid="{00000000-0005-0000-0000-000055C80000}"/>
    <cellStyle name="Note 2 11 2 2" xfId="28132" xr:uid="{00000000-0005-0000-0000-000056C80000}"/>
    <cellStyle name="Note 2 11 2 2 2" xfId="57091" xr:uid="{00000000-0005-0000-0000-000057C80000}"/>
    <cellStyle name="Note 2 11 2 3" xfId="49150" xr:uid="{00000000-0005-0000-0000-000058C80000}"/>
    <cellStyle name="Note 2 11 3" xfId="13508" xr:uid="{00000000-0005-0000-0000-000059C80000}"/>
    <cellStyle name="Note 2 11 3 2" xfId="42566" xr:uid="{00000000-0005-0000-0000-00005AC80000}"/>
    <cellStyle name="Note 2 11 4" xfId="35982" xr:uid="{00000000-0005-0000-0000-00005BC80000}"/>
    <cellStyle name="Note 2 12" xfId="14660" xr:uid="{00000000-0005-0000-0000-00005CC80000}"/>
    <cellStyle name="Note 2 12 2" xfId="22695" xr:uid="{00000000-0005-0000-0000-00005DC80000}"/>
    <cellStyle name="Note 2 12 2 2" xfId="51654" xr:uid="{00000000-0005-0000-0000-00005EC80000}"/>
    <cellStyle name="Note 2 12 3" xfId="43713" xr:uid="{00000000-0005-0000-0000-00005FC80000}"/>
    <cellStyle name="Note 2 13" xfId="21324" xr:uid="{00000000-0005-0000-0000-000060C80000}"/>
    <cellStyle name="Note 2 13 2" xfId="29276" xr:uid="{00000000-0005-0000-0000-000061C80000}"/>
    <cellStyle name="Note 2 13 2 2" xfId="58235" xr:uid="{00000000-0005-0000-0000-000062C80000}"/>
    <cellStyle name="Note 2 13 3" xfId="50294" xr:uid="{00000000-0005-0000-0000-000063C80000}"/>
    <cellStyle name="Note 2 14" xfId="22554" xr:uid="{00000000-0005-0000-0000-000064C80000}"/>
    <cellStyle name="Note 2 14 2" xfId="30495" xr:uid="{00000000-0005-0000-0000-000065C80000}"/>
    <cellStyle name="Note 2 14 2 2" xfId="59454" xr:uid="{00000000-0005-0000-0000-000066C80000}"/>
    <cellStyle name="Note 2 14 3" xfId="51516" xr:uid="{00000000-0005-0000-0000-000067C80000}"/>
    <cellStyle name="Note 2 15" xfId="22657" xr:uid="{00000000-0005-0000-0000-000068C80000}"/>
    <cellStyle name="Note 2 15 2" xfId="51619" xr:uid="{00000000-0005-0000-0000-000069C80000}"/>
    <cellStyle name="Note 2 16" xfId="8066" xr:uid="{00000000-0005-0000-0000-00006AC80000}"/>
    <cellStyle name="Note 2 16 2" xfId="37126" xr:uid="{00000000-0005-0000-0000-00006BC80000}"/>
    <cellStyle name="Note 2 17" xfId="30542" xr:uid="{00000000-0005-0000-0000-00006CC80000}"/>
    <cellStyle name="Note 2 2" xfId="110" xr:uid="{00000000-0005-0000-0000-00006DC80000}"/>
    <cellStyle name="Note 2 2 10" xfId="6940" xr:uid="{00000000-0005-0000-0000-00006EC80000}"/>
    <cellStyle name="Note 2 2 10 2" xfId="20211" xr:uid="{00000000-0005-0000-0000-00006FC80000}"/>
    <cellStyle name="Note 2 2 10 2 2" xfId="28165" xr:uid="{00000000-0005-0000-0000-000070C80000}"/>
    <cellStyle name="Note 2 2 10 2 2 2" xfId="57124" xr:uid="{00000000-0005-0000-0000-000071C80000}"/>
    <cellStyle name="Note 2 2 10 2 3" xfId="49183" xr:uid="{00000000-0005-0000-0000-000072C80000}"/>
    <cellStyle name="Note 2 2 10 3" xfId="13541" xr:uid="{00000000-0005-0000-0000-000073C80000}"/>
    <cellStyle name="Note 2 2 10 3 2" xfId="42599" xr:uid="{00000000-0005-0000-0000-000074C80000}"/>
    <cellStyle name="Note 2 2 10 4" xfId="36015" xr:uid="{00000000-0005-0000-0000-000075C80000}"/>
    <cellStyle name="Note 2 2 11" xfId="14695" xr:uid="{00000000-0005-0000-0000-000076C80000}"/>
    <cellStyle name="Note 2 2 11 2" xfId="22730" xr:uid="{00000000-0005-0000-0000-000077C80000}"/>
    <cellStyle name="Note 2 2 11 2 2" xfId="51689" xr:uid="{00000000-0005-0000-0000-000078C80000}"/>
    <cellStyle name="Note 2 2 11 3" xfId="43748" xr:uid="{00000000-0005-0000-0000-000079C80000}"/>
    <cellStyle name="Note 2 2 12" xfId="21357" xr:uid="{00000000-0005-0000-0000-00007AC80000}"/>
    <cellStyle name="Note 2 2 12 2" xfId="29309" xr:uid="{00000000-0005-0000-0000-00007BC80000}"/>
    <cellStyle name="Note 2 2 12 2 2" xfId="58268" xr:uid="{00000000-0005-0000-0000-00007CC80000}"/>
    <cellStyle name="Note 2 2 12 3" xfId="50327" xr:uid="{00000000-0005-0000-0000-00007DC80000}"/>
    <cellStyle name="Note 2 2 13" xfId="22555" xr:uid="{00000000-0005-0000-0000-00007EC80000}"/>
    <cellStyle name="Note 2 2 13 2" xfId="30496" xr:uid="{00000000-0005-0000-0000-00007FC80000}"/>
    <cellStyle name="Note 2 2 13 2 2" xfId="59455" xr:uid="{00000000-0005-0000-0000-000080C80000}"/>
    <cellStyle name="Note 2 2 13 3" xfId="51517" xr:uid="{00000000-0005-0000-0000-000081C80000}"/>
    <cellStyle name="Note 2 2 14" xfId="22658" xr:uid="{00000000-0005-0000-0000-000082C80000}"/>
    <cellStyle name="Note 2 2 14 2" xfId="51620" xr:uid="{00000000-0005-0000-0000-000083C80000}"/>
    <cellStyle name="Note 2 2 15" xfId="8099" xr:uid="{00000000-0005-0000-0000-000084C80000}"/>
    <cellStyle name="Note 2 2 15 2" xfId="37159" xr:uid="{00000000-0005-0000-0000-000085C80000}"/>
    <cellStyle name="Note 2 2 16" xfId="30575" xr:uid="{00000000-0005-0000-0000-000086C80000}"/>
    <cellStyle name="Note 2 2 2" xfId="1469" xr:uid="{00000000-0005-0000-0000-000087C80000}"/>
    <cellStyle name="Note 2 2 2 10" xfId="21451" xr:uid="{00000000-0005-0000-0000-000088C80000}"/>
    <cellStyle name="Note 2 2 2 10 2" xfId="29399" xr:uid="{00000000-0005-0000-0000-000089C80000}"/>
    <cellStyle name="Note 2 2 2 10 2 2" xfId="58358" xr:uid="{00000000-0005-0000-0000-00008AC80000}"/>
    <cellStyle name="Note 2 2 2 10 3" xfId="50417" xr:uid="{00000000-0005-0000-0000-00008BC80000}"/>
    <cellStyle name="Note 2 2 2 11" xfId="8191" xr:uid="{00000000-0005-0000-0000-00008CC80000}"/>
    <cellStyle name="Note 2 2 2 11 2" xfId="37249" xr:uid="{00000000-0005-0000-0000-00008DC80000}"/>
    <cellStyle name="Note 2 2 2 12" xfId="30665" xr:uid="{00000000-0005-0000-0000-00008EC80000}"/>
    <cellStyle name="Note 2 2 2 2" xfId="1689" xr:uid="{00000000-0005-0000-0000-00008FC80000}"/>
    <cellStyle name="Note 2 2 2 2 10" xfId="30878" xr:uid="{00000000-0005-0000-0000-000090C80000}"/>
    <cellStyle name="Note 2 2 2 2 2" xfId="2314" xr:uid="{00000000-0005-0000-0000-000091C80000}"/>
    <cellStyle name="Note 2 2 2 2 2 2" xfId="3322" xr:uid="{00000000-0005-0000-0000-000092C80000}"/>
    <cellStyle name="Note 2 2 2 2 2 2 2" xfId="6680" xr:uid="{00000000-0005-0000-0000-000093C80000}"/>
    <cellStyle name="Note 2 2 2 2 2 2 2 2" xfId="19962" xr:uid="{00000000-0005-0000-0000-000094C80000}"/>
    <cellStyle name="Note 2 2 2 2 2 2 2 2 2" xfId="27916" xr:uid="{00000000-0005-0000-0000-000095C80000}"/>
    <cellStyle name="Note 2 2 2 2 2 2 2 2 2 2" xfId="56875" xr:uid="{00000000-0005-0000-0000-000096C80000}"/>
    <cellStyle name="Note 2 2 2 2 2 2 2 2 3" xfId="48934" xr:uid="{00000000-0005-0000-0000-000097C80000}"/>
    <cellStyle name="Note 2 2 2 2 2 2 2 3" xfId="13292" xr:uid="{00000000-0005-0000-0000-000098C80000}"/>
    <cellStyle name="Note 2 2 2 2 2 2 2 3 2" xfId="42350" xr:uid="{00000000-0005-0000-0000-000099C80000}"/>
    <cellStyle name="Note 2 2 2 2 2 2 2 4" xfId="35766" xr:uid="{00000000-0005-0000-0000-00009AC80000}"/>
    <cellStyle name="Note 2 2 2 2 2 2 3" xfId="16810" xr:uid="{00000000-0005-0000-0000-00009BC80000}"/>
    <cellStyle name="Note 2 2 2 2 2 2 3 2" xfId="24764" xr:uid="{00000000-0005-0000-0000-00009CC80000}"/>
    <cellStyle name="Note 2 2 2 2 2 2 3 2 2" xfId="53723" xr:uid="{00000000-0005-0000-0000-00009DC80000}"/>
    <cellStyle name="Note 2 2 2 2 2 2 3 3" xfId="45782" xr:uid="{00000000-0005-0000-0000-00009EC80000}"/>
    <cellStyle name="Note 2 2 2 2 2 2 4" xfId="10000" xr:uid="{00000000-0005-0000-0000-00009FC80000}"/>
    <cellStyle name="Note 2 2 2 2 2 2 4 2" xfId="39058" xr:uid="{00000000-0005-0000-0000-0000A0C80000}"/>
    <cellStyle name="Note 2 2 2 2 2 2 5" xfId="32474" xr:uid="{00000000-0005-0000-0000-0000A1C80000}"/>
    <cellStyle name="Note 2 2 2 2 2 3" xfId="4520" xr:uid="{00000000-0005-0000-0000-0000A2C80000}"/>
    <cellStyle name="Note 2 2 2 2 2 3 2" xfId="17814" xr:uid="{00000000-0005-0000-0000-0000A3C80000}"/>
    <cellStyle name="Note 2 2 2 2 2 3 2 2" xfId="25768" xr:uid="{00000000-0005-0000-0000-0000A4C80000}"/>
    <cellStyle name="Note 2 2 2 2 2 3 2 2 2" xfId="54727" xr:uid="{00000000-0005-0000-0000-0000A5C80000}"/>
    <cellStyle name="Note 2 2 2 2 2 3 2 3" xfId="46786" xr:uid="{00000000-0005-0000-0000-0000A6C80000}"/>
    <cellStyle name="Note 2 2 2 2 2 3 3" xfId="11144" xr:uid="{00000000-0005-0000-0000-0000A7C80000}"/>
    <cellStyle name="Note 2 2 2 2 2 3 3 2" xfId="40202" xr:uid="{00000000-0005-0000-0000-0000A8C80000}"/>
    <cellStyle name="Note 2 2 2 2 2 3 4" xfId="33618" xr:uid="{00000000-0005-0000-0000-0000A9C80000}"/>
    <cellStyle name="Note 2 2 2 2 2 4" xfId="5676" xr:uid="{00000000-0005-0000-0000-0000AAC80000}"/>
    <cellStyle name="Note 2 2 2 2 2 4 2" xfId="18958" xr:uid="{00000000-0005-0000-0000-0000ABC80000}"/>
    <cellStyle name="Note 2 2 2 2 2 4 2 2" xfId="26912" xr:uid="{00000000-0005-0000-0000-0000ACC80000}"/>
    <cellStyle name="Note 2 2 2 2 2 4 2 2 2" xfId="55871" xr:uid="{00000000-0005-0000-0000-0000ADC80000}"/>
    <cellStyle name="Note 2 2 2 2 2 4 2 3" xfId="47930" xr:uid="{00000000-0005-0000-0000-0000AEC80000}"/>
    <cellStyle name="Note 2 2 2 2 2 4 3" xfId="12288" xr:uid="{00000000-0005-0000-0000-0000AFC80000}"/>
    <cellStyle name="Note 2 2 2 2 2 4 3 2" xfId="41346" xr:uid="{00000000-0005-0000-0000-0000B0C80000}"/>
    <cellStyle name="Note 2 2 2 2 2 4 4" xfId="34762" xr:uid="{00000000-0005-0000-0000-0000B1C80000}"/>
    <cellStyle name="Note 2 2 2 2 2 5" xfId="7845" xr:uid="{00000000-0005-0000-0000-0000B2C80000}"/>
    <cellStyle name="Note 2 2 2 2 2 5 2" xfId="21106" xr:uid="{00000000-0005-0000-0000-0000B3C80000}"/>
    <cellStyle name="Note 2 2 2 2 2 5 2 2" xfId="29060" xr:uid="{00000000-0005-0000-0000-0000B4C80000}"/>
    <cellStyle name="Note 2 2 2 2 2 5 2 2 2" xfId="58019" xr:uid="{00000000-0005-0000-0000-0000B5C80000}"/>
    <cellStyle name="Note 2 2 2 2 2 5 2 3" xfId="50078" xr:uid="{00000000-0005-0000-0000-0000B6C80000}"/>
    <cellStyle name="Note 2 2 2 2 2 5 3" xfId="14436" xr:uid="{00000000-0005-0000-0000-0000B7C80000}"/>
    <cellStyle name="Note 2 2 2 2 2 5 3 2" xfId="43494" xr:uid="{00000000-0005-0000-0000-0000B8C80000}"/>
    <cellStyle name="Note 2 2 2 2 2 5 4" xfId="36910" xr:uid="{00000000-0005-0000-0000-0000B9C80000}"/>
    <cellStyle name="Note 2 2 2 2 2 6" xfId="15715" xr:uid="{00000000-0005-0000-0000-0000BAC80000}"/>
    <cellStyle name="Note 2 2 2 2 2 6 2" xfId="23705" xr:uid="{00000000-0005-0000-0000-0000BBC80000}"/>
    <cellStyle name="Note 2 2 2 2 2 6 2 2" xfId="52664" xr:uid="{00000000-0005-0000-0000-0000BCC80000}"/>
    <cellStyle name="Note 2 2 2 2 2 6 3" xfId="44723" xr:uid="{00000000-0005-0000-0000-0000BDC80000}"/>
    <cellStyle name="Note 2 2 2 2 2 7" xfId="22256" xr:uid="{00000000-0005-0000-0000-0000BEC80000}"/>
    <cellStyle name="Note 2 2 2 2 2 7 2" xfId="30204" xr:uid="{00000000-0005-0000-0000-0000BFC80000}"/>
    <cellStyle name="Note 2 2 2 2 2 7 2 2" xfId="59163" xr:uid="{00000000-0005-0000-0000-0000C0C80000}"/>
    <cellStyle name="Note 2 2 2 2 2 7 3" xfId="51222" xr:uid="{00000000-0005-0000-0000-0000C1C80000}"/>
    <cellStyle name="Note 2 2 2 2 2 8" xfId="8996" xr:uid="{00000000-0005-0000-0000-0000C2C80000}"/>
    <cellStyle name="Note 2 2 2 2 2 8 2" xfId="38054" xr:uid="{00000000-0005-0000-0000-0000C3C80000}"/>
    <cellStyle name="Note 2 2 2 2 2 9" xfId="31470" xr:uid="{00000000-0005-0000-0000-0000C4C80000}"/>
    <cellStyle name="Note 2 2 2 2 3" xfId="2730" xr:uid="{00000000-0005-0000-0000-0000C5C80000}"/>
    <cellStyle name="Note 2 2 2 2 3 2" xfId="6088" xr:uid="{00000000-0005-0000-0000-0000C6C80000}"/>
    <cellStyle name="Note 2 2 2 2 3 2 2" xfId="19370" xr:uid="{00000000-0005-0000-0000-0000C7C80000}"/>
    <cellStyle name="Note 2 2 2 2 3 2 2 2" xfId="27324" xr:uid="{00000000-0005-0000-0000-0000C8C80000}"/>
    <cellStyle name="Note 2 2 2 2 3 2 2 2 2" xfId="56283" xr:uid="{00000000-0005-0000-0000-0000C9C80000}"/>
    <cellStyle name="Note 2 2 2 2 3 2 2 3" xfId="48342" xr:uid="{00000000-0005-0000-0000-0000CAC80000}"/>
    <cellStyle name="Note 2 2 2 2 3 2 3" xfId="12700" xr:uid="{00000000-0005-0000-0000-0000CBC80000}"/>
    <cellStyle name="Note 2 2 2 2 3 2 3 2" xfId="41758" xr:uid="{00000000-0005-0000-0000-0000CCC80000}"/>
    <cellStyle name="Note 2 2 2 2 3 2 4" xfId="35174" xr:uid="{00000000-0005-0000-0000-0000CDC80000}"/>
    <cellStyle name="Note 2 2 2 2 3 3" xfId="16218" xr:uid="{00000000-0005-0000-0000-0000CEC80000}"/>
    <cellStyle name="Note 2 2 2 2 3 3 2" xfId="24172" xr:uid="{00000000-0005-0000-0000-0000CFC80000}"/>
    <cellStyle name="Note 2 2 2 2 3 3 2 2" xfId="53131" xr:uid="{00000000-0005-0000-0000-0000D0C80000}"/>
    <cellStyle name="Note 2 2 2 2 3 3 3" xfId="45190" xr:uid="{00000000-0005-0000-0000-0000D1C80000}"/>
    <cellStyle name="Note 2 2 2 2 3 4" xfId="9408" xr:uid="{00000000-0005-0000-0000-0000D2C80000}"/>
    <cellStyle name="Note 2 2 2 2 3 4 2" xfId="38466" xr:uid="{00000000-0005-0000-0000-0000D3C80000}"/>
    <cellStyle name="Note 2 2 2 2 3 5" xfId="31882" xr:uid="{00000000-0005-0000-0000-0000D4C80000}"/>
    <cellStyle name="Note 2 2 2 2 4" xfId="3928" xr:uid="{00000000-0005-0000-0000-0000D5C80000}"/>
    <cellStyle name="Note 2 2 2 2 4 2" xfId="17222" xr:uid="{00000000-0005-0000-0000-0000D6C80000}"/>
    <cellStyle name="Note 2 2 2 2 4 2 2" xfId="25176" xr:uid="{00000000-0005-0000-0000-0000D7C80000}"/>
    <cellStyle name="Note 2 2 2 2 4 2 2 2" xfId="54135" xr:uid="{00000000-0005-0000-0000-0000D8C80000}"/>
    <cellStyle name="Note 2 2 2 2 4 2 3" xfId="46194" xr:uid="{00000000-0005-0000-0000-0000D9C80000}"/>
    <cellStyle name="Note 2 2 2 2 4 3" xfId="10552" xr:uid="{00000000-0005-0000-0000-0000DAC80000}"/>
    <cellStyle name="Note 2 2 2 2 4 3 2" xfId="39610" xr:uid="{00000000-0005-0000-0000-0000DBC80000}"/>
    <cellStyle name="Note 2 2 2 2 4 4" xfId="33026" xr:uid="{00000000-0005-0000-0000-0000DCC80000}"/>
    <cellStyle name="Note 2 2 2 2 5" xfId="5084" xr:uid="{00000000-0005-0000-0000-0000DDC80000}"/>
    <cellStyle name="Note 2 2 2 2 5 2" xfId="18366" xr:uid="{00000000-0005-0000-0000-0000DEC80000}"/>
    <cellStyle name="Note 2 2 2 2 5 2 2" xfId="26320" xr:uid="{00000000-0005-0000-0000-0000DFC80000}"/>
    <cellStyle name="Note 2 2 2 2 5 2 2 2" xfId="55279" xr:uid="{00000000-0005-0000-0000-0000E0C80000}"/>
    <cellStyle name="Note 2 2 2 2 5 2 3" xfId="47338" xr:uid="{00000000-0005-0000-0000-0000E1C80000}"/>
    <cellStyle name="Note 2 2 2 2 5 3" xfId="11696" xr:uid="{00000000-0005-0000-0000-0000E2C80000}"/>
    <cellStyle name="Note 2 2 2 2 5 3 2" xfId="40754" xr:uid="{00000000-0005-0000-0000-0000E3C80000}"/>
    <cellStyle name="Note 2 2 2 2 5 4" xfId="34170" xr:uid="{00000000-0005-0000-0000-0000E4C80000}"/>
    <cellStyle name="Note 2 2 2 2 6" xfId="7253" xr:uid="{00000000-0005-0000-0000-0000E5C80000}"/>
    <cellStyle name="Note 2 2 2 2 6 2" xfId="20514" xr:uid="{00000000-0005-0000-0000-0000E6C80000}"/>
    <cellStyle name="Note 2 2 2 2 6 2 2" xfId="28468" xr:uid="{00000000-0005-0000-0000-0000E7C80000}"/>
    <cellStyle name="Note 2 2 2 2 6 2 2 2" xfId="57427" xr:uid="{00000000-0005-0000-0000-0000E8C80000}"/>
    <cellStyle name="Note 2 2 2 2 6 2 3" xfId="49486" xr:uid="{00000000-0005-0000-0000-0000E9C80000}"/>
    <cellStyle name="Note 2 2 2 2 6 3" xfId="13844" xr:uid="{00000000-0005-0000-0000-0000EAC80000}"/>
    <cellStyle name="Note 2 2 2 2 6 3 2" xfId="42902" xr:uid="{00000000-0005-0000-0000-0000EBC80000}"/>
    <cellStyle name="Note 2 2 2 2 6 4" xfId="36318" xr:uid="{00000000-0005-0000-0000-0000ECC80000}"/>
    <cellStyle name="Note 2 2 2 2 7" xfId="15122" xr:uid="{00000000-0005-0000-0000-0000EDC80000}"/>
    <cellStyle name="Note 2 2 2 2 7 2" xfId="23112" xr:uid="{00000000-0005-0000-0000-0000EEC80000}"/>
    <cellStyle name="Note 2 2 2 2 7 2 2" xfId="52071" xr:uid="{00000000-0005-0000-0000-0000EFC80000}"/>
    <cellStyle name="Note 2 2 2 2 7 3" xfId="44130" xr:uid="{00000000-0005-0000-0000-0000F0C80000}"/>
    <cellStyle name="Note 2 2 2 2 8" xfId="21664" xr:uid="{00000000-0005-0000-0000-0000F1C80000}"/>
    <cellStyle name="Note 2 2 2 2 8 2" xfId="29612" xr:uid="{00000000-0005-0000-0000-0000F2C80000}"/>
    <cellStyle name="Note 2 2 2 2 8 2 2" xfId="58571" xr:uid="{00000000-0005-0000-0000-0000F3C80000}"/>
    <cellStyle name="Note 2 2 2 2 8 3" xfId="50630" xr:uid="{00000000-0005-0000-0000-0000F4C80000}"/>
    <cellStyle name="Note 2 2 2 2 9" xfId="8404" xr:uid="{00000000-0005-0000-0000-0000F5C80000}"/>
    <cellStyle name="Note 2 2 2 2 9 2" xfId="37462" xr:uid="{00000000-0005-0000-0000-0000F6C80000}"/>
    <cellStyle name="Note 2 2 2 3" xfId="2101" xr:uid="{00000000-0005-0000-0000-0000F7C80000}"/>
    <cellStyle name="Note 2 2 2 3 2" xfId="3109" xr:uid="{00000000-0005-0000-0000-0000F8C80000}"/>
    <cellStyle name="Note 2 2 2 3 2 2" xfId="6467" xr:uid="{00000000-0005-0000-0000-0000F9C80000}"/>
    <cellStyle name="Note 2 2 2 3 2 2 2" xfId="19749" xr:uid="{00000000-0005-0000-0000-0000FAC80000}"/>
    <cellStyle name="Note 2 2 2 3 2 2 2 2" xfId="27703" xr:uid="{00000000-0005-0000-0000-0000FBC80000}"/>
    <cellStyle name="Note 2 2 2 3 2 2 2 2 2" xfId="56662" xr:uid="{00000000-0005-0000-0000-0000FCC80000}"/>
    <cellStyle name="Note 2 2 2 3 2 2 2 3" xfId="48721" xr:uid="{00000000-0005-0000-0000-0000FDC80000}"/>
    <cellStyle name="Note 2 2 2 3 2 2 3" xfId="13079" xr:uid="{00000000-0005-0000-0000-0000FEC80000}"/>
    <cellStyle name="Note 2 2 2 3 2 2 3 2" xfId="42137" xr:uid="{00000000-0005-0000-0000-0000FFC80000}"/>
    <cellStyle name="Note 2 2 2 3 2 2 4" xfId="35553" xr:uid="{00000000-0005-0000-0000-000000C90000}"/>
    <cellStyle name="Note 2 2 2 3 2 3" xfId="16597" xr:uid="{00000000-0005-0000-0000-000001C90000}"/>
    <cellStyle name="Note 2 2 2 3 2 3 2" xfId="24551" xr:uid="{00000000-0005-0000-0000-000002C90000}"/>
    <cellStyle name="Note 2 2 2 3 2 3 2 2" xfId="53510" xr:uid="{00000000-0005-0000-0000-000003C90000}"/>
    <cellStyle name="Note 2 2 2 3 2 3 3" xfId="45569" xr:uid="{00000000-0005-0000-0000-000004C90000}"/>
    <cellStyle name="Note 2 2 2 3 2 4" xfId="9787" xr:uid="{00000000-0005-0000-0000-000005C90000}"/>
    <cellStyle name="Note 2 2 2 3 2 4 2" xfId="38845" xr:uid="{00000000-0005-0000-0000-000006C90000}"/>
    <cellStyle name="Note 2 2 2 3 2 5" xfId="32261" xr:uid="{00000000-0005-0000-0000-000007C90000}"/>
    <cellStyle name="Note 2 2 2 3 3" xfId="4307" xr:uid="{00000000-0005-0000-0000-000008C90000}"/>
    <cellStyle name="Note 2 2 2 3 3 2" xfId="17601" xr:uid="{00000000-0005-0000-0000-000009C90000}"/>
    <cellStyle name="Note 2 2 2 3 3 2 2" xfId="25555" xr:uid="{00000000-0005-0000-0000-00000AC90000}"/>
    <cellStyle name="Note 2 2 2 3 3 2 2 2" xfId="54514" xr:uid="{00000000-0005-0000-0000-00000BC90000}"/>
    <cellStyle name="Note 2 2 2 3 3 2 3" xfId="46573" xr:uid="{00000000-0005-0000-0000-00000CC90000}"/>
    <cellStyle name="Note 2 2 2 3 3 3" xfId="10931" xr:uid="{00000000-0005-0000-0000-00000DC90000}"/>
    <cellStyle name="Note 2 2 2 3 3 3 2" xfId="39989" xr:uid="{00000000-0005-0000-0000-00000EC90000}"/>
    <cellStyle name="Note 2 2 2 3 3 4" xfId="33405" xr:uid="{00000000-0005-0000-0000-00000FC90000}"/>
    <cellStyle name="Note 2 2 2 3 4" xfId="5463" xr:uid="{00000000-0005-0000-0000-000010C90000}"/>
    <cellStyle name="Note 2 2 2 3 4 2" xfId="18745" xr:uid="{00000000-0005-0000-0000-000011C90000}"/>
    <cellStyle name="Note 2 2 2 3 4 2 2" xfId="26699" xr:uid="{00000000-0005-0000-0000-000012C90000}"/>
    <cellStyle name="Note 2 2 2 3 4 2 2 2" xfId="55658" xr:uid="{00000000-0005-0000-0000-000013C90000}"/>
    <cellStyle name="Note 2 2 2 3 4 2 3" xfId="47717" xr:uid="{00000000-0005-0000-0000-000014C90000}"/>
    <cellStyle name="Note 2 2 2 3 4 3" xfId="12075" xr:uid="{00000000-0005-0000-0000-000015C90000}"/>
    <cellStyle name="Note 2 2 2 3 4 3 2" xfId="41133" xr:uid="{00000000-0005-0000-0000-000016C90000}"/>
    <cellStyle name="Note 2 2 2 3 4 4" xfId="34549" xr:uid="{00000000-0005-0000-0000-000017C90000}"/>
    <cellStyle name="Note 2 2 2 3 5" xfId="7632" xr:uid="{00000000-0005-0000-0000-000018C90000}"/>
    <cellStyle name="Note 2 2 2 3 5 2" xfId="20893" xr:uid="{00000000-0005-0000-0000-000019C90000}"/>
    <cellStyle name="Note 2 2 2 3 5 2 2" xfId="28847" xr:uid="{00000000-0005-0000-0000-00001AC90000}"/>
    <cellStyle name="Note 2 2 2 3 5 2 2 2" xfId="57806" xr:uid="{00000000-0005-0000-0000-00001BC90000}"/>
    <cellStyle name="Note 2 2 2 3 5 2 3" xfId="49865" xr:uid="{00000000-0005-0000-0000-00001CC90000}"/>
    <cellStyle name="Note 2 2 2 3 5 3" xfId="14223" xr:uid="{00000000-0005-0000-0000-00001DC90000}"/>
    <cellStyle name="Note 2 2 2 3 5 3 2" xfId="43281" xr:uid="{00000000-0005-0000-0000-00001EC90000}"/>
    <cellStyle name="Note 2 2 2 3 5 4" xfId="36697" xr:uid="{00000000-0005-0000-0000-00001FC90000}"/>
    <cellStyle name="Note 2 2 2 3 6" xfId="15502" xr:uid="{00000000-0005-0000-0000-000020C90000}"/>
    <cellStyle name="Note 2 2 2 3 6 2" xfId="23492" xr:uid="{00000000-0005-0000-0000-000021C90000}"/>
    <cellStyle name="Note 2 2 2 3 6 2 2" xfId="52451" xr:uid="{00000000-0005-0000-0000-000022C90000}"/>
    <cellStyle name="Note 2 2 2 3 6 3" xfId="44510" xr:uid="{00000000-0005-0000-0000-000023C90000}"/>
    <cellStyle name="Note 2 2 2 3 7" xfId="22043" xr:uid="{00000000-0005-0000-0000-000024C90000}"/>
    <cellStyle name="Note 2 2 2 3 7 2" xfId="29991" xr:uid="{00000000-0005-0000-0000-000025C90000}"/>
    <cellStyle name="Note 2 2 2 3 7 2 2" xfId="58950" xr:uid="{00000000-0005-0000-0000-000026C90000}"/>
    <cellStyle name="Note 2 2 2 3 7 3" xfId="51009" xr:uid="{00000000-0005-0000-0000-000027C90000}"/>
    <cellStyle name="Note 2 2 2 3 8" xfId="8783" xr:uid="{00000000-0005-0000-0000-000028C90000}"/>
    <cellStyle name="Note 2 2 2 3 8 2" xfId="37841" xr:uid="{00000000-0005-0000-0000-000029C90000}"/>
    <cellStyle name="Note 2 2 2 3 9" xfId="31257" xr:uid="{00000000-0005-0000-0000-00002AC90000}"/>
    <cellStyle name="Note 2 2 2 4" xfId="1919" xr:uid="{00000000-0005-0000-0000-00002BC90000}"/>
    <cellStyle name="Note 2 2 2 4 2" xfId="2929" xr:uid="{00000000-0005-0000-0000-00002CC90000}"/>
    <cellStyle name="Note 2 2 2 4 2 2" xfId="6287" xr:uid="{00000000-0005-0000-0000-00002DC90000}"/>
    <cellStyle name="Note 2 2 2 4 2 2 2" xfId="19569" xr:uid="{00000000-0005-0000-0000-00002EC90000}"/>
    <cellStyle name="Note 2 2 2 4 2 2 2 2" xfId="27523" xr:uid="{00000000-0005-0000-0000-00002FC90000}"/>
    <cellStyle name="Note 2 2 2 4 2 2 2 2 2" xfId="56482" xr:uid="{00000000-0005-0000-0000-000030C90000}"/>
    <cellStyle name="Note 2 2 2 4 2 2 2 3" xfId="48541" xr:uid="{00000000-0005-0000-0000-000031C90000}"/>
    <cellStyle name="Note 2 2 2 4 2 2 3" xfId="12899" xr:uid="{00000000-0005-0000-0000-000032C90000}"/>
    <cellStyle name="Note 2 2 2 4 2 2 3 2" xfId="41957" xr:uid="{00000000-0005-0000-0000-000033C90000}"/>
    <cellStyle name="Note 2 2 2 4 2 2 4" xfId="35373" xr:uid="{00000000-0005-0000-0000-000034C90000}"/>
    <cellStyle name="Note 2 2 2 4 2 3" xfId="16417" xr:uid="{00000000-0005-0000-0000-000035C90000}"/>
    <cellStyle name="Note 2 2 2 4 2 3 2" xfId="24371" xr:uid="{00000000-0005-0000-0000-000036C90000}"/>
    <cellStyle name="Note 2 2 2 4 2 3 2 2" xfId="53330" xr:uid="{00000000-0005-0000-0000-000037C90000}"/>
    <cellStyle name="Note 2 2 2 4 2 3 3" xfId="45389" xr:uid="{00000000-0005-0000-0000-000038C90000}"/>
    <cellStyle name="Note 2 2 2 4 2 4" xfId="9607" xr:uid="{00000000-0005-0000-0000-000039C90000}"/>
    <cellStyle name="Note 2 2 2 4 2 4 2" xfId="38665" xr:uid="{00000000-0005-0000-0000-00003AC90000}"/>
    <cellStyle name="Note 2 2 2 4 2 5" xfId="32081" xr:uid="{00000000-0005-0000-0000-00003BC90000}"/>
    <cellStyle name="Note 2 2 2 4 3" xfId="4127" xr:uid="{00000000-0005-0000-0000-00003CC90000}"/>
    <cellStyle name="Note 2 2 2 4 3 2" xfId="17421" xr:uid="{00000000-0005-0000-0000-00003DC90000}"/>
    <cellStyle name="Note 2 2 2 4 3 2 2" xfId="25375" xr:uid="{00000000-0005-0000-0000-00003EC90000}"/>
    <cellStyle name="Note 2 2 2 4 3 2 2 2" xfId="54334" xr:uid="{00000000-0005-0000-0000-00003FC90000}"/>
    <cellStyle name="Note 2 2 2 4 3 2 3" xfId="46393" xr:uid="{00000000-0005-0000-0000-000040C90000}"/>
    <cellStyle name="Note 2 2 2 4 3 3" xfId="10751" xr:uid="{00000000-0005-0000-0000-000041C90000}"/>
    <cellStyle name="Note 2 2 2 4 3 3 2" xfId="39809" xr:uid="{00000000-0005-0000-0000-000042C90000}"/>
    <cellStyle name="Note 2 2 2 4 3 4" xfId="33225" xr:uid="{00000000-0005-0000-0000-000043C90000}"/>
    <cellStyle name="Note 2 2 2 4 4" xfId="5283" xr:uid="{00000000-0005-0000-0000-000044C90000}"/>
    <cellStyle name="Note 2 2 2 4 4 2" xfId="18565" xr:uid="{00000000-0005-0000-0000-000045C90000}"/>
    <cellStyle name="Note 2 2 2 4 4 2 2" xfId="26519" xr:uid="{00000000-0005-0000-0000-000046C90000}"/>
    <cellStyle name="Note 2 2 2 4 4 2 2 2" xfId="55478" xr:uid="{00000000-0005-0000-0000-000047C90000}"/>
    <cellStyle name="Note 2 2 2 4 4 2 3" xfId="47537" xr:uid="{00000000-0005-0000-0000-000048C90000}"/>
    <cellStyle name="Note 2 2 2 4 4 3" xfId="11895" xr:uid="{00000000-0005-0000-0000-000049C90000}"/>
    <cellStyle name="Note 2 2 2 4 4 3 2" xfId="40953" xr:uid="{00000000-0005-0000-0000-00004AC90000}"/>
    <cellStyle name="Note 2 2 2 4 4 4" xfId="34369" xr:uid="{00000000-0005-0000-0000-00004BC90000}"/>
    <cellStyle name="Note 2 2 2 4 5" xfId="7452" xr:uid="{00000000-0005-0000-0000-00004CC90000}"/>
    <cellStyle name="Note 2 2 2 4 5 2" xfId="20713" xr:uid="{00000000-0005-0000-0000-00004DC90000}"/>
    <cellStyle name="Note 2 2 2 4 5 2 2" xfId="28667" xr:uid="{00000000-0005-0000-0000-00004EC90000}"/>
    <cellStyle name="Note 2 2 2 4 5 2 2 2" xfId="57626" xr:uid="{00000000-0005-0000-0000-00004FC90000}"/>
    <cellStyle name="Note 2 2 2 4 5 2 3" xfId="49685" xr:uid="{00000000-0005-0000-0000-000050C90000}"/>
    <cellStyle name="Note 2 2 2 4 5 3" xfId="14043" xr:uid="{00000000-0005-0000-0000-000051C90000}"/>
    <cellStyle name="Note 2 2 2 4 5 3 2" xfId="43101" xr:uid="{00000000-0005-0000-0000-000052C90000}"/>
    <cellStyle name="Note 2 2 2 4 5 4" xfId="36517" xr:uid="{00000000-0005-0000-0000-000053C90000}"/>
    <cellStyle name="Note 2 2 2 4 6" xfId="15322" xr:uid="{00000000-0005-0000-0000-000054C90000}"/>
    <cellStyle name="Note 2 2 2 4 6 2" xfId="23312" xr:uid="{00000000-0005-0000-0000-000055C90000}"/>
    <cellStyle name="Note 2 2 2 4 6 2 2" xfId="52271" xr:uid="{00000000-0005-0000-0000-000056C90000}"/>
    <cellStyle name="Note 2 2 2 4 6 3" xfId="44330" xr:uid="{00000000-0005-0000-0000-000057C90000}"/>
    <cellStyle name="Note 2 2 2 4 7" xfId="21863" xr:uid="{00000000-0005-0000-0000-000058C90000}"/>
    <cellStyle name="Note 2 2 2 4 7 2" xfId="29811" xr:uid="{00000000-0005-0000-0000-000059C90000}"/>
    <cellStyle name="Note 2 2 2 4 7 2 2" xfId="58770" xr:uid="{00000000-0005-0000-0000-00005AC90000}"/>
    <cellStyle name="Note 2 2 2 4 7 3" xfId="50829" xr:uid="{00000000-0005-0000-0000-00005BC90000}"/>
    <cellStyle name="Note 2 2 2 4 8" xfId="8603" xr:uid="{00000000-0005-0000-0000-00005CC90000}"/>
    <cellStyle name="Note 2 2 2 4 8 2" xfId="37661" xr:uid="{00000000-0005-0000-0000-00005DC90000}"/>
    <cellStyle name="Note 2 2 2 4 9" xfId="31077" xr:uid="{00000000-0005-0000-0000-00005EC90000}"/>
    <cellStyle name="Note 2 2 2 5" xfId="2517" xr:uid="{00000000-0005-0000-0000-00005FC90000}"/>
    <cellStyle name="Note 2 2 2 5 2" xfId="5875" xr:uid="{00000000-0005-0000-0000-000060C90000}"/>
    <cellStyle name="Note 2 2 2 5 2 2" xfId="19157" xr:uid="{00000000-0005-0000-0000-000061C90000}"/>
    <cellStyle name="Note 2 2 2 5 2 2 2" xfId="27111" xr:uid="{00000000-0005-0000-0000-000062C90000}"/>
    <cellStyle name="Note 2 2 2 5 2 2 2 2" xfId="56070" xr:uid="{00000000-0005-0000-0000-000063C90000}"/>
    <cellStyle name="Note 2 2 2 5 2 2 3" xfId="48129" xr:uid="{00000000-0005-0000-0000-000064C90000}"/>
    <cellStyle name="Note 2 2 2 5 2 3" xfId="12487" xr:uid="{00000000-0005-0000-0000-000065C90000}"/>
    <cellStyle name="Note 2 2 2 5 2 3 2" xfId="41545" xr:uid="{00000000-0005-0000-0000-000066C90000}"/>
    <cellStyle name="Note 2 2 2 5 2 4" xfId="34961" xr:uid="{00000000-0005-0000-0000-000067C90000}"/>
    <cellStyle name="Note 2 2 2 5 3" xfId="14719" xr:uid="{00000000-0005-0000-0000-000068C90000}"/>
    <cellStyle name="Note 2 2 2 5 3 2" xfId="22748" xr:uid="{00000000-0005-0000-0000-000069C90000}"/>
    <cellStyle name="Note 2 2 2 5 3 2 2" xfId="51707" xr:uid="{00000000-0005-0000-0000-00006AC90000}"/>
    <cellStyle name="Note 2 2 2 5 3 3" xfId="43766" xr:uid="{00000000-0005-0000-0000-00006BC90000}"/>
    <cellStyle name="Note 2 2 2 5 4" xfId="9195" xr:uid="{00000000-0005-0000-0000-00006CC90000}"/>
    <cellStyle name="Note 2 2 2 5 4 2" xfId="38253" xr:uid="{00000000-0005-0000-0000-00006DC90000}"/>
    <cellStyle name="Note 2 2 2 5 5" xfId="31669" xr:uid="{00000000-0005-0000-0000-00006EC90000}"/>
    <cellStyle name="Note 2 2 2 6" xfId="3715" xr:uid="{00000000-0005-0000-0000-00006FC90000}"/>
    <cellStyle name="Note 2 2 2 6 2" xfId="17009" xr:uid="{00000000-0005-0000-0000-000070C90000}"/>
    <cellStyle name="Note 2 2 2 6 2 2" xfId="24963" xr:uid="{00000000-0005-0000-0000-000071C90000}"/>
    <cellStyle name="Note 2 2 2 6 2 2 2" xfId="53922" xr:uid="{00000000-0005-0000-0000-000072C90000}"/>
    <cellStyle name="Note 2 2 2 6 2 3" xfId="45981" xr:uid="{00000000-0005-0000-0000-000073C90000}"/>
    <cellStyle name="Note 2 2 2 6 3" xfId="10339" xr:uid="{00000000-0005-0000-0000-000074C90000}"/>
    <cellStyle name="Note 2 2 2 6 3 2" xfId="39397" xr:uid="{00000000-0005-0000-0000-000075C90000}"/>
    <cellStyle name="Note 2 2 2 6 4" xfId="32813" xr:uid="{00000000-0005-0000-0000-000076C90000}"/>
    <cellStyle name="Note 2 2 2 7" xfId="4871" xr:uid="{00000000-0005-0000-0000-000077C90000}"/>
    <cellStyle name="Note 2 2 2 7 2" xfId="18153" xr:uid="{00000000-0005-0000-0000-000078C90000}"/>
    <cellStyle name="Note 2 2 2 7 2 2" xfId="26107" xr:uid="{00000000-0005-0000-0000-000079C90000}"/>
    <cellStyle name="Note 2 2 2 7 2 2 2" xfId="55066" xr:uid="{00000000-0005-0000-0000-00007AC90000}"/>
    <cellStyle name="Note 2 2 2 7 2 3" xfId="47125" xr:uid="{00000000-0005-0000-0000-00007BC90000}"/>
    <cellStyle name="Note 2 2 2 7 3" xfId="11483" xr:uid="{00000000-0005-0000-0000-00007CC90000}"/>
    <cellStyle name="Note 2 2 2 7 3 2" xfId="40541" xr:uid="{00000000-0005-0000-0000-00007DC90000}"/>
    <cellStyle name="Note 2 2 2 7 4" xfId="33957" xr:uid="{00000000-0005-0000-0000-00007EC90000}"/>
    <cellStyle name="Note 2 2 2 8" xfId="7040" xr:uid="{00000000-0005-0000-0000-00007FC90000}"/>
    <cellStyle name="Note 2 2 2 8 2" xfId="20301" xr:uid="{00000000-0005-0000-0000-000080C90000}"/>
    <cellStyle name="Note 2 2 2 8 2 2" xfId="28255" xr:uid="{00000000-0005-0000-0000-000081C90000}"/>
    <cellStyle name="Note 2 2 2 8 2 2 2" xfId="57214" xr:uid="{00000000-0005-0000-0000-000082C90000}"/>
    <cellStyle name="Note 2 2 2 8 2 3" xfId="49273" xr:uid="{00000000-0005-0000-0000-000083C90000}"/>
    <cellStyle name="Note 2 2 2 8 3" xfId="13631" xr:uid="{00000000-0005-0000-0000-000084C90000}"/>
    <cellStyle name="Note 2 2 2 8 3 2" xfId="42689" xr:uid="{00000000-0005-0000-0000-000085C90000}"/>
    <cellStyle name="Note 2 2 2 8 4" xfId="36105" xr:uid="{00000000-0005-0000-0000-000086C90000}"/>
    <cellStyle name="Note 2 2 2 9" xfId="14909" xr:uid="{00000000-0005-0000-0000-000087C90000}"/>
    <cellStyle name="Note 2 2 2 9 2" xfId="22899" xr:uid="{00000000-0005-0000-0000-000088C90000}"/>
    <cellStyle name="Note 2 2 2 9 2 2" xfId="51858" xr:uid="{00000000-0005-0000-0000-000089C90000}"/>
    <cellStyle name="Note 2 2 2 9 3" xfId="43917" xr:uid="{00000000-0005-0000-0000-00008AC90000}"/>
    <cellStyle name="Note 2 2 3" xfId="1569" xr:uid="{00000000-0005-0000-0000-00008BC90000}"/>
    <cellStyle name="Note 2 2 3 10" xfId="30758" xr:uid="{00000000-0005-0000-0000-00008CC90000}"/>
    <cellStyle name="Note 2 2 3 2" xfId="2194" xr:uid="{00000000-0005-0000-0000-00008DC90000}"/>
    <cellStyle name="Note 2 2 3 2 2" xfId="3202" xr:uid="{00000000-0005-0000-0000-00008EC90000}"/>
    <cellStyle name="Note 2 2 3 2 2 2" xfId="6560" xr:uid="{00000000-0005-0000-0000-00008FC90000}"/>
    <cellStyle name="Note 2 2 3 2 2 2 2" xfId="19842" xr:uid="{00000000-0005-0000-0000-000090C90000}"/>
    <cellStyle name="Note 2 2 3 2 2 2 2 2" xfId="27796" xr:uid="{00000000-0005-0000-0000-000091C90000}"/>
    <cellStyle name="Note 2 2 3 2 2 2 2 2 2" xfId="56755" xr:uid="{00000000-0005-0000-0000-000092C90000}"/>
    <cellStyle name="Note 2 2 3 2 2 2 2 3" xfId="48814" xr:uid="{00000000-0005-0000-0000-000093C90000}"/>
    <cellStyle name="Note 2 2 3 2 2 2 3" xfId="13172" xr:uid="{00000000-0005-0000-0000-000094C90000}"/>
    <cellStyle name="Note 2 2 3 2 2 2 3 2" xfId="42230" xr:uid="{00000000-0005-0000-0000-000095C90000}"/>
    <cellStyle name="Note 2 2 3 2 2 2 4" xfId="35646" xr:uid="{00000000-0005-0000-0000-000096C90000}"/>
    <cellStyle name="Note 2 2 3 2 2 3" xfId="16690" xr:uid="{00000000-0005-0000-0000-000097C90000}"/>
    <cellStyle name="Note 2 2 3 2 2 3 2" xfId="24644" xr:uid="{00000000-0005-0000-0000-000098C90000}"/>
    <cellStyle name="Note 2 2 3 2 2 3 2 2" xfId="53603" xr:uid="{00000000-0005-0000-0000-000099C90000}"/>
    <cellStyle name="Note 2 2 3 2 2 3 3" xfId="45662" xr:uid="{00000000-0005-0000-0000-00009AC90000}"/>
    <cellStyle name="Note 2 2 3 2 2 4" xfId="9880" xr:uid="{00000000-0005-0000-0000-00009BC90000}"/>
    <cellStyle name="Note 2 2 3 2 2 4 2" xfId="38938" xr:uid="{00000000-0005-0000-0000-00009CC90000}"/>
    <cellStyle name="Note 2 2 3 2 2 5" xfId="32354" xr:uid="{00000000-0005-0000-0000-00009DC90000}"/>
    <cellStyle name="Note 2 2 3 2 3" xfId="4400" xr:uid="{00000000-0005-0000-0000-00009EC90000}"/>
    <cellStyle name="Note 2 2 3 2 3 2" xfId="17694" xr:uid="{00000000-0005-0000-0000-00009FC90000}"/>
    <cellStyle name="Note 2 2 3 2 3 2 2" xfId="25648" xr:uid="{00000000-0005-0000-0000-0000A0C90000}"/>
    <cellStyle name="Note 2 2 3 2 3 2 2 2" xfId="54607" xr:uid="{00000000-0005-0000-0000-0000A1C90000}"/>
    <cellStyle name="Note 2 2 3 2 3 2 3" xfId="46666" xr:uid="{00000000-0005-0000-0000-0000A2C90000}"/>
    <cellStyle name="Note 2 2 3 2 3 3" xfId="11024" xr:uid="{00000000-0005-0000-0000-0000A3C90000}"/>
    <cellStyle name="Note 2 2 3 2 3 3 2" xfId="40082" xr:uid="{00000000-0005-0000-0000-0000A4C90000}"/>
    <cellStyle name="Note 2 2 3 2 3 4" xfId="33498" xr:uid="{00000000-0005-0000-0000-0000A5C90000}"/>
    <cellStyle name="Note 2 2 3 2 4" xfId="5556" xr:uid="{00000000-0005-0000-0000-0000A6C90000}"/>
    <cellStyle name="Note 2 2 3 2 4 2" xfId="18838" xr:uid="{00000000-0005-0000-0000-0000A7C90000}"/>
    <cellStyle name="Note 2 2 3 2 4 2 2" xfId="26792" xr:uid="{00000000-0005-0000-0000-0000A8C90000}"/>
    <cellStyle name="Note 2 2 3 2 4 2 2 2" xfId="55751" xr:uid="{00000000-0005-0000-0000-0000A9C90000}"/>
    <cellStyle name="Note 2 2 3 2 4 2 3" xfId="47810" xr:uid="{00000000-0005-0000-0000-0000AAC90000}"/>
    <cellStyle name="Note 2 2 3 2 4 3" xfId="12168" xr:uid="{00000000-0005-0000-0000-0000ABC90000}"/>
    <cellStyle name="Note 2 2 3 2 4 3 2" xfId="41226" xr:uid="{00000000-0005-0000-0000-0000ACC90000}"/>
    <cellStyle name="Note 2 2 3 2 4 4" xfId="34642" xr:uid="{00000000-0005-0000-0000-0000ADC90000}"/>
    <cellStyle name="Note 2 2 3 2 5" xfId="7725" xr:uid="{00000000-0005-0000-0000-0000AEC90000}"/>
    <cellStyle name="Note 2 2 3 2 5 2" xfId="20986" xr:uid="{00000000-0005-0000-0000-0000AFC90000}"/>
    <cellStyle name="Note 2 2 3 2 5 2 2" xfId="28940" xr:uid="{00000000-0005-0000-0000-0000B0C90000}"/>
    <cellStyle name="Note 2 2 3 2 5 2 2 2" xfId="57899" xr:uid="{00000000-0005-0000-0000-0000B1C90000}"/>
    <cellStyle name="Note 2 2 3 2 5 2 3" xfId="49958" xr:uid="{00000000-0005-0000-0000-0000B2C90000}"/>
    <cellStyle name="Note 2 2 3 2 5 3" xfId="14316" xr:uid="{00000000-0005-0000-0000-0000B3C90000}"/>
    <cellStyle name="Note 2 2 3 2 5 3 2" xfId="43374" xr:uid="{00000000-0005-0000-0000-0000B4C90000}"/>
    <cellStyle name="Note 2 2 3 2 5 4" xfId="36790" xr:uid="{00000000-0005-0000-0000-0000B5C90000}"/>
    <cellStyle name="Note 2 2 3 2 6" xfId="15595" xr:uid="{00000000-0005-0000-0000-0000B6C90000}"/>
    <cellStyle name="Note 2 2 3 2 6 2" xfId="23585" xr:uid="{00000000-0005-0000-0000-0000B7C90000}"/>
    <cellStyle name="Note 2 2 3 2 6 2 2" xfId="52544" xr:uid="{00000000-0005-0000-0000-0000B8C90000}"/>
    <cellStyle name="Note 2 2 3 2 6 3" xfId="44603" xr:uid="{00000000-0005-0000-0000-0000B9C90000}"/>
    <cellStyle name="Note 2 2 3 2 7" xfId="22136" xr:uid="{00000000-0005-0000-0000-0000BAC90000}"/>
    <cellStyle name="Note 2 2 3 2 7 2" xfId="30084" xr:uid="{00000000-0005-0000-0000-0000BBC90000}"/>
    <cellStyle name="Note 2 2 3 2 7 2 2" xfId="59043" xr:uid="{00000000-0005-0000-0000-0000BCC90000}"/>
    <cellStyle name="Note 2 2 3 2 7 3" xfId="51102" xr:uid="{00000000-0005-0000-0000-0000BDC90000}"/>
    <cellStyle name="Note 2 2 3 2 8" xfId="8876" xr:uid="{00000000-0005-0000-0000-0000BEC90000}"/>
    <cellStyle name="Note 2 2 3 2 8 2" xfId="37934" xr:uid="{00000000-0005-0000-0000-0000BFC90000}"/>
    <cellStyle name="Note 2 2 3 2 9" xfId="31350" xr:uid="{00000000-0005-0000-0000-0000C0C90000}"/>
    <cellStyle name="Note 2 2 3 3" xfId="2610" xr:uid="{00000000-0005-0000-0000-0000C1C90000}"/>
    <cellStyle name="Note 2 2 3 3 2" xfId="5968" xr:uid="{00000000-0005-0000-0000-0000C2C90000}"/>
    <cellStyle name="Note 2 2 3 3 2 2" xfId="19250" xr:uid="{00000000-0005-0000-0000-0000C3C90000}"/>
    <cellStyle name="Note 2 2 3 3 2 2 2" xfId="27204" xr:uid="{00000000-0005-0000-0000-0000C4C90000}"/>
    <cellStyle name="Note 2 2 3 3 2 2 2 2" xfId="56163" xr:uid="{00000000-0005-0000-0000-0000C5C90000}"/>
    <cellStyle name="Note 2 2 3 3 2 2 3" xfId="48222" xr:uid="{00000000-0005-0000-0000-0000C6C90000}"/>
    <cellStyle name="Note 2 2 3 3 2 3" xfId="12580" xr:uid="{00000000-0005-0000-0000-0000C7C90000}"/>
    <cellStyle name="Note 2 2 3 3 2 3 2" xfId="41638" xr:uid="{00000000-0005-0000-0000-0000C8C90000}"/>
    <cellStyle name="Note 2 2 3 3 2 4" xfId="35054" xr:uid="{00000000-0005-0000-0000-0000C9C90000}"/>
    <cellStyle name="Note 2 2 3 3 3" xfId="16098" xr:uid="{00000000-0005-0000-0000-0000CAC90000}"/>
    <cellStyle name="Note 2 2 3 3 3 2" xfId="24052" xr:uid="{00000000-0005-0000-0000-0000CBC90000}"/>
    <cellStyle name="Note 2 2 3 3 3 2 2" xfId="53011" xr:uid="{00000000-0005-0000-0000-0000CCC90000}"/>
    <cellStyle name="Note 2 2 3 3 3 3" xfId="45070" xr:uid="{00000000-0005-0000-0000-0000CDC90000}"/>
    <cellStyle name="Note 2 2 3 3 4" xfId="9288" xr:uid="{00000000-0005-0000-0000-0000CEC90000}"/>
    <cellStyle name="Note 2 2 3 3 4 2" xfId="38346" xr:uid="{00000000-0005-0000-0000-0000CFC90000}"/>
    <cellStyle name="Note 2 2 3 3 5" xfId="31762" xr:uid="{00000000-0005-0000-0000-0000D0C90000}"/>
    <cellStyle name="Note 2 2 3 4" xfId="3808" xr:uid="{00000000-0005-0000-0000-0000D1C90000}"/>
    <cellStyle name="Note 2 2 3 4 2" xfId="17102" xr:uid="{00000000-0005-0000-0000-0000D2C90000}"/>
    <cellStyle name="Note 2 2 3 4 2 2" xfId="25056" xr:uid="{00000000-0005-0000-0000-0000D3C90000}"/>
    <cellStyle name="Note 2 2 3 4 2 2 2" xfId="54015" xr:uid="{00000000-0005-0000-0000-0000D4C90000}"/>
    <cellStyle name="Note 2 2 3 4 2 3" xfId="46074" xr:uid="{00000000-0005-0000-0000-0000D5C90000}"/>
    <cellStyle name="Note 2 2 3 4 3" xfId="10432" xr:uid="{00000000-0005-0000-0000-0000D6C90000}"/>
    <cellStyle name="Note 2 2 3 4 3 2" xfId="39490" xr:uid="{00000000-0005-0000-0000-0000D7C90000}"/>
    <cellStyle name="Note 2 2 3 4 4" xfId="32906" xr:uid="{00000000-0005-0000-0000-0000D8C90000}"/>
    <cellStyle name="Note 2 2 3 5" xfId="4964" xr:uid="{00000000-0005-0000-0000-0000D9C90000}"/>
    <cellStyle name="Note 2 2 3 5 2" xfId="18246" xr:uid="{00000000-0005-0000-0000-0000DAC90000}"/>
    <cellStyle name="Note 2 2 3 5 2 2" xfId="26200" xr:uid="{00000000-0005-0000-0000-0000DBC90000}"/>
    <cellStyle name="Note 2 2 3 5 2 2 2" xfId="55159" xr:uid="{00000000-0005-0000-0000-0000DCC90000}"/>
    <cellStyle name="Note 2 2 3 5 2 3" xfId="47218" xr:uid="{00000000-0005-0000-0000-0000DDC90000}"/>
    <cellStyle name="Note 2 2 3 5 3" xfId="11576" xr:uid="{00000000-0005-0000-0000-0000DEC90000}"/>
    <cellStyle name="Note 2 2 3 5 3 2" xfId="40634" xr:uid="{00000000-0005-0000-0000-0000DFC90000}"/>
    <cellStyle name="Note 2 2 3 5 4" xfId="34050" xr:uid="{00000000-0005-0000-0000-0000E0C90000}"/>
    <cellStyle name="Note 2 2 3 6" xfId="7133" xr:uid="{00000000-0005-0000-0000-0000E1C90000}"/>
    <cellStyle name="Note 2 2 3 6 2" xfId="20394" xr:uid="{00000000-0005-0000-0000-0000E2C90000}"/>
    <cellStyle name="Note 2 2 3 6 2 2" xfId="28348" xr:uid="{00000000-0005-0000-0000-0000E3C90000}"/>
    <cellStyle name="Note 2 2 3 6 2 2 2" xfId="57307" xr:uid="{00000000-0005-0000-0000-0000E4C90000}"/>
    <cellStyle name="Note 2 2 3 6 2 3" xfId="49366" xr:uid="{00000000-0005-0000-0000-0000E5C90000}"/>
    <cellStyle name="Note 2 2 3 6 3" xfId="13724" xr:uid="{00000000-0005-0000-0000-0000E6C90000}"/>
    <cellStyle name="Note 2 2 3 6 3 2" xfId="42782" xr:uid="{00000000-0005-0000-0000-0000E7C90000}"/>
    <cellStyle name="Note 2 2 3 6 4" xfId="36198" xr:uid="{00000000-0005-0000-0000-0000E8C90000}"/>
    <cellStyle name="Note 2 2 3 7" xfId="15002" xr:uid="{00000000-0005-0000-0000-0000E9C90000}"/>
    <cellStyle name="Note 2 2 3 7 2" xfId="22992" xr:uid="{00000000-0005-0000-0000-0000EAC90000}"/>
    <cellStyle name="Note 2 2 3 7 2 2" xfId="51951" xr:uid="{00000000-0005-0000-0000-0000EBC90000}"/>
    <cellStyle name="Note 2 2 3 7 3" xfId="44010" xr:uid="{00000000-0005-0000-0000-0000ECC90000}"/>
    <cellStyle name="Note 2 2 3 8" xfId="21544" xr:uid="{00000000-0005-0000-0000-0000EDC90000}"/>
    <cellStyle name="Note 2 2 3 8 2" xfId="29492" xr:uid="{00000000-0005-0000-0000-0000EEC90000}"/>
    <cellStyle name="Note 2 2 3 8 2 2" xfId="58451" xr:uid="{00000000-0005-0000-0000-0000EFC90000}"/>
    <cellStyle name="Note 2 2 3 8 3" xfId="50510" xr:uid="{00000000-0005-0000-0000-0000F0C90000}"/>
    <cellStyle name="Note 2 2 3 9" xfId="8284" xr:uid="{00000000-0005-0000-0000-0000F1C90000}"/>
    <cellStyle name="Note 2 2 3 9 2" xfId="37342" xr:uid="{00000000-0005-0000-0000-0000F2C90000}"/>
    <cellStyle name="Note 2 2 4" xfId="2011" xr:uid="{00000000-0005-0000-0000-0000F3C90000}"/>
    <cellStyle name="Note 2 2 4 2" xfId="3019" xr:uid="{00000000-0005-0000-0000-0000F4C90000}"/>
    <cellStyle name="Note 2 2 4 2 2" xfId="6377" xr:uid="{00000000-0005-0000-0000-0000F5C90000}"/>
    <cellStyle name="Note 2 2 4 2 2 2" xfId="19659" xr:uid="{00000000-0005-0000-0000-0000F6C90000}"/>
    <cellStyle name="Note 2 2 4 2 2 2 2" xfId="27613" xr:uid="{00000000-0005-0000-0000-0000F7C90000}"/>
    <cellStyle name="Note 2 2 4 2 2 2 2 2" xfId="56572" xr:uid="{00000000-0005-0000-0000-0000F8C90000}"/>
    <cellStyle name="Note 2 2 4 2 2 2 3" xfId="48631" xr:uid="{00000000-0005-0000-0000-0000F9C90000}"/>
    <cellStyle name="Note 2 2 4 2 2 3" xfId="12989" xr:uid="{00000000-0005-0000-0000-0000FAC90000}"/>
    <cellStyle name="Note 2 2 4 2 2 3 2" xfId="42047" xr:uid="{00000000-0005-0000-0000-0000FBC90000}"/>
    <cellStyle name="Note 2 2 4 2 2 4" xfId="35463" xr:uid="{00000000-0005-0000-0000-0000FCC90000}"/>
    <cellStyle name="Note 2 2 4 2 3" xfId="16507" xr:uid="{00000000-0005-0000-0000-0000FDC90000}"/>
    <cellStyle name="Note 2 2 4 2 3 2" xfId="24461" xr:uid="{00000000-0005-0000-0000-0000FEC90000}"/>
    <cellStyle name="Note 2 2 4 2 3 2 2" xfId="53420" xr:uid="{00000000-0005-0000-0000-0000FFC90000}"/>
    <cellStyle name="Note 2 2 4 2 3 3" xfId="45479" xr:uid="{00000000-0005-0000-0000-000000CA0000}"/>
    <cellStyle name="Note 2 2 4 2 4" xfId="9697" xr:uid="{00000000-0005-0000-0000-000001CA0000}"/>
    <cellStyle name="Note 2 2 4 2 4 2" xfId="38755" xr:uid="{00000000-0005-0000-0000-000002CA0000}"/>
    <cellStyle name="Note 2 2 4 2 5" xfId="32171" xr:uid="{00000000-0005-0000-0000-000003CA0000}"/>
    <cellStyle name="Note 2 2 4 3" xfId="4217" xr:uid="{00000000-0005-0000-0000-000004CA0000}"/>
    <cellStyle name="Note 2 2 4 3 2" xfId="17511" xr:uid="{00000000-0005-0000-0000-000005CA0000}"/>
    <cellStyle name="Note 2 2 4 3 2 2" xfId="25465" xr:uid="{00000000-0005-0000-0000-000006CA0000}"/>
    <cellStyle name="Note 2 2 4 3 2 2 2" xfId="54424" xr:uid="{00000000-0005-0000-0000-000007CA0000}"/>
    <cellStyle name="Note 2 2 4 3 2 3" xfId="46483" xr:uid="{00000000-0005-0000-0000-000008CA0000}"/>
    <cellStyle name="Note 2 2 4 3 3" xfId="10841" xr:uid="{00000000-0005-0000-0000-000009CA0000}"/>
    <cellStyle name="Note 2 2 4 3 3 2" xfId="39899" xr:uid="{00000000-0005-0000-0000-00000ACA0000}"/>
    <cellStyle name="Note 2 2 4 3 4" xfId="33315" xr:uid="{00000000-0005-0000-0000-00000BCA0000}"/>
    <cellStyle name="Note 2 2 4 4" xfId="5373" xr:uid="{00000000-0005-0000-0000-00000CCA0000}"/>
    <cellStyle name="Note 2 2 4 4 2" xfId="18655" xr:uid="{00000000-0005-0000-0000-00000DCA0000}"/>
    <cellStyle name="Note 2 2 4 4 2 2" xfId="26609" xr:uid="{00000000-0005-0000-0000-00000ECA0000}"/>
    <cellStyle name="Note 2 2 4 4 2 2 2" xfId="55568" xr:uid="{00000000-0005-0000-0000-00000FCA0000}"/>
    <cellStyle name="Note 2 2 4 4 2 3" xfId="47627" xr:uid="{00000000-0005-0000-0000-000010CA0000}"/>
    <cellStyle name="Note 2 2 4 4 3" xfId="11985" xr:uid="{00000000-0005-0000-0000-000011CA0000}"/>
    <cellStyle name="Note 2 2 4 4 3 2" xfId="41043" xr:uid="{00000000-0005-0000-0000-000012CA0000}"/>
    <cellStyle name="Note 2 2 4 4 4" xfId="34459" xr:uid="{00000000-0005-0000-0000-000013CA0000}"/>
    <cellStyle name="Note 2 2 4 5" xfId="7542" xr:uid="{00000000-0005-0000-0000-000014CA0000}"/>
    <cellStyle name="Note 2 2 4 5 2" xfId="20803" xr:uid="{00000000-0005-0000-0000-000015CA0000}"/>
    <cellStyle name="Note 2 2 4 5 2 2" xfId="28757" xr:uid="{00000000-0005-0000-0000-000016CA0000}"/>
    <cellStyle name="Note 2 2 4 5 2 2 2" xfId="57716" xr:uid="{00000000-0005-0000-0000-000017CA0000}"/>
    <cellStyle name="Note 2 2 4 5 2 3" xfId="49775" xr:uid="{00000000-0005-0000-0000-000018CA0000}"/>
    <cellStyle name="Note 2 2 4 5 3" xfId="14133" xr:uid="{00000000-0005-0000-0000-000019CA0000}"/>
    <cellStyle name="Note 2 2 4 5 3 2" xfId="43191" xr:uid="{00000000-0005-0000-0000-00001ACA0000}"/>
    <cellStyle name="Note 2 2 4 5 4" xfId="36607" xr:uid="{00000000-0005-0000-0000-00001BCA0000}"/>
    <cellStyle name="Note 2 2 4 6" xfId="15412" xr:uid="{00000000-0005-0000-0000-00001CCA0000}"/>
    <cellStyle name="Note 2 2 4 6 2" xfId="23402" xr:uid="{00000000-0005-0000-0000-00001DCA0000}"/>
    <cellStyle name="Note 2 2 4 6 2 2" xfId="52361" xr:uid="{00000000-0005-0000-0000-00001ECA0000}"/>
    <cellStyle name="Note 2 2 4 6 3" xfId="44420" xr:uid="{00000000-0005-0000-0000-00001FCA0000}"/>
    <cellStyle name="Note 2 2 4 7" xfId="21953" xr:uid="{00000000-0005-0000-0000-000020CA0000}"/>
    <cellStyle name="Note 2 2 4 7 2" xfId="29901" xr:uid="{00000000-0005-0000-0000-000021CA0000}"/>
    <cellStyle name="Note 2 2 4 7 2 2" xfId="58860" xr:uid="{00000000-0005-0000-0000-000022CA0000}"/>
    <cellStyle name="Note 2 2 4 7 3" xfId="50919" xr:uid="{00000000-0005-0000-0000-000023CA0000}"/>
    <cellStyle name="Note 2 2 4 8" xfId="8693" xr:uid="{00000000-0005-0000-0000-000024CA0000}"/>
    <cellStyle name="Note 2 2 4 8 2" xfId="37751" xr:uid="{00000000-0005-0000-0000-000025CA0000}"/>
    <cellStyle name="Note 2 2 4 9" xfId="31167" xr:uid="{00000000-0005-0000-0000-000026CA0000}"/>
    <cellStyle name="Note 2 2 5" xfId="1827" xr:uid="{00000000-0005-0000-0000-000027CA0000}"/>
    <cellStyle name="Note 2 2 5 2" xfId="2839" xr:uid="{00000000-0005-0000-0000-000028CA0000}"/>
    <cellStyle name="Note 2 2 5 2 2" xfId="6197" xr:uid="{00000000-0005-0000-0000-000029CA0000}"/>
    <cellStyle name="Note 2 2 5 2 2 2" xfId="19479" xr:uid="{00000000-0005-0000-0000-00002ACA0000}"/>
    <cellStyle name="Note 2 2 5 2 2 2 2" xfId="27433" xr:uid="{00000000-0005-0000-0000-00002BCA0000}"/>
    <cellStyle name="Note 2 2 5 2 2 2 2 2" xfId="56392" xr:uid="{00000000-0005-0000-0000-00002CCA0000}"/>
    <cellStyle name="Note 2 2 5 2 2 2 3" xfId="48451" xr:uid="{00000000-0005-0000-0000-00002DCA0000}"/>
    <cellStyle name="Note 2 2 5 2 2 3" xfId="12809" xr:uid="{00000000-0005-0000-0000-00002ECA0000}"/>
    <cellStyle name="Note 2 2 5 2 2 3 2" xfId="41867" xr:uid="{00000000-0005-0000-0000-00002FCA0000}"/>
    <cellStyle name="Note 2 2 5 2 2 4" xfId="35283" xr:uid="{00000000-0005-0000-0000-000030CA0000}"/>
    <cellStyle name="Note 2 2 5 2 3" xfId="16327" xr:uid="{00000000-0005-0000-0000-000031CA0000}"/>
    <cellStyle name="Note 2 2 5 2 3 2" xfId="24281" xr:uid="{00000000-0005-0000-0000-000032CA0000}"/>
    <cellStyle name="Note 2 2 5 2 3 2 2" xfId="53240" xr:uid="{00000000-0005-0000-0000-000033CA0000}"/>
    <cellStyle name="Note 2 2 5 2 3 3" xfId="45299" xr:uid="{00000000-0005-0000-0000-000034CA0000}"/>
    <cellStyle name="Note 2 2 5 2 4" xfId="9517" xr:uid="{00000000-0005-0000-0000-000035CA0000}"/>
    <cellStyle name="Note 2 2 5 2 4 2" xfId="38575" xr:uid="{00000000-0005-0000-0000-000036CA0000}"/>
    <cellStyle name="Note 2 2 5 2 5" xfId="31991" xr:uid="{00000000-0005-0000-0000-000037CA0000}"/>
    <cellStyle name="Note 2 2 5 3" xfId="4037" xr:uid="{00000000-0005-0000-0000-000038CA0000}"/>
    <cellStyle name="Note 2 2 5 3 2" xfId="17331" xr:uid="{00000000-0005-0000-0000-000039CA0000}"/>
    <cellStyle name="Note 2 2 5 3 2 2" xfId="25285" xr:uid="{00000000-0005-0000-0000-00003ACA0000}"/>
    <cellStyle name="Note 2 2 5 3 2 2 2" xfId="54244" xr:uid="{00000000-0005-0000-0000-00003BCA0000}"/>
    <cellStyle name="Note 2 2 5 3 2 3" xfId="46303" xr:uid="{00000000-0005-0000-0000-00003CCA0000}"/>
    <cellStyle name="Note 2 2 5 3 3" xfId="10661" xr:uid="{00000000-0005-0000-0000-00003DCA0000}"/>
    <cellStyle name="Note 2 2 5 3 3 2" xfId="39719" xr:uid="{00000000-0005-0000-0000-00003ECA0000}"/>
    <cellStyle name="Note 2 2 5 3 4" xfId="33135" xr:uid="{00000000-0005-0000-0000-00003FCA0000}"/>
    <cellStyle name="Note 2 2 5 4" xfId="5193" xr:uid="{00000000-0005-0000-0000-000040CA0000}"/>
    <cellStyle name="Note 2 2 5 4 2" xfId="18475" xr:uid="{00000000-0005-0000-0000-000041CA0000}"/>
    <cellStyle name="Note 2 2 5 4 2 2" xfId="26429" xr:uid="{00000000-0005-0000-0000-000042CA0000}"/>
    <cellStyle name="Note 2 2 5 4 2 2 2" xfId="55388" xr:uid="{00000000-0005-0000-0000-000043CA0000}"/>
    <cellStyle name="Note 2 2 5 4 2 3" xfId="47447" xr:uid="{00000000-0005-0000-0000-000044CA0000}"/>
    <cellStyle name="Note 2 2 5 4 3" xfId="11805" xr:uid="{00000000-0005-0000-0000-000045CA0000}"/>
    <cellStyle name="Note 2 2 5 4 3 2" xfId="40863" xr:uid="{00000000-0005-0000-0000-000046CA0000}"/>
    <cellStyle name="Note 2 2 5 4 4" xfId="34279" xr:uid="{00000000-0005-0000-0000-000047CA0000}"/>
    <cellStyle name="Note 2 2 5 5" xfId="7362" xr:uid="{00000000-0005-0000-0000-000048CA0000}"/>
    <cellStyle name="Note 2 2 5 5 2" xfId="20623" xr:uid="{00000000-0005-0000-0000-000049CA0000}"/>
    <cellStyle name="Note 2 2 5 5 2 2" xfId="28577" xr:uid="{00000000-0005-0000-0000-00004ACA0000}"/>
    <cellStyle name="Note 2 2 5 5 2 2 2" xfId="57536" xr:uid="{00000000-0005-0000-0000-00004BCA0000}"/>
    <cellStyle name="Note 2 2 5 5 2 3" xfId="49595" xr:uid="{00000000-0005-0000-0000-00004CCA0000}"/>
    <cellStyle name="Note 2 2 5 5 3" xfId="13953" xr:uid="{00000000-0005-0000-0000-00004DCA0000}"/>
    <cellStyle name="Note 2 2 5 5 3 2" xfId="43011" xr:uid="{00000000-0005-0000-0000-00004ECA0000}"/>
    <cellStyle name="Note 2 2 5 5 4" xfId="36427" xr:uid="{00000000-0005-0000-0000-00004FCA0000}"/>
    <cellStyle name="Note 2 2 5 6" xfId="15232" xr:uid="{00000000-0005-0000-0000-000050CA0000}"/>
    <cellStyle name="Note 2 2 5 6 2" xfId="23222" xr:uid="{00000000-0005-0000-0000-000051CA0000}"/>
    <cellStyle name="Note 2 2 5 6 2 2" xfId="52181" xr:uid="{00000000-0005-0000-0000-000052CA0000}"/>
    <cellStyle name="Note 2 2 5 6 3" xfId="44240" xr:uid="{00000000-0005-0000-0000-000053CA0000}"/>
    <cellStyle name="Note 2 2 5 7" xfId="21773" xr:uid="{00000000-0005-0000-0000-000054CA0000}"/>
    <cellStyle name="Note 2 2 5 7 2" xfId="29721" xr:uid="{00000000-0005-0000-0000-000055CA0000}"/>
    <cellStyle name="Note 2 2 5 7 2 2" xfId="58680" xr:uid="{00000000-0005-0000-0000-000056CA0000}"/>
    <cellStyle name="Note 2 2 5 7 3" xfId="50739" xr:uid="{00000000-0005-0000-0000-000057CA0000}"/>
    <cellStyle name="Note 2 2 5 8" xfId="8513" xr:uid="{00000000-0005-0000-0000-000058CA0000}"/>
    <cellStyle name="Note 2 2 5 8 2" xfId="37571" xr:uid="{00000000-0005-0000-0000-000059CA0000}"/>
    <cellStyle name="Note 2 2 5 9" xfId="30987" xr:uid="{00000000-0005-0000-0000-00005ACA0000}"/>
    <cellStyle name="Note 2 2 6" xfId="3519" xr:uid="{00000000-0005-0000-0000-00005BCA0000}"/>
    <cellStyle name="Note 2 2 6 2" xfId="4672" xr:uid="{00000000-0005-0000-0000-00005CCA0000}"/>
    <cellStyle name="Note 2 2 6 2 2" xfId="17966" xr:uid="{00000000-0005-0000-0000-00005DCA0000}"/>
    <cellStyle name="Note 2 2 6 2 2 2" xfId="25920" xr:uid="{00000000-0005-0000-0000-00005ECA0000}"/>
    <cellStyle name="Note 2 2 6 2 2 2 2" xfId="54879" xr:uid="{00000000-0005-0000-0000-00005FCA0000}"/>
    <cellStyle name="Note 2 2 6 2 2 3" xfId="46938" xr:uid="{00000000-0005-0000-0000-000060CA0000}"/>
    <cellStyle name="Note 2 2 6 2 3" xfId="11296" xr:uid="{00000000-0005-0000-0000-000061CA0000}"/>
    <cellStyle name="Note 2 2 6 2 3 2" xfId="40354" xr:uid="{00000000-0005-0000-0000-000062CA0000}"/>
    <cellStyle name="Note 2 2 6 2 4" xfId="33770" xr:uid="{00000000-0005-0000-0000-000063CA0000}"/>
    <cellStyle name="Note 2 2 6 3" xfId="6832" xr:uid="{00000000-0005-0000-0000-000064CA0000}"/>
    <cellStyle name="Note 2 2 6 3 2" xfId="20114" xr:uid="{00000000-0005-0000-0000-000065CA0000}"/>
    <cellStyle name="Note 2 2 6 3 2 2" xfId="28068" xr:uid="{00000000-0005-0000-0000-000066CA0000}"/>
    <cellStyle name="Note 2 2 6 3 2 2 2" xfId="57027" xr:uid="{00000000-0005-0000-0000-000067CA0000}"/>
    <cellStyle name="Note 2 2 6 3 2 3" xfId="49086" xr:uid="{00000000-0005-0000-0000-000068CA0000}"/>
    <cellStyle name="Note 2 2 6 3 3" xfId="13444" xr:uid="{00000000-0005-0000-0000-000069CA0000}"/>
    <cellStyle name="Note 2 2 6 3 3 2" xfId="42502" xr:uid="{00000000-0005-0000-0000-00006ACA0000}"/>
    <cellStyle name="Note 2 2 6 3 4" xfId="35918" xr:uid="{00000000-0005-0000-0000-00006BCA0000}"/>
    <cellStyle name="Note 2 2 6 4" xfId="7997" xr:uid="{00000000-0005-0000-0000-00006CCA0000}"/>
    <cellStyle name="Note 2 2 6 4 2" xfId="21258" xr:uid="{00000000-0005-0000-0000-00006DCA0000}"/>
    <cellStyle name="Note 2 2 6 4 2 2" xfId="29212" xr:uid="{00000000-0005-0000-0000-00006ECA0000}"/>
    <cellStyle name="Note 2 2 6 4 2 2 2" xfId="58171" xr:uid="{00000000-0005-0000-0000-00006FCA0000}"/>
    <cellStyle name="Note 2 2 6 4 2 3" xfId="50230" xr:uid="{00000000-0005-0000-0000-000070CA0000}"/>
    <cellStyle name="Note 2 2 6 4 3" xfId="14588" xr:uid="{00000000-0005-0000-0000-000071CA0000}"/>
    <cellStyle name="Note 2 2 6 4 3 2" xfId="43646" xr:uid="{00000000-0005-0000-0000-000072CA0000}"/>
    <cellStyle name="Note 2 2 6 4 4" xfId="37062" xr:uid="{00000000-0005-0000-0000-000073CA0000}"/>
    <cellStyle name="Note 2 2 6 5" xfId="15870" xr:uid="{00000000-0005-0000-0000-000074CA0000}"/>
    <cellStyle name="Note 2 2 6 5 2" xfId="23859" xr:uid="{00000000-0005-0000-0000-000075CA0000}"/>
    <cellStyle name="Note 2 2 6 5 2 2" xfId="52818" xr:uid="{00000000-0005-0000-0000-000076CA0000}"/>
    <cellStyle name="Note 2 2 6 5 3" xfId="44877" xr:uid="{00000000-0005-0000-0000-000077CA0000}"/>
    <cellStyle name="Note 2 2 6 6" xfId="22408" xr:uid="{00000000-0005-0000-0000-000078CA0000}"/>
    <cellStyle name="Note 2 2 6 6 2" xfId="30356" xr:uid="{00000000-0005-0000-0000-000079CA0000}"/>
    <cellStyle name="Note 2 2 6 6 2 2" xfId="59315" xr:uid="{00000000-0005-0000-0000-00007ACA0000}"/>
    <cellStyle name="Note 2 2 6 6 3" xfId="51374" xr:uid="{00000000-0005-0000-0000-00007BCA0000}"/>
    <cellStyle name="Note 2 2 6 7" xfId="10152" xr:uid="{00000000-0005-0000-0000-00007CCA0000}"/>
    <cellStyle name="Note 2 2 6 7 2" xfId="39210" xr:uid="{00000000-0005-0000-0000-00007DCA0000}"/>
    <cellStyle name="Note 2 2 6 8" xfId="32626" xr:uid="{00000000-0005-0000-0000-00007ECA0000}"/>
    <cellStyle name="Note 2 2 7" xfId="2426" xr:uid="{00000000-0005-0000-0000-00007FCA0000}"/>
    <cellStyle name="Note 2 2 7 2" xfId="5785" xr:uid="{00000000-0005-0000-0000-000080CA0000}"/>
    <cellStyle name="Note 2 2 7 2 2" xfId="19067" xr:uid="{00000000-0005-0000-0000-000081CA0000}"/>
    <cellStyle name="Note 2 2 7 2 2 2" xfId="27021" xr:uid="{00000000-0005-0000-0000-000082CA0000}"/>
    <cellStyle name="Note 2 2 7 2 2 2 2" xfId="55980" xr:uid="{00000000-0005-0000-0000-000083CA0000}"/>
    <cellStyle name="Note 2 2 7 2 2 3" xfId="48039" xr:uid="{00000000-0005-0000-0000-000084CA0000}"/>
    <cellStyle name="Note 2 2 7 2 3" xfId="12397" xr:uid="{00000000-0005-0000-0000-000085CA0000}"/>
    <cellStyle name="Note 2 2 7 2 3 2" xfId="41455" xr:uid="{00000000-0005-0000-0000-000086CA0000}"/>
    <cellStyle name="Note 2 2 7 2 4" xfId="34871" xr:uid="{00000000-0005-0000-0000-000087CA0000}"/>
    <cellStyle name="Note 2 2 7 3" xfId="14771" xr:uid="{00000000-0005-0000-0000-000088CA0000}"/>
    <cellStyle name="Note 2 2 7 3 2" xfId="22781" xr:uid="{00000000-0005-0000-0000-000089CA0000}"/>
    <cellStyle name="Note 2 2 7 3 2 2" xfId="51740" xr:uid="{00000000-0005-0000-0000-00008ACA0000}"/>
    <cellStyle name="Note 2 2 7 3 3" xfId="43799" xr:uid="{00000000-0005-0000-0000-00008BCA0000}"/>
    <cellStyle name="Note 2 2 7 4" xfId="9105" xr:uid="{00000000-0005-0000-0000-00008CCA0000}"/>
    <cellStyle name="Note 2 2 7 4 2" xfId="38163" xr:uid="{00000000-0005-0000-0000-00008DCA0000}"/>
    <cellStyle name="Note 2 2 7 5" xfId="31579" xr:uid="{00000000-0005-0000-0000-00008ECA0000}"/>
    <cellStyle name="Note 2 2 8" xfId="3625" xr:uid="{00000000-0005-0000-0000-00008FCA0000}"/>
    <cellStyle name="Note 2 2 8 2" xfId="16919" xr:uid="{00000000-0005-0000-0000-000090CA0000}"/>
    <cellStyle name="Note 2 2 8 2 2" xfId="24873" xr:uid="{00000000-0005-0000-0000-000091CA0000}"/>
    <cellStyle name="Note 2 2 8 2 2 2" xfId="53832" xr:uid="{00000000-0005-0000-0000-000092CA0000}"/>
    <cellStyle name="Note 2 2 8 2 3" xfId="45891" xr:uid="{00000000-0005-0000-0000-000093CA0000}"/>
    <cellStyle name="Note 2 2 8 3" xfId="10249" xr:uid="{00000000-0005-0000-0000-000094CA0000}"/>
    <cellStyle name="Note 2 2 8 3 2" xfId="39307" xr:uid="{00000000-0005-0000-0000-000095CA0000}"/>
    <cellStyle name="Note 2 2 8 4" xfId="32723" xr:uid="{00000000-0005-0000-0000-000096CA0000}"/>
    <cellStyle name="Note 2 2 9" xfId="4779" xr:uid="{00000000-0005-0000-0000-000097CA0000}"/>
    <cellStyle name="Note 2 2 9 2" xfId="18063" xr:uid="{00000000-0005-0000-0000-000098CA0000}"/>
    <cellStyle name="Note 2 2 9 2 2" xfId="26017" xr:uid="{00000000-0005-0000-0000-000099CA0000}"/>
    <cellStyle name="Note 2 2 9 2 2 2" xfId="54976" xr:uid="{00000000-0005-0000-0000-00009ACA0000}"/>
    <cellStyle name="Note 2 2 9 2 3" xfId="47035" xr:uid="{00000000-0005-0000-0000-00009BCA0000}"/>
    <cellStyle name="Note 2 2 9 3" xfId="11393" xr:uid="{00000000-0005-0000-0000-00009CCA0000}"/>
    <cellStyle name="Note 2 2 9 3 2" xfId="40451" xr:uid="{00000000-0005-0000-0000-00009DCA0000}"/>
    <cellStyle name="Note 2 2 9 4" xfId="33867" xr:uid="{00000000-0005-0000-0000-00009ECA0000}"/>
    <cellStyle name="Note 2 3" xfId="1436" xr:uid="{00000000-0005-0000-0000-00009FCA0000}"/>
    <cellStyle name="Note 2 3 10" xfId="21418" xr:uid="{00000000-0005-0000-0000-0000A0CA0000}"/>
    <cellStyle name="Note 2 3 10 2" xfId="29366" xr:uid="{00000000-0005-0000-0000-0000A1CA0000}"/>
    <cellStyle name="Note 2 3 10 2 2" xfId="58325" xr:uid="{00000000-0005-0000-0000-0000A2CA0000}"/>
    <cellStyle name="Note 2 3 10 3" xfId="50384" xr:uid="{00000000-0005-0000-0000-0000A3CA0000}"/>
    <cellStyle name="Note 2 3 11" xfId="8158" xr:uid="{00000000-0005-0000-0000-0000A4CA0000}"/>
    <cellStyle name="Note 2 3 11 2" xfId="37216" xr:uid="{00000000-0005-0000-0000-0000A5CA0000}"/>
    <cellStyle name="Note 2 3 12" xfId="30632" xr:uid="{00000000-0005-0000-0000-0000A6CA0000}"/>
    <cellStyle name="Note 2 3 2" xfId="1656" xr:uid="{00000000-0005-0000-0000-0000A7CA0000}"/>
    <cellStyle name="Note 2 3 2 10" xfId="30845" xr:uid="{00000000-0005-0000-0000-0000A8CA0000}"/>
    <cellStyle name="Note 2 3 2 2" xfId="2281" xr:uid="{00000000-0005-0000-0000-0000A9CA0000}"/>
    <cellStyle name="Note 2 3 2 2 2" xfId="3289" xr:uid="{00000000-0005-0000-0000-0000AACA0000}"/>
    <cellStyle name="Note 2 3 2 2 2 2" xfId="6647" xr:uid="{00000000-0005-0000-0000-0000ABCA0000}"/>
    <cellStyle name="Note 2 3 2 2 2 2 2" xfId="19929" xr:uid="{00000000-0005-0000-0000-0000ACCA0000}"/>
    <cellStyle name="Note 2 3 2 2 2 2 2 2" xfId="27883" xr:uid="{00000000-0005-0000-0000-0000ADCA0000}"/>
    <cellStyle name="Note 2 3 2 2 2 2 2 2 2" xfId="56842" xr:uid="{00000000-0005-0000-0000-0000AECA0000}"/>
    <cellStyle name="Note 2 3 2 2 2 2 2 3" xfId="48901" xr:uid="{00000000-0005-0000-0000-0000AFCA0000}"/>
    <cellStyle name="Note 2 3 2 2 2 2 3" xfId="13259" xr:uid="{00000000-0005-0000-0000-0000B0CA0000}"/>
    <cellStyle name="Note 2 3 2 2 2 2 3 2" xfId="42317" xr:uid="{00000000-0005-0000-0000-0000B1CA0000}"/>
    <cellStyle name="Note 2 3 2 2 2 2 4" xfId="35733" xr:uid="{00000000-0005-0000-0000-0000B2CA0000}"/>
    <cellStyle name="Note 2 3 2 2 2 3" xfId="16777" xr:uid="{00000000-0005-0000-0000-0000B3CA0000}"/>
    <cellStyle name="Note 2 3 2 2 2 3 2" xfId="24731" xr:uid="{00000000-0005-0000-0000-0000B4CA0000}"/>
    <cellStyle name="Note 2 3 2 2 2 3 2 2" xfId="53690" xr:uid="{00000000-0005-0000-0000-0000B5CA0000}"/>
    <cellStyle name="Note 2 3 2 2 2 3 3" xfId="45749" xr:uid="{00000000-0005-0000-0000-0000B6CA0000}"/>
    <cellStyle name="Note 2 3 2 2 2 4" xfId="9967" xr:uid="{00000000-0005-0000-0000-0000B7CA0000}"/>
    <cellStyle name="Note 2 3 2 2 2 4 2" xfId="39025" xr:uid="{00000000-0005-0000-0000-0000B8CA0000}"/>
    <cellStyle name="Note 2 3 2 2 2 5" xfId="32441" xr:uid="{00000000-0005-0000-0000-0000B9CA0000}"/>
    <cellStyle name="Note 2 3 2 2 3" xfId="4487" xr:uid="{00000000-0005-0000-0000-0000BACA0000}"/>
    <cellStyle name="Note 2 3 2 2 3 2" xfId="17781" xr:uid="{00000000-0005-0000-0000-0000BBCA0000}"/>
    <cellStyle name="Note 2 3 2 2 3 2 2" xfId="25735" xr:uid="{00000000-0005-0000-0000-0000BCCA0000}"/>
    <cellStyle name="Note 2 3 2 2 3 2 2 2" xfId="54694" xr:uid="{00000000-0005-0000-0000-0000BDCA0000}"/>
    <cellStyle name="Note 2 3 2 2 3 2 3" xfId="46753" xr:uid="{00000000-0005-0000-0000-0000BECA0000}"/>
    <cellStyle name="Note 2 3 2 2 3 3" xfId="11111" xr:uid="{00000000-0005-0000-0000-0000BFCA0000}"/>
    <cellStyle name="Note 2 3 2 2 3 3 2" xfId="40169" xr:uid="{00000000-0005-0000-0000-0000C0CA0000}"/>
    <cellStyle name="Note 2 3 2 2 3 4" xfId="33585" xr:uid="{00000000-0005-0000-0000-0000C1CA0000}"/>
    <cellStyle name="Note 2 3 2 2 4" xfId="5643" xr:uid="{00000000-0005-0000-0000-0000C2CA0000}"/>
    <cellStyle name="Note 2 3 2 2 4 2" xfId="18925" xr:uid="{00000000-0005-0000-0000-0000C3CA0000}"/>
    <cellStyle name="Note 2 3 2 2 4 2 2" xfId="26879" xr:uid="{00000000-0005-0000-0000-0000C4CA0000}"/>
    <cellStyle name="Note 2 3 2 2 4 2 2 2" xfId="55838" xr:uid="{00000000-0005-0000-0000-0000C5CA0000}"/>
    <cellStyle name="Note 2 3 2 2 4 2 3" xfId="47897" xr:uid="{00000000-0005-0000-0000-0000C6CA0000}"/>
    <cellStyle name="Note 2 3 2 2 4 3" xfId="12255" xr:uid="{00000000-0005-0000-0000-0000C7CA0000}"/>
    <cellStyle name="Note 2 3 2 2 4 3 2" xfId="41313" xr:uid="{00000000-0005-0000-0000-0000C8CA0000}"/>
    <cellStyle name="Note 2 3 2 2 4 4" xfId="34729" xr:uid="{00000000-0005-0000-0000-0000C9CA0000}"/>
    <cellStyle name="Note 2 3 2 2 5" xfId="7812" xr:uid="{00000000-0005-0000-0000-0000CACA0000}"/>
    <cellStyle name="Note 2 3 2 2 5 2" xfId="21073" xr:uid="{00000000-0005-0000-0000-0000CBCA0000}"/>
    <cellStyle name="Note 2 3 2 2 5 2 2" xfId="29027" xr:uid="{00000000-0005-0000-0000-0000CCCA0000}"/>
    <cellStyle name="Note 2 3 2 2 5 2 2 2" xfId="57986" xr:uid="{00000000-0005-0000-0000-0000CDCA0000}"/>
    <cellStyle name="Note 2 3 2 2 5 2 3" xfId="50045" xr:uid="{00000000-0005-0000-0000-0000CECA0000}"/>
    <cellStyle name="Note 2 3 2 2 5 3" xfId="14403" xr:uid="{00000000-0005-0000-0000-0000CFCA0000}"/>
    <cellStyle name="Note 2 3 2 2 5 3 2" xfId="43461" xr:uid="{00000000-0005-0000-0000-0000D0CA0000}"/>
    <cellStyle name="Note 2 3 2 2 5 4" xfId="36877" xr:uid="{00000000-0005-0000-0000-0000D1CA0000}"/>
    <cellStyle name="Note 2 3 2 2 6" xfId="15682" xr:uid="{00000000-0005-0000-0000-0000D2CA0000}"/>
    <cellStyle name="Note 2 3 2 2 6 2" xfId="23672" xr:uid="{00000000-0005-0000-0000-0000D3CA0000}"/>
    <cellStyle name="Note 2 3 2 2 6 2 2" xfId="52631" xr:uid="{00000000-0005-0000-0000-0000D4CA0000}"/>
    <cellStyle name="Note 2 3 2 2 6 3" xfId="44690" xr:uid="{00000000-0005-0000-0000-0000D5CA0000}"/>
    <cellStyle name="Note 2 3 2 2 7" xfId="22223" xr:uid="{00000000-0005-0000-0000-0000D6CA0000}"/>
    <cellStyle name="Note 2 3 2 2 7 2" xfId="30171" xr:uid="{00000000-0005-0000-0000-0000D7CA0000}"/>
    <cellStyle name="Note 2 3 2 2 7 2 2" xfId="59130" xr:uid="{00000000-0005-0000-0000-0000D8CA0000}"/>
    <cellStyle name="Note 2 3 2 2 7 3" xfId="51189" xr:uid="{00000000-0005-0000-0000-0000D9CA0000}"/>
    <cellStyle name="Note 2 3 2 2 8" xfId="8963" xr:uid="{00000000-0005-0000-0000-0000DACA0000}"/>
    <cellStyle name="Note 2 3 2 2 8 2" xfId="38021" xr:uid="{00000000-0005-0000-0000-0000DBCA0000}"/>
    <cellStyle name="Note 2 3 2 2 9" xfId="31437" xr:uid="{00000000-0005-0000-0000-0000DCCA0000}"/>
    <cellStyle name="Note 2 3 2 3" xfId="2697" xr:uid="{00000000-0005-0000-0000-0000DDCA0000}"/>
    <cellStyle name="Note 2 3 2 3 2" xfId="6055" xr:uid="{00000000-0005-0000-0000-0000DECA0000}"/>
    <cellStyle name="Note 2 3 2 3 2 2" xfId="19337" xr:uid="{00000000-0005-0000-0000-0000DFCA0000}"/>
    <cellStyle name="Note 2 3 2 3 2 2 2" xfId="27291" xr:uid="{00000000-0005-0000-0000-0000E0CA0000}"/>
    <cellStyle name="Note 2 3 2 3 2 2 2 2" xfId="56250" xr:uid="{00000000-0005-0000-0000-0000E1CA0000}"/>
    <cellStyle name="Note 2 3 2 3 2 2 3" xfId="48309" xr:uid="{00000000-0005-0000-0000-0000E2CA0000}"/>
    <cellStyle name="Note 2 3 2 3 2 3" xfId="12667" xr:uid="{00000000-0005-0000-0000-0000E3CA0000}"/>
    <cellStyle name="Note 2 3 2 3 2 3 2" xfId="41725" xr:uid="{00000000-0005-0000-0000-0000E4CA0000}"/>
    <cellStyle name="Note 2 3 2 3 2 4" xfId="35141" xr:uid="{00000000-0005-0000-0000-0000E5CA0000}"/>
    <cellStyle name="Note 2 3 2 3 3" xfId="16185" xr:uid="{00000000-0005-0000-0000-0000E6CA0000}"/>
    <cellStyle name="Note 2 3 2 3 3 2" xfId="24139" xr:uid="{00000000-0005-0000-0000-0000E7CA0000}"/>
    <cellStyle name="Note 2 3 2 3 3 2 2" xfId="53098" xr:uid="{00000000-0005-0000-0000-0000E8CA0000}"/>
    <cellStyle name="Note 2 3 2 3 3 3" xfId="45157" xr:uid="{00000000-0005-0000-0000-0000E9CA0000}"/>
    <cellStyle name="Note 2 3 2 3 4" xfId="9375" xr:uid="{00000000-0005-0000-0000-0000EACA0000}"/>
    <cellStyle name="Note 2 3 2 3 4 2" xfId="38433" xr:uid="{00000000-0005-0000-0000-0000EBCA0000}"/>
    <cellStyle name="Note 2 3 2 3 5" xfId="31849" xr:uid="{00000000-0005-0000-0000-0000ECCA0000}"/>
    <cellStyle name="Note 2 3 2 4" xfId="3895" xr:uid="{00000000-0005-0000-0000-0000EDCA0000}"/>
    <cellStyle name="Note 2 3 2 4 2" xfId="17189" xr:uid="{00000000-0005-0000-0000-0000EECA0000}"/>
    <cellStyle name="Note 2 3 2 4 2 2" xfId="25143" xr:uid="{00000000-0005-0000-0000-0000EFCA0000}"/>
    <cellStyle name="Note 2 3 2 4 2 2 2" xfId="54102" xr:uid="{00000000-0005-0000-0000-0000F0CA0000}"/>
    <cellStyle name="Note 2 3 2 4 2 3" xfId="46161" xr:uid="{00000000-0005-0000-0000-0000F1CA0000}"/>
    <cellStyle name="Note 2 3 2 4 3" xfId="10519" xr:uid="{00000000-0005-0000-0000-0000F2CA0000}"/>
    <cellStyle name="Note 2 3 2 4 3 2" xfId="39577" xr:uid="{00000000-0005-0000-0000-0000F3CA0000}"/>
    <cellStyle name="Note 2 3 2 4 4" xfId="32993" xr:uid="{00000000-0005-0000-0000-0000F4CA0000}"/>
    <cellStyle name="Note 2 3 2 5" xfId="5051" xr:uid="{00000000-0005-0000-0000-0000F5CA0000}"/>
    <cellStyle name="Note 2 3 2 5 2" xfId="18333" xr:uid="{00000000-0005-0000-0000-0000F6CA0000}"/>
    <cellStyle name="Note 2 3 2 5 2 2" xfId="26287" xr:uid="{00000000-0005-0000-0000-0000F7CA0000}"/>
    <cellStyle name="Note 2 3 2 5 2 2 2" xfId="55246" xr:uid="{00000000-0005-0000-0000-0000F8CA0000}"/>
    <cellStyle name="Note 2 3 2 5 2 3" xfId="47305" xr:uid="{00000000-0005-0000-0000-0000F9CA0000}"/>
    <cellStyle name="Note 2 3 2 5 3" xfId="11663" xr:uid="{00000000-0005-0000-0000-0000FACA0000}"/>
    <cellStyle name="Note 2 3 2 5 3 2" xfId="40721" xr:uid="{00000000-0005-0000-0000-0000FBCA0000}"/>
    <cellStyle name="Note 2 3 2 5 4" xfId="34137" xr:uid="{00000000-0005-0000-0000-0000FCCA0000}"/>
    <cellStyle name="Note 2 3 2 6" xfId="7220" xr:uid="{00000000-0005-0000-0000-0000FDCA0000}"/>
    <cellStyle name="Note 2 3 2 6 2" xfId="20481" xr:uid="{00000000-0005-0000-0000-0000FECA0000}"/>
    <cellStyle name="Note 2 3 2 6 2 2" xfId="28435" xr:uid="{00000000-0005-0000-0000-0000FFCA0000}"/>
    <cellStyle name="Note 2 3 2 6 2 2 2" xfId="57394" xr:uid="{00000000-0005-0000-0000-000000CB0000}"/>
    <cellStyle name="Note 2 3 2 6 2 3" xfId="49453" xr:uid="{00000000-0005-0000-0000-000001CB0000}"/>
    <cellStyle name="Note 2 3 2 6 3" xfId="13811" xr:uid="{00000000-0005-0000-0000-000002CB0000}"/>
    <cellStyle name="Note 2 3 2 6 3 2" xfId="42869" xr:uid="{00000000-0005-0000-0000-000003CB0000}"/>
    <cellStyle name="Note 2 3 2 6 4" xfId="36285" xr:uid="{00000000-0005-0000-0000-000004CB0000}"/>
    <cellStyle name="Note 2 3 2 7" xfId="15089" xr:uid="{00000000-0005-0000-0000-000005CB0000}"/>
    <cellStyle name="Note 2 3 2 7 2" xfId="23079" xr:uid="{00000000-0005-0000-0000-000006CB0000}"/>
    <cellStyle name="Note 2 3 2 7 2 2" xfId="52038" xr:uid="{00000000-0005-0000-0000-000007CB0000}"/>
    <cellStyle name="Note 2 3 2 7 3" xfId="44097" xr:uid="{00000000-0005-0000-0000-000008CB0000}"/>
    <cellStyle name="Note 2 3 2 8" xfId="21631" xr:uid="{00000000-0005-0000-0000-000009CB0000}"/>
    <cellStyle name="Note 2 3 2 8 2" xfId="29579" xr:uid="{00000000-0005-0000-0000-00000ACB0000}"/>
    <cellStyle name="Note 2 3 2 8 2 2" xfId="58538" xr:uid="{00000000-0005-0000-0000-00000BCB0000}"/>
    <cellStyle name="Note 2 3 2 8 3" xfId="50597" xr:uid="{00000000-0005-0000-0000-00000CCB0000}"/>
    <cellStyle name="Note 2 3 2 9" xfId="8371" xr:uid="{00000000-0005-0000-0000-00000DCB0000}"/>
    <cellStyle name="Note 2 3 2 9 2" xfId="37429" xr:uid="{00000000-0005-0000-0000-00000ECB0000}"/>
    <cellStyle name="Note 2 3 3" xfId="2068" xr:uid="{00000000-0005-0000-0000-00000FCB0000}"/>
    <cellStyle name="Note 2 3 3 2" xfId="3076" xr:uid="{00000000-0005-0000-0000-000010CB0000}"/>
    <cellStyle name="Note 2 3 3 2 2" xfId="6434" xr:uid="{00000000-0005-0000-0000-000011CB0000}"/>
    <cellStyle name="Note 2 3 3 2 2 2" xfId="19716" xr:uid="{00000000-0005-0000-0000-000012CB0000}"/>
    <cellStyle name="Note 2 3 3 2 2 2 2" xfId="27670" xr:uid="{00000000-0005-0000-0000-000013CB0000}"/>
    <cellStyle name="Note 2 3 3 2 2 2 2 2" xfId="56629" xr:uid="{00000000-0005-0000-0000-000014CB0000}"/>
    <cellStyle name="Note 2 3 3 2 2 2 3" xfId="48688" xr:uid="{00000000-0005-0000-0000-000015CB0000}"/>
    <cellStyle name="Note 2 3 3 2 2 3" xfId="13046" xr:uid="{00000000-0005-0000-0000-000016CB0000}"/>
    <cellStyle name="Note 2 3 3 2 2 3 2" xfId="42104" xr:uid="{00000000-0005-0000-0000-000017CB0000}"/>
    <cellStyle name="Note 2 3 3 2 2 4" xfId="35520" xr:uid="{00000000-0005-0000-0000-000018CB0000}"/>
    <cellStyle name="Note 2 3 3 2 3" xfId="16564" xr:uid="{00000000-0005-0000-0000-000019CB0000}"/>
    <cellStyle name="Note 2 3 3 2 3 2" xfId="24518" xr:uid="{00000000-0005-0000-0000-00001ACB0000}"/>
    <cellStyle name="Note 2 3 3 2 3 2 2" xfId="53477" xr:uid="{00000000-0005-0000-0000-00001BCB0000}"/>
    <cellStyle name="Note 2 3 3 2 3 3" xfId="45536" xr:uid="{00000000-0005-0000-0000-00001CCB0000}"/>
    <cellStyle name="Note 2 3 3 2 4" xfId="9754" xr:uid="{00000000-0005-0000-0000-00001DCB0000}"/>
    <cellStyle name="Note 2 3 3 2 4 2" xfId="38812" xr:uid="{00000000-0005-0000-0000-00001ECB0000}"/>
    <cellStyle name="Note 2 3 3 2 5" xfId="32228" xr:uid="{00000000-0005-0000-0000-00001FCB0000}"/>
    <cellStyle name="Note 2 3 3 3" xfId="4274" xr:uid="{00000000-0005-0000-0000-000020CB0000}"/>
    <cellStyle name="Note 2 3 3 3 2" xfId="17568" xr:uid="{00000000-0005-0000-0000-000021CB0000}"/>
    <cellStyle name="Note 2 3 3 3 2 2" xfId="25522" xr:uid="{00000000-0005-0000-0000-000022CB0000}"/>
    <cellStyle name="Note 2 3 3 3 2 2 2" xfId="54481" xr:uid="{00000000-0005-0000-0000-000023CB0000}"/>
    <cellStyle name="Note 2 3 3 3 2 3" xfId="46540" xr:uid="{00000000-0005-0000-0000-000024CB0000}"/>
    <cellStyle name="Note 2 3 3 3 3" xfId="10898" xr:uid="{00000000-0005-0000-0000-000025CB0000}"/>
    <cellStyle name="Note 2 3 3 3 3 2" xfId="39956" xr:uid="{00000000-0005-0000-0000-000026CB0000}"/>
    <cellStyle name="Note 2 3 3 3 4" xfId="33372" xr:uid="{00000000-0005-0000-0000-000027CB0000}"/>
    <cellStyle name="Note 2 3 3 4" xfId="5430" xr:uid="{00000000-0005-0000-0000-000028CB0000}"/>
    <cellStyle name="Note 2 3 3 4 2" xfId="18712" xr:uid="{00000000-0005-0000-0000-000029CB0000}"/>
    <cellStyle name="Note 2 3 3 4 2 2" xfId="26666" xr:uid="{00000000-0005-0000-0000-00002ACB0000}"/>
    <cellStyle name="Note 2 3 3 4 2 2 2" xfId="55625" xr:uid="{00000000-0005-0000-0000-00002BCB0000}"/>
    <cellStyle name="Note 2 3 3 4 2 3" xfId="47684" xr:uid="{00000000-0005-0000-0000-00002CCB0000}"/>
    <cellStyle name="Note 2 3 3 4 3" xfId="12042" xr:uid="{00000000-0005-0000-0000-00002DCB0000}"/>
    <cellStyle name="Note 2 3 3 4 3 2" xfId="41100" xr:uid="{00000000-0005-0000-0000-00002ECB0000}"/>
    <cellStyle name="Note 2 3 3 4 4" xfId="34516" xr:uid="{00000000-0005-0000-0000-00002FCB0000}"/>
    <cellStyle name="Note 2 3 3 5" xfId="7599" xr:uid="{00000000-0005-0000-0000-000030CB0000}"/>
    <cellStyle name="Note 2 3 3 5 2" xfId="20860" xr:uid="{00000000-0005-0000-0000-000031CB0000}"/>
    <cellStyle name="Note 2 3 3 5 2 2" xfId="28814" xr:uid="{00000000-0005-0000-0000-000032CB0000}"/>
    <cellStyle name="Note 2 3 3 5 2 2 2" xfId="57773" xr:uid="{00000000-0005-0000-0000-000033CB0000}"/>
    <cellStyle name="Note 2 3 3 5 2 3" xfId="49832" xr:uid="{00000000-0005-0000-0000-000034CB0000}"/>
    <cellStyle name="Note 2 3 3 5 3" xfId="14190" xr:uid="{00000000-0005-0000-0000-000035CB0000}"/>
    <cellStyle name="Note 2 3 3 5 3 2" xfId="43248" xr:uid="{00000000-0005-0000-0000-000036CB0000}"/>
    <cellStyle name="Note 2 3 3 5 4" xfId="36664" xr:uid="{00000000-0005-0000-0000-000037CB0000}"/>
    <cellStyle name="Note 2 3 3 6" xfId="15469" xr:uid="{00000000-0005-0000-0000-000038CB0000}"/>
    <cellStyle name="Note 2 3 3 6 2" xfId="23459" xr:uid="{00000000-0005-0000-0000-000039CB0000}"/>
    <cellStyle name="Note 2 3 3 6 2 2" xfId="52418" xr:uid="{00000000-0005-0000-0000-00003ACB0000}"/>
    <cellStyle name="Note 2 3 3 6 3" xfId="44477" xr:uid="{00000000-0005-0000-0000-00003BCB0000}"/>
    <cellStyle name="Note 2 3 3 7" xfId="22010" xr:uid="{00000000-0005-0000-0000-00003CCB0000}"/>
    <cellStyle name="Note 2 3 3 7 2" xfId="29958" xr:uid="{00000000-0005-0000-0000-00003DCB0000}"/>
    <cellStyle name="Note 2 3 3 7 2 2" xfId="58917" xr:uid="{00000000-0005-0000-0000-00003ECB0000}"/>
    <cellStyle name="Note 2 3 3 7 3" xfId="50976" xr:uid="{00000000-0005-0000-0000-00003FCB0000}"/>
    <cellStyle name="Note 2 3 3 8" xfId="8750" xr:uid="{00000000-0005-0000-0000-000040CB0000}"/>
    <cellStyle name="Note 2 3 3 8 2" xfId="37808" xr:uid="{00000000-0005-0000-0000-000041CB0000}"/>
    <cellStyle name="Note 2 3 3 9" xfId="31224" xr:uid="{00000000-0005-0000-0000-000042CB0000}"/>
    <cellStyle name="Note 2 3 4" xfId="1886" xr:uid="{00000000-0005-0000-0000-000043CB0000}"/>
    <cellStyle name="Note 2 3 4 2" xfId="2896" xr:uid="{00000000-0005-0000-0000-000044CB0000}"/>
    <cellStyle name="Note 2 3 4 2 2" xfId="6254" xr:uid="{00000000-0005-0000-0000-000045CB0000}"/>
    <cellStyle name="Note 2 3 4 2 2 2" xfId="19536" xr:uid="{00000000-0005-0000-0000-000046CB0000}"/>
    <cellStyle name="Note 2 3 4 2 2 2 2" xfId="27490" xr:uid="{00000000-0005-0000-0000-000047CB0000}"/>
    <cellStyle name="Note 2 3 4 2 2 2 2 2" xfId="56449" xr:uid="{00000000-0005-0000-0000-000048CB0000}"/>
    <cellStyle name="Note 2 3 4 2 2 2 3" xfId="48508" xr:uid="{00000000-0005-0000-0000-000049CB0000}"/>
    <cellStyle name="Note 2 3 4 2 2 3" xfId="12866" xr:uid="{00000000-0005-0000-0000-00004ACB0000}"/>
    <cellStyle name="Note 2 3 4 2 2 3 2" xfId="41924" xr:uid="{00000000-0005-0000-0000-00004BCB0000}"/>
    <cellStyle name="Note 2 3 4 2 2 4" xfId="35340" xr:uid="{00000000-0005-0000-0000-00004CCB0000}"/>
    <cellStyle name="Note 2 3 4 2 3" xfId="16384" xr:uid="{00000000-0005-0000-0000-00004DCB0000}"/>
    <cellStyle name="Note 2 3 4 2 3 2" xfId="24338" xr:uid="{00000000-0005-0000-0000-00004ECB0000}"/>
    <cellStyle name="Note 2 3 4 2 3 2 2" xfId="53297" xr:uid="{00000000-0005-0000-0000-00004FCB0000}"/>
    <cellStyle name="Note 2 3 4 2 3 3" xfId="45356" xr:uid="{00000000-0005-0000-0000-000050CB0000}"/>
    <cellStyle name="Note 2 3 4 2 4" xfId="9574" xr:uid="{00000000-0005-0000-0000-000051CB0000}"/>
    <cellStyle name="Note 2 3 4 2 4 2" xfId="38632" xr:uid="{00000000-0005-0000-0000-000052CB0000}"/>
    <cellStyle name="Note 2 3 4 2 5" xfId="32048" xr:uid="{00000000-0005-0000-0000-000053CB0000}"/>
    <cellStyle name="Note 2 3 4 3" xfId="4094" xr:uid="{00000000-0005-0000-0000-000054CB0000}"/>
    <cellStyle name="Note 2 3 4 3 2" xfId="17388" xr:uid="{00000000-0005-0000-0000-000055CB0000}"/>
    <cellStyle name="Note 2 3 4 3 2 2" xfId="25342" xr:uid="{00000000-0005-0000-0000-000056CB0000}"/>
    <cellStyle name="Note 2 3 4 3 2 2 2" xfId="54301" xr:uid="{00000000-0005-0000-0000-000057CB0000}"/>
    <cellStyle name="Note 2 3 4 3 2 3" xfId="46360" xr:uid="{00000000-0005-0000-0000-000058CB0000}"/>
    <cellStyle name="Note 2 3 4 3 3" xfId="10718" xr:uid="{00000000-0005-0000-0000-000059CB0000}"/>
    <cellStyle name="Note 2 3 4 3 3 2" xfId="39776" xr:uid="{00000000-0005-0000-0000-00005ACB0000}"/>
    <cellStyle name="Note 2 3 4 3 4" xfId="33192" xr:uid="{00000000-0005-0000-0000-00005BCB0000}"/>
    <cellStyle name="Note 2 3 4 4" xfId="5250" xr:uid="{00000000-0005-0000-0000-00005CCB0000}"/>
    <cellStyle name="Note 2 3 4 4 2" xfId="18532" xr:uid="{00000000-0005-0000-0000-00005DCB0000}"/>
    <cellStyle name="Note 2 3 4 4 2 2" xfId="26486" xr:uid="{00000000-0005-0000-0000-00005ECB0000}"/>
    <cellStyle name="Note 2 3 4 4 2 2 2" xfId="55445" xr:uid="{00000000-0005-0000-0000-00005FCB0000}"/>
    <cellStyle name="Note 2 3 4 4 2 3" xfId="47504" xr:uid="{00000000-0005-0000-0000-000060CB0000}"/>
    <cellStyle name="Note 2 3 4 4 3" xfId="11862" xr:uid="{00000000-0005-0000-0000-000061CB0000}"/>
    <cellStyle name="Note 2 3 4 4 3 2" xfId="40920" xr:uid="{00000000-0005-0000-0000-000062CB0000}"/>
    <cellStyle name="Note 2 3 4 4 4" xfId="34336" xr:uid="{00000000-0005-0000-0000-000063CB0000}"/>
    <cellStyle name="Note 2 3 4 5" xfId="7419" xr:uid="{00000000-0005-0000-0000-000064CB0000}"/>
    <cellStyle name="Note 2 3 4 5 2" xfId="20680" xr:uid="{00000000-0005-0000-0000-000065CB0000}"/>
    <cellStyle name="Note 2 3 4 5 2 2" xfId="28634" xr:uid="{00000000-0005-0000-0000-000066CB0000}"/>
    <cellStyle name="Note 2 3 4 5 2 2 2" xfId="57593" xr:uid="{00000000-0005-0000-0000-000067CB0000}"/>
    <cellStyle name="Note 2 3 4 5 2 3" xfId="49652" xr:uid="{00000000-0005-0000-0000-000068CB0000}"/>
    <cellStyle name="Note 2 3 4 5 3" xfId="14010" xr:uid="{00000000-0005-0000-0000-000069CB0000}"/>
    <cellStyle name="Note 2 3 4 5 3 2" xfId="43068" xr:uid="{00000000-0005-0000-0000-00006ACB0000}"/>
    <cellStyle name="Note 2 3 4 5 4" xfId="36484" xr:uid="{00000000-0005-0000-0000-00006BCB0000}"/>
    <cellStyle name="Note 2 3 4 6" xfId="15289" xr:uid="{00000000-0005-0000-0000-00006CCB0000}"/>
    <cellStyle name="Note 2 3 4 6 2" xfId="23279" xr:uid="{00000000-0005-0000-0000-00006DCB0000}"/>
    <cellStyle name="Note 2 3 4 6 2 2" xfId="52238" xr:uid="{00000000-0005-0000-0000-00006ECB0000}"/>
    <cellStyle name="Note 2 3 4 6 3" xfId="44297" xr:uid="{00000000-0005-0000-0000-00006FCB0000}"/>
    <cellStyle name="Note 2 3 4 7" xfId="21830" xr:uid="{00000000-0005-0000-0000-000070CB0000}"/>
    <cellStyle name="Note 2 3 4 7 2" xfId="29778" xr:uid="{00000000-0005-0000-0000-000071CB0000}"/>
    <cellStyle name="Note 2 3 4 7 2 2" xfId="58737" xr:uid="{00000000-0005-0000-0000-000072CB0000}"/>
    <cellStyle name="Note 2 3 4 7 3" xfId="50796" xr:uid="{00000000-0005-0000-0000-000073CB0000}"/>
    <cellStyle name="Note 2 3 4 8" xfId="8570" xr:uid="{00000000-0005-0000-0000-000074CB0000}"/>
    <cellStyle name="Note 2 3 4 8 2" xfId="37628" xr:uid="{00000000-0005-0000-0000-000075CB0000}"/>
    <cellStyle name="Note 2 3 4 9" xfId="31044" xr:uid="{00000000-0005-0000-0000-000076CB0000}"/>
    <cellStyle name="Note 2 3 5" xfId="2484" xr:uid="{00000000-0005-0000-0000-000077CB0000}"/>
    <cellStyle name="Note 2 3 5 2" xfId="5842" xr:uid="{00000000-0005-0000-0000-000078CB0000}"/>
    <cellStyle name="Note 2 3 5 2 2" xfId="19124" xr:uid="{00000000-0005-0000-0000-000079CB0000}"/>
    <cellStyle name="Note 2 3 5 2 2 2" xfId="27078" xr:uid="{00000000-0005-0000-0000-00007ACB0000}"/>
    <cellStyle name="Note 2 3 5 2 2 2 2" xfId="56037" xr:uid="{00000000-0005-0000-0000-00007BCB0000}"/>
    <cellStyle name="Note 2 3 5 2 2 3" xfId="48096" xr:uid="{00000000-0005-0000-0000-00007CCB0000}"/>
    <cellStyle name="Note 2 3 5 2 3" xfId="12454" xr:uid="{00000000-0005-0000-0000-00007DCB0000}"/>
    <cellStyle name="Note 2 3 5 2 3 2" xfId="41512" xr:uid="{00000000-0005-0000-0000-00007ECB0000}"/>
    <cellStyle name="Note 2 3 5 2 4" xfId="34928" xr:uid="{00000000-0005-0000-0000-00007FCB0000}"/>
    <cellStyle name="Note 2 3 5 3" xfId="14790" xr:uid="{00000000-0005-0000-0000-000080CB0000}"/>
    <cellStyle name="Note 2 3 5 3 2" xfId="22794" xr:uid="{00000000-0005-0000-0000-000081CB0000}"/>
    <cellStyle name="Note 2 3 5 3 2 2" xfId="51753" xr:uid="{00000000-0005-0000-0000-000082CB0000}"/>
    <cellStyle name="Note 2 3 5 3 3" xfId="43812" xr:uid="{00000000-0005-0000-0000-000083CB0000}"/>
    <cellStyle name="Note 2 3 5 4" xfId="9162" xr:uid="{00000000-0005-0000-0000-000084CB0000}"/>
    <cellStyle name="Note 2 3 5 4 2" xfId="38220" xr:uid="{00000000-0005-0000-0000-000085CB0000}"/>
    <cellStyle name="Note 2 3 5 5" xfId="31636" xr:uid="{00000000-0005-0000-0000-000086CB0000}"/>
    <cellStyle name="Note 2 3 6" xfId="3682" xr:uid="{00000000-0005-0000-0000-000087CB0000}"/>
    <cellStyle name="Note 2 3 6 2" xfId="16976" xr:uid="{00000000-0005-0000-0000-000088CB0000}"/>
    <cellStyle name="Note 2 3 6 2 2" xfId="24930" xr:uid="{00000000-0005-0000-0000-000089CB0000}"/>
    <cellStyle name="Note 2 3 6 2 2 2" xfId="53889" xr:uid="{00000000-0005-0000-0000-00008ACB0000}"/>
    <cellStyle name="Note 2 3 6 2 3" xfId="45948" xr:uid="{00000000-0005-0000-0000-00008BCB0000}"/>
    <cellStyle name="Note 2 3 6 3" xfId="10306" xr:uid="{00000000-0005-0000-0000-00008CCB0000}"/>
    <cellStyle name="Note 2 3 6 3 2" xfId="39364" xr:uid="{00000000-0005-0000-0000-00008DCB0000}"/>
    <cellStyle name="Note 2 3 6 4" xfId="32780" xr:uid="{00000000-0005-0000-0000-00008ECB0000}"/>
    <cellStyle name="Note 2 3 7" xfId="4838" xr:uid="{00000000-0005-0000-0000-00008FCB0000}"/>
    <cellStyle name="Note 2 3 7 2" xfId="18120" xr:uid="{00000000-0005-0000-0000-000090CB0000}"/>
    <cellStyle name="Note 2 3 7 2 2" xfId="26074" xr:uid="{00000000-0005-0000-0000-000091CB0000}"/>
    <cellStyle name="Note 2 3 7 2 2 2" xfId="55033" xr:uid="{00000000-0005-0000-0000-000092CB0000}"/>
    <cellStyle name="Note 2 3 7 2 3" xfId="47092" xr:uid="{00000000-0005-0000-0000-000093CB0000}"/>
    <cellStyle name="Note 2 3 7 3" xfId="11450" xr:uid="{00000000-0005-0000-0000-000094CB0000}"/>
    <cellStyle name="Note 2 3 7 3 2" xfId="40508" xr:uid="{00000000-0005-0000-0000-000095CB0000}"/>
    <cellStyle name="Note 2 3 7 4" xfId="33924" xr:uid="{00000000-0005-0000-0000-000096CB0000}"/>
    <cellStyle name="Note 2 3 8" xfId="7007" xr:uid="{00000000-0005-0000-0000-000097CB0000}"/>
    <cellStyle name="Note 2 3 8 2" xfId="20268" xr:uid="{00000000-0005-0000-0000-000098CB0000}"/>
    <cellStyle name="Note 2 3 8 2 2" xfId="28222" xr:uid="{00000000-0005-0000-0000-000099CB0000}"/>
    <cellStyle name="Note 2 3 8 2 2 2" xfId="57181" xr:uid="{00000000-0005-0000-0000-00009ACB0000}"/>
    <cellStyle name="Note 2 3 8 2 3" xfId="49240" xr:uid="{00000000-0005-0000-0000-00009BCB0000}"/>
    <cellStyle name="Note 2 3 8 3" xfId="13598" xr:uid="{00000000-0005-0000-0000-00009CCB0000}"/>
    <cellStyle name="Note 2 3 8 3 2" xfId="42656" xr:uid="{00000000-0005-0000-0000-00009DCB0000}"/>
    <cellStyle name="Note 2 3 8 4" xfId="36072" xr:uid="{00000000-0005-0000-0000-00009ECB0000}"/>
    <cellStyle name="Note 2 3 9" xfId="14876" xr:uid="{00000000-0005-0000-0000-00009FCB0000}"/>
    <cellStyle name="Note 2 3 9 2" xfId="22866" xr:uid="{00000000-0005-0000-0000-0000A0CB0000}"/>
    <cellStyle name="Note 2 3 9 2 2" xfId="51825" xr:uid="{00000000-0005-0000-0000-0000A1CB0000}"/>
    <cellStyle name="Note 2 3 9 3" xfId="43884" xr:uid="{00000000-0005-0000-0000-0000A2CB0000}"/>
    <cellStyle name="Note 2 4" xfId="1536" xr:uid="{00000000-0005-0000-0000-0000A3CB0000}"/>
    <cellStyle name="Note 2 4 10" xfId="30725" xr:uid="{00000000-0005-0000-0000-0000A4CB0000}"/>
    <cellStyle name="Note 2 4 2" xfId="2161" xr:uid="{00000000-0005-0000-0000-0000A5CB0000}"/>
    <cellStyle name="Note 2 4 2 2" xfId="3169" xr:uid="{00000000-0005-0000-0000-0000A6CB0000}"/>
    <cellStyle name="Note 2 4 2 2 2" xfId="6527" xr:uid="{00000000-0005-0000-0000-0000A7CB0000}"/>
    <cellStyle name="Note 2 4 2 2 2 2" xfId="19809" xr:uid="{00000000-0005-0000-0000-0000A8CB0000}"/>
    <cellStyle name="Note 2 4 2 2 2 2 2" xfId="27763" xr:uid="{00000000-0005-0000-0000-0000A9CB0000}"/>
    <cellStyle name="Note 2 4 2 2 2 2 2 2" xfId="56722" xr:uid="{00000000-0005-0000-0000-0000AACB0000}"/>
    <cellStyle name="Note 2 4 2 2 2 2 3" xfId="48781" xr:uid="{00000000-0005-0000-0000-0000ABCB0000}"/>
    <cellStyle name="Note 2 4 2 2 2 3" xfId="13139" xr:uid="{00000000-0005-0000-0000-0000ACCB0000}"/>
    <cellStyle name="Note 2 4 2 2 2 3 2" xfId="42197" xr:uid="{00000000-0005-0000-0000-0000ADCB0000}"/>
    <cellStyle name="Note 2 4 2 2 2 4" xfId="35613" xr:uid="{00000000-0005-0000-0000-0000AECB0000}"/>
    <cellStyle name="Note 2 4 2 2 3" xfId="16657" xr:uid="{00000000-0005-0000-0000-0000AFCB0000}"/>
    <cellStyle name="Note 2 4 2 2 3 2" xfId="24611" xr:uid="{00000000-0005-0000-0000-0000B0CB0000}"/>
    <cellStyle name="Note 2 4 2 2 3 2 2" xfId="53570" xr:uid="{00000000-0005-0000-0000-0000B1CB0000}"/>
    <cellStyle name="Note 2 4 2 2 3 3" xfId="45629" xr:uid="{00000000-0005-0000-0000-0000B2CB0000}"/>
    <cellStyle name="Note 2 4 2 2 4" xfId="9847" xr:uid="{00000000-0005-0000-0000-0000B3CB0000}"/>
    <cellStyle name="Note 2 4 2 2 4 2" xfId="38905" xr:uid="{00000000-0005-0000-0000-0000B4CB0000}"/>
    <cellStyle name="Note 2 4 2 2 5" xfId="32321" xr:uid="{00000000-0005-0000-0000-0000B5CB0000}"/>
    <cellStyle name="Note 2 4 2 3" xfId="4367" xr:uid="{00000000-0005-0000-0000-0000B6CB0000}"/>
    <cellStyle name="Note 2 4 2 3 2" xfId="17661" xr:uid="{00000000-0005-0000-0000-0000B7CB0000}"/>
    <cellStyle name="Note 2 4 2 3 2 2" xfId="25615" xr:uid="{00000000-0005-0000-0000-0000B8CB0000}"/>
    <cellStyle name="Note 2 4 2 3 2 2 2" xfId="54574" xr:uid="{00000000-0005-0000-0000-0000B9CB0000}"/>
    <cellStyle name="Note 2 4 2 3 2 3" xfId="46633" xr:uid="{00000000-0005-0000-0000-0000BACB0000}"/>
    <cellStyle name="Note 2 4 2 3 3" xfId="10991" xr:uid="{00000000-0005-0000-0000-0000BBCB0000}"/>
    <cellStyle name="Note 2 4 2 3 3 2" xfId="40049" xr:uid="{00000000-0005-0000-0000-0000BCCB0000}"/>
    <cellStyle name="Note 2 4 2 3 4" xfId="33465" xr:uid="{00000000-0005-0000-0000-0000BDCB0000}"/>
    <cellStyle name="Note 2 4 2 4" xfId="5523" xr:uid="{00000000-0005-0000-0000-0000BECB0000}"/>
    <cellStyle name="Note 2 4 2 4 2" xfId="18805" xr:uid="{00000000-0005-0000-0000-0000BFCB0000}"/>
    <cellStyle name="Note 2 4 2 4 2 2" xfId="26759" xr:uid="{00000000-0005-0000-0000-0000C0CB0000}"/>
    <cellStyle name="Note 2 4 2 4 2 2 2" xfId="55718" xr:uid="{00000000-0005-0000-0000-0000C1CB0000}"/>
    <cellStyle name="Note 2 4 2 4 2 3" xfId="47777" xr:uid="{00000000-0005-0000-0000-0000C2CB0000}"/>
    <cellStyle name="Note 2 4 2 4 3" xfId="12135" xr:uid="{00000000-0005-0000-0000-0000C3CB0000}"/>
    <cellStyle name="Note 2 4 2 4 3 2" xfId="41193" xr:uid="{00000000-0005-0000-0000-0000C4CB0000}"/>
    <cellStyle name="Note 2 4 2 4 4" xfId="34609" xr:uid="{00000000-0005-0000-0000-0000C5CB0000}"/>
    <cellStyle name="Note 2 4 2 5" xfId="7692" xr:uid="{00000000-0005-0000-0000-0000C6CB0000}"/>
    <cellStyle name="Note 2 4 2 5 2" xfId="20953" xr:uid="{00000000-0005-0000-0000-0000C7CB0000}"/>
    <cellStyle name="Note 2 4 2 5 2 2" xfId="28907" xr:uid="{00000000-0005-0000-0000-0000C8CB0000}"/>
    <cellStyle name="Note 2 4 2 5 2 2 2" xfId="57866" xr:uid="{00000000-0005-0000-0000-0000C9CB0000}"/>
    <cellStyle name="Note 2 4 2 5 2 3" xfId="49925" xr:uid="{00000000-0005-0000-0000-0000CACB0000}"/>
    <cellStyle name="Note 2 4 2 5 3" xfId="14283" xr:uid="{00000000-0005-0000-0000-0000CBCB0000}"/>
    <cellStyle name="Note 2 4 2 5 3 2" xfId="43341" xr:uid="{00000000-0005-0000-0000-0000CCCB0000}"/>
    <cellStyle name="Note 2 4 2 5 4" xfId="36757" xr:uid="{00000000-0005-0000-0000-0000CDCB0000}"/>
    <cellStyle name="Note 2 4 2 6" xfId="15562" xr:uid="{00000000-0005-0000-0000-0000CECB0000}"/>
    <cellStyle name="Note 2 4 2 6 2" xfId="23552" xr:uid="{00000000-0005-0000-0000-0000CFCB0000}"/>
    <cellStyle name="Note 2 4 2 6 2 2" xfId="52511" xr:uid="{00000000-0005-0000-0000-0000D0CB0000}"/>
    <cellStyle name="Note 2 4 2 6 3" xfId="44570" xr:uid="{00000000-0005-0000-0000-0000D1CB0000}"/>
    <cellStyle name="Note 2 4 2 7" xfId="22103" xr:uid="{00000000-0005-0000-0000-0000D2CB0000}"/>
    <cellStyle name="Note 2 4 2 7 2" xfId="30051" xr:uid="{00000000-0005-0000-0000-0000D3CB0000}"/>
    <cellStyle name="Note 2 4 2 7 2 2" xfId="59010" xr:uid="{00000000-0005-0000-0000-0000D4CB0000}"/>
    <cellStyle name="Note 2 4 2 7 3" xfId="51069" xr:uid="{00000000-0005-0000-0000-0000D5CB0000}"/>
    <cellStyle name="Note 2 4 2 8" xfId="8843" xr:uid="{00000000-0005-0000-0000-0000D6CB0000}"/>
    <cellStyle name="Note 2 4 2 8 2" xfId="37901" xr:uid="{00000000-0005-0000-0000-0000D7CB0000}"/>
    <cellStyle name="Note 2 4 2 9" xfId="31317" xr:uid="{00000000-0005-0000-0000-0000D8CB0000}"/>
    <cellStyle name="Note 2 4 3" xfId="2577" xr:uid="{00000000-0005-0000-0000-0000D9CB0000}"/>
    <cellStyle name="Note 2 4 3 2" xfId="5935" xr:uid="{00000000-0005-0000-0000-0000DACB0000}"/>
    <cellStyle name="Note 2 4 3 2 2" xfId="19217" xr:uid="{00000000-0005-0000-0000-0000DBCB0000}"/>
    <cellStyle name="Note 2 4 3 2 2 2" xfId="27171" xr:uid="{00000000-0005-0000-0000-0000DCCB0000}"/>
    <cellStyle name="Note 2 4 3 2 2 2 2" xfId="56130" xr:uid="{00000000-0005-0000-0000-0000DDCB0000}"/>
    <cellStyle name="Note 2 4 3 2 2 3" xfId="48189" xr:uid="{00000000-0005-0000-0000-0000DECB0000}"/>
    <cellStyle name="Note 2 4 3 2 3" xfId="12547" xr:uid="{00000000-0005-0000-0000-0000DFCB0000}"/>
    <cellStyle name="Note 2 4 3 2 3 2" xfId="41605" xr:uid="{00000000-0005-0000-0000-0000E0CB0000}"/>
    <cellStyle name="Note 2 4 3 2 4" xfId="35021" xr:uid="{00000000-0005-0000-0000-0000E1CB0000}"/>
    <cellStyle name="Note 2 4 3 3" xfId="16065" xr:uid="{00000000-0005-0000-0000-0000E2CB0000}"/>
    <cellStyle name="Note 2 4 3 3 2" xfId="24019" xr:uid="{00000000-0005-0000-0000-0000E3CB0000}"/>
    <cellStyle name="Note 2 4 3 3 2 2" xfId="52978" xr:uid="{00000000-0005-0000-0000-0000E4CB0000}"/>
    <cellStyle name="Note 2 4 3 3 3" xfId="45037" xr:uid="{00000000-0005-0000-0000-0000E5CB0000}"/>
    <cellStyle name="Note 2 4 3 4" xfId="9255" xr:uid="{00000000-0005-0000-0000-0000E6CB0000}"/>
    <cellStyle name="Note 2 4 3 4 2" xfId="38313" xr:uid="{00000000-0005-0000-0000-0000E7CB0000}"/>
    <cellStyle name="Note 2 4 3 5" xfId="31729" xr:uid="{00000000-0005-0000-0000-0000E8CB0000}"/>
    <cellStyle name="Note 2 4 4" xfId="3775" xr:uid="{00000000-0005-0000-0000-0000E9CB0000}"/>
    <cellStyle name="Note 2 4 4 2" xfId="17069" xr:uid="{00000000-0005-0000-0000-0000EACB0000}"/>
    <cellStyle name="Note 2 4 4 2 2" xfId="25023" xr:uid="{00000000-0005-0000-0000-0000EBCB0000}"/>
    <cellStyle name="Note 2 4 4 2 2 2" xfId="53982" xr:uid="{00000000-0005-0000-0000-0000ECCB0000}"/>
    <cellStyle name="Note 2 4 4 2 3" xfId="46041" xr:uid="{00000000-0005-0000-0000-0000EDCB0000}"/>
    <cellStyle name="Note 2 4 4 3" xfId="10399" xr:uid="{00000000-0005-0000-0000-0000EECB0000}"/>
    <cellStyle name="Note 2 4 4 3 2" xfId="39457" xr:uid="{00000000-0005-0000-0000-0000EFCB0000}"/>
    <cellStyle name="Note 2 4 4 4" xfId="32873" xr:uid="{00000000-0005-0000-0000-0000F0CB0000}"/>
    <cellStyle name="Note 2 4 5" xfId="4931" xr:uid="{00000000-0005-0000-0000-0000F1CB0000}"/>
    <cellStyle name="Note 2 4 5 2" xfId="18213" xr:uid="{00000000-0005-0000-0000-0000F2CB0000}"/>
    <cellStyle name="Note 2 4 5 2 2" xfId="26167" xr:uid="{00000000-0005-0000-0000-0000F3CB0000}"/>
    <cellStyle name="Note 2 4 5 2 2 2" xfId="55126" xr:uid="{00000000-0005-0000-0000-0000F4CB0000}"/>
    <cellStyle name="Note 2 4 5 2 3" xfId="47185" xr:uid="{00000000-0005-0000-0000-0000F5CB0000}"/>
    <cellStyle name="Note 2 4 5 3" xfId="11543" xr:uid="{00000000-0005-0000-0000-0000F6CB0000}"/>
    <cellStyle name="Note 2 4 5 3 2" xfId="40601" xr:uid="{00000000-0005-0000-0000-0000F7CB0000}"/>
    <cellStyle name="Note 2 4 5 4" xfId="34017" xr:uid="{00000000-0005-0000-0000-0000F8CB0000}"/>
    <cellStyle name="Note 2 4 6" xfId="7100" xr:uid="{00000000-0005-0000-0000-0000F9CB0000}"/>
    <cellStyle name="Note 2 4 6 2" xfId="20361" xr:uid="{00000000-0005-0000-0000-0000FACB0000}"/>
    <cellStyle name="Note 2 4 6 2 2" xfId="28315" xr:uid="{00000000-0005-0000-0000-0000FBCB0000}"/>
    <cellStyle name="Note 2 4 6 2 2 2" xfId="57274" xr:uid="{00000000-0005-0000-0000-0000FCCB0000}"/>
    <cellStyle name="Note 2 4 6 2 3" xfId="49333" xr:uid="{00000000-0005-0000-0000-0000FDCB0000}"/>
    <cellStyle name="Note 2 4 6 3" xfId="13691" xr:uid="{00000000-0005-0000-0000-0000FECB0000}"/>
    <cellStyle name="Note 2 4 6 3 2" xfId="42749" xr:uid="{00000000-0005-0000-0000-0000FFCB0000}"/>
    <cellStyle name="Note 2 4 6 4" xfId="36165" xr:uid="{00000000-0005-0000-0000-000000CC0000}"/>
    <cellStyle name="Note 2 4 7" xfId="14969" xr:uid="{00000000-0005-0000-0000-000001CC0000}"/>
    <cellStyle name="Note 2 4 7 2" xfId="22959" xr:uid="{00000000-0005-0000-0000-000002CC0000}"/>
    <cellStyle name="Note 2 4 7 2 2" xfId="51918" xr:uid="{00000000-0005-0000-0000-000003CC0000}"/>
    <cellStyle name="Note 2 4 7 3" xfId="43977" xr:uid="{00000000-0005-0000-0000-000004CC0000}"/>
    <cellStyle name="Note 2 4 8" xfId="21511" xr:uid="{00000000-0005-0000-0000-000005CC0000}"/>
    <cellStyle name="Note 2 4 8 2" xfId="29459" xr:uid="{00000000-0005-0000-0000-000006CC0000}"/>
    <cellStyle name="Note 2 4 8 2 2" xfId="58418" xr:uid="{00000000-0005-0000-0000-000007CC0000}"/>
    <cellStyle name="Note 2 4 8 3" xfId="50477" xr:uid="{00000000-0005-0000-0000-000008CC0000}"/>
    <cellStyle name="Note 2 4 9" xfId="8251" xr:uid="{00000000-0005-0000-0000-000009CC0000}"/>
    <cellStyle name="Note 2 4 9 2" xfId="37309" xr:uid="{00000000-0005-0000-0000-00000ACC0000}"/>
    <cellStyle name="Note 2 5" xfId="1978" xr:uid="{00000000-0005-0000-0000-00000BCC0000}"/>
    <cellStyle name="Note 2 5 2" xfId="2986" xr:uid="{00000000-0005-0000-0000-00000CCC0000}"/>
    <cellStyle name="Note 2 5 2 2" xfId="6344" xr:uid="{00000000-0005-0000-0000-00000DCC0000}"/>
    <cellStyle name="Note 2 5 2 2 2" xfId="19626" xr:uid="{00000000-0005-0000-0000-00000ECC0000}"/>
    <cellStyle name="Note 2 5 2 2 2 2" xfId="27580" xr:uid="{00000000-0005-0000-0000-00000FCC0000}"/>
    <cellStyle name="Note 2 5 2 2 2 2 2" xfId="56539" xr:uid="{00000000-0005-0000-0000-000010CC0000}"/>
    <cellStyle name="Note 2 5 2 2 2 3" xfId="48598" xr:uid="{00000000-0005-0000-0000-000011CC0000}"/>
    <cellStyle name="Note 2 5 2 2 3" xfId="12956" xr:uid="{00000000-0005-0000-0000-000012CC0000}"/>
    <cellStyle name="Note 2 5 2 2 3 2" xfId="42014" xr:uid="{00000000-0005-0000-0000-000013CC0000}"/>
    <cellStyle name="Note 2 5 2 2 4" xfId="35430" xr:uid="{00000000-0005-0000-0000-000014CC0000}"/>
    <cellStyle name="Note 2 5 2 3" xfId="16474" xr:uid="{00000000-0005-0000-0000-000015CC0000}"/>
    <cellStyle name="Note 2 5 2 3 2" xfId="24428" xr:uid="{00000000-0005-0000-0000-000016CC0000}"/>
    <cellStyle name="Note 2 5 2 3 2 2" xfId="53387" xr:uid="{00000000-0005-0000-0000-000017CC0000}"/>
    <cellStyle name="Note 2 5 2 3 3" xfId="45446" xr:uid="{00000000-0005-0000-0000-000018CC0000}"/>
    <cellStyle name="Note 2 5 2 4" xfId="9664" xr:uid="{00000000-0005-0000-0000-000019CC0000}"/>
    <cellStyle name="Note 2 5 2 4 2" xfId="38722" xr:uid="{00000000-0005-0000-0000-00001ACC0000}"/>
    <cellStyle name="Note 2 5 2 5" xfId="32138" xr:uid="{00000000-0005-0000-0000-00001BCC0000}"/>
    <cellStyle name="Note 2 5 3" xfId="4184" xr:uid="{00000000-0005-0000-0000-00001CCC0000}"/>
    <cellStyle name="Note 2 5 3 2" xfId="17478" xr:uid="{00000000-0005-0000-0000-00001DCC0000}"/>
    <cellStyle name="Note 2 5 3 2 2" xfId="25432" xr:uid="{00000000-0005-0000-0000-00001ECC0000}"/>
    <cellStyle name="Note 2 5 3 2 2 2" xfId="54391" xr:uid="{00000000-0005-0000-0000-00001FCC0000}"/>
    <cellStyle name="Note 2 5 3 2 3" xfId="46450" xr:uid="{00000000-0005-0000-0000-000020CC0000}"/>
    <cellStyle name="Note 2 5 3 3" xfId="10808" xr:uid="{00000000-0005-0000-0000-000021CC0000}"/>
    <cellStyle name="Note 2 5 3 3 2" xfId="39866" xr:uid="{00000000-0005-0000-0000-000022CC0000}"/>
    <cellStyle name="Note 2 5 3 4" xfId="33282" xr:uid="{00000000-0005-0000-0000-000023CC0000}"/>
    <cellStyle name="Note 2 5 4" xfId="5340" xr:uid="{00000000-0005-0000-0000-000024CC0000}"/>
    <cellStyle name="Note 2 5 4 2" xfId="18622" xr:uid="{00000000-0005-0000-0000-000025CC0000}"/>
    <cellStyle name="Note 2 5 4 2 2" xfId="26576" xr:uid="{00000000-0005-0000-0000-000026CC0000}"/>
    <cellStyle name="Note 2 5 4 2 2 2" xfId="55535" xr:uid="{00000000-0005-0000-0000-000027CC0000}"/>
    <cellStyle name="Note 2 5 4 2 3" xfId="47594" xr:uid="{00000000-0005-0000-0000-000028CC0000}"/>
    <cellStyle name="Note 2 5 4 3" xfId="11952" xr:uid="{00000000-0005-0000-0000-000029CC0000}"/>
    <cellStyle name="Note 2 5 4 3 2" xfId="41010" xr:uid="{00000000-0005-0000-0000-00002ACC0000}"/>
    <cellStyle name="Note 2 5 4 4" xfId="34426" xr:uid="{00000000-0005-0000-0000-00002BCC0000}"/>
    <cellStyle name="Note 2 5 5" xfId="7509" xr:uid="{00000000-0005-0000-0000-00002CCC0000}"/>
    <cellStyle name="Note 2 5 5 2" xfId="20770" xr:uid="{00000000-0005-0000-0000-00002DCC0000}"/>
    <cellStyle name="Note 2 5 5 2 2" xfId="28724" xr:uid="{00000000-0005-0000-0000-00002ECC0000}"/>
    <cellStyle name="Note 2 5 5 2 2 2" xfId="57683" xr:uid="{00000000-0005-0000-0000-00002FCC0000}"/>
    <cellStyle name="Note 2 5 5 2 3" xfId="49742" xr:uid="{00000000-0005-0000-0000-000030CC0000}"/>
    <cellStyle name="Note 2 5 5 3" xfId="14100" xr:uid="{00000000-0005-0000-0000-000031CC0000}"/>
    <cellStyle name="Note 2 5 5 3 2" xfId="43158" xr:uid="{00000000-0005-0000-0000-000032CC0000}"/>
    <cellStyle name="Note 2 5 5 4" xfId="36574" xr:uid="{00000000-0005-0000-0000-000033CC0000}"/>
    <cellStyle name="Note 2 5 6" xfId="15379" xr:uid="{00000000-0005-0000-0000-000034CC0000}"/>
    <cellStyle name="Note 2 5 6 2" xfId="23369" xr:uid="{00000000-0005-0000-0000-000035CC0000}"/>
    <cellStyle name="Note 2 5 6 2 2" xfId="52328" xr:uid="{00000000-0005-0000-0000-000036CC0000}"/>
    <cellStyle name="Note 2 5 6 3" xfId="44387" xr:uid="{00000000-0005-0000-0000-000037CC0000}"/>
    <cellStyle name="Note 2 5 7" xfId="21920" xr:uid="{00000000-0005-0000-0000-000038CC0000}"/>
    <cellStyle name="Note 2 5 7 2" xfId="29868" xr:uid="{00000000-0005-0000-0000-000039CC0000}"/>
    <cellStyle name="Note 2 5 7 2 2" xfId="58827" xr:uid="{00000000-0005-0000-0000-00003ACC0000}"/>
    <cellStyle name="Note 2 5 7 3" xfId="50886" xr:uid="{00000000-0005-0000-0000-00003BCC0000}"/>
    <cellStyle name="Note 2 5 8" xfId="8660" xr:uid="{00000000-0005-0000-0000-00003CCC0000}"/>
    <cellStyle name="Note 2 5 8 2" xfId="37718" xr:uid="{00000000-0005-0000-0000-00003DCC0000}"/>
    <cellStyle name="Note 2 5 9" xfId="31134" xr:uid="{00000000-0005-0000-0000-00003ECC0000}"/>
    <cellStyle name="Note 2 6" xfId="1794" xr:uid="{00000000-0005-0000-0000-00003FCC0000}"/>
    <cellStyle name="Note 2 6 2" xfId="2806" xr:uid="{00000000-0005-0000-0000-000040CC0000}"/>
    <cellStyle name="Note 2 6 2 2" xfId="6164" xr:uid="{00000000-0005-0000-0000-000041CC0000}"/>
    <cellStyle name="Note 2 6 2 2 2" xfId="19446" xr:uid="{00000000-0005-0000-0000-000042CC0000}"/>
    <cellStyle name="Note 2 6 2 2 2 2" xfId="27400" xr:uid="{00000000-0005-0000-0000-000043CC0000}"/>
    <cellStyle name="Note 2 6 2 2 2 2 2" xfId="56359" xr:uid="{00000000-0005-0000-0000-000044CC0000}"/>
    <cellStyle name="Note 2 6 2 2 2 3" xfId="48418" xr:uid="{00000000-0005-0000-0000-000045CC0000}"/>
    <cellStyle name="Note 2 6 2 2 3" xfId="12776" xr:uid="{00000000-0005-0000-0000-000046CC0000}"/>
    <cellStyle name="Note 2 6 2 2 3 2" xfId="41834" xr:uid="{00000000-0005-0000-0000-000047CC0000}"/>
    <cellStyle name="Note 2 6 2 2 4" xfId="35250" xr:uid="{00000000-0005-0000-0000-000048CC0000}"/>
    <cellStyle name="Note 2 6 2 3" xfId="16294" xr:uid="{00000000-0005-0000-0000-000049CC0000}"/>
    <cellStyle name="Note 2 6 2 3 2" xfId="24248" xr:uid="{00000000-0005-0000-0000-00004ACC0000}"/>
    <cellStyle name="Note 2 6 2 3 2 2" xfId="53207" xr:uid="{00000000-0005-0000-0000-00004BCC0000}"/>
    <cellStyle name="Note 2 6 2 3 3" xfId="45266" xr:uid="{00000000-0005-0000-0000-00004CCC0000}"/>
    <cellStyle name="Note 2 6 2 4" xfId="9484" xr:uid="{00000000-0005-0000-0000-00004DCC0000}"/>
    <cellStyle name="Note 2 6 2 4 2" xfId="38542" xr:uid="{00000000-0005-0000-0000-00004ECC0000}"/>
    <cellStyle name="Note 2 6 2 5" xfId="31958" xr:uid="{00000000-0005-0000-0000-00004FCC0000}"/>
    <cellStyle name="Note 2 6 3" xfId="4004" xr:uid="{00000000-0005-0000-0000-000050CC0000}"/>
    <cellStyle name="Note 2 6 3 2" xfId="17298" xr:uid="{00000000-0005-0000-0000-000051CC0000}"/>
    <cellStyle name="Note 2 6 3 2 2" xfId="25252" xr:uid="{00000000-0005-0000-0000-000052CC0000}"/>
    <cellStyle name="Note 2 6 3 2 2 2" xfId="54211" xr:uid="{00000000-0005-0000-0000-000053CC0000}"/>
    <cellStyle name="Note 2 6 3 2 3" xfId="46270" xr:uid="{00000000-0005-0000-0000-000054CC0000}"/>
    <cellStyle name="Note 2 6 3 3" xfId="10628" xr:uid="{00000000-0005-0000-0000-000055CC0000}"/>
    <cellStyle name="Note 2 6 3 3 2" xfId="39686" xr:uid="{00000000-0005-0000-0000-000056CC0000}"/>
    <cellStyle name="Note 2 6 3 4" xfId="33102" xr:uid="{00000000-0005-0000-0000-000057CC0000}"/>
    <cellStyle name="Note 2 6 4" xfId="5160" xr:uid="{00000000-0005-0000-0000-000058CC0000}"/>
    <cellStyle name="Note 2 6 4 2" xfId="18442" xr:uid="{00000000-0005-0000-0000-000059CC0000}"/>
    <cellStyle name="Note 2 6 4 2 2" xfId="26396" xr:uid="{00000000-0005-0000-0000-00005ACC0000}"/>
    <cellStyle name="Note 2 6 4 2 2 2" xfId="55355" xr:uid="{00000000-0005-0000-0000-00005BCC0000}"/>
    <cellStyle name="Note 2 6 4 2 3" xfId="47414" xr:uid="{00000000-0005-0000-0000-00005CCC0000}"/>
    <cellStyle name="Note 2 6 4 3" xfId="11772" xr:uid="{00000000-0005-0000-0000-00005DCC0000}"/>
    <cellStyle name="Note 2 6 4 3 2" xfId="40830" xr:uid="{00000000-0005-0000-0000-00005ECC0000}"/>
    <cellStyle name="Note 2 6 4 4" xfId="34246" xr:uid="{00000000-0005-0000-0000-00005FCC0000}"/>
    <cellStyle name="Note 2 6 5" xfId="7329" xr:uid="{00000000-0005-0000-0000-000060CC0000}"/>
    <cellStyle name="Note 2 6 5 2" xfId="20590" xr:uid="{00000000-0005-0000-0000-000061CC0000}"/>
    <cellStyle name="Note 2 6 5 2 2" xfId="28544" xr:uid="{00000000-0005-0000-0000-000062CC0000}"/>
    <cellStyle name="Note 2 6 5 2 2 2" xfId="57503" xr:uid="{00000000-0005-0000-0000-000063CC0000}"/>
    <cellStyle name="Note 2 6 5 2 3" xfId="49562" xr:uid="{00000000-0005-0000-0000-000064CC0000}"/>
    <cellStyle name="Note 2 6 5 3" xfId="13920" xr:uid="{00000000-0005-0000-0000-000065CC0000}"/>
    <cellStyle name="Note 2 6 5 3 2" xfId="42978" xr:uid="{00000000-0005-0000-0000-000066CC0000}"/>
    <cellStyle name="Note 2 6 5 4" xfId="36394" xr:uid="{00000000-0005-0000-0000-000067CC0000}"/>
    <cellStyle name="Note 2 6 6" xfId="15199" xr:uid="{00000000-0005-0000-0000-000068CC0000}"/>
    <cellStyle name="Note 2 6 6 2" xfId="23189" xr:uid="{00000000-0005-0000-0000-000069CC0000}"/>
    <cellStyle name="Note 2 6 6 2 2" xfId="52148" xr:uid="{00000000-0005-0000-0000-00006ACC0000}"/>
    <cellStyle name="Note 2 6 6 3" xfId="44207" xr:uid="{00000000-0005-0000-0000-00006BCC0000}"/>
    <cellStyle name="Note 2 6 7" xfId="21740" xr:uid="{00000000-0005-0000-0000-00006CCC0000}"/>
    <cellStyle name="Note 2 6 7 2" xfId="29688" xr:uid="{00000000-0005-0000-0000-00006DCC0000}"/>
    <cellStyle name="Note 2 6 7 2 2" xfId="58647" xr:uid="{00000000-0005-0000-0000-00006ECC0000}"/>
    <cellStyle name="Note 2 6 7 3" xfId="50706" xr:uid="{00000000-0005-0000-0000-00006FCC0000}"/>
    <cellStyle name="Note 2 6 8" xfId="8480" xr:uid="{00000000-0005-0000-0000-000070CC0000}"/>
    <cellStyle name="Note 2 6 8 2" xfId="37538" xr:uid="{00000000-0005-0000-0000-000071CC0000}"/>
    <cellStyle name="Note 2 6 9" xfId="30954" xr:uid="{00000000-0005-0000-0000-000072CC0000}"/>
    <cellStyle name="Note 2 7" xfId="3518" xr:uid="{00000000-0005-0000-0000-000073CC0000}"/>
    <cellStyle name="Note 2 7 2" xfId="4671" xr:uid="{00000000-0005-0000-0000-000074CC0000}"/>
    <cellStyle name="Note 2 7 2 2" xfId="17965" xr:uid="{00000000-0005-0000-0000-000075CC0000}"/>
    <cellStyle name="Note 2 7 2 2 2" xfId="25919" xr:uid="{00000000-0005-0000-0000-000076CC0000}"/>
    <cellStyle name="Note 2 7 2 2 2 2" xfId="54878" xr:uid="{00000000-0005-0000-0000-000077CC0000}"/>
    <cellStyle name="Note 2 7 2 2 3" xfId="46937" xr:uid="{00000000-0005-0000-0000-000078CC0000}"/>
    <cellStyle name="Note 2 7 2 3" xfId="11295" xr:uid="{00000000-0005-0000-0000-000079CC0000}"/>
    <cellStyle name="Note 2 7 2 3 2" xfId="40353" xr:uid="{00000000-0005-0000-0000-00007ACC0000}"/>
    <cellStyle name="Note 2 7 2 4" xfId="33769" xr:uid="{00000000-0005-0000-0000-00007BCC0000}"/>
    <cellStyle name="Note 2 7 3" xfId="6831" xr:uid="{00000000-0005-0000-0000-00007CCC0000}"/>
    <cellStyle name="Note 2 7 3 2" xfId="20113" xr:uid="{00000000-0005-0000-0000-00007DCC0000}"/>
    <cellStyle name="Note 2 7 3 2 2" xfId="28067" xr:uid="{00000000-0005-0000-0000-00007ECC0000}"/>
    <cellStyle name="Note 2 7 3 2 2 2" xfId="57026" xr:uid="{00000000-0005-0000-0000-00007FCC0000}"/>
    <cellStyle name="Note 2 7 3 2 3" xfId="49085" xr:uid="{00000000-0005-0000-0000-000080CC0000}"/>
    <cellStyle name="Note 2 7 3 3" xfId="13443" xr:uid="{00000000-0005-0000-0000-000081CC0000}"/>
    <cellStyle name="Note 2 7 3 3 2" xfId="42501" xr:uid="{00000000-0005-0000-0000-000082CC0000}"/>
    <cellStyle name="Note 2 7 3 4" xfId="35917" xr:uid="{00000000-0005-0000-0000-000083CC0000}"/>
    <cellStyle name="Note 2 7 4" xfId="7996" xr:uid="{00000000-0005-0000-0000-000084CC0000}"/>
    <cellStyle name="Note 2 7 4 2" xfId="21257" xr:uid="{00000000-0005-0000-0000-000085CC0000}"/>
    <cellStyle name="Note 2 7 4 2 2" xfId="29211" xr:uid="{00000000-0005-0000-0000-000086CC0000}"/>
    <cellStyle name="Note 2 7 4 2 2 2" xfId="58170" xr:uid="{00000000-0005-0000-0000-000087CC0000}"/>
    <cellStyle name="Note 2 7 4 2 3" xfId="50229" xr:uid="{00000000-0005-0000-0000-000088CC0000}"/>
    <cellStyle name="Note 2 7 4 3" xfId="14587" xr:uid="{00000000-0005-0000-0000-000089CC0000}"/>
    <cellStyle name="Note 2 7 4 3 2" xfId="43645" xr:uid="{00000000-0005-0000-0000-00008ACC0000}"/>
    <cellStyle name="Note 2 7 4 4" xfId="37061" xr:uid="{00000000-0005-0000-0000-00008BCC0000}"/>
    <cellStyle name="Note 2 7 5" xfId="15869" xr:uid="{00000000-0005-0000-0000-00008CCC0000}"/>
    <cellStyle name="Note 2 7 5 2" xfId="23858" xr:uid="{00000000-0005-0000-0000-00008DCC0000}"/>
    <cellStyle name="Note 2 7 5 2 2" xfId="52817" xr:uid="{00000000-0005-0000-0000-00008ECC0000}"/>
    <cellStyle name="Note 2 7 5 3" xfId="44876" xr:uid="{00000000-0005-0000-0000-00008FCC0000}"/>
    <cellStyle name="Note 2 7 6" xfId="22407" xr:uid="{00000000-0005-0000-0000-000090CC0000}"/>
    <cellStyle name="Note 2 7 6 2" xfId="30355" xr:uid="{00000000-0005-0000-0000-000091CC0000}"/>
    <cellStyle name="Note 2 7 6 2 2" xfId="59314" xr:uid="{00000000-0005-0000-0000-000092CC0000}"/>
    <cellStyle name="Note 2 7 6 3" xfId="51373" xr:uid="{00000000-0005-0000-0000-000093CC0000}"/>
    <cellStyle name="Note 2 7 7" xfId="10151" xr:uid="{00000000-0005-0000-0000-000094CC0000}"/>
    <cellStyle name="Note 2 7 7 2" xfId="39209" xr:uid="{00000000-0005-0000-0000-000095CC0000}"/>
    <cellStyle name="Note 2 7 8" xfId="32625" xr:uid="{00000000-0005-0000-0000-000096CC0000}"/>
    <cellStyle name="Note 2 8" xfId="2393" xr:uid="{00000000-0005-0000-0000-000097CC0000}"/>
    <cellStyle name="Note 2 8 2" xfId="5752" xr:uid="{00000000-0005-0000-0000-000098CC0000}"/>
    <cellStyle name="Note 2 8 2 2" xfId="19034" xr:uid="{00000000-0005-0000-0000-000099CC0000}"/>
    <cellStyle name="Note 2 8 2 2 2" xfId="26988" xr:uid="{00000000-0005-0000-0000-00009ACC0000}"/>
    <cellStyle name="Note 2 8 2 2 2 2" xfId="55947" xr:uid="{00000000-0005-0000-0000-00009BCC0000}"/>
    <cellStyle name="Note 2 8 2 2 3" xfId="48006" xr:uid="{00000000-0005-0000-0000-00009CCC0000}"/>
    <cellStyle name="Note 2 8 2 3" xfId="12364" xr:uid="{00000000-0005-0000-0000-00009DCC0000}"/>
    <cellStyle name="Note 2 8 2 3 2" xfId="41422" xr:uid="{00000000-0005-0000-0000-00009ECC0000}"/>
    <cellStyle name="Note 2 8 2 4" xfId="34838" xr:uid="{00000000-0005-0000-0000-00009FCC0000}"/>
    <cellStyle name="Note 2 8 3" xfId="14764" xr:uid="{00000000-0005-0000-0000-0000A0CC0000}"/>
    <cellStyle name="Note 2 8 3 2" xfId="22778" xr:uid="{00000000-0005-0000-0000-0000A1CC0000}"/>
    <cellStyle name="Note 2 8 3 2 2" xfId="51737" xr:uid="{00000000-0005-0000-0000-0000A2CC0000}"/>
    <cellStyle name="Note 2 8 3 3" xfId="43796" xr:uid="{00000000-0005-0000-0000-0000A3CC0000}"/>
    <cellStyle name="Note 2 8 4" xfId="9072" xr:uid="{00000000-0005-0000-0000-0000A4CC0000}"/>
    <cellStyle name="Note 2 8 4 2" xfId="38130" xr:uid="{00000000-0005-0000-0000-0000A5CC0000}"/>
    <cellStyle name="Note 2 8 5" xfId="31546" xr:uid="{00000000-0005-0000-0000-0000A6CC0000}"/>
    <cellStyle name="Note 2 9" xfId="3592" xr:uid="{00000000-0005-0000-0000-0000A7CC0000}"/>
    <cellStyle name="Note 2 9 2" xfId="16886" xr:uid="{00000000-0005-0000-0000-0000A8CC0000}"/>
    <cellStyle name="Note 2 9 2 2" xfId="24840" xr:uid="{00000000-0005-0000-0000-0000A9CC0000}"/>
    <cellStyle name="Note 2 9 2 2 2" xfId="53799" xr:uid="{00000000-0005-0000-0000-0000AACC0000}"/>
    <cellStyle name="Note 2 9 2 3" xfId="45858" xr:uid="{00000000-0005-0000-0000-0000ABCC0000}"/>
    <cellStyle name="Note 2 9 3" xfId="10216" xr:uid="{00000000-0005-0000-0000-0000ACCC0000}"/>
    <cellStyle name="Note 2 9 3 2" xfId="39274" xr:uid="{00000000-0005-0000-0000-0000ADCC0000}"/>
    <cellStyle name="Note 2 9 4" xfId="32690" xr:uid="{00000000-0005-0000-0000-0000AECC0000}"/>
    <cellStyle name="Note 3" xfId="1397" xr:uid="{00000000-0005-0000-0000-0000AFCC0000}"/>
    <cellStyle name="Note 3 10" xfId="6972" xr:uid="{00000000-0005-0000-0000-0000B0CC0000}"/>
    <cellStyle name="Note 3 10 2" xfId="20233" xr:uid="{00000000-0005-0000-0000-0000B1CC0000}"/>
    <cellStyle name="Note 3 10 2 2" xfId="28187" xr:uid="{00000000-0005-0000-0000-0000B2CC0000}"/>
    <cellStyle name="Note 3 10 2 2 2" xfId="57146" xr:uid="{00000000-0005-0000-0000-0000B3CC0000}"/>
    <cellStyle name="Note 3 10 2 3" xfId="49205" xr:uid="{00000000-0005-0000-0000-0000B4CC0000}"/>
    <cellStyle name="Note 3 10 3" xfId="13563" xr:uid="{00000000-0005-0000-0000-0000B5CC0000}"/>
    <cellStyle name="Note 3 10 3 2" xfId="42621" xr:uid="{00000000-0005-0000-0000-0000B6CC0000}"/>
    <cellStyle name="Note 3 10 4" xfId="36037" xr:uid="{00000000-0005-0000-0000-0000B7CC0000}"/>
    <cellStyle name="Note 3 11" xfId="14840" xr:uid="{00000000-0005-0000-0000-0000B8CC0000}"/>
    <cellStyle name="Note 3 11 2" xfId="22831" xr:uid="{00000000-0005-0000-0000-0000B9CC0000}"/>
    <cellStyle name="Note 3 11 2 2" xfId="51790" xr:uid="{00000000-0005-0000-0000-0000BACC0000}"/>
    <cellStyle name="Note 3 11 3" xfId="43849" xr:uid="{00000000-0005-0000-0000-0000BBCC0000}"/>
    <cellStyle name="Note 3 12" xfId="21383" xr:uid="{00000000-0005-0000-0000-0000BCCC0000}"/>
    <cellStyle name="Note 3 12 2" xfId="29331" xr:uid="{00000000-0005-0000-0000-0000BDCC0000}"/>
    <cellStyle name="Note 3 12 2 2" xfId="58290" xr:uid="{00000000-0005-0000-0000-0000BECC0000}"/>
    <cellStyle name="Note 3 12 3" xfId="50349" xr:uid="{00000000-0005-0000-0000-0000BFCC0000}"/>
    <cellStyle name="Note 3 13" xfId="22556" xr:uid="{00000000-0005-0000-0000-0000C0CC0000}"/>
    <cellStyle name="Note 3 13 2" xfId="30497" xr:uid="{00000000-0005-0000-0000-0000C1CC0000}"/>
    <cellStyle name="Note 3 13 2 2" xfId="59456" xr:uid="{00000000-0005-0000-0000-0000C2CC0000}"/>
    <cellStyle name="Note 3 13 3" xfId="51518" xr:uid="{00000000-0005-0000-0000-0000C3CC0000}"/>
    <cellStyle name="Note 3 14" xfId="22659" xr:uid="{00000000-0005-0000-0000-0000C4CC0000}"/>
    <cellStyle name="Note 3 14 2" xfId="51621" xr:uid="{00000000-0005-0000-0000-0000C5CC0000}"/>
    <cellStyle name="Note 3 15" xfId="8123" xr:uid="{00000000-0005-0000-0000-0000C6CC0000}"/>
    <cellStyle name="Note 3 15 2" xfId="37181" xr:uid="{00000000-0005-0000-0000-0000C7CC0000}"/>
    <cellStyle name="Note 3 16" xfId="30597" xr:uid="{00000000-0005-0000-0000-0000C8CC0000}"/>
    <cellStyle name="Note 3 2" xfId="1491" xr:uid="{00000000-0005-0000-0000-0000C9CC0000}"/>
    <cellStyle name="Note 3 2 10" xfId="14931" xr:uid="{00000000-0005-0000-0000-0000CACC0000}"/>
    <cellStyle name="Note 3 2 10 2" xfId="22921" xr:uid="{00000000-0005-0000-0000-0000CBCC0000}"/>
    <cellStyle name="Note 3 2 10 2 2" xfId="51880" xr:uid="{00000000-0005-0000-0000-0000CCCC0000}"/>
    <cellStyle name="Note 3 2 10 3" xfId="43939" xr:uid="{00000000-0005-0000-0000-0000CDCC0000}"/>
    <cellStyle name="Note 3 2 11" xfId="21473" xr:uid="{00000000-0005-0000-0000-0000CECC0000}"/>
    <cellStyle name="Note 3 2 11 2" xfId="29421" xr:uid="{00000000-0005-0000-0000-0000CFCC0000}"/>
    <cellStyle name="Note 3 2 11 2 2" xfId="58380" xr:uid="{00000000-0005-0000-0000-0000D0CC0000}"/>
    <cellStyle name="Note 3 2 11 3" xfId="50439" xr:uid="{00000000-0005-0000-0000-0000D1CC0000}"/>
    <cellStyle name="Note 3 2 12" xfId="22557" xr:uid="{00000000-0005-0000-0000-0000D2CC0000}"/>
    <cellStyle name="Note 3 2 12 2" xfId="30498" xr:uid="{00000000-0005-0000-0000-0000D3CC0000}"/>
    <cellStyle name="Note 3 2 12 2 2" xfId="59457" xr:uid="{00000000-0005-0000-0000-0000D4CC0000}"/>
    <cellStyle name="Note 3 2 12 3" xfId="51519" xr:uid="{00000000-0005-0000-0000-0000D5CC0000}"/>
    <cellStyle name="Note 3 2 13" xfId="22660" xr:uid="{00000000-0005-0000-0000-0000D6CC0000}"/>
    <cellStyle name="Note 3 2 13 2" xfId="51622" xr:uid="{00000000-0005-0000-0000-0000D7CC0000}"/>
    <cellStyle name="Note 3 2 14" xfId="8213" xr:uid="{00000000-0005-0000-0000-0000D8CC0000}"/>
    <cellStyle name="Note 3 2 14 2" xfId="37271" xr:uid="{00000000-0005-0000-0000-0000D9CC0000}"/>
    <cellStyle name="Note 3 2 15" xfId="30687" xr:uid="{00000000-0005-0000-0000-0000DACC0000}"/>
    <cellStyle name="Note 3 2 2" xfId="1711" xr:uid="{00000000-0005-0000-0000-0000DBCC0000}"/>
    <cellStyle name="Note 3 2 2 10" xfId="30900" xr:uid="{00000000-0005-0000-0000-0000DCCC0000}"/>
    <cellStyle name="Note 3 2 2 2" xfId="2336" xr:uid="{00000000-0005-0000-0000-0000DDCC0000}"/>
    <cellStyle name="Note 3 2 2 2 2" xfId="3344" xr:uid="{00000000-0005-0000-0000-0000DECC0000}"/>
    <cellStyle name="Note 3 2 2 2 2 2" xfId="6702" xr:uid="{00000000-0005-0000-0000-0000DFCC0000}"/>
    <cellStyle name="Note 3 2 2 2 2 2 2" xfId="19984" xr:uid="{00000000-0005-0000-0000-0000E0CC0000}"/>
    <cellStyle name="Note 3 2 2 2 2 2 2 2" xfId="27938" xr:uid="{00000000-0005-0000-0000-0000E1CC0000}"/>
    <cellStyle name="Note 3 2 2 2 2 2 2 2 2" xfId="56897" xr:uid="{00000000-0005-0000-0000-0000E2CC0000}"/>
    <cellStyle name="Note 3 2 2 2 2 2 2 3" xfId="48956" xr:uid="{00000000-0005-0000-0000-0000E3CC0000}"/>
    <cellStyle name="Note 3 2 2 2 2 2 3" xfId="13314" xr:uid="{00000000-0005-0000-0000-0000E4CC0000}"/>
    <cellStyle name="Note 3 2 2 2 2 2 3 2" xfId="42372" xr:uid="{00000000-0005-0000-0000-0000E5CC0000}"/>
    <cellStyle name="Note 3 2 2 2 2 2 4" xfId="35788" xr:uid="{00000000-0005-0000-0000-0000E6CC0000}"/>
    <cellStyle name="Note 3 2 2 2 2 3" xfId="16832" xr:uid="{00000000-0005-0000-0000-0000E7CC0000}"/>
    <cellStyle name="Note 3 2 2 2 2 3 2" xfId="24786" xr:uid="{00000000-0005-0000-0000-0000E8CC0000}"/>
    <cellStyle name="Note 3 2 2 2 2 3 2 2" xfId="53745" xr:uid="{00000000-0005-0000-0000-0000E9CC0000}"/>
    <cellStyle name="Note 3 2 2 2 2 3 3" xfId="45804" xr:uid="{00000000-0005-0000-0000-0000EACC0000}"/>
    <cellStyle name="Note 3 2 2 2 2 4" xfId="10022" xr:uid="{00000000-0005-0000-0000-0000EBCC0000}"/>
    <cellStyle name="Note 3 2 2 2 2 4 2" xfId="39080" xr:uid="{00000000-0005-0000-0000-0000ECCC0000}"/>
    <cellStyle name="Note 3 2 2 2 2 5" xfId="32496" xr:uid="{00000000-0005-0000-0000-0000EDCC0000}"/>
    <cellStyle name="Note 3 2 2 2 3" xfId="4542" xr:uid="{00000000-0005-0000-0000-0000EECC0000}"/>
    <cellStyle name="Note 3 2 2 2 3 2" xfId="17836" xr:uid="{00000000-0005-0000-0000-0000EFCC0000}"/>
    <cellStyle name="Note 3 2 2 2 3 2 2" xfId="25790" xr:uid="{00000000-0005-0000-0000-0000F0CC0000}"/>
    <cellStyle name="Note 3 2 2 2 3 2 2 2" xfId="54749" xr:uid="{00000000-0005-0000-0000-0000F1CC0000}"/>
    <cellStyle name="Note 3 2 2 2 3 2 3" xfId="46808" xr:uid="{00000000-0005-0000-0000-0000F2CC0000}"/>
    <cellStyle name="Note 3 2 2 2 3 3" xfId="11166" xr:uid="{00000000-0005-0000-0000-0000F3CC0000}"/>
    <cellStyle name="Note 3 2 2 2 3 3 2" xfId="40224" xr:uid="{00000000-0005-0000-0000-0000F4CC0000}"/>
    <cellStyle name="Note 3 2 2 2 3 4" xfId="33640" xr:uid="{00000000-0005-0000-0000-0000F5CC0000}"/>
    <cellStyle name="Note 3 2 2 2 4" xfId="5698" xr:uid="{00000000-0005-0000-0000-0000F6CC0000}"/>
    <cellStyle name="Note 3 2 2 2 4 2" xfId="18980" xr:uid="{00000000-0005-0000-0000-0000F7CC0000}"/>
    <cellStyle name="Note 3 2 2 2 4 2 2" xfId="26934" xr:uid="{00000000-0005-0000-0000-0000F8CC0000}"/>
    <cellStyle name="Note 3 2 2 2 4 2 2 2" xfId="55893" xr:uid="{00000000-0005-0000-0000-0000F9CC0000}"/>
    <cellStyle name="Note 3 2 2 2 4 2 3" xfId="47952" xr:uid="{00000000-0005-0000-0000-0000FACC0000}"/>
    <cellStyle name="Note 3 2 2 2 4 3" xfId="12310" xr:uid="{00000000-0005-0000-0000-0000FBCC0000}"/>
    <cellStyle name="Note 3 2 2 2 4 3 2" xfId="41368" xr:uid="{00000000-0005-0000-0000-0000FCCC0000}"/>
    <cellStyle name="Note 3 2 2 2 4 4" xfId="34784" xr:uid="{00000000-0005-0000-0000-0000FDCC0000}"/>
    <cellStyle name="Note 3 2 2 2 5" xfId="7867" xr:uid="{00000000-0005-0000-0000-0000FECC0000}"/>
    <cellStyle name="Note 3 2 2 2 5 2" xfId="21128" xr:uid="{00000000-0005-0000-0000-0000FFCC0000}"/>
    <cellStyle name="Note 3 2 2 2 5 2 2" xfId="29082" xr:uid="{00000000-0005-0000-0000-000000CD0000}"/>
    <cellStyle name="Note 3 2 2 2 5 2 2 2" xfId="58041" xr:uid="{00000000-0005-0000-0000-000001CD0000}"/>
    <cellStyle name="Note 3 2 2 2 5 2 3" xfId="50100" xr:uid="{00000000-0005-0000-0000-000002CD0000}"/>
    <cellStyle name="Note 3 2 2 2 5 3" xfId="14458" xr:uid="{00000000-0005-0000-0000-000003CD0000}"/>
    <cellStyle name="Note 3 2 2 2 5 3 2" xfId="43516" xr:uid="{00000000-0005-0000-0000-000004CD0000}"/>
    <cellStyle name="Note 3 2 2 2 5 4" xfId="36932" xr:uid="{00000000-0005-0000-0000-000005CD0000}"/>
    <cellStyle name="Note 3 2 2 2 6" xfId="15737" xr:uid="{00000000-0005-0000-0000-000006CD0000}"/>
    <cellStyle name="Note 3 2 2 2 6 2" xfId="23727" xr:uid="{00000000-0005-0000-0000-000007CD0000}"/>
    <cellStyle name="Note 3 2 2 2 6 2 2" xfId="52686" xr:uid="{00000000-0005-0000-0000-000008CD0000}"/>
    <cellStyle name="Note 3 2 2 2 6 3" xfId="44745" xr:uid="{00000000-0005-0000-0000-000009CD0000}"/>
    <cellStyle name="Note 3 2 2 2 7" xfId="22278" xr:uid="{00000000-0005-0000-0000-00000ACD0000}"/>
    <cellStyle name="Note 3 2 2 2 7 2" xfId="30226" xr:uid="{00000000-0005-0000-0000-00000BCD0000}"/>
    <cellStyle name="Note 3 2 2 2 7 2 2" xfId="59185" xr:uid="{00000000-0005-0000-0000-00000CCD0000}"/>
    <cellStyle name="Note 3 2 2 2 7 3" xfId="51244" xr:uid="{00000000-0005-0000-0000-00000DCD0000}"/>
    <cellStyle name="Note 3 2 2 2 8" xfId="9018" xr:uid="{00000000-0005-0000-0000-00000ECD0000}"/>
    <cellStyle name="Note 3 2 2 2 8 2" xfId="38076" xr:uid="{00000000-0005-0000-0000-00000FCD0000}"/>
    <cellStyle name="Note 3 2 2 2 9" xfId="31492" xr:uid="{00000000-0005-0000-0000-000010CD0000}"/>
    <cellStyle name="Note 3 2 2 3" xfId="2752" xr:uid="{00000000-0005-0000-0000-000011CD0000}"/>
    <cellStyle name="Note 3 2 2 3 2" xfId="6110" xr:uid="{00000000-0005-0000-0000-000012CD0000}"/>
    <cellStyle name="Note 3 2 2 3 2 2" xfId="19392" xr:uid="{00000000-0005-0000-0000-000013CD0000}"/>
    <cellStyle name="Note 3 2 2 3 2 2 2" xfId="27346" xr:uid="{00000000-0005-0000-0000-000014CD0000}"/>
    <cellStyle name="Note 3 2 2 3 2 2 2 2" xfId="56305" xr:uid="{00000000-0005-0000-0000-000015CD0000}"/>
    <cellStyle name="Note 3 2 2 3 2 2 3" xfId="48364" xr:uid="{00000000-0005-0000-0000-000016CD0000}"/>
    <cellStyle name="Note 3 2 2 3 2 3" xfId="12722" xr:uid="{00000000-0005-0000-0000-000017CD0000}"/>
    <cellStyle name="Note 3 2 2 3 2 3 2" xfId="41780" xr:uid="{00000000-0005-0000-0000-000018CD0000}"/>
    <cellStyle name="Note 3 2 2 3 2 4" xfId="35196" xr:uid="{00000000-0005-0000-0000-000019CD0000}"/>
    <cellStyle name="Note 3 2 2 3 3" xfId="16240" xr:uid="{00000000-0005-0000-0000-00001ACD0000}"/>
    <cellStyle name="Note 3 2 2 3 3 2" xfId="24194" xr:uid="{00000000-0005-0000-0000-00001BCD0000}"/>
    <cellStyle name="Note 3 2 2 3 3 2 2" xfId="53153" xr:uid="{00000000-0005-0000-0000-00001CCD0000}"/>
    <cellStyle name="Note 3 2 2 3 3 3" xfId="45212" xr:uid="{00000000-0005-0000-0000-00001DCD0000}"/>
    <cellStyle name="Note 3 2 2 3 4" xfId="9430" xr:uid="{00000000-0005-0000-0000-00001ECD0000}"/>
    <cellStyle name="Note 3 2 2 3 4 2" xfId="38488" xr:uid="{00000000-0005-0000-0000-00001FCD0000}"/>
    <cellStyle name="Note 3 2 2 3 5" xfId="31904" xr:uid="{00000000-0005-0000-0000-000020CD0000}"/>
    <cellStyle name="Note 3 2 2 4" xfId="3950" xr:uid="{00000000-0005-0000-0000-000021CD0000}"/>
    <cellStyle name="Note 3 2 2 4 2" xfId="17244" xr:uid="{00000000-0005-0000-0000-000022CD0000}"/>
    <cellStyle name="Note 3 2 2 4 2 2" xfId="25198" xr:uid="{00000000-0005-0000-0000-000023CD0000}"/>
    <cellStyle name="Note 3 2 2 4 2 2 2" xfId="54157" xr:uid="{00000000-0005-0000-0000-000024CD0000}"/>
    <cellStyle name="Note 3 2 2 4 2 3" xfId="46216" xr:uid="{00000000-0005-0000-0000-000025CD0000}"/>
    <cellStyle name="Note 3 2 2 4 3" xfId="10574" xr:uid="{00000000-0005-0000-0000-000026CD0000}"/>
    <cellStyle name="Note 3 2 2 4 3 2" xfId="39632" xr:uid="{00000000-0005-0000-0000-000027CD0000}"/>
    <cellStyle name="Note 3 2 2 4 4" xfId="33048" xr:uid="{00000000-0005-0000-0000-000028CD0000}"/>
    <cellStyle name="Note 3 2 2 5" xfId="5106" xr:uid="{00000000-0005-0000-0000-000029CD0000}"/>
    <cellStyle name="Note 3 2 2 5 2" xfId="18388" xr:uid="{00000000-0005-0000-0000-00002ACD0000}"/>
    <cellStyle name="Note 3 2 2 5 2 2" xfId="26342" xr:uid="{00000000-0005-0000-0000-00002BCD0000}"/>
    <cellStyle name="Note 3 2 2 5 2 2 2" xfId="55301" xr:uid="{00000000-0005-0000-0000-00002CCD0000}"/>
    <cellStyle name="Note 3 2 2 5 2 3" xfId="47360" xr:uid="{00000000-0005-0000-0000-00002DCD0000}"/>
    <cellStyle name="Note 3 2 2 5 3" xfId="11718" xr:uid="{00000000-0005-0000-0000-00002ECD0000}"/>
    <cellStyle name="Note 3 2 2 5 3 2" xfId="40776" xr:uid="{00000000-0005-0000-0000-00002FCD0000}"/>
    <cellStyle name="Note 3 2 2 5 4" xfId="34192" xr:uid="{00000000-0005-0000-0000-000030CD0000}"/>
    <cellStyle name="Note 3 2 2 6" xfId="7275" xr:uid="{00000000-0005-0000-0000-000031CD0000}"/>
    <cellStyle name="Note 3 2 2 6 2" xfId="20536" xr:uid="{00000000-0005-0000-0000-000032CD0000}"/>
    <cellStyle name="Note 3 2 2 6 2 2" xfId="28490" xr:uid="{00000000-0005-0000-0000-000033CD0000}"/>
    <cellStyle name="Note 3 2 2 6 2 2 2" xfId="57449" xr:uid="{00000000-0005-0000-0000-000034CD0000}"/>
    <cellStyle name="Note 3 2 2 6 2 3" xfId="49508" xr:uid="{00000000-0005-0000-0000-000035CD0000}"/>
    <cellStyle name="Note 3 2 2 6 3" xfId="13866" xr:uid="{00000000-0005-0000-0000-000036CD0000}"/>
    <cellStyle name="Note 3 2 2 6 3 2" xfId="42924" xr:uid="{00000000-0005-0000-0000-000037CD0000}"/>
    <cellStyle name="Note 3 2 2 6 4" xfId="36340" xr:uid="{00000000-0005-0000-0000-000038CD0000}"/>
    <cellStyle name="Note 3 2 2 7" xfId="15144" xr:uid="{00000000-0005-0000-0000-000039CD0000}"/>
    <cellStyle name="Note 3 2 2 7 2" xfId="23134" xr:uid="{00000000-0005-0000-0000-00003ACD0000}"/>
    <cellStyle name="Note 3 2 2 7 2 2" xfId="52093" xr:uid="{00000000-0005-0000-0000-00003BCD0000}"/>
    <cellStyle name="Note 3 2 2 7 3" xfId="44152" xr:uid="{00000000-0005-0000-0000-00003CCD0000}"/>
    <cellStyle name="Note 3 2 2 8" xfId="21686" xr:uid="{00000000-0005-0000-0000-00003DCD0000}"/>
    <cellStyle name="Note 3 2 2 8 2" xfId="29634" xr:uid="{00000000-0005-0000-0000-00003ECD0000}"/>
    <cellStyle name="Note 3 2 2 8 2 2" xfId="58593" xr:uid="{00000000-0005-0000-0000-00003FCD0000}"/>
    <cellStyle name="Note 3 2 2 8 3" xfId="50652" xr:uid="{00000000-0005-0000-0000-000040CD0000}"/>
    <cellStyle name="Note 3 2 2 9" xfId="8426" xr:uid="{00000000-0005-0000-0000-000041CD0000}"/>
    <cellStyle name="Note 3 2 2 9 2" xfId="37484" xr:uid="{00000000-0005-0000-0000-000042CD0000}"/>
    <cellStyle name="Note 3 2 3" xfId="2123" xr:uid="{00000000-0005-0000-0000-000043CD0000}"/>
    <cellStyle name="Note 3 2 3 2" xfId="3131" xr:uid="{00000000-0005-0000-0000-000044CD0000}"/>
    <cellStyle name="Note 3 2 3 2 2" xfId="6489" xr:uid="{00000000-0005-0000-0000-000045CD0000}"/>
    <cellStyle name="Note 3 2 3 2 2 2" xfId="19771" xr:uid="{00000000-0005-0000-0000-000046CD0000}"/>
    <cellStyle name="Note 3 2 3 2 2 2 2" xfId="27725" xr:uid="{00000000-0005-0000-0000-000047CD0000}"/>
    <cellStyle name="Note 3 2 3 2 2 2 2 2" xfId="56684" xr:uid="{00000000-0005-0000-0000-000048CD0000}"/>
    <cellStyle name="Note 3 2 3 2 2 2 3" xfId="48743" xr:uid="{00000000-0005-0000-0000-000049CD0000}"/>
    <cellStyle name="Note 3 2 3 2 2 3" xfId="13101" xr:uid="{00000000-0005-0000-0000-00004ACD0000}"/>
    <cellStyle name="Note 3 2 3 2 2 3 2" xfId="42159" xr:uid="{00000000-0005-0000-0000-00004BCD0000}"/>
    <cellStyle name="Note 3 2 3 2 2 4" xfId="35575" xr:uid="{00000000-0005-0000-0000-00004CCD0000}"/>
    <cellStyle name="Note 3 2 3 2 3" xfId="16619" xr:uid="{00000000-0005-0000-0000-00004DCD0000}"/>
    <cellStyle name="Note 3 2 3 2 3 2" xfId="24573" xr:uid="{00000000-0005-0000-0000-00004ECD0000}"/>
    <cellStyle name="Note 3 2 3 2 3 2 2" xfId="53532" xr:uid="{00000000-0005-0000-0000-00004FCD0000}"/>
    <cellStyle name="Note 3 2 3 2 3 3" xfId="45591" xr:uid="{00000000-0005-0000-0000-000050CD0000}"/>
    <cellStyle name="Note 3 2 3 2 4" xfId="9809" xr:uid="{00000000-0005-0000-0000-000051CD0000}"/>
    <cellStyle name="Note 3 2 3 2 4 2" xfId="38867" xr:uid="{00000000-0005-0000-0000-000052CD0000}"/>
    <cellStyle name="Note 3 2 3 2 5" xfId="32283" xr:uid="{00000000-0005-0000-0000-000053CD0000}"/>
    <cellStyle name="Note 3 2 3 3" xfId="4329" xr:uid="{00000000-0005-0000-0000-000054CD0000}"/>
    <cellStyle name="Note 3 2 3 3 2" xfId="17623" xr:uid="{00000000-0005-0000-0000-000055CD0000}"/>
    <cellStyle name="Note 3 2 3 3 2 2" xfId="25577" xr:uid="{00000000-0005-0000-0000-000056CD0000}"/>
    <cellStyle name="Note 3 2 3 3 2 2 2" xfId="54536" xr:uid="{00000000-0005-0000-0000-000057CD0000}"/>
    <cellStyle name="Note 3 2 3 3 2 3" xfId="46595" xr:uid="{00000000-0005-0000-0000-000058CD0000}"/>
    <cellStyle name="Note 3 2 3 3 3" xfId="10953" xr:uid="{00000000-0005-0000-0000-000059CD0000}"/>
    <cellStyle name="Note 3 2 3 3 3 2" xfId="40011" xr:uid="{00000000-0005-0000-0000-00005ACD0000}"/>
    <cellStyle name="Note 3 2 3 3 4" xfId="33427" xr:uid="{00000000-0005-0000-0000-00005BCD0000}"/>
    <cellStyle name="Note 3 2 3 4" xfId="5485" xr:uid="{00000000-0005-0000-0000-00005CCD0000}"/>
    <cellStyle name="Note 3 2 3 4 2" xfId="18767" xr:uid="{00000000-0005-0000-0000-00005DCD0000}"/>
    <cellStyle name="Note 3 2 3 4 2 2" xfId="26721" xr:uid="{00000000-0005-0000-0000-00005ECD0000}"/>
    <cellStyle name="Note 3 2 3 4 2 2 2" xfId="55680" xr:uid="{00000000-0005-0000-0000-00005FCD0000}"/>
    <cellStyle name="Note 3 2 3 4 2 3" xfId="47739" xr:uid="{00000000-0005-0000-0000-000060CD0000}"/>
    <cellStyle name="Note 3 2 3 4 3" xfId="12097" xr:uid="{00000000-0005-0000-0000-000061CD0000}"/>
    <cellStyle name="Note 3 2 3 4 3 2" xfId="41155" xr:uid="{00000000-0005-0000-0000-000062CD0000}"/>
    <cellStyle name="Note 3 2 3 4 4" xfId="34571" xr:uid="{00000000-0005-0000-0000-000063CD0000}"/>
    <cellStyle name="Note 3 2 3 5" xfId="7654" xr:uid="{00000000-0005-0000-0000-000064CD0000}"/>
    <cellStyle name="Note 3 2 3 5 2" xfId="20915" xr:uid="{00000000-0005-0000-0000-000065CD0000}"/>
    <cellStyle name="Note 3 2 3 5 2 2" xfId="28869" xr:uid="{00000000-0005-0000-0000-000066CD0000}"/>
    <cellStyle name="Note 3 2 3 5 2 2 2" xfId="57828" xr:uid="{00000000-0005-0000-0000-000067CD0000}"/>
    <cellStyle name="Note 3 2 3 5 2 3" xfId="49887" xr:uid="{00000000-0005-0000-0000-000068CD0000}"/>
    <cellStyle name="Note 3 2 3 5 3" xfId="14245" xr:uid="{00000000-0005-0000-0000-000069CD0000}"/>
    <cellStyle name="Note 3 2 3 5 3 2" xfId="43303" xr:uid="{00000000-0005-0000-0000-00006ACD0000}"/>
    <cellStyle name="Note 3 2 3 5 4" xfId="36719" xr:uid="{00000000-0005-0000-0000-00006BCD0000}"/>
    <cellStyle name="Note 3 2 3 6" xfId="15524" xr:uid="{00000000-0005-0000-0000-00006CCD0000}"/>
    <cellStyle name="Note 3 2 3 6 2" xfId="23514" xr:uid="{00000000-0005-0000-0000-00006DCD0000}"/>
    <cellStyle name="Note 3 2 3 6 2 2" xfId="52473" xr:uid="{00000000-0005-0000-0000-00006ECD0000}"/>
    <cellStyle name="Note 3 2 3 6 3" xfId="44532" xr:uid="{00000000-0005-0000-0000-00006FCD0000}"/>
    <cellStyle name="Note 3 2 3 7" xfId="22065" xr:uid="{00000000-0005-0000-0000-000070CD0000}"/>
    <cellStyle name="Note 3 2 3 7 2" xfId="30013" xr:uid="{00000000-0005-0000-0000-000071CD0000}"/>
    <cellStyle name="Note 3 2 3 7 2 2" xfId="58972" xr:uid="{00000000-0005-0000-0000-000072CD0000}"/>
    <cellStyle name="Note 3 2 3 7 3" xfId="51031" xr:uid="{00000000-0005-0000-0000-000073CD0000}"/>
    <cellStyle name="Note 3 2 3 8" xfId="8805" xr:uid="{00000000-0005-0000-0000-000074CD0000}"/>
    <cellStyle name="Note 3 2 3 8 2" xfId="37863" xr:uid="{00000000-0005-0000-0000-000075CD0000}"/>
    <cellStyle name="Note 3 2 3 9" xfId="31279" xr:uid="{00000000-0005-0000-0000-000076CD0000}"/>
    <cellStyle name="Note 3 2 4" xfId="1941" xr:uid="{00000000-0005-0000-0000-000077CD0000}"/>
    <cellStyle name="Note 3 2 4 2" xfId="2951" xr:uid="{00000000-0005-0000-0000-000078CD0000}"/>
    <cellStyle name="Note 3 2 4 2 2" xfId="6309" xr:uid="{00000000-0005-0000-0000-000079CD0000}"/>
    <cellStyle name="Note 3 2 4 2 2 2" xfId="19591" xr:uid="{00000000-0005-0000-0000-00007ACD0000}"/>
    <cellStyle name="Note 3 2 4 2 2 2 2" xfId="27545" xr:uid="{00000000-0005-0000-0000-00007BCD0000}"/>
    <cellStyle name="Note 3 2 4 2 2 2 2 2" xfId="56504" xr:uid="{00000000-0005-0000-0000-00007CCD0000}"/>
    <cellStyle name="Note 3 2 4 2 2 2 3" xfId="48563" xr:uid="{00000000-0005-0000-0000-00007DCD0000}"/>
    <cellStyle name="Note 3 2 4 2 2 3" xfId="12921" xr:uid="{00000000-0005-0000-0000-00007ECD0000}"/>
    <cellStyle name="Note 3 2 4 2 2 3 2" xfId="41979" xr:uid="{00000000-0005-0000-0000-00007FCD0000}"/>
    <cellStyle name="Note 3 2 4 2 2 4" xfId="35395" xr:uid="{00000000-0005-0000-0000-000080CD0000}"/>
    <cellStyle name="Note 3 2 4 2 3" xfId="16439" xr:uid="{00000000-0005-0000-0000-000081CD0000}"/>
    <cellStyle name="Note 3 2 4 2 3 2" xfId="24393" xr:uid="{00000000-0005-0000-0000-000082CD0000}"/>
    <cellStyle name="Note 3 2 4 2 3 2 2" xfId="53352" xr:uid="{00000000-0005-0000-0000-000083CD0000}"/>
    <cellStyle name="Note 3 2 4 2 3 3" xfId="45411" xr:uid="{00000000-0005-0000-0000-000084CD0000}"/>
    <cellStyle name="Note 3 2 4 2 4" xfId="9629" xr:uid="{00000000-0005-0000-0000-000085CD0000}"/>
    <cellStyle name="Note 3 2 4 2 4 2" xfId="38687" xr:uid="{00000000-0005-0000-0000-000086CD0000}"/>
    <cellStyle name="Note 3 2 4 2 5" xfId="32103" xr:uid="{00000000-0005-0000-0000-000087CD0000}"/>
    <cellStyle name="Note 3 2 4 3" xfId="4149" xr:uid="{00000000-0005-0000-0000-000088CD0000}"/>
    <cellStyle name="Note 3 2 4 3 2" xfId="17443" xr:uid="{00000000-0005-0000-0000-000089CD0000}"/>
    <cellStyle name="Note 3 2 4 3 2 2" xfId="25397" xr:uid="{00000000-0005-0000-0000-00008ACD0000}"/>
    <cellStyle name="Note 3 2 4 3 2 2 2" xfId="54356" xr:uid="{00000000-0005-0000-0000-00008BCD0000}"/>
    <cellStyle name="Note 3 2 4 3 2 3" xfId="46415" xr:uid="{00000000-0005-0000-0000-00008CCD0000}"/>
    <cellStyle name="Note 3 2 4 3 3" xfId="10773" xr:uid="{00000000-0005-0000-0000-00008DCD0000}"/>
    <cellStyle name="Note 3 2 4 3 3 2" xfId="39831" xr:uid="{00000000-0005-0000-0000-00008ECD0000}"/>
    <cellStyle name="Note 3 2 4 3 4" xfId="33247" xr:uid="{00000000-0005-0000-0000-00008FCD0000}"/>
    <cellStyle name="Note 3 2 4 4" xfId="5305" xr:uid="{00000000-0005-0000-0000-000090CD0000}"/>
    <cellStyle name="Note 3 2 4 4 2" xfId="18587" xr:uid="{00000000-0005-0000-0000-000091CD0000}"/>
    <cellStyle name="Note 3 2 4 4 2 2" xfId="26541" xr:uid="{00000000-0005-0000-0000-000092CD0000}"/>
    <cellStyle name="Note 3 2 4 4 2 2 2" xfId="55500" xr:uid="{00000000-0005-0000-0000-000093CD0000}"/>
    <cellStyle name="Note 3 2 4 4 2 3" xfId="47559" xr:uid="{00000000-0005-0000-0000-000094CD0000}"/>
    <cellStyle name="Note 3 2 4 4 3" xfId="11917" xr:uid="{00000000-0005-0000-0000-000095CD0000}"/>
    <cellStyle name="Note 3 2 4 4 3 2" xfId="40975" xr:uid="{00000000-0005-0000-0000-000096CD0000}"/>
    <cellStyle name="Note 3 2 4 4 4" xfId="34391" xr:uid="{00000000-0005-0000-0000-000097CD0000}"/>
    <cellStyle name="Note 3 2 4 5" xfId="7474" xr:uid="{00000000-0005-0000-0000-000098CD0000}"/>
    <cellStyle name="Note 3 2 4 5 2" xfId="20735" xr:uid="{00000000-0005-0000-0000-000099CD0000}"/>
    <cellStyle name="Note 3 2 4 5 2 2" xfId="28689" xr:uid="{00000000-0005-0000-0000-00009ACD0000}"/>
    <cellStyle name="Note 3 2 4 5 2 2 2" xfId="57648" xr:uid="{00000000-0005-0000-0000-00009BCD0000}"/>
    <cellStyle name="Note 3 2 4 5 2 3" xfId="49707" xr:uid="{00000000-0005-0000-0000-00009CCD0000}"/>
    <cellStyle name="Note 3 2 4 5 3" xfId="14065" xr:uid="{00000000-0005-0000-0000-00009DCD0000}"/>
    <cellStyle name="Note 3 2 4 5 3 2" xfId="43123" xr:uid="{00000000-0005-0000-0000-00009ECD0000}"/>
    <cellStyle name="Note 3 2 4 5 4" xfId="36539" xr:uid="{00000000-0005-0000-0000-00009FCD0000}"/>
    <cellStyle name="Note 3 2 4 6" xfId="15344" xr:uid="{00000000-0005-0000-0000-0000A0CD0000}"/>
    <cellStyle name="Note 3 2 4 6 2" xfId="23334" xr:uid="{00000000-0005-0000-0000-0000A1CD0000}"/>
    <cellStyle name="Note 3 2 4 6 2 2" xfId="52293" xr:uid="{00000000-0005-0000-0000-0000A2CD0000}"/>
    <cellStyle name="Note 3 2 4 6 3" xfId="44352" xr:uid="{00000000-0005-0000-0000-0000A3CD0000}"/>
    <cellStyle name="Note 3 2 4 7" xfId="21885" xr:uid="{00000000-0005-0000-0000-0000A4CD0000}"/>
    <cellStyle name="Note 3 2 4 7 2" xfId="29833" xr:uid="{00000000-0005-0000-0000-0000A5CD0000}"/>
    <cellStyle name="Note 3 2 4 7 2 2" xfId="58792" xr:uid="{00000000-0005-0000-0000-0000A6CD0000}"/>
    <cellStyle name="Note 3 2 4 7 3" xfId="50851" xr:uid="{00000000-0005-0000-0000-0000A7CD0000}"/>
    <cellStyle name="Note 3 2 4 8" xfId="8625" xr:uid="{00000000-0005-0000-0000-0000A8CD0000}"/>
    <cellStyle name="Note 3 2 4 8 2" xfId="37683" xr:uid="{00000000-0005-0000-0000-0000A9CD0000}"/>
    <cellStyle name="Note 3 2 4 9" xfId="31099" xr:uid="{00000000-0005-0000-0000-0000AACD0000}"/>
    <cellStyle name="Note 3 2 5" xfId="3521" xr:uid="{00000000-0005-0000-0000-0000ABCD0000}"/>
    <cellStyle name="Note 3 2 5 2" xfId="4674" xr:uid="{00000000-0005-0000-0000-0000ACCD0000}"/>
    <cellStyle name="Note 3 2 5 2 2" xfId="17968" xr:uid="{00000000-0005-0000-0000-0000ADCD0000}"/>
    <cellStyle name="Note 3 2 5 2 2 2" xfId="25922" xr:uid="{00000000-0005-0000-0000-0000AECD0000}"/>
    <cellStyle name="Note 3 2 5 2 2 2 2" xfId="54881" xr:uid="{00000000-0005-0000-0000-0000AFCD0000}"/>
    <cellStyle name="Note 3 2 5 2 2 3" xfId="46940" xr:uid="{00000000-0005-0000-0000-0000B0CD0000}"/>
    <cellStyle name="Note 3 2 5 2 3" xfId="11298" xr:uid="{00000000-0005-0000-0000-0000B1CD0000}"/>
    <cellStyle name="Note 3 2 5 2 3 2" xfId="40356" xr:uid="{00000000-0005-0000-0000-0000B2CD0000}"/>
    <cellStyle name="Note 3 2 5 2 4" xfId="33772" xr:uid="{00000000-0005-0000-0000-0000B3CD0000}"/>
    <cellStyle name="Note 3 2 5 3" xfId="6834" xr:uid="{00000000-0005-0000-0000-0000B4CD0000}"/>
    <cellStyle name="Note 3 2 5 3 2" xfId="20116" xr:uid="{00000000-0005-0000-0000-0000B5CD0000}"/>
    <cellStyle name="Note 3 2 5 3 2 2" xfId="28070" xr:uid="{00000000-0005-0000-0000-0000B6CD0000}"/>
    <cellStyle name="Note 3 2 5 3 2 2 2" xfId="57029" xr:uid="{00000000-0005-0000-0000-0000B7CD0000}"/>
    <cellStyle name="Note 3 2 5 3 2 3" xfId="49088" xr:uid="{00000000-0005-0000-0000-0000B8CD0000}"/>
    <cellStyle name="Note 3 2 5 3 3" xfId="13446" xr:uid="{00000000-0005-0000-0000-0000B9CD0000}"/>
    <cellStyle name="Note 3 2 5 3 3 2" xfId="42504" xr:uid="{00000000-0005-0000-0000-0000BACD0000}"/>
    <cellStyle name="Note 3 2 5 3 4" xfId="35920" xr:uid="{00000000-0005-0000-0000-0000BBCD0000}"/>
    <cellStyle name="Note 3 2 5 4" xfId="7999" xr:uid="{00000000-0005-0000-0000-0000BCCD0000}"/>
    <cellStyle name="Note 3 2 5 4 2" xfId="21260" xr:uid="{00000000-0005-0000-0000-0000BDCD0000}"/>
    <cellStyle name="Note 3 2 5 4 2 2" xfId="29214" xr:uid="{00000000-0005-0000-0000-0000BECD0000}"/>
    <cellStyle name="Note 3 2 5 4 2 2 2" xfId="58173" xr:uid="{00000000-0005-0000-0000-0000BFCD0000}"/>
    <cellStyle name="Note 3 2 5 4 2 3" xfId="50232" xr:uid="{00000000-0005-0000-0000-0000C0CD0000}"/>
    <cellStyle name="Note 3 2 5 4 3" xfId="14590" xr:uid="{00000000-0005-0000-0000-0000C1CD0000}"/>
    <cellStyle name="Note 3 2 5 4 3 2" xfId="43648" xr:uid="{00000000-0005-0000-0000-0000C2CD0000}"/>
    <cellStyle name="Note 3 2 5 4 4" xfId="37064" xr:uid="{00000000-0005-0000-0000-0000C3CD0000}"/>
    <cellStyle name="Note 3 2 5 5" xfId="15872" xr:uid="{00000000-0005-0000-0000-0000C4CD0000}"/>
    <cellStyle name="Note 3 2 5 5 2" xfId="23861" xr:uid="{00000000-0005-0000-0000-0000C5CD0000}"/>
    <cellStyle name="Note 3 2 5 5 2 2" xfId="52820" xr:uid="{00000000-0005-0000-0000-0000C6CD0000}"/>
    <cellStyle name="Note 3 2 5 5 3" xfId="44879" xr:uid="{00000000-0005-0000-0000-0000C7CD0000}"/>
    <cellStyle name="Note 3 2 5 6" xfId="22410" xr:uid="{00000000-0005-0000-0000-0000C8CD0000}"/>
    <cellStyle name="Note 3 2 5 6 2" xfId="30358" xr:uid="{00000000-0005-0000-0000-0000C9CD0000}"/>
    <cellStyle name="Note 3 2 5 6 2 2" xfId="59317" xr:uid="{00000000-0005-0000-0000-0000CACD0000}"/>
    <cellStyle name="Note 3 2 5 6 3" xfId="51376" xr:uid="{00000000-0005-0000-0000-0000CBCD0000}"/>
    <cellStyle name="Note 3 2 5 7" xfId="10154" xr:uid="{00000000-0005-0000-0000-0000CCCD0000}"/>
    <cellStyle name="Note 3 2 5 7 2" xfId="39212" xr:uid="{00000000-0005-0000-0000-0000CDCD0000}"/>
    <cellStyle name="Note 3 2 5 8" xfId="32628" xr:uid="{00000000-0005-0000-0000-0000CECD0000}"/>
    <cellStyle name="Note 3 2 6" xfId="2539" xr:uid="{00000000-0005-0000-0000-0000CFCD0000}"/>
    <cellStyle name="Note 3 2 6 2" xfId="5897" xr:uid="{00000000-0005-0000-0000-0000D0CD0000}"/>
    <cellStyle name="Note 3 2 6 2 2" xfId="19179" xr:uid="{00000000-0005-0000-0000-0000D1CD0000}"/>
    <cellStyle name="Note 3 2 6 2 2 2" xfId="27133" xr:uid="{00000000-0005-0000-0000-0000D2CD0000}"/>
    <cellStyle name="Note 3 2 6 2 2 2 2" xfId="56092" xr:uid="{00000000-0005-0000-0000-0000D3CD0000}"/>
    <cellStyle name="Note 3 2 6 2 2 3" xfId="48151" xr:uid="{00000000-0005-0000-0000-0000D4CD0000}"/>
    <cellStyle name="Note 3 2 6 2 3" xfId="12509" xr:uid="{00000000-0005-0000-0000-0000D5CD0000}"/>
    <cellStyle name="Note 3 2 6 2 3 2" xfId="41567" xr:uid="{00000000-0005-0000-0000-0000D6CD0000}"/>
    <cellStyle name="Note 3 2 6 2 4" xfId="34983" xr:uid="{00000000-0005-0000-0000-0000D7CD0000}"/>
    <cellStyle name="Note 3 2 6 3" xfId="16023" xr:uid="{00000000-0005-0000-0000-0000D8CD0000}"/>
    <cellStyle name="Note 3 2 6 3 2" xfId="23977" xr:uid="{00000000-0005-0000-0000-0000D9CD0000}"/>
    <cellStyle name="Note 3 2 6 3 2 2" xfId="52936" xr:uid="{00000000-0005-0000-0000-0000DACD0000}"/>
    <cellStyle name="Note 3 2 6 3 3" xfId="44995" xr:uid="{00000000-0005-0000-0000-0000DBCD0000}"/>
    <cellStyle name="Note 3 2 6 4" xfId="9217" xr:uid="{00000000-0005-0000-0000-0000DCCD0000}"/>
    <cellStyle name="Note 3 2 6 4 2" xfId="38275" xr:uid="{00000000-0005-0000-0000-0000DDCD0000}"/>
    <cellStyle name="Note 3 2 6 5" xfId="31691" xr:uid="{00000000-0005-0000-0000-0000DECD0000}"/>
    <cellStyle name="Note 3 2 7" xfId="3737" xr:uid="{00000000-0005-0000-0000-0000DFCD0000}"/>
    <cellStyle name="Note 3 2 7 2" xfId="17031" xr:uid="{00000000-0005-0000-0000-0000E0CD0000}"/>
    <cellStyle name="Note 3 2 7 2 2" xfId="24985" xr:uid="{00000000-0005-0000-0000-0000E1CD0000}"/>
    <cellStyle name="Note 3 2 7 2 2 2" xfId="53944" xr:uid="{00000000-0005-0000-0000-0000E2CD0000}"/>
    <cellStyle name="Note 3 2 7 2 3" xfId="46003" xr:uid="{00000000-0005-0000-0000-0000E3CD0000}"/>
    <cellStyle name="Note 3 2 7 3" xfId="10361" xr:uid="{00000000-0005-0000-0000-0000E4CD0000}"/>
    <cellStyle name="Note 3 2 7 3 2" xfId="39419" xr:uid="{00000000-0005-0000-0000-0000E5CD0000}"/>
    <cellStyle name="Note 3 2 7 4" xfId="32835" xr:uid="{00000000-0005-0000-0000-0000E6CD0000}"/>
    <cellStyle name="Note 3 2 8" xfId="4893" xr:uid="{00000000-0005-0000-0000-0000E7CD0000}"/>
    <cellStyle name="Note 3 2 8 2" xfId="18175" xr:uid="{00000000-0005-0000-0000-0000E8CD0000}"/>
    <cellStyle name="Note 3 2 8 2 2" xfId="26129" xr:uid="{00000000-0005-0000-0000-0000E9CD0000}"/>
    <cellStyle name="Note 3 2 8 2 2 2" xfId="55088" xr:uid="{00000000-0005-0000-0000-0000EACD0000}"/>
    <cellStyle name="Note 3 2 8 2 3" xfId="47147" xr:uid="{00000000-0005-0000-0000-0000EBCD0000}"/>
    <cellStyle name="Note 3 2 8 3" xfId="11505" xr:uid="{00000000-0005-0000-0000-0000ECCD0000}"/>
    <cellStyle name="Note 3 2 8 3 2" xfId="40563" xr:uid="{00000000-0005-0000-0000-0000EDCD0000}"/>
    <cellStyle name="Note 3 2 8 4" xfId="33979" xr:uid="{00000000-0005-0000-0000-0000EECD0000}"/>
    <cellStyle name="Note 3 2 9" xfId="7062" xr:uid="{00000000-0005-0000-0000-0000EFCD0000}"/>
    <cellStyle name="Note 3 2 9 2" xfId="20323" xr:uid="{00000000-0005-0000-0000-0000F0CD0000}"/>
    <cellStyle name="Note 3 2 9 2 2" xfId="28277" xr:uid="{00000000-0005-0000-0000-0000F1CD0000}"/>
    <cellStyle name="Note 3 2 9 2 2 2" xfId="57236" xr:uid="{00000000-0005-0000-0000-0000F2CD0000}"/>
    <cellStyle name="Note 3 2 9 2 3" xfId="49295" xr:uid="{00000000-0005-0000-0000-0000F3CD0000}"/>
    <cellStyle name="Note 3 2 9 3" xfId="13653" xr:uid="{00000000-0005-0000-0000-0000F4CD0000}"/>
    <cellStyle name="Note 3 2 9 3 2" xfId="42711" xr:uid="{00000000-0005-0000-0000-0000F5CD0000}"/>
    <cellStyle name="Note 3 2 9 4" xfId="36127" xr:uid="{00000000-0005-0000-0000-0000F6CD0000}"/>
    <cellStyle name="Note 3 3" xfId="1621" xr:uid="{00000000-0005-0000-0000-0000F7CD0000}"/>
    <cellStyle name="Note 3 3 10" xfId="30810" xr:uid="{00000000-0005-0000-0000-0000F8CD0000}"/>
    <cellStyle name="Note 3 3 2" xfId="2246" xr:uid="{00000000-0005-0000-0000-0000F9CD0000}"/>
    <cellStyle name="Note 3 3 2 2" xfId="3254" xr:uid="{00000000-0005-0000-0000-0000FACD0000}"/>
    <cellStyle name="Note 3 3 2 2 2" xfId="6612" xr:uid="{00000000-0005-0000-0000-0000FBCD0000}"/>
    <cellStyle name="Note 3 3 2 2 2 2" xfId="19894" xr:uid="{00000000-0005-0000-0000-0000FCCD0000}"/>
    <cellStyle name="Note 3 3 2 2 2 2 2" xfId="27848" xr:uid="{00000000-0005-0000-0000-0000FDCD0000}"/>
    <cellStyle name="Note 3 3 2 2 2 2 2 2" xfId="56807" xr:uid="{00000000-0005-0000-0000-0000FECD0000}"/>
    <cellStyle name="Note 3 3 2 2 2 2 3" xfId="48866" xr:uid="{00000000-0005-0000-0000-0000FFCD0000}"/>
    <cellStyle name="Note 3 3 2 2 2 3" xfId="13224" xr:uid="{00000000-0005-0000-0000-000000CE0000}"/>
    <cellStyle name="Note 3 3 2 2 2 3 2" xfId="42282" xr:uid="{00000000-0005-0000-0000-000001CE0000}"/>
    <cellStyle name="Note 3 3 2 2 2 4" xfId="35698" xr:uid="{00000000-0005-0000-0000-000002CE0000}"/>
    <cellStyle name="Note 3 3 2 2 3" xfId="16742" xr:uid="{00000000-0005-0000-0000-000003CE0000}"/>
    <cellStyle name="Note 3 3 2 2 3 2" xfId="24696" xr:uid="{00000000-0005-0000-0000-000004CE0000}"/>
    <cellStyle name="Note 3 3 2 2 3 2 2" xfId="53655" xr:uid="{00000000-0005-0000-0000-000005CE0000}"/>
    <cellStyle name="Note 3 3 2 2 3 3" xfId="45714" xr:uid="{00000000-0005-0000-0000-000006CE0000}"/>
    <cellStyle name="Note 3 3 2 2 4" xfId="9932" xr:uid="{00000000-0005-0000-0000-000007CE0000}"/>
    <cellStyle name="Note 3 3 2 2 4 2" xfId="38990" xr:uid="{00000000-0005-0000-0000-000008CE0000}"/>
    <cellStyle name="Note 3 3 2 2 5" xfId="32406" xr:uid="{00000000-0005-0000-0000-000009CE0000}"/>
    <cellStyle name="Note 3 3 2 3" xfId="4452" xr:uid="{00000000-0005-0000-0000-00000ACE0000}"/>
    <cellStyle name="Note 3 3 2 3 2" xfId="17746" xr:uid="{00000000-0005-0000-0000-00000BCE0000}"/>
    <cellStyle name="Note 3 3 2 3 2 2" xfId="25700" xr:uid="{00000000-0005-0000-0000-00000CCE0000}"/>
    <cellStyle name="Note 3 3 2 3 2 2 2" xfId="54659" xr:uid="{00000000-0005-0000-0000-00000DCE0000}"/>
    <cellStyle name="Note 3 3 2 3 2 3" xfId="46718" xr:uid="{00000000-0005-0000-0000-00000ECE0000}"/>
    <cellStyle name="Note 3 3 2 3 3" xfId="11076" xr:uid="{00000000-0005-0000-0000-00000FCE0000}"/>
    <cellStyle name="Note 3 3 2 3 3 2" xfId="40134" xr:uid="{00000000-0005-0000-0000-000010CE0000}"/>
    <cellStyle name="Note 3 3 2 3 4" xfId="33550" xr:uid="{00000000-0005-0000-0000-000011CE0000}"/>
    <cellStyle name="Note 3 3 2 4" xfId="5608" xr:uid="{00000000-0005-0000-0000-000012CE0000}"/>
    <cellStyle name="Note 3 3 2 4 2" xfId="18890" xr:uid="{00000000-0005-0000-0000-000013CE0000}"/>
    <cellStyle name="Note 3 3 2 4 2 2" xfId="26844" xr:uid="{00000000-0005-0000-0000-000014CE0000}"/>
    <cellStyle name="Note 3 3 2 4 2 2 2" xfId="55803" xr:uid="{00000000-0005-0000-0000-000015CE0000}"/>
    <cellStyle name="Note 3 3 2 4 2 3" xfId="47862" xr:uid="{00000000-0005-0000-0000-000016CE0000}"/>
    <cellStyle name="Note 3 3 2 4 3" xfId="12220" xr:uid="{00000000-0005-0000-0000-000017CE0000}"/>
    <cellStyle name="Note 3 3 2 4 3 2" xfId="41278" xr:uid="{00000000-0005-0000-0000-000018CE0000}"/>
    <cellStyle name="Note 3 3 2 4 4" xfId="34694" xr:uid="{00000000-0005-0000-0000-000019CE0000}"/>
    <cellStyle name="Note 3 3 2 5" xfId="7777" xr:uid="{00000000-0005-0000-0000-00001ACE0000}"/>
    <cellStyle name="Note 3 3 2 5 2" xfId="21038" xr:uid="{00000000-0005-0000-0000-00001BCE0000}"/>
    <cellStyle name="Note 3 3 2 5 2 2" xfId="28992" xr:uid="{00000000-0005-0000-0000-00001CCE0000}"/>
    <cellStyle name="Note 3 3 2 5 2 2 2" xfId="57951" xr:uid="{00000000-0005-0000-0000-00001DCE0000}"/>
    <cellStyle name="Note 3 3 2 5 2 3" xfId="50010" xr:uid="{00000000-0005-0000-0000-00001ECE0000}"/>
    <cellStyle name="Note 3 3 2 5 3" xfId="14368" xr:uid="{00000000-0005-0000-0000-00001FCE0000}"/>
    <cellStyle name="Note 3 3 2 5 3 2" xfId="43426" xr:uid="{00000000-0005-0000-0000-000020CE0000}"/>
    <cellStyle name="Note 3 3 2 5 4" xfId="36842" xr:uid="{00000000-0005-0000-0000-000021CE0000}"/>
    <cellStyle name="Note 3 3 2 6" xfId="15647" xr:uid="{00000000-0005-0000-0000-000022CE0000}"/>
    <cellStyle name="Note 3 3 2 6 2" xfId="23637" xr:uid="{00000000-0005-0000-0000-000023CE0000}"/>
    <cellStyle name="Note 3 3 2 6 2 2" xfId="52596" xr:uid="{00000000-0005-0000-0000-000024CE0000}"/>
    <cellStyle name="Note 3 3 2 6 3" xfId="44655" xr:uid="{00000000-0005-0000-0000-000025CE0000}"/>
    <cellStyle name="Note 3 3 2 7" xfId="22188" xr:uid="{00000000-0005-0000-0000-000026CE0000}"/>
    <cellStyle name="Note 3 3 2 7 2" xfId="30136" xr:uid="{00000000-0005-0000-0000-000027CE0000}"/>
    <cellStyle name="Note 3 3 2 7 2 2" xfId="59095" xr:uid="{00000000-0005-0000-0000-000028CE0000}"/>
    <cellStyle name="Note 3 3 2 7 3" xfId="51154" xr:uid="{00000000-0005-0000-0000-000029CE0000}"/>
    <cellStyle name="Note 3 3 2 8" xfId="8928" xr:uid="{00000000-0005-0000-0000-00002ACE0000}"/>
    <cellStyle name="Note 3 3 2 8 2" xfId="37986" xr:uid="{00000000-0005-0000-0000-00002BCE0000}"/>
    <cellStyle name="Note 3 3 2 9" xfId="31402" xr:uid="{00000000-0005-0000-0000-00002CCE0000}"/>
    <cellStyle name="Note 3 3 3" xfId="2662" xr:uid="{00000000-0005-0000-0000-00002DCE0000}"/>
    <cellStyle name="Note 3 3 3 2" xfId="6020" xr:uid="{00000000-0005-0000-0000-00002ECE0000}"/>
    <cellStyle name="Note 3 3 3 2 2" xfId="19302" xr:uid="{00000000-0005-0000-0000-00002FCE0000}"/>
    <cellStyle name="Note 3 3 3 2 2 2" xfId="27256" xr:uid="{00000000-0005-0000-0000-000030CE0000}"/>
    <cellStyle name="Note 3 3 3 2 2 2 2" xfId="56215" xr:uid="{00000000-0005-0000-0000-000031CE0000}"/>
    <cellStyle name="Note 3 3 3 2 2 3" xfId="48274" xr:uid="{00000000-0005-0000-0000-000032CE0000}"/>
    <cellStyle name="Note 3 3 3 2 3" xfId="12632" xr:uid="{00000000-0005-0000-0000-000033CE0000}"/>
    <cellStyle name="Note 3 3 3 2 3 2" xfId="41690" xr:uid="{00000000-0005-0000-0000-000034CE0000}"/>
    <cellStyle name="Note 3 3 3 2 4" xfId="35106" xr:uid="{00000000-0005-0000-0000-000035CE0000}"/>
    <cellStyle name="Note 3 3 3 3" xfId="16150" xr:uid="{00000000-0005-0000-0000-000036CE0000}"/>
    <cellStyle name="Note 3 3 3 3 2" xfId="24104" xr:uid="{00000000-0005-0000-0000-000037CE0000}"/>
    <cellStyle name="Note 3 3 3 3 2 2" xfId="53063" xr:uid="{00000000-0005-0000-0000-000038CE0000}"/>
    <cellStyle name="Note 3 3 3 3 3" xfId="45122" xr:uid="{00000000-0005-0000-0000-000039CE0000}"/>
    <cellStyle name="Note 3 3 3 4" xfId="9340" xr:uid="{00000000-0005-0000-0000-00003ACE0000}"/>
    <cellStyle name="Note 3 3 3 4 2" xfId="38398" xr:uid="{00000000-0005-0000-0000-00003BCE0000}"/>
    <cellStyle name="Note 3 3 3 5" xfId="31814" xr:uid="{00000000-0005-0000-0000-00003CCE0000}"/>
    <cellStyle name="Note 3 3 4" xfId="3860" xr:uid="{00000000-0005-0000-0000-00003DCE0000}"/>
    <cellStyle name="Note 3 3 4 2" xfId="17154" xr:uid="{00000000-0005-0000-0000-00003ECE0000}"/>
    <cellStyle name="Note 3 3 4 2 2" xfId="25108" xr:uid="{00000000-0005-0000-0000-00003FCE0000}"/>
    <cellStyle name="Note 3 3 4 2 2 2" xfId="54067" xr:uid="{00000000-0005-0000-0000-000040CE0000}"/>
    <cellStyle name="Note 3 3 4 2 3" xfId="46126" xr:uid="{00000000-0005-0000-0000-000041CE0000}"/>
    <cellStyle name="Note 3 3 4 3" xfId="10484" xr:uid="{00000000-0005-0000-0000-000042CE0000}"/>
    <cellStyle name="Note 3 3 4 3 2" xfId="39542" xr:uid="{00000000-0005-0000-0000-000043CE0000}"/>
    <cellStyle name="Note 3 3 4 4" xfId="32958" xr:uid="{00000000-0005-0000-0000-000044CE0000}"/>
    <cellStyle name="Note 3 3 5" xfId="5016" xr:uid="{00000000-0005-0000-0000-000045CE0000}"/>
    <cellStyle name="Note 3 3 5 2" xfId="18298" xr:uid="{00000000-0005-0000-0000-000046CE0000}"/>
    <cellStyle name="Note 3 3 5 2 2" xfId="26252" xr:uid="{00000000-0005-0000-0000-000047CE0000}"/>
    <cellStyle name="Note 3 3 5 2 2 2" xfId="55211" xr:uid="{00000000-0005-0000-0000-000048CE0000}"/>
    <cellStyle name="Note 3 3 5 2 3" xfId="47270" xr:uid="{00000000-0005-0000-0000-000049CE0000}"/>
    <cellStyle name="Note 3 3 5 3" xfId="11628" xr:uid="{00000000-0005-0000-0000-00004ACE0000}"/>
    <cellStyle name="Note 3 3 5 3 2" xfId="40686" xr:uid="{00000000-0005-0000-0000-00004BCE0000}"/>
    <cellStyle name="Note 3 3 5 4" xfId="34102" xr:uid="{00000000-0005-0000-0000-00004CCE0000}"/>
    <cellStyle name="Note 3 3 6" xfId="7185" xr:uid="{00000000-0005-0000-0000-00004DCE0000}"/>
    <cellStyle name="Note 3 3 6 2" xfId="20446" xr:uid="{00000000-0005-0000-0000-00004ECE0000}"/>
    <cellStyle name="Note 3 3 6 2 2" xfId="28400" xr:uid="{00000000-0005-0000-0000-00004FCE0000}"/>
    <cellStyle name="Note 3 3 6 2 2 2" xfId="57359" xr:uid="{00000000-0005-0000-0000-000050CE0000}"/>
    <cellStyle name="Note 3 3 6 2 3" xfId="49418" xr:uid="{00000000-0005-0000-0000-000051CE0000}"/>
    <cellStyle name="Note 3 3 6 3" xfId="13776" xr:uid="{00000000-0005-0000-0000-000052CE0000}"/>
    <cellStyle name="Note 3 3 6 3 2" xfId="42834" xr:uid="{00000000-0005-0000-0000-000053CE0000}"/>
    <cellStyle name="Note 3 3 6 4" xfId="36250" xr:uid="{00000000-0005-0000-0000-000054CE0000}"/>
    <cellStyle name="Note 3 3 7" xfId="15054" xr:uid="{00000000-0005-0000-0000-000055CE0000}"/>
    <cellStyle name="Note 3 3 7 2" xfId="23044" xr:uid="{00000000-0005-0000-0000-000056CE0000}"/>
    <cellStyle name="Note 3 3 7 2 2" xfId="52003" xr:uid="{00000000-0005-0000-0000-000057CE0000}"/>
    <cellStyle name="Note 3 3 7 3" xfId="44062" xr:uid="{00000000-0005-0000-0000-000058CE0000}"/>
    <cellStyle name="Note 3 3 8" xfId="21596" xr:uid="{00000000-0005-0000-0000-000059CE0000}"/>
    <cellStyle name="Note 3 3 8 2" xfId="29544" xr:uid="{00000000-0005-0000-0000-00005ACE0000}"/>
    <cellStyle name="Note 3 3 8 2 2" xfId="58503" xr:uid="{00000000-0005-0000-0000-00005BCE0000}"/>
    <cellStyle name="Note 3 3 8 3" xfId="50562" xr:uid="{00000000-0005-0000-0000-00005CCE0000}"/>
    <cellStyle name="Note 3 3 9" xfId="8336" xr:uid="{00000000-0005-0000-0000-00005DCE0000}"/>
    <cellStyle name="Note 3 3 9 2" xfId="37394" xr:uid="{00000000-0005-0000-0000-00005ECE0000}"/>
    <cellStyle name="Note 3 4" xfId="2033" xr:uid="{00000000-0005-0000-0000-00005FCE0000}"/>
    <cellStyle name="Note 3 4 2" xfId="3041" xr:uid="{00000000-0005-0000-0000-000060CE0000}"/>
    <cellStyle name="Note 3 4 2 2" xfId="6399" xr:uid="{00000000-0005-0000-0000-000061CE0000}"/>
    <cellStyle name="Note 3 4 2 2 2" xfId="19681" xr:uid="{00000000-0005-0000-0000-000062CE0000}"/>
    <cellStyle name="Note 3 4 2 2 2 2" xfId="27635" xr:uid="{00000000-0005-0000-0000-000063CE0000}"/>
    <cellStyle name="Note 3 4 2 2 2 2 2" xfId="56594" xr:uid="{00000000-0005-0000-0000-000064CE0000}"/>
    <cellStyle name="Note 3 4 2 2 2 3" xfId="48653" xr:uid="{00000000-0005-0000-0000-000065CE0000}"/>
    <cellStyle name="Note 3 4 2 2 3" xfId="13011" xr:uid="{00000000-0005-0000-0000-000066CE0000}"/>
    <cellStyle name="Note 3 4 2 2 3 2" xfId="42069" xr:uid="{00000000-0005-0000-0000-000067CE0000}"/>
    <cellStyle name="Note 3 4 2 2 4" xfId="35485" xr:uid="{00000000-0005-0000-0000-000068CE0000}"/>
    <cellStyle name="Note 3 4 2 3" xfId="16529" xr:uid="{00000000-0005-0000-0000-000069CE0000}"/>
    <cellStyle name="Note 3 4 2 3 2" xfId="24483" xr:uid="{00000000-0005-0000-0000-00006ACE0000}"/>
    <cellStyle name="Note 3 4 2 3 2 2" xfId="53442" xr:uid="{00000000-0005-0000-0000-00006BCE0000}"/>
    <cellStyle name="Note 3 4 2 3 3" xfId="45501" xr:uid="{00000000-0005-0000-0000-00006CCE0000}"/>
    <cellStyle name="Note 3 4 2 4" xfId="9719" xr:uid="{00000000-0005-0000-0000-00006DCE0000}"/>
    <cellStyle name="Note 3 4 2 4 2" xfId="38777" xr:uid="{00000000-0005-0000-0000-00006ECE0000}"/>
    <cellStyle name="Note 3 4 2 5" xfId="32193" xr:uid="{00000000-0005-0000-0000-00006FCE0000}"/>
    <cellStyle name="Note 3 4 3" xfId="4239" xr:uid="{00000000-0005-0000-0000-000070CE0000}"/>
    <cellStyle name="Note 3 4 3 2" xfId="17533" xr:uid="{00000000-0005-0000-0000-000071CE0000}"/>
    <cellStyle name="Note 3 4 3 2 2" xfId="25487" xr:uid="{00000000-0005-0000-0000-000072CE0000}"/>
    <cellStyle name="Note 3 4 3 2 2 2" xfId="54446" xr:uid="{00000000-0005-0000-0000-000073CE0000}"/>
    <cellStyle name="Note 3 4 3 2 3" xfId="46505" xr:uid="{00000000-0005-0000-0000-000074CE0000}"/>
    <cellStyle name="Note 3 4 3 3" xfId="10863" xr:uid="{00000000-0005-0000-0000-000075CE0000}"/>
    <cellStyle name="Note 3 4 3 3 2" xfId="39921" xr:uid="{00000000-0005-0000-0000-000076CE0000}"/>
    <cellStyle name="Note 3 4 3 4" xfId="33337" xr:uid="{00000000-0005-0000-0000-000077CE0000}"/>
    <cellStyle name="Note 3 4 4" xfId="5395" xr:uid="{00000000-0005-0000-0000-000078CE0000}"/>
    <cellStyle name="Note 3 4 4 2" xfId="18677" xr:uid="{00000000-0005-0000-0000-000079CE0000}"/>
    <cellStyle name="Note 3 4 4 2 2" xfId="26631" xr:uid="{00000000-0005-0000-0000-00007ACE0000}"/>
    <cellStyle name="Note 3 4 4 2 2 2" xfId="55590" xr:uid="{00000000-0005-0000-0000-00007BCE0000}"/>
    <cellStyle name="Note 3 4 4 2 3" xfId="47649" xr:uid="{00000000-0005-0000-0000-00007CCE0000}"/>
    <cellStyle name="Note 3 4 4 3" xfId="12007" xr:uid="{00000000-0005-0000-0000-00007DCE0000}"/>
    <cellStyle name="Note 3 4 4 3 2" xfId="41065" xr:uid="{00000000-0005-0000-0000-00007ECE0000}"/>
    <cellStyle name="Note 3 4 4 4" xfId="34481" xr:uid="{00000000-0005-0000-0000-00007FCE0000}"/>
    <cellStyle name="Note 3 4 5" xfId="7564" xr:uid="{00000000-0005-0000-0000-000080CE0000}"/>
    <cellStyle name="Note 3 4 5 2" xfId="20825" xr:uid="{00000000-0005-0000-0000-000081CE0000}"/>
    <cellStyle name="Note 3 4 5 2 2" xfId="28779" xr:uid="{00000000-0005-0000-0000-000082CE0000}"/>
    <cellStyle name="Note 3 4 5 2 2 2" xfId="57738" xr:uid="{00000000-0005-0000-0000-000083CE0000}"/>
    <cellStyle name="Note 3 4 5 2 3" xfId="49797" xr:uid="{00000000-0005-0000-0000-000084CE0000}"/>
    <cellStyle name="Note 3 4 5 3" xfId="14155" xr:uid="{00000000-0005-0000-0000-000085CE0000}"/>
    <cellStyle name="Note 3 4 5 3 2" xfId="43213" xr:uid="{00000000-0005-0000-0000-000086CE0000}"/>
    <cellStyle name="Note 3 4 5 4" xfId="36629" xr:uid="{00000000-0005-0000-0000-000087CE0000}"/>
    <cellStyle name="Note 3 4 6" xfId="15434" xr:uid="{00000000-0005-0000-0000-000088CE0000}"/>
    <cellStyle name="Note 3 4 6 2" xfId="23424" xr:uid="{00000000-0005-0000-0000-000089CE0000}"/>
    <cellStyle name="Note 3 4 6 2 2" xfId="52383" xr:uid="{00000000-0005-0000-0000-00008ACE0000}"/>
    <cellStyle name="Note 3 4 6 3" xfId="44442" xr:uid="{00000000-0005-0000-0000-00008BCE0000}"/>
    <cellStyle name="Note 3 4 7" xfId="21975" xr:uid="{00000000-0005-0000-0000-00008CCE0000}"/>
    <cellStyle name="Note 3 4 7 2" xfId="29923" xr:uid="{00000000-0005-0000-0000-00008DCE0000}"/>
    <cellStyle name="Note 3 4 7 2 2" xfId="58882" xr:uid="{00000000-0005-0000-0000-00008ECE0000}"/>
    <cellStyle name="Note 3 4 7 3" xfId="50941" xr:uid="{00000000-0005-0000-0000-00008FCE0000}"/>
    <cellStyle name="Note 3 4 8" xfId="8715" xr:uid="{00000000-0005-0000-0000-000090CE0000}"/>
    <cellStyle name="Note 3 4 8 2" xfId="37773" xr:uid="{00000000-0005-0000-0000-000091CE0000}"/>
    <cellStyle name="Note 3 4 9" xfId="31189" xr:uid="{00000000-0005-0000-0000-000092CE0000}"/>
    <cellStyle name="Note 3 5" xfId="1851" xr:uid="{00000000-0005-0000-0000-000093CE0000}"/>
    <cellStyle name="Note 3 5 2" xfId="2861" xr:uid="{00000000-0005-0000-0000-000094CE0000}"/>
    <cellStyle name="Note 3 5 2 2" xfId="6219" xr:uid="{00000000-0005-0000-0000-000095CE0000}"/>
    <cellStyle name="Note 3 5 2 2 2" xfId="19501" xr:uid="{00000000-0005-0000-0000-000096CE0000}"/>
    <cellStyle name="Note 3 5 2 2 2 2" xfId="27455" xr:uid="{00000000-0005-0000-0000-000097CE0000}"/>
    <cellStyle name="Note 3 5 2 2 2 2 2" xfId="56414" xr:uid="{00000000-0005-0000-0000-000098CE0000}"/>
    <cellStyle name="Note 3 5 2 2 2 3" xfId="48473" xr:uid="{00000000-0005-0000-0000-000099CE0000}"/>
    <cellStyle name="Note 3 5 2 2 3" xfId="12831" xr:uid="{00000000-0005-0000-0000-00009ACE0000}"/>
    <cellStyle name="Note 3 5 2 2 3 2" xfId="41889" xr:uid="{00000000-0005-0000-0000-00009BCE0000}"/>
    <cellStyle name="Note 3 5 2 2 4" xfId="35305" xr:uid="{00000000-0005-0000-0000-00009CCE0000}"/>
    <cellStyle name="Note 3 5 2 3" xfId="16349" xr:uid="{00000000-0005-0000-0000-00009DCE0000}"/>
    <cellStyle name="Note 3 5 2 3 2" xfId="24303" xr:uid="{00000000-0005-0000-0000-00009ECE0000}"/>
    <cellStyle name="Note 3 5 2 3 2 2" xfId="53262" xr:uid="{00000000-0005-0000-0000-00009FCE0000}"/>
    <cellStyle name="Note 3 5 2 3 3" xfId="45321" xr:uid="{00000000-0005-0000-0000-0000A0CE0000}"/>
    <cellStyle name="Note 3 5 2 4" xfId="9539" xr:uid="{00000000-0005-0000-0000-0000A1CE0000}"/>
    <cellStyle name="Note 3 5 2 4 2" xfId="38597" xr:uid="{00000000-0005-0000-0000-0000A2CE0000}"/>
    <cellStyle name="Note 3 5 2 5" xfId="32013" xr:uid="{00000000-0005-0000-0000-0000A3CE0000}"/>
    <cellStyle name="Note 3 5 3" xfId="4059" xr:uid="{00000000-0005-0000-0000-0000A4CE0000}"/>
    <cellStyle name="Note 3 5 3 2" xfId="17353" xr:uid="{00000000-0005-0000-0000-0000A5CE0000}"/>
    <cellStyle name="Note 3 5 3 2 2" xfId="25307" xr:uid="{00000000-0005-0000-0000-0000A6CE0000}"/>
    <cellStyle name="Note 3 5 3 2 2 2" xfId="54266" xr:uid="{00000000-0005-0000-0000-0000A7CE0000}"/>
    <cellStyle name="Note 3 5 3 2 3" xfId="46325" xr:uid="{00000000-0005-0000-0000-0000A8CE0000}"/>
    <cellStyle name="Note 3 5 3 3" xfId="10683" xr:uid="{00000000-0005-0000-0000-0000A9CE0000}"/>
    <cellStyle name="Note 3 5 3 3 2" xfId="39741" xr:uid="{00000000-0005-0000-0000-0000AACE0000}"/>
    <cellStyle name="Note 3 5 3 4" xfId="33157" xr:uid="{00000000-0005-0000-0000-0000ABCE0000}"/>
    <cellStyle name="Note 3 5 4" xfId="5215" xr:uid="{00000000-0005-0000-0000-0000ACCE0000}"/>
    <cellStyle name="Note 3 5 4 2" xfId="18497" xr:uid="{00000000-0005-0000-0000-0000ADCE0000}"/>
    <cellStyle name="Note 3 5 4 2 2" xfId="26451" xr:uid="{00000000-0005-0000-0000-0000AECE0000}"/>
    <cellStyle name="Note 3 5 4 2 2 2" xfId="55410" xr:uid="{00000000-0005-0000-0000-0000AFCE0000}"/>
    <cellStyle name="Note 3 5 4 2 3" xfId="47469" xr:uid="{00000000-0005-0000-0000-0000B0CE0000}"/>
    <cellStyle name="Note 3 5 4 3" xfId="11827" xr:uid="{00000000-0005-0000-0000-0000B1CE0000}"/>
    <cellStyle name="Note 3 5 4 3 2" xfId="40885" xr:uid="{00000000-0005-0000-0000-0000B2CE0000}"/>
    <cellStyle name="Note 3 5 4 4" xfId="34301" xr:uid="{00000000-0005-0000-0000-0000B3CE0000}"/>
    <cellStyle name="Note 3 5 5" xfId="7384" xr:uid="{00000000-0005-0000-0000-0000B4CE0000}"/>
    <cellStyle name="Note 3 5 5 2" xfId="20645" xr:uid="{00000000-0005-0000-0000-0000B5CE0000}"/>
    <cellStyle name="Note 3 5 5 2 2" xfId="28599" xr:uid="{00000000-0005-0000-0000-0000B6CE0000}"/>
    <cellStyle name="Note 3 5 5 2 2 2" xfId="57558" xr:uid="{00000000-0005-0000-0000-0000B7CE0000}"/>
    <cellStyle name="Note 3 5 5 2 3" xfId="49617" xr:uid="{00000000-0005-0000-0000-0000B8CE0000}"/>
    <cellStyle name="Note 3 5 5 3" xfId="13975" xr:uid="{00000000-0005-0000-0000-0000B9CE0000}"/>
    <cellStyle name="Note 3 5 5 3 2" xfId="43033" xr:uid="{00000000-0005-0000-0000-0000BACE0000}"/>
    <cellStyle name="Note 3 5 5 4" xfId="36449" xr:uid="{00000000-0005-0000-0000-0000BBCE0000}"/>
    <cellStyle name="Note 3 5 6" xfId="15254" xr:uid="{00000000-0005-0000-0000-0000BCCE0000}"/>
    <cellStyle name="Note 3 5 6 2" xfId="23244" xr:uid="{00000000-0005-0000-0000-0000BDCE0000}"/>
    <cellStyle name="Note 3 5 6 2 2" xfId="52203" xr:uid="{00000000-0005-0000-0000-0000BECE0000}"/>
    <cellStyle name="Note 3 5 6 3" xfId="44262" xr:uid="{00000000-0005-0000-0000-0000BFCE0000}"/>
    <cellStyle name="Note 3 5 7" xfId="21795" xr:uid="{00000000-0005-0000-0000-0000C0CE0000}"/>
    <cellStyle name="Note 3 5 7 2" xfId="29743" xr:uid="{00000000-0005-0000-0000-0000C1CE0000}"/>
    <cellStyle name="Note 3 5 7 2 2" xfId="58702" xr:uid="{00000000-0005-0000-0000-0000C2CE0000}"/>
    <cellStyle name="Note 3 5 7 3" xfId="50761" xr:uid="{00000000-0005-0000-0000-0000C3CE0000}"/>
    <cellStyle name="Note 3 5 8" xfId="8535" xr:uid="{00000000-0005-0000-0000-0000C4CE0000}"/>
    <cellStyle name="Note 3 5 8 2" xfId="37593" xr:uid="{00000000-0005-0000-0000-0000C5CE0000}"/>
    <cellStyle name="Note 3 5 9" xfId="31009" xr:uid="{00000000-0005-0000-0000-0000C6CE0000}"/>
    <cellStyle name="Note 3 6" xfId="3520" xr:uid="{00000000-0005-0000-0000-0000C7CE0000}"/>
    <cellStyle name="Note 3 6 2" xfId="4673" xr:uid="{00000000-0005-0000-0000-0000C8CE0000}"/>
    <cellStyle name="Note 3 6 2 2" xfId="17967" xr:uid="{00000000-0005-0000-0000-0000C9CE0000}"/>
    <cellStyle name="Note 3 6 2 2 2" xfId="25921" xr:uid="{00000000-0005-0000-0000-0000CACE0000}"/>
    <cellStyle name="Note 3 6 2 2 2 2" xfId="54880" xr:uid="{00000000-0005-0000-0000-0000CBCE0000}"/>
    <cellStyle name="Note 3 6 2 2 3" xfId="46939" xr:uid="{00000000-0005-0000-0000-0000CCCE0000}"/>
    <cellStyle name="Note 3 6 2 3" xfId="11297" xr:uid="{00000000-0005-0000-0000-0000CDCE0000}"/>
    <cellStyle name="Note 3 6 2 3 2" xfId="40355" xr:uid="{00000000-0005-0000-0000-0000CECE0000}"/>
    <cellStyle name="Note 3 6 2 4" xfId="33771" xr:uid="{00000000-0005-0000-0000-0000CFCE0000}"/>
    <cellStyle name="Note 3 6 3" xfId="6833" xr:uid="{00000000-0005-0000-0000-0000D0CE0000}"/>
    <cellStyle name="Note 3 6 3 2" xfId="20115" xr:uid="{00000000-0005-0000-0000-0000D1CE0000}"/>
    <cellStyle name="Note 3 6 3 2 2" xfId="28069" xr:uid="{00000000-0005-0000-0000-0000D2CE0000}"/>
    <cellStyle name="Note 3 6 3 2 2 2" xfId="57028" xr:uid="{00000000-0005-0000-0000-0000D3CE0000}"/>
    <cellStyle name="Note 3 6 3 2 3" xfId="49087" xr:uid="{00000000-0005-0000-0000-0000D4CE0000}"/>
    <cellStyle name="Note 3 6 3 3" xfId="13445" xr:uid="{00000000-0005-0000-0000-0000D5CE0000}"/>
    <cellStyle name="Note 3 6 3 3 2" xfId="42503" xr:uid="{00000000-0005-0000-0000-0000D6CE0000}"/>
    <cellStyle name="Note 3 6 3 4" xfId="35919" xr:uid="{00000000-0005-0000-0000-0000D7CE0000}"/>
    <cellStyle name="Note 3 6 4" xfId="7998" xr:uid="{00000000-0005-0000-0000-0000D8CE0000}"/>
    <cellStyle name="Note 3 6 4 2" xfId="21259" xr:uid="{00000000-0005-0000-0000-0000D9CE0000}"/>
    <cellStyle name="Note 3 6 4 2 2" xfId="29213" xr:uid="{00000000-0005-0000-0000-0000DACE0000}"/>
    <cellStyle name="Note 3 6 4 2 2 2" xfId="58172" xr:uid="{00000000-0005-0000-0000-0000DBCE0000}"/>
    <cellStyle name="Note 3 6 4 2 3" xfId="50231" xr:uid="{00000000-0005-0000-0000-0000DCCE0000}"/>
    <cellStyle name="Note 3 6 4 3" xfId="14589" xr:uid="{00000000-0005-0000-0000-0000DDCE0000}"/>
    <cellStyle name="Note 3 6 4 3 2" xfId="43647" xr:uid="{00000000-0005-0000-0000-0000DECE0000}"/>
    <cellStyle name="Note 3 6 4 4" xfId="37063" xr:uid="{00000000-0005-0000-0000-0000DFCE0000}"/>
    <cellStyle name="Note 3 6 5" xfId="15871" xr:uid="{00000000-0005-0000-0000-0000E0CE0000}"/>
    <cellStyle name="Note 3 6 5 2" xfId="23860" xr:uid="{00000000-0005-0000-0000-0000E1CE0000}"/>
    <cellStyle name="Note 3 6 5 2 2" xfId="52819" xr:uid="{00000000-0005-0000-0000-0000E2CE0000}"/>
    <cellStyle name="Note 3 6 5 3" xfId="44878" xr:uid="{00000000-0005-0000-0000-0000E3CE0000}"/>
    <cellStyle name="Note 3 6 6" xfId="22409" xr:uid="{00000000-0005-0000-0000-0000E4CE0000}"/>
    <cellStyle name="Note 3 6 6 2" xfId="30357" xr:uid="{00000000-0005-0000-0000-0000E5CE0000}"/>
    <cellStyle name="Note 3 6 6 2 2" xfId="59316" xr:uid="{00000000-0005-0000-0000-0000E6CE0000}"/>
    <cellStyle name="Note 3 6 6 3" xfId="51375" xr:uid="{00000000-0005-0000-0000-0000E7CE0000}"/>
    <cellStyle name="Note 3 6 7" xfId="10153" xr:uid="{00000000-0005-0000-0000-0000E8CE0000}"/>
    <cellStyle name="Note 3 6 7 2" xfId="39211" xr:uid="{00000000-0005-0000-0000-0000E9CE0000}"/>
    <cellStyle name="Note 3 6 8" xfId="32627" xr:uid="{00000000-0005-0000-0000-0000EACE0000}"/>
    <cellStyle name="Note 3 7" xfId="2449" xr:uid="{00000000-0005-0000-0000-0000EBCE0000}"/>
    <cellStyle name="Note 3 7 2" xfId="5807" xr:uid="{00000000-0005-0000-0000-0000ECCE0000}"/>
    <cellStyle name="Note 3 7 2 2" xfId="19089" xr:uid="{00000000-0005-0000-0000-0000EDCE0000}"/>
    <cellStyle name="Note 3 7 2 2 2" xfId="27043" xr:uid="{00000000-0005-0000-0000-0000EECE0000}"/>
    <cellStyle name="Note 3 7 2 2 2 2" xfId="56002" xr:uid="{00000000-0005-0000-0000-0000EFCE0000}"/>
    <cellStyle name="Note 3 7 2 2 3" xfId="48061" xr:uid="{00000000-0005-0000-0000-0000F0CE0000}"/>
    <cellStyle name="Note 3 7 2 3" xfId="12419" xr:uid="{00000000-0005-0000-0000-0000F1CE0000}"/>
    <cellStyle name="Note 3 7 2 3 2" xfId="41477" xr:uid="{00000000-0005-0000-0000-0000F2CE0000}"/>
    <cellStyle name="Note 3 7 2 4" xfId="34893" xr:uid="{00000000-0005-0000-0000-0000F3CE0000}"/>
    <cellStyle name="Note 3 7 3" xfId="14825" xr:uid="{00000000-0005-0000-0000-0000F4CE0000}"/>
    <cellStyle name="Note 3 7 3 2" xfId="22819" xr:uid="{00000000-0005-0000-0000-0000F5CE0000}"/>
    <cellStyle name="Note 3 7 3 2 2" xfId="51778" xr:uid="{00000000-0005-0000-0000-0000F6CE0000}"/>
    <cellStyle name="Note 3 7 3 3" xfId="43837" xr:uid="{00000000-0005-0000-0000-0000F7CE0000}"/>
    <cellStyle name="Note 3 7 4" xfId="9127" xr:uid="{00000000-0005-0000-0000-0000F8CE0000}"/>
    <cellStyle name="Note 3 7 4 2" xfId="38185" xr:uid="{00000000-0005-0000-0000-0000F9CE0000}"/>
    <cellStyle name="Note 3 7 5" xfId="31601" xr:uid="{00000000-0005-0000-0000-0000FACE0000}"/>
    <cellStyle name="Note 3 8" xfId="3647" xr:uid="{00000000-0005-0000-0000-0000FBCE0000}"/>
    <cellStyle name="Note 3 8 2" xfId="16941" xr:uid="{00000000-0005-0000-0000-0000FCCE0000}"/>
    <cellStyle name="Note 3 8 2 2" xfId="24895" xr:uid="{00000000-0005-0000-0000-0000FDCE0000}"/>
    <cellStyle name="Note 3 8 2 2 2" xfId="53854" xr:uid="{00000000-0005-0000-0000-0000FECE0000}"/>
    <cellStyle name="Note 3 8 2 3" xfId="45913" xr:uid="{00000000-0005-0000-0000-0000FFCE0000}"/>
    <cellStyle name="Note 3 8 3" xfId="10271" xr:uid="{00000000-0005-0000-0000-000000CF0000}"/>
    <cellStyle name="Note 3 8 3 2" xfId="39329" xr:uid="{00000000-0005-0000-0000-000001CF0000}"/>
    <cellStyle name="Note 3 8 4" xfId="32745" xr:uid="{00000000-0005-0000-0000-000002CF0000}"/>
    <cellStyle name="Note 3 9" xfId="4803" xr:uid="{00000000-0005-0000-0000-000003CF0000}"/>
    <cellStyle name="Note 3 9 2" xfId="18085" xr:uid="{00000000-0005-0000-0000-000004CF0000}"/>
    <cellStyle name="Note 3 9 2 2" xfId="26039" xr:uid="{00000000-0005-0000-0000-000005CF0000}"/>
    <cellStyle name="Note 3 9 2 2 2" xfId="54998" xr:uid="{00000000-0005-0000-0000-000006CF0000}"/>
    <cellStyle name="Note 3 9 2 3" xfId="47057" xr:uid="{00000000-0005-0000-0000-000007CF0000}"/>
    <cellStyle name="Note 3 9 3" xfId="11415" xr:uid="{00000000-0005-0000-0000-000008CF0000}"/>
    <cellStyle name="Note 3 9 3 2" xfId="40473" xr:uid="{00000000-0005-0000-0000-000009CF0000}"/>
    <cellStyle name="Note 3 9 4" xfId="33889" xr:uid="{00000000-0005-0000-0000-00000ACF0000}"/>
    <cellStyle name="Note 4" xfId="3522" xr:uid="{00000000-0005-0000-0000-00000BCF0000}"/>
    <cellStyle name="Note 4 10" xfId="32629" xr:uid="{00000000-0005-0000-0000-00000CCF0000}"/>
    <cellStyle name="Note 4 2" xfId="4675" xr:uid="{00000000-0005-0000-0000-00000DCF0000}"/>
    <cellStyle name="Note 4 2 2" xfId="17969" xr:uid="{00000000-0005-0000-0000-00000ECF0000}"/>
    <cellStyle name="Note 4 2 2 2" xfId="25923" xr:uid="{00000000-0005-0000-0000-00000FCF0000}"/>
    <cellStyle name="Note 4 2 2 2 2" xfId="54882" xr:uid="{00000000-0005-0000-0000-000010CF0000}"/>
    <cellStyle name="Note 4 2 2 3" xfId="46941" xr:uid="{00000000-0005-0000-0000-000011CF0000}"/>
    <cellStyle name="Note 4 2 3" xfId="11299" xr:uid="{00000000-0005-0000-0000-000012CF0000}"/>
    <cellStyle name="Note 4 2 3 2" xfId="40357" xr:uid="{00000000-0005-0000-0000-000013CF0000}"/>
    <cellStyle name="Note 4 2 4" xfId="33773" xr:uid="{00000000-0005-0000-0000-000014CF0000}"/>
    <cellStyle name="Note 4 3" xfId="6835" xr:uid="{00000000-0005-0000-0000-000015CF0000}"/>
    <cellStyle name="Note 4 3 2" xfId="20117" xr:uid="{00000000-0005-0000-0000-000016CF0000}"/>
    <cellStyle name="Note 4 3 2 2" xfId="28071" xr:uid="{00000000-0005-0000-0000-000017CF0000}"/>
    <cellStyle name="Note 4 3 2 2 2" xfId="57030" xr:uid="{00000000-0005-0000-0000-000018CF0000}"/>
    <cellStyle name="Note 4 3 2 3" xfId="49089" xr:uid="{00000000-0005-0000-0000-000019CF0000}"/>
    <cellStyle name="Note 4 3 3" xfId="13447" xr:uid="{00000000-0005-0000-0000-00001ACF0000}"/>
    <cellStyle name="Note 4 3 3 2" xfId="42505" xr:uid="{00000000-0005-0000-0000-00001BCF0000}"/>
    <cellStyle name="Note 4 3 4" xfId="35921" xr:uid="{00000000-0005-0000-0000-00001CCF0000}"/>
    <cellStyle name="Note 4 4" xfId="8000" xr:uid="{00000000-0005-0000-0000-00001DCF0000}"/>
    <cellStyle name="Note 4 4 2" xfId="21261" xr:uid="{00000000-0005-0000-0000-00001ECF0000}"/>
    <cellStyle name="Note 4 4 2 2" xfId="29215" xr:uid="{00000000-0005-0000-0000-00001FCF0000}"/>
    <cellStyle name="Note 4 4 2 2 2" xfId="58174" xr:uid="{00000000-0005-0000-0000-000020CF0000}"/>
    <cellStyle name="Note 4 4 2 3" xfId="50233" xr:uid="{00000000-0005-0000-0000-000021CF0000}"/>
    <cellStyle name="Note 4 4 3" xfId="14591" xr:uid="{00000000-0005-0000-0000-000022CF0000}"/>
    <cellStyle name="Note 4 4 3 2" xfId="43649" xr:uid="{00000000-0005-0000-0000-000023CF0000}"/>
    <cellStyle name="Note 4 4 4" xfId="37065" xr:uid="{00000000-0005-0000-0000-000024CF0000}"/>
    <cellStyle name="Note 4 5" xfId="15873" xr:uid="{00000000-0005-0000-0000-000025CF0000}"/>
    <cellStyle name="Note 4 5 2" xfId="23862" xr:uid="{00000000-0005-0000-0000-000026CF0000}"/>
    <cellStyle name="Note 4 5 2 2" xfId="52821" xr:uid="{00000000-0005-0000-0000-000027CF0000}"/>
    <cellStyle name="Note 4 5 3" xfId="44880" xr:uid="{00000000-0005-0000-0000-000028CF0000}"/>
    <cellStyle name="Note 4 6" xfId="22411" xr:uid="{00000000-0005-0000-0000-000029CF0000}"/>
    <cellStyle name="Note 4 6 2" xfId="30359" xr:uid="{00000000-0005-0000-0000-00002ACF0000}"/>
    <cellStyle name="Note 4 6 2 2" xfId="59318" xr:uid="{00000000-0005-0000-0000-00002BCF0000}"/>
    <cellStyle name="Note 4 6 3" xfId="51377" xr:uid="{00000000-0005-0000-0000-00002CCF0000}"/>
    <cellStyle name="Note 4 7" xfId="22558" xr:uid="{00000000-0005-0000-0000-00002DCF0000}"/>
    <cellStyle name="Note 4 7 2" xfId="30499" xr:uid="{00000000-0005-0000-0000-00002ECF0000}"/>
    <cellStyle name="Note 4 7 2 2" xfId="59458" xr:uid="{00000000-0005-0000-0000-00002FCF0000}"/>
    <cellStyle name="Note 4 7 3" xfId="51520" xr:uid="{00000000-0005-0000-0000-000030CF0000}"/>
    <cellStyle name="Note 4 8" xfId="22661" xr:uid="{00000000-0005-0000-0000-000031CF0000}"/>
    <cellStyle name="Note 4 8 2" xfId="51623" xr:uid="{00000000-0005-0000-0000-000032CF0000}"/>
    <cellStyle name="Note 4 9" xfId="10155" xr:uid="{00000000-0005-0000-0000-000033CF0000}"/>
    <cellStyle name="Note 4 9 2" xfId="39213" xr:uid="{00000000-0005-0000-0000-000034CF0000}"/>
    <cellStyle name="nplosion" xfId="1198" xr:uid="{00000000-0005-0000-0000-000035CF0000}"/>
    <cellStyle name="NUM2-SIS" xfId="1199" xr:uid="{00000000-0005-0000-0000-000036CF0000}"/>
    <cellStyle name="NUMB25F" xfId="1200" xr:uid="{00000000-0005-0000-0000-000037CF0000}"/>
    <cellStyle name="Number 0" xfId="1201" xr:uid="{00000000-0005-0000-0000-000038CF0000}"/>
    <cellStyle name="Number 2" xfId="1202" xr:uid="{00000000-0005-0000-0000-000039CF0000}"/>
    <cellStyle name="Number 3" xfId="1203" xr:uid="{00000000-0005-0000-0000-00003ACF0000}"/>
    <cellStyle name="Number 6" xfId="1204" xr:uid="{00000000-0005-0000-0000-00003BCF0000}"/>
    <cellStyle name="NUM-SIS" xfId="1205" xr:uid="{00000000-0005-0000-0000-00003CCF0000}"/>
    <cellStyle name="Œ…‹æØ‚è [0.00]_Region Orders (2)" xfId="1206" xr:uid="{00000000-0005-0000-0000-00003DCF0000}"/>
    <cellStyle name="Œ…‹æØ‚è_Region Orders (2)" xfId="1207" xr:uid="{00000000-0005-0000-0000-00003ECF0000}"/>
    <cellStyle name="Output" xfId="33" builtinId="21" customBuiltin="1"/>
    <cellStyle name="Output Amounts" xfId="1208" xr:uid="{00000000-0005-0000-0000-000040CF0000}"/>
    <cellStyle name="Output Column Headings" xfId="1209" xr:uid="{00000000-0005-0000-0000-000041CF0000}"/>
    <cellStyle name="Output Line Items" xfId="1210" xr:uid="{00000000-0005-0000-0000-000042CF0000}"/>
    <cellStyle name="Output Report Heading" xfId="1211" xr:uid="{00000000-0005-0000-0000-000043CF0000}"/>
    <cellStyle name="Output Report Title" xfId="1212" xr:uid="{00000000-0005-0000-0000-000044CF0000}"/>
    <cellStyle name="PCT2-SIS" xfId="1213" xr:uid="{00000000-0005-0000-0000-000045CF0000}"/>
    <cellStyle name="PCT-SIS" xfId="1214" xr:uid="{00000000-0005-0000-0000-000046CF0000}"/>
    <cellStyle name="per.style" xfId="1215" xr:uid="{00000000-0005-0000-0000-000047CF0000}"/>
    <cellStyle name="Percen - Style2" xfId="1216" xr:uid="{00000000-0005-0000-0000-000048CF0000}"/>
    <cellStyle name="Percent" xfId="7" builtinId="5"/>
    <cellStyle name="Percent (1)" xfId="1217" xr:uid="{00000000-0005-0000-0000-00004ACF0000}"/>
    <cellStyle name="Percent (2)" xfId="1218" xr:uid="{00000000-0005-0000-0000-00004BCF0000}"/>
    <cellStyle name="Percent [0]" xfId="1219" xr:uid="{00000000-0005-0000-0000-00004CCF0000}"/>
    <cellStyle name="Percent [2]" xfId="1220" xr:uid="{00000000-0005-0000-0000-00004DCF0000}"/>
    <cellStyle name="Percent 0" xfId="1221" xr:uid="{00000000-0005-0000-0000-00004ECF0000}"/>
    <cellStyle name="Percent 1" xfId="1222" xr:uid="{00000000-0005-0000-0000-00004FCF0000}"/>
    <cellStyle name="Percent 10" xfId="1361" xr:uid="{00000000-0005-0000-0000-000050CF0000}"/>
    <cellStyle name="Percent 100" xfId="15995" xr:uid="{00000000-0005-0000-0000-000051CF0000}"/>
    <cellStyle name="Percent 101" xfId="14843" xr:uid="{00000000-0005-0000-0000-000052CF0000}"/>
    <cellStyle name="Percent 102" xfId="15950" xr:uid="{00000000-0005-0000-0000-000053CF0000}"/>
    <cellStyle name="Percent 103" xfId="14749" xr:uid="{00000000-0005-0000-0000-000054CF0000}"/>
    <cellStyle name="Percent 104" xfId="15978" xr:uid="{00000000-0005-0000-0000-000055CF0000}"/>
    <cellStyle name="Percent 105" xfId="14743" xr:uid="{00000000-0005-0000-0000-000056CF0000}"/>
    <cellStyle name="Percent 106" xfId="16009" xr:uid="{00000000-0005-0000-0000-000057CF0000}"/>
    <cellStyle name="Percent 107" xfId="14774" xr:uid="{00000000-0005-0000-0000-000058CF0000}"/>
    <cellStyle name="Percent 108" xfId="16004" xr:uid="{00000000-0005-0000-0000-000059CF0000}"/>
    <cellStyle name="Percent 109" xfId="14800" xr:uid="{00000000-0005-0000-0000-00005ACF0000}"/>
    <cellStyle name="Percent 11" xfId="1366" xr:uid="{00000000-0005-0000-0000-00005BCF0000}"/>
    <cellStyle name="Percent 110" xfId="14742" xr:uid="{00000000-0005-0000-0000-00005CCF0000}"/>
    <cellStyle name="Percent 111" xfId="14714" xr:uid="{00000000-0005-0000-0000-00005DCF0000}"/>
    <cellStyle name="Percent 112" xfId="14752" xr:uid="{00000000-0005-0000-0000-00005ECF0000}"/>
    <cellStyle name="Percent 113" xfId="14772" xr:uid="{00000000-0005-0000-0000-00005FCF0000}"/>
    <cellStyle name="Percent 114" xfId="14767" xr:uid="{00000000-0005-0000-0000-000060CF0000}"/>
    <cellStyle name="Percent 115" xfId="14817" xr:uid="{00000000-0005-0000-0000-000061CF0000}"/>
    <cellStyle name="Percent 116" xfId="14656" xr:uid="{00000000-0005-0000-0000-000062CF0000}"/>
    <cellStyle name="Percent 117" xfId="15984" xr:uid="{00000000-0005-0000-0000-000063CF0000}"/>
    <cellStyle name="Percent 118" xfId="14728" xr:uid="{00000000-0005-0000-0000-000064CF0000}"/>
    <cellStyle name="Percent 119" xfId="14830" xr:uid="{00000000-0005-0000-0000-000065CF0000}"/>
    <cellStyle name="Percent 12" xfId="1367" xr:uid="{00000000-0005-0000-0000-000066CF0000}"/>
    <cellStyle name="Percent 120" xfId="14756" xr:uid="{00000000-0005-0000-0000-000067CF0000}"/>
    <cellStyle name="Percent 121" xfId="14785" xr:uid="{00000000-0005-0000-0000-000068CF0000}"/>
    <cellStyle name="Percent 122" xfId="16010" xr:uid="{00000000-0005-0000-0000-000069CF0000}"/>
    <cellStyle name="Percent 123" xfId="15977" xr:uid="{00000000-0005-0000-0000-00006ACF0000}"/>
    <cellStyle name="Percent 124" xfId="15920" xr:uid="{00000000-0005-0000-0000-00006BCF0000}"/>
    <cellStyle name="Percent 125" xfId="14722" xr:uid="{00000000-0005-0000-0000-00006CCF0000}"/>
    <cellStyle name="Percent 126" xfId="16013" xr:uid="{00000000-0005-0000-0000-00006DCF0000}"/>
    <cellStyle name="Percent 127" xfId="15826" xr:uid="{00000000-0005-0000-0000-00006ECF0000}"/>
    <cellStyle name="Percent 128" xfId="15931" xr:uid="{00000000-0005-0000-0000-00006FCF0000}"/>
    <cellStyle name="Percent 129" xfId="14649" xr:uid="{00000000-0005-0000-0000-000070CF0000}"/>
    <cellStyle name="Percent 13" xfId="1381" xr:uid="{00000000-0005-0000-0000-000071CF0000}"/>
    <cellStyle name="Percent 130" xfId="14770" xr:uid="{00000000-0005-0000-0000-000072CF0000}"/>
    <cellStyle name="Percent 131" xfId="14777" xr:uid="{00000000-0005-0000-0000-000073CF0000}"/>
    <cellStyle name="Percent 132" xfId="21303" xr:uid="{00000000-0005-0000-0000-000074CF0000}"/>
    <cellStyle name="Percent 133" xfId="21371" xr:uid="{00000000-0005-0000-0000-000075CF0000}"/>
    <cellStyle name="Percent 134" xfId="22454" xr:uid="{00000000-0005-0000-0000-000076CF0000}"/>
    <cellStyle name="Percent 135" xfId="21369" xr:uid="{00000000-0005-0000-0000-000077CF0000}"/>
    <cellStyle name="Percent 136" xfId="22452" xr:uid="{00000000-0005-0000-0000-000078CF0000}"/>
    <cellStyle name="Percent 137" xfId="22458" xr:uid="{00000000-0005-0000-0000-000079CF0000}"/>
    <cellStyle name="Percent 137 2" xfId="30402" xr:uid="{00000000-0005-0000-0000-00007ACF0000}"/>
    <cellStyle name="Percent 137 2 2" xfId="59361" xr:uid="{00000000-0005-0000-0000-00007BCF0000}"/>
    <cellStyle name="Percent 137 3" xfId="51420" xr:uid="{00000000-0005-0000-0000-00007CCF0000}"/>
    <cellStyle name="Percent 138" xfId="22546" xr:uid="{00000000-0005-0000-0000-00007DCF0000}"/>
    <cellStyle name="Percent 138 2" xfId="22667" xr:uid="{00000000-0005-0000-0000-00007ECF0000}"/>
    <cellStyle name="Percent 138 3" xfId="51508" xr:uid="{00000000-0005-0000-0000-00007FCF0000}"/>
    <cellStyle name="Percent 139" xfId="22564" xr:uid="{00000000-0005-0000-0000-000080CF0000}"/>
    <cellStyle name="Percent 139 2" xfId="22668" xr:uid="{00000000-0005-0000-0000-000081CF0000}"/>
    <cellStyle name="Percent 139 3" xfId="51526" xr:uid="{00000000-0005-0000-0000-000082CF0000}"/>
    <cellStyle name="Percent 14" xfId="1374" xr:uid="{00000000-0005-0000-0000-000083CF0000}"/>
    <cellStyle name="Percent 140" xfId="8045" xr:uid="{00000000-0005-0000-0000-000084CF0000}"/>
    <cellStyle name="Percent 141" xfId="8112" xr:uid="{00000000-0005-0000-0000-000085CF0000}"/>
    <cellStyle name="Percent 142" xfId="8111" xr:uid="{00000000-0005-0000-0000-000086CF0000}"/>
    <cellStyle name="Percent 143" xfId="22669" xr:uid="{00000000-0005-0000-0000-000087CF0000}"/>
    <cellStyle name="Percent 144" xfId="30533" xr:uid="{00000000-0005-0000-0000-000088CF0000}"/>
    <cellStyle name="Percent 145" xfId="30517" xr:uid="{00000000-0005-0000-0000-000089CF0000}"/>
    <cellStyle name="Percent 15" xfId="1386" xr:uid="{00000000-0005-0000-0000-00008ACF0000}"/>
    <cellStyle name="Percent 151" xfId="59474" xr:uid="{00000000-0005-0000-0000-00008BCF0000}"/>
    <cellStyle name="Percent 16" xfId="1359" xr:uid="{00000000-0005-0000-0000-00008CCF0000}"/>
    <cellStyle name="Percent 17" xfId="120" xr:uid="{00000000-0005-0000-0000-00008DCF0000}"/>
    <cellStyle name="Percent 17 10" xfId="14705" xr:uid="{00000000-0005-0000-0000-00008ECF0000}"/>
    <cellStyle name="Percent 17 10 2" xfId="22740" xr:uid="{00000000-0005-0000-0000-00008FCF0000}"/>
    <cellStyle name="Percent 17 10 2 2" xfId="51699" xr:uid="{00000000-0005-0000-0000-000090CF0000}"/>
    <cellStyle name="Percent 17 10 3" xfId="43758" xr:uid="{00000000-0005-0000-0000-000091CF0000}"/>
    <cellStyle name="Percent 17 11" xfId="21367" xr:uid="{00000000-0005-0000-0000-000092CF0000}"/>
    <cellStyle name="Percent 17 11 2" xfId="29319" xr:uid="{00000000-0005-0000-0000-000093CF0000}"/>
    <cellStyle name="Percent 17 11 2 2" xfId="58278" xr:uid="{00000000-0005-0000-0000-000094CF0000}"/>
    <cellStyle name="Percent 17 11 3" xfId="50337" xr:uid="{00000000-0005-0000-0000-000095CF0000}"/>
    <cellStyle name="Percent 17 12" xfId="8109" xr:uid="{00000000-0005-0000-0000-000096CF0000}"/>
    <cellStyle name="Percent 17 12 2" xfId="37169" xr:uid="{00000000-0005-0000-0000-000097CF0000}"/>
    <cellStyle name="Percent 17 13" xfId="30585" xr:uid="{00000000-0005-0000-0000-000098CF0000}"/>
    <cellStyle name="Percent 17 2" xfId="1479" xr:uid="{00000000-0005-0000-0000-000099CF0000}"/>
    <cellStyle name="Percent 17 2 10" xfId="21461" xr:uid="{00000000-0005-0000-0000-00009ACF0000}"/>
    <cellStyle name="Percent 17 2 10 2" xfId="29409" xr:uid="{00000000-0005-0000-0000-00009BCF0000}"/>
    <cellStyle name="Percent 17 2 10 2 2" xfId="58368" xr:uid="{00000000-0005-0000-0000-00009CCF0000}"/>
    <cellStyle name="Percent 17 2 10 3" xfId="50427" xr:uid="{00000000-0005-0000-0000-00009DCF0000}"/>
    <cellStyle name="Percent 17 2 11" xfId="8201" xr:uid="{00000000-0005-0000-0000-00009ECF0000}"/>
    <cellStyle name="Percent 17 2 11 2" xfId="37259" xr:uid="{00000000-0005-0000-0000-00009FCF0000}"/>
    <cellStyle name="Percent 17 2 12" xfId="30675" xr:uid="{00000000-0005-0000-0000-0000A0CF0000}"/>
    <cellStyle name="Percent 17 2 2" xfId="1699" xr:uid="{00000000-0005-0000-0000-0000A1CF0000}"/>
    <cellStyle name="Percent 17 2 2 10" xfId="30888" xr:uid="{00000000-0005-0000-0000-0000A2CF0000}"/>
    <cellStyle name="Percent 17 2 2 2" xfId="2324" xr:uid="{00000000-0005-0000-0000-0000A3CF0000}"/>
    <cellStyle name="Percent 17 2 2 2 2" xfId="3332" xr:uid="{00000000-0005-0000-0000-0000A4CF0000}"/>
    <cellStyle name="Percent 17 2 2 2 2 2" xfId="6690" xr:uid="{00000000-0005-0000-0000-0000A5CF0000}"/>
    <cellStyle name="Percent 17 2 2 2 2 2 2" xfId="19972" xr:uid="{00000000-0005-0000-0000-0000A6CF0000}"/>
    <cellStyle name="Percent 17 2 2 2 2 2 2 2" xfId="27926" xr:uid="{00000000-0005-0000-0000-0000A7CF0000}"/>
    <cellStyle name="Percent 17 2 2 2 2 2 2 2 2" xfId="56885" xr:uid="{00000000-0005-0000-0000-0000A8CF0000}"/>
    <cellStyle name="Percent 17 2 2 2 2 2 2 3" xfId="48944" xr:uid="{00000000-0005-0000-0000-0000A9CF0000}"/>
    <cellStyle name="Percent 17 2 2 2 2 2 3" xfId="13302" xr:uid="{00000000-0005-0000-0000-0000AACF0000}"/>
    <cellStyle name="Percent 17 2 2 2 2 2 3 2" xfId="42360" xr:uid="{00000000-0005-0000-0000-0000ABCF0000}"/>
    <cellStyle name="Percent 17 2 2 2 2 2 4" xfId="35776" xr:uid="{00000000-0005-0000-0000-0000ACCF0000}"/>
    <cellStyle name="Percent 17 2 2 2 2 3" xfId="16820" xr:uid="{00000000-0005-0000-0000-0000ADCF0000}"/>
    <cellStyle name="Percent 17 2 2 2 2 3 2" xfId="24774" xr:uid="{00000000-0005-0000-0000-0000AECF0000}"/>
    <cellStyle name="Percent 17 2 2 2 2 3 2 2" xfId="53733" xr:uid="{00000000-0005-0000-0000-0000AFCF0000}"/>
    <cellStyle name="Percent 17 2 2 2 2 3 3" xfId="45792" xr:uid="{00000000-0005-0000-0000-0000B0CF0000}"/>
    <cellStyle name="Percent 17 2 2 2 2 4" xfId="10010" xr:uid="{00000000-0005-0000-0000-0000B1CF0000}"/>
    <cellStyle name="Percent 17 2 2 2 2 4 2" xfId="39068" xr:uid="{00000000-0005-0000-0000-0000B2CF0000}"/>
    <cellStyle name="Percent 17 2 2 2 2 5" xfId="32484" xr:uid="{00000000-0005-0000-0000-0000B3CF0000}"/>
    <cellStyle name="Percent 17 2 2 2 3" xfId="4530" xr:uid="{00000000-0005-0000-0000-0000B4CF0000}"/>
    <cellStyle name="Percent 17 2 2 2 3 2" xfId="17824" xr:uid="{00000000-0005-0000-0000-0000B5CF0000}"/>
    <cellStyle name="Percent 17 2 2 2 3 2 2" xfId="25778" xr:uid="{00000000-0005-0000-0000-0000B6CF0000}"/>
    <cellStyle name="Percent 17 2 2 2 3 2 2 2" xfId="54737" xr:uid="{00000000-0005-0000-0000-0000B7CF0000}"/>
    <cellStyle name="Percent 17 2 2 2 3 2 3" xfId="46796" xr:uid="{00000000-0005-0000-0000-0000B8CF0000}"/>
    <cellStyle name="Percent 17 2 2 2 3 3" xfId="11154" xr:uid="{00000000-0005-0000-0000-0000B9CF0000}"/>
    <cellStyle name="Percent 17 2 2 2 3 3 2" xfId="40212" xr:uid="{00000000-0005-0000-0000-0000BACF0000}"/>
    <cellStyle name="Percent 17 2 2 2 3 4" xfId="33628" xr:uid="{00000000-0005-0000-0000-0000BBCF0000}"/>
    <cellStyle name="Percent 17 2 2 2 4" xfId="5686" xr:uid="{00000000-0005-0000-0000-0000BCCF0000}"/>
    <cellStyle name="Percent 17 2 2 2 4 2" xfId="18968" xr:uid="{00000000-0005-0000-0000-0000BDCF0000}"/>
    <cellStyle name="Percent 17 2 2 2 4 2 2" xfId="26922" xr:uid="{00000000-0005-0000-0000-0000BECF0000}"/>
    <cellStyle name="Percent 17 2 2 2 4 2 2 2" xfId="55881" xr:uid="{00000000-0005-0000-0000-0000BFCF0000}"/>
    <cellStyle name="Percent 17 2 2 2 4 2 3" xfId="47940" xr:uid="{00000000-0005-0000-0000-0000C0CF0000}"/>
    <cellStyle name="Percent 17 2 2 2 4 3" xfId="12298" xr:uid="{00000000-0005-0000-0000-0000C1CF0000}"/>
    <cellStyle name="Percent 17 2 2 2 4 3 2" xfId="41356" xr:uid="{00000000-0005-0000-0000-0000C2CF0000}"/>
    <cellStyle name="Percent 17 2 2 2 4 4" xfId="34772" xr:uid="{00000000-0005-0000-0000-0000C3CF0000}"/>
    <cellStyle name="Percent 17 2 2 2 5" xfId="7855" xr:uid="{00000000-0005-0000-0000-0000C4CF0000}"/>
    <cellStyle name="Percent 17 2 2 2 5 2" xfId="21116" xr:uid="{00000000-0005-0000-0000-0000C5CF0000}"/>
    <cellStyle name="Percent 17 2 2 2 5 2 2" xfId="29070" xr:uid="{00000000-0005-0000-0000-0000C6CF0000}"/>
    <cellStyle name="Percent 17 2 2 2 5 2 2 2" xfId="58029" xr:uid="{00000000-0005-0000-0000-0000C7CF0000}"/>
    <cellStyle name="Percent 17 2 2 2 5 2 3" xfId="50088" xr:uid="{00000000-0005-0000-0000-0000C8CF0000}"/>
    <cellStyle name="Percent 17 2 2 2 5 3" xfId="14446" xr:uid="{00000000-0005-0000-0000-0000C9CF0000}"/>
    <cellStyle name="Percent 17 2 2 2 5 3 2" xfId="43504" xr:uid="{00000000-0005-0000-0000-0000CACF0000}"/>
    <cellStyle name="Percent 17 2 2 2 5 4" xfId="36920" xr:uid="{00000000-0005-0000-0000-0000CBCF0000}"/>
    <cellStyle name="Percent 17 2 2 2 6" xfId="15725" xr:uid="{00000000-0005-0000-0000-0000CCCF0000}"/>
    <cellStyle name="Percent 17 2 2 2 6 2" xfId="23715" xr:uid="{00000000-0005-0000-0000-0000CDCF0000}"/>
    <cellStyle name="Percent 17 2 2 2 6 2 2" xfId="52674" xr:uid="{00000000-0005-0000-0000-0000CECF0000}"/>
    <cellStyle name="Percent 17 2 2 2 6 3" xfId="44733" xr:uid="{00000000-0005-0000-0000-0000CFCF0000}"/>
    <cellStyle name="Percent 17 2 2 2 7" xfId="22266" xr:uid="{00000000-0005-0000-0000-0000D0CF0000}"/>
    <cellStyle name="Percent 17 2 2 2 7 2" xfId="30214" xr:uid="{00000000-0005-0000-0000-0000D1CF0000}"/>
    <cellStyle name="Percent 17 2 2 2 7 2 2" xfId="59173" xr:uid="{00000000-0005-0000-0000-0000D2CF0000}"/>
    <cellStyle name="Percent 17 2 2 2 7 3" xfId="51232" xr:uid="{00000000-0005-0000-0000-0000D3CF0000}"/>
    <cellStyle name="Percent 17 2 2 2 8" xfId="9006" xr:uid="{00000000-0005-0000-0000-0000D4CF0000}"/>
    <cellStyle name="Percent 17 2 2 2 8 2" xfId="38064" xr:uid="{00000000-0005-0000-0000-0000D5CF0000}"/>
    <cellStyle name="Percent 17 2 2 2 9" xfId="31480" xr:uid="{00000000-0005-0000-0000-0000D6CF0000}"/>
    <cellStyle name="Percent 17 2 2 3" xfId="2740" xr:uid="{00000000-0005-0000-0000-0000D7CF0000}"/>
    <cellStyle name="Percent 17 2 2 3 2" xfId="6098" xr:uid="{00000000-0005-0000-0000-0000D8CF0000}"/>
    <cellStyle name="Percent 17 2 2 3 2 2" xfId="19380" xr:uid="{00000000-0005-0000-0000-0000D9CF0000}"/>
    <cellStyle name="Percent 17 2 2 3 2 2 2" xfId="27334" xr:uid="{00000000-0005-0000-0000-0000DACF0000}"/>
    <cellStyle name="Percent 17 2 2 3 2 2 2 2" xfId="56293" xr:uid="{00000000-0005-0000-0000-0000DBCF0000}"/>
    <cellStyle name="Percent 17 2 2 3 2 2 3" xfId="48352" xr:uid="{00000000-0005-0000-0000-0000DCCF0000}"/>
    <cellStyle name="Percent 17 2 2 3 2 3" xfId="12710" xr:uid="{00000000-0005-0000-0000-0000DDCF0000}"/>
    <cellStyle name="Percent 17 2 2 3 2 3 2" xfId="41768" xr:uid="{00000000-0005-0000-0000-0000DECF0000}"/>
    <cellStyle name="Percent 17 2 2 3 2 4" xfId="35184" xr:uid="{00000000-0005-0000-0000-0000DFCF0000}"/>
    <cellStyle name="Percent 17 2 2 3 3" xfId="16228" xr:uid="{00000000-0005-0000-0000-0000E0CF0000}"/>
    <cellStyle name="Percent 17 2 2 3 3 2" xfId="24182" xr:uid="{00000000-0005-0000-0000-0000E1CF0000}"/>
    <cellStyle name="Percent 17 2 2 3 3 2 2" xfId="53141" xr:uid="{00000000-0005-0000-0000-0000E2CF0000}"/>
    <cellStyle name="Percent 17 2 2 3 3 3" xfId="45200" xr:uid="{00000000-0005-0000-0000-0000E3CF0000}"/>
    <cellStyle name="Percent 17 2 2 3 4" xfId="9418" xr:uid="{00000000-0005-0000-0000-0000E4CF0000}"/>
    <cellStyle name="Percent 17 2 2 3 4 2" xfId="38476" xr:uid="{00000000-0005-0000-0000-0000E5CF0000}"/>
    <cellStyle name="Percent 17 2 2 3 5" xfId="31892" xr:uid="{00000000-0005-0000-0000-0000E6CF0000}"/>
    <cellStyle name="Percent 17 2 2 4" xfId="3938" xr:uid="{00000000-0005-0000-0000-0000E7CF0000}"/>
    <cellStyle name="Percent 17 2 2 4 2" xfId="17232" xr:uid="{00000000-0005-0000-0000-0000E8CF0000}"/>
    <cellStyle name="Percent 17 2 2 4 2 2" xfId="25186" xr:uid="{00000000-0005-0000-0000-0000E9CF0000}"/>
    <cellStyle name="Percent 17 2 2 4 2 2 2" xfId="54145" xr:uid="{00000000-0005-0000-0000-0000EACF0000}"/>
    <cellStyle name="Percent 17 2 2 4 2 3" xfId="46204" xr:uid="{00000000-0005-0000-0000-0000EBCF0000}"/>
    <cellStyle name="Percent 17 2 2 4 3" xfId="10562" xr:uid="{00000000-0005-0000-0000-0000ECCF0000}"/>
    <cellStyle name="Percent 17 2 2 4 3 2" xfId="39620" xr:uid="{00000000-0005-0000-0000-0000EDCF0000}"/>
    <cellStyle name="Percent 17 2 2 4 4" xfId="33036" xr:uid="{00000000-0005-0000-0000-0000EECF0000}"/>
    <cellStyle name="Percent 17 2 2 5" xfId="5094" xr:uid="{00000000-0005-0000-0000-0000EFCF0000}"/>
    <cellStyle name="Percent 17 2 2 5 2" xfId="18376" xr:uid="{00000000-0005-0000-0000-0000F0CF0000}"/>
    <cellStyle name="Percent 17 2 2 5 2 2" xfId="26330" xr:uid="{00000000-0005-0000-0000-0000F1CF0000}"/>
    <cellStyle name="Percent 17 2 2 5 2 2 2" xfId="55289" xr:uid="{00000000-0005-0000-0000-0000F2CF0000}"/>
    <cellStyle name="Percent 17 2 2 5 2 3" xfId="47348" xr:uid="{00000000-0005-0000-0000-0000F3CF0000}"/>
    <cellStyle name="Percent 17 2 2 5 3" xfId="11706" xr:uid="{00000000-0005-0000-0000-0000F4CF0000}"/>
    <cellStyle name="Percent 17 2 2 5 3 2" xfId="40764" xr:uid="{00000000-0005-0000-0000-0000F5CF0000}"/>
    <cellStyle name="Percent 17 2 2 5 4" xfId="34180" xr:uid="{00000000-0005-0000-0000-0000F6CF0000}"/>
    <cellStyle name="Percent 17 2 2 6" xfId="7263" xr:uid="{00000000-0005-0000-0000-0000F7CF0000}"/>
    <cellStyle name="Percent 17 2 2 6 2" xfId="20524" xr:uid="{00000000-0005-0000-0000-0000F8CF0000}"/>
    <cellStyle name="Percent 17 2 2 6 2 2" xfId="28478" xr:uid="{00000000-0005-0000-0000-0000F9CF0000}"/>
    <cellStyle name="Percent 17 2 2 6 2 2 2" xfId="57437" xr:uid="{00000000-0005-0000-0000-0000FACF0000}"/>
    <cellStyle name="Percent 17 2 2 6 2 3" xfId="49496" xr:uid="{00000000-0005-0000-0000-0000FBCF0000}"/>
    <cellStyle name="Percent 17 2 2 6 3" xfId="13854" xr:uid="{00000000-0005-0000-0000-0000FCCF0000}"/>
    <cellStyle name="Percent 17 2 2 6 3 2" xfId="42912" xr:uid="{00000000-0005-0000-0000-0000FDCF0000}"/>
    <cellStyle name="Percent 17 2 2 6 4" xfId="36328" xr:uid="{00000000-0005-0000-0000-0000FECF0000}"/>
    <cellStyle name="Percent 17 2 2 7" xfId="15132" xr:uid="{00000000-0005-0000-0000-0000FFCF0000}"/>
    <cellStyle name="Percent 17 2 2 7 2" xfId="23122" xr:uid="{00000000-0005-0000-0000-000000D00000}"/>
    <cellStyle name="Percent 17 2 2 7 2 2" xfId="52081" xr:uid="{00000000-0005-0000-0000-000001D00000}"/>
    <cellStyle name="Percent 17 2 2 7 3" xfId="44140" xr:uid="{00000000-0005-0000-0000-000002D00000}"/>
    <cellStyle name="Percent 17 2 2 8" xfId="21674" xr:uid="{00000000-0005-0000-0000-000003D00000}"/>
    <cellStyle name="Percent 17 2 2 8 2" xfId="29622" xr:uid="{00000000-0005-0000-0000-000004D00000}"/>
    <cellStyle name="Percent 17 2 2 8 2 2" xfId="58581" xr:uid="{00000000-0005-0000-0000-000005D00000}"/>
    <cellStyle name="Percent 17 2 2 8 3" xfId="50640" xr:uid="{00000000-0005-0000-0000-000006D00000}"/>
    <cellStyle name="Percent 17 2 2 9" xfId="8414" xr:uid="{00000000-0005-0000-0000-000007D00000}"/>
    <cellStyle name="Percent 17 2 2 9 2" xfId="37472" xr:uid="{00000000-0005-0000-0000-000008D00000}"/>
    <cellStyle name="Percent 17 2 3" xfId="2111" xr:uid="{00000000-0005-0000-0000-000009D00000}"/>
    <cellStyle name="Percent 17 2 3 2" xfId="3119" xr:uid="{00000000-0005-0000-0000-00000AD00000}"/>
    <cellStyle name="Percent 17 2 3 2 2" xfId="6477" xr:uid="{00000000-0005-0000-0000-00000BD00000}"/>
    <cellStyle name="Percent 17 2 3 2 2 2" xfId="19759" xr:uid="{00000000-0005-0000-0000-00000CD00000}"/>
    <cellStyle name="Percent 17 2 3 2 2 2 2" xfId="27713" xr:uid="{00000000-0005-0000-0000-00000DD00000}"/>
    <cellStyle name="Percent 17 2 3 2 2 2 2 2" xfId="56672" xr:uid="{00000000-0005-0000-0000-00000ED00000}"/>
    <cellStyle name="Percent 17 2 3 2 2 2 3" xfId="48731" xr:uid="{00000000-0005-0000-0000-00000FD00000}"/>
    <cellStyle name="Percent 17 2 3 2 2 3" xfId="13089" xr:uid="{00000000-0005-0000-0000-000010D00000}"/>
    <cellStyle name="Percent 17 2 3 2 2 3 2" xfId="42147" xr:uid="{00000000-0005-0000-0000-000011D00000}"/>
    <cellStyle name="Percent 17 2 3 2 2 4" xfId="35563" xr:uid="{00000000-0005-0000-0000-000012D00000}"/>
    <cellStyle name="Percent 17 2 3 2 3" xfId="16607" xr:uid="{00000000-0005-0000-0000-000013D00000}"/>
    <cellStyle name="Percent 17 2 3 2 3 2" xfId="24561" xr:uid="{00000000-0005-0000-0000-000014D00000}"/>
    <cellStyle name="Percent 17 2 3 2 3 2 2" xfId="53520" xr:uid="{00000000-0005-0000-0000-000015D00000}"/>
    <cellStyle name="Percent 17 2 3 2 3 3" xfId="45579" xr:uid="{00000000-0005-0000-0000-000016D00000}"/>
    <cellStyle name="Percent 17 2 3 2 4" xfId="9797" xr:uid="{00000000-0005-0000-0000-000017D00000}"/>
    <cellStyle name="Percent 17 2 3 2 4 2" xfId="38855" xr:uid="{00000000-0005-0000-0000-000018D00000}"/>
    <cellStyle name="Percent 17 2 3 2 5" xfId="32271" xr:uid="{00000000-0005-0000-0000-000019D00000}"/>
    <cellStyle name="Percent 17 2 3 3" xfId="4317" xr:uid="{00000000-0005-0000-0000-00001AD00000}"/>
    <cellStyle name="Percent 17 2 3 3 2" xfId="17611" xr:uid="{00000000-0005-0000-0000-00001BD00000}"/>
    <cellStyle name="Percent 17 2 3 3 2 2" xfId="25565" xr:uid="{00000000-0005-0000-0000-00001CD00000}"/>
    <cellStyle name="Percent 17 2 3 3 2 2 2" xfId="54524" xr:uid="{00000000-0005-0000-0000-00001DD00000}"/>
    <cellStyle name="Percent 17 2 3 3 2 3" xfId="46583" xr:uid="{00000000-0005-0000-0000-00001ED00000}"/>
    <cellStyle name="Percent 17 2 3 3 3" xfId="10941" xr:uid="{00000000-0005-0000-0000-00001FD00000}"/>
    <cellStyle name="Percent 17 2 3 3 3 2" xfId="39999" xr:uid="{00000000-0005-0000-0000-000020D00000}"/>
    <cellStyle name="Percent 17 2 3 3 4" xfId="33415" xr:uid="{00000000-0005-0000-0000-000021D00000}"/>
    <cellStyle name="Percent 17 2 3 4" xfId="5473" xr:uid="{00000000-0005-0000-0000-000022D00000}"/>
    <cellStyle name="Percent 17 2 3 4 2" xfId="18755" xr:uid="{00000000-0005-0000-0000-000023D00000}"/>
    <cellStyle name="Percent 17 2 3 4 2 2" xfId="26709" xr:uid="{00000000-0005-0000-0000-000024D00000}"/>
    <cellStyle name="Percent 17 2 3 4 2 2 2" xfId="55668" xr:uid="{00000000-0005-0000-0000-000025D00000}"/>
    <cellStyle name="Percent 17 2 3 4 2 3" xfId="47727" xr:uid="{00000000-0005-0000-0000-000026D00000}"/>
    <cellStyle name="Percent 17 2 3 4 3" xfId="12085" xr:uid="{00000000-0005-0000-0000-000027D00000}"/>
    <cellStyle name="Percent 17 2 3 4 3 2" xfId="41143" xr:uid="{00000000-0005-0000-0000-000028D00000}"/>
    <cellStyle name="Percent 17 2 3 4 4" xfId="34559" xr:uid="{00000000-0005-0000-0000-000029D00000}"/>
    <cellStyle name="Percent 17 2 3 5" xfId="7642" xr:uid="{00000000-0005-0000-0000-00002AD00000}"/>
    <cellStyle name="Percent 17 2 3 5 2" xfId="20903" xr:uid="{00000000-0005-0000-0000-00002BD00000}"/>
    <cellStyle name="Percent 17 2 3 5 2 2" xfId="28857" xr:uid="{00000000-0005-0000-0000-00002CD00000}"/>
    <cellStyle name="Percent 17 2 3 5 2 2 2" xfId="57816" xr:uid="{00000000-0005-0000-0000-00002DD00000}"/>
    <cellStyle name="Percent 17 2 3 5 2 3" xfId="49875" xr:uid="{00000000-0005-0000-0000-00002ED00000}"/>
    <cellStyle name="Percent 17 2 3 5 3" xfId="14233" xr:uid="{00000000-0005-0000-0000-00002FD00000}"/>
    <cellStyle name="Percent 17 2 3 5 3 2" xfId="43291" xr:uid="{00000000-0005-0000-0000-000030D00000}"/>
    <cellStyle name="Percent 17 2 3 5 4" xfId="36707" xr:uid="{00000000-0005-0000-0000-000031D00000}"/>
    <cellStyle name="Percent 17 2 3 6" xfId="15512" xr:uid="{00000000-0005-0000-0000-000032D00000}"/>
    <cellStyle name="Percent 17 2 3 6 2" xfId="23502" xr:uid="{00000000-0005-0000-0000-000033D00000}"/>
    <cellStyle name="Percent 17 2 3 6 2 2" xfId="52461" xr:uid="{00000000-0005-0000-0000-000034D00000}"/>
    <cellStyle name="Percent 17 2 3 6 3" xfId="44520" xr:uid="{00000000-0005-0000-0000-000035D00000}"/>
    <cellStyle name="Percent 17 2 3 7" xfId="22053" xr:uid="{00000000-0005-0000-0000-000036D00000}"/>
    <cellStyle name="Percent 17 2 3 7 2" xfId="30001" xr:uid="{00000000-0005-0000-0000-000037D00000}"/>
    <cellStyle name="Percent 17 2 3 7 2 2" xfId="58960" xr:uid="{00000000-0005-0000-0000-000038D00000}"/>
    <cellStyle name="Percent 17 2 3 7 3" xfId="51019" xr:uid="{00000000-0005-0000-0000-000039D00000}"/>
    <cellStyle name="Percent 17 2 3 8" xfId="8793" xr:uid="{00000000-0005-0000-0000-00003AD00000}"/>
    <cellStyle name="Percent 17 2 3 8 2" xfId="37851" xr:uid="{00000000-0005-0000-0000-00003BD00000}"/>
    <cellStyle name="Percent 17 2 3 9" xfId="31267" xr:uid="{00000000-0005-0000-0000-00003CD00000}"/>
    <cellStyle name="Percent 17 2 4" xfId="1929" xr:uid="{00000000-0005-0000-0000-00003DD00000}"/>
    <cellStyle name="Percent 17 2 4 2" xfId="2939" xr:uid="{00000000-0005-0000-0000-00003ED00000}"/>
    <cellStyle name="Percent 17 2 4 2 2" xfId="6297" xr:uid="{00000000-0005-0000-0000-00003FD00000}"/>
    <cellStyle name="Percent 17 2 4 2 2 2" xfId="19579" xr:uid="{00000000-0005-0000-0000-000040D00000}"/>
    <cellStyle name="Percent 17 2 4 2 2 2 2" xfId="27533" xr:uid="{00000000-0005-0000-0000-000041D00000}"/>
    <cellStyle name="Percent 17 2 4 2 2 2 2 2" xfId="56492" xr:uid="{00000000-0005-0000-0000-000042D00000}"/>
    <cellStyle name="Percent 17 2 4 2 2 2 3" xfId="48551" xr:uid="{00000000-0005-0000-0000-000043D00000}"/>
    <cellStyle name="Percent 17 2 4 2 2 3" xfId="12909" xr:uid="{00000000-0005-0000-0000-000044D00000}"/>
    <cellStyle name="Percent 17 2 4 2 2 3 2" xfId="41967" xr:uid="{00000000-0005-0000-0000-000045D00000}"/>
    <cellStyle name="Percent 17 2 4 2 2 4" xfId="35383" xr:uid="{00000000-0005-0000-0000-000046D00000}"/>
    <cellStyle name="Percent 17 2 4 2 3" xfId="16427" xr:uid="{00000000-0005-0000-0000-000047D00000}"/>
    <cellStyle name="Percent 17 2 4 2 3 2" xfId="24381" xr:uid="{00000000-0005-0000-0000-000048D00000}"/>
    <cellStyle name="Percent 17 2 4 2 3 2 2" xfId="53340" xr:uid="{00000000-0005-0000-0000-000049D00000}"/>
    <cellStyle name="Percent 17 2 4 2 3 3" xfId="45399" xr:uid="{00000000-0005-0000-0000-00004AD00000}"/>
    <cellStyle name="Percent 17 2 4 2 4" xfId="9617" xr:uid="{00000000-0005-0000-0000-00004BD00000}"/>
    <cellStyle name="Percent 17 2 4 2 4 2" xfId="38675" xr:uid="{00000000-0005-0000-0000-00004CD00000}"/>
    <cellStyle name="Percent 17 2 4 2 5" xfId="32091" xr:uid="{00000000-0005-0000-0000-00004DD00000}"/>
    <cellStyle name="Percent 17 2 4 3" xfId="4137" xr:uid="{00000000-0005-0000-0000-00004ED00000}"/>
    <cellStyle name="Percent 17 2 4 3 2" xfId="17431" xr:uid="{00000000-0005-0000-0000-00004FD00000}"/>
    <cellStyle name="Percent 17 2 4 3 2 2" xfId="25385" xr:uid="{00000000-0005-0000-0000-000050D00000}"/>
    <cellStyle name="Percent 17 2 4 3 2 2 2" xfId="54344" xr:uid="{00000000-0005-0000-0000-000051D00000}"/>
    <cellStyle name="Percent 17 2 4 3 2 3" xfId="46403" xr:uid="{00000000-0005-0000-0000-000052D00000}"/>
    <cellStyle name="Percent 17 2 4 3 3" xfId="10761" xr:uid="{00000000-0005-0000-0000-000053D00000}"/>
    <cellStyle name="Percent 17 2 4 3 3 2" xfId="39819" xr:uid="{00000000-0005-0000-0000-000054D00000}"/>
    <cellStyle name="Percent 17 2 4 3 4" xfId="33235" xr:uid="{00000000-0005-0000-0000-000055D00000}"/>
    <cellStyle name="Percent 17 2 4 4" xfId="5293" xr:uid="{00000000-0005-0000-0000-000056D00000}"/>
    <cellStyle name="Percent 17 2 4 4 2" xfId="18575" xr:uid="{00000000-0005-0000-0000-000057D00000}"/>
    <cellStyle name="Percent 17 2 4 4 2 2" xfId="26529" xr:uid="{00000000-0005-0000-0000-000058D00000}"/>
    <cellStyle name="Percent 17 2 4 4 2 2 2" xfId="55488" xr:uid="{00000000-0005-0000-0000-000059D00000}"/>
    <cellStyle name="Percent 17 2 4 4 2 3" xfId="47547" xr:uid="{00000000-0005-0000-0000-00005AD00000}"/>
    <cellStyle name="Percent 17 2 4 4 3" xfId="11905" xr:uid="{00000000-0005-0000-0000-00005BD00000}"/>
    <cellStyle name="Percent 17 2 4 4 3 2" xfId="40963" xr:uid="{00000000-0005-0000-0000-00005CD00000}"/>
    <cellStyle name="Percent 17 2 4 4 4" xfId="34379" xr:uid="{00000000-0005-0000-0000-00005DD00000}"/>
    <cellStyle name="Percent 17 2 4 5" xfId="7462" xr:uid="{00000000-0005-0000-0000-00005ED00000}"/>
    <cellStyle name="Percent 17 2 4 5 2" xfId="20723" xr:uid="{00000000-0005-0000-0000-00005FD00000}"/>
    <cellStyle name="Percent 17 2 4 5 2 2" xfId="28677" xr:uid="{00000000-0005-0000-0000-000060D00000}"/>
    <cellStyle name="Percent 17 2 4 5 2 2 2" xfId="57636" xr:uid="{00000000-0005-0000-0000-000061D00000}"/>
    <cellStyle name="Percent 17 2 4 5 2 3" xfId="49695" xr:uid="{00000000-0005-0000-0000-000062D00000}"/>
    <cellStyle name="Percent 17 2 4 5 3" xfId="14053" xr:uid="{00000000-0005-0000-0000-000063D00000}"/>
    <cellStyle name="Percent 17 2 4 5 3 2" xfId="43111" xr:uid="{00000000-0005-0000-0000-000064D00000}"/>
    <cellStyle name="Percent 17 2 4 5 4" xfId="36527" xr:uid="{00000000-0005-0000-0000-000065D00000}"/>
    <cellStyle name="Percent 17 2 4 6" xfId="15332" xr:uid="{00000000-0005-0000-0000-000066D00000}"/>
    <cellStyle name="Percent 17 2 4 6 2" xfId="23322" xr:uid="{00000000-0005-0000-0000-000067D00000}"/>
    <cellStyle name="Percent 17 2 4 6 2 2" xfId="52281" xr:uid="{00000000-0005-0000-0000-000068D00000}"/>
    <cellStyle name="Percent 17 2 4 6 3" xfId="44340" xr:uid="{00000000-0005-0000-0000-000069D00000}"/>
    <cellStyle name="Percent 17 2 4 7" xfId="21873" xr:uid="{00000000-0005-0000-0000-00006AD00000}"/>
    <cellStyle name="Percent 17 2 4 7 2" xfId="29821" xr:uid="{00000000-0005-0000-0000-00006BD00000}"/>
    <cellStyle name="Percent 17 2 4 7 2 2" xfId="58780" xr:uid="{00000000-0005-0000-0000-00006CD00000}"/>
    <cellStyle name="Percent 17 2 4 7 3" xfId="50839" xr:uid="{00000000-0005-0000-0000-00006DD00000}"/>
    <cellStyle name="Percent 17 2 4 8" xfId="8613" xr:uid="{00000000-0005-0000-0000-00006ED00000}"/>
    <cellStyle name="Percent 17 2 4 8 2" xfId="37671" xr:uid="{00000000-0005-0000-0000-00006FD00000}"/>
    <cellStyle name="Percent 17 2 4 9" xfId="31087" xr:uid="{00000000-0005-0000-0000-000070D00000}"/>
    <cellStyle name="Percent 17 2 5" xfId="2527" xr:uid="{00000000-0005-0000-0000-000071D00000}"/>
    <cellStyle name="Percent 17 2 5 2" xfId="5885" xr:uid="{00000000-0005-0000-0000-000072D00000}"/>
    <cellStyle name="Percent 17 2 5 2 2" xfId="19167" xr:uid="{00000000-0005-0000-0000-000073D00000}"/>
    <cellStyle name="Percent 17 2 5 2 2 2" xfId="27121" xr:uid="{00000000-0005-0000-0000-000074D00000}"/>
    <cellStyle name="Percent 17 2 5 2 2 2 2" xfId="56080" xr:uid="{00000000-0005-0000-0000-000075D00000}"/>
    <cellStyle name="Percent 17 2 5 2 2 3" xfId="48139" xr:uid="{00000000-0005-0000-0000-000076D00000}"/>
    <cellStyle name="Percent 17 2 5 2 3" xfId="12497" xr:uid="{00000000-0005-0000-0000-000077D00000}"/>
    <cellStyle name="Percent 17 2 5 2 3 2" xfId="41555" xr:uid="{00000000-0005-0000-0000-000078D00000}"/>
    <cellStyle name="Percent 17 2 5 2 4" xfId="34971" xr:uid="{00000000-0005-0000-0000-000079D00000}"/>
    <cellStyle name="Percent 17 2 5 3" xfId="14761" xr:uid="{00000000-0005-0000-0000-00007AD00000}"/>
    <cellStyle name="Percent 17 2 5 3 2" xfId="22775" xr:uid="{00000000-0005-0000-0000-00007BD00000}"/>
    <cellStyle name="Percent 17 2 5 3 2 2" xfId="51734" xr:uid="{00000000-0005-0000-0000-00007CD00000}"/>
    <cellStyle name="Percent 17 2 5 3 3" xfId="43793" xr:uid="{00000000-0005-0000-0000-00007DD00000}"/>
    <cellStyle name="Percent 17 2 5 4" xfId="9205" xr:uid="{00000000-0005-0000-0000-00007ED00000}"/>
    <cellStyle name="Percent 17 2 5 4 2" xfId="38263" xr:uid="{00000000-0005-0000-0000-00007FD00000}"/>
    <cellStyle name="Percent 17 2 5 5" xfId="31679" xr:uid="{00000000-0005-0000-0000-000080D00000}"/>
    <cellStyle name="Percent 17 2 6" xfId="3725" xr:uid="{00000000-0005-0000-0000-000081D00000}"/>
    <cellStyle name="Percent 17 2 6 2" xfId="17019" xr:uid="{00000000-0005-0000-0000-000082D00000}"/>
    <cellStyle name="Percent 17 2 6 2 2" xfId="24973" xr:uid="{00000000-0005-0000-0000-000083D00000}"/>
    <cellStyle name="Percent 17 2 6 2 2 2" xfId="53932" xr:uid="{00000000-0005-0000-0000-000084D00000}"/>
    <cellStyle name="Percent 17 2 6 2 3" xfId="45991" xr:uid="{00000000-0005-0000-0000-000085D00000}"/>
    <cellStyle name="Percent 17 2 6 3" xfId="10349" xr:uid="{00000000-0005-0000-0000-000086D00000}"/>
    <cellStyle name="Percent 17 2 6 3 2" xfId="39407" xr:uid="{00000000-0005-0000-0000-000087D00000}"/>
    <cellStyle name="Percent 17 2 6 4" xfId="32823" xr:uid="{00000000-0005-0000-0000-000088D00000}"/>
    <cellStyle name="Percent 17 2 7" xfId="4881" xr:uid="{00000000-0005-0000-0000-000089D00000}"/>
    <cellStyle name="Percent 17 2 7 2" xfId="18163" xr:uid="{00000000-0005-0000-0000-00008AD00000}"/>
    <cellStyle name="Percent 17 2 7 2 2" xfId="26117" xr:uid="{00000000-0005-0000-0000-00008BD00000}"/>
    <cellStyle name="Percent 17 2 7 2 2 2" xfId="55076" xr:uid="{00000000-0005-0000-0000-00008CD00000}"/>
    <cellStyle name="Percent 17 2 7 2 3" xfId="47135" xr:uid="{00000000-0005-0000-0000-00008DD00000}"/>
    <cellStyle name="Percent 17 2 7 3" xfId="11493" xr:uid="{00000000-0005-0000-0000-00008ED00000}"/>
    <cellStyle name="Percent 17 2 7 3 2" xfId="40551" xr:uid="{00000000-0005-0000-0000-00008FD00000}"/>
    <cellStyle name="Percent 17 2 7 4" xfId="33967" xr:uid="{00000000-0005-0000-0000-000090D00000}"/>
    <cellStyle name="Percent 17 2 8" xfId="7050" xr:uid="{00000000-0005-0000-0000-000091D00000}"/>
    <cellStyle name="Percent 17 2 8 2" xfId="20311" xr:uid="{00000000-0005-0000-0000-000092D00000}"/>
    <cellStyle name="Percent 17 2 8 2 2" xfId="28265" xr:uid="{00000000-0005-0000-0000-000093D00000}"/>
    <cellStyle name="Percent 17 2 8 2 2 2" xfId="57224" xr:uid="{00000000-0005-0000-0000-000094D00000}"/>
    <cellStyle name="Percent 17 2 8 2 3" xfId="49283" xr:uid="{00000000-0005-0000-0000-000095D00000}"/>
    <cellStyle name="Percent 17 2 8 3" xfId="13641" xr:uid="{00000000-0005-0000-0000-000096D00000}"/>
    <cellStyle name="Percent 17 2 8 3 2" xfId="42699" xr:uid="{00000000-0005-0000-0000-000097D00000}"/>
    <cellStyle name="Percent 17 2 8 4" xfId="36115" xr:uid="{00000000-0005-0000-0000-000098D00000}"/>
    <cellStyle name="Percent 17 2 9" xfId="14919" xr:uid="{00000000-0005-0000-0000-000099D00000}"/>
    <cellStyle name="Percent 17 2 9 2" xfId="22909" xr:uid="{00000000-0005-0000-0000-00009AD00000}"/>
    <cellStyle name="Percent 17 2 9 2 2" xfId="51868" xr:uid="{00000000-0005-0000-0000-00009BD00000}"/>
    <cellStyle name="Percent 17 2 9 3" xfId="43927" xr:uid="{00000000-0005-0000-0000-00009CD00000}"/>
    <cellStyle name="Percent 17 3" xfId="1579" xr:uid="{00000000-0005-0000-0000-00009DD00000}"/>
    <cellStyle name="Percent 17 3 10" xfId="30768" xr:uid="{00000000-0005-0000-0000-00009ED00000}"/>
    <cellStyle name="Percent 17 3 2" xfId="2204" xr:uid="{00000000-0005-0000-0000-00009FD00000}"/>
    <cellStyle name="Percent 17 3 2 2" xfId="3212" xr:uid="{00000000-0005-0000-0000-0000A0D00000}"/>
    <cellStyle name="Percent 17 3 2 2 2" xfId="6570" xr:uid="{00000000-0005-0000-0000-0000A1D00000}"/>
    <cellStyle name="Percent 17 3 2 2 2 2" xfId="19852" xr:uid="{00000000-0005-0000-0000-0000A2D00000}"/>
    <cellStyle name="Percent 17 3 2 2 2 2 2" xfId="27806" xr:uid="{00000000-0005-0000-0000-0000A3D00000}"/>
    <cellStyle name="Percent 17 3 2 2 2 2 2 2" xfId="56765" xr:uid="{00000000-0005-0000-0000-0000A4D00000}"/>
    <cellStyle name="Percent 17 3 2 2 2 2 3" xfId="48824" xr:uid="{00000000-0005-0000-0000-0000A5D00000}"/>
    <cellStyle name="Percent 17 3 2 2 2 3" xfId="13182" xr:uid="{00000000-0005-0000-0000-0000A6D00000}"/>
    <cellStyle name="Percent 17 3 2 2 2 3 2" xfId="42240" xr:uid="{00000000-0005-0000-0000-0000A7D00000}"/>
    <cellStyle name="Percent 17 3 2 2 2 4" xfId="35656" xr:uid="{00000000-0005-0000-0000-0000A8D00000}"/>
    <cellStyle name="Percent 17 3 2 2 3" xfId="16700" xr:uid="{00000000-0005-0000-0000-0000A9D00000}"/>
    <cellStyle name="Percent 17 3 2 2 3 2" xfId="24654" xr:uid="{00000000-0005-0000-0000-0000AAD00000}"/>
    <cellStyle name="Percent 17 3 2 2 3 2 2" xfId="53613" xr:uid="{00000000-0005-0000-0000-0000ABD00000}"/>
    <cellStyle name="Percent 17 3 2 2 3 3" xfId="45672" xr:uid="{00000000-0005-0000-0000-0000ACD00000}"/>
    <cellStyle name="Percent 17 3 2 2 4" xfId="9890" xr:uid="{00000000-0005-0000-0000-0000ADD00000}"/>
    <cellStyle name="Percent 17 3 2 2 4 2" xfId="38948" xr:uid="{00000000-0005-0000-0000-0000AED00000}"/>
    <cellStyle name="Percent 17 3 2 2 5" xfId="32364" xr:uid="{00000000-0005-0000-0000-0000AFD00000}"/>
    <cellStyle name="Percent 17 3 2 3" xfId="4410" xr:uid="{00000000-0005-0000-0000-0000B0D00000}"/>
    <cellStyle name="Percent 17 3 2 3 2" xfId="17704" xr:uid="{00000000-0005-0000-0000-0000B1D00000}"/>
    <cellStyle name="Percent 17 3 2 3 2 2" xfId="25658" xr:uid="{00000000-0005-0000-0000-0000B2D00000}"/>
    <cellStyle name="Percent 17 3 2 3 2 2 2" xfId="54617" xr:uid="{00000000-0005-0000-0000-0000B3D00000}"/>
    <cellStyle name="Percent 17 3 2 3 2 3" xfId="46676" xr:uid="{00000000-0005-0000-0000-0000B4D00000}"/>
    <cellStyle name="Percent 17 3 2 3 3" xfId="11034" xr:uid="{00000000-0005-0000-0000-0000B5D00000}"/>
    <cellStyle name="Percent 17 3 2 3 3 2" xfId="40092" xr:uid="{00000000-0005-0000-0000-0000B6D00000}"/>
    <cellStyle name="Percent 17 3 2 3 4" xfId="33508" xr:uid="{00000000-0005-0000-0000-0000B7D00000}"/>
    <cellStyle name="Percent 17 3 2 4" xfId="5566" xr:uid="{00000000-0005-0000-0000-0000B8D00000}"/>
    <cellStyle name="Percent 17 3 2 4 2" xfId="18848" xr:uid="{00000000-0005-0000-0000-0000B9D00000}"/>
    <cellStyle name="Percent 17 3 2 4 2 2" xfId="26802" xr:uid="{00000000-0005-0000-0000-0000BAD00000}"/>
    <cellStyle name="Percent 17 3 2 4 2 2 2" xfId="55761" xr:uid="{00000000-0005-0000-0000-0000BBD00000}"/>
    <cellStyle name="Percent 17 3 2 4 2 3" xfId="47820" xr:uid="{00000000-0005-0000-0000-0000BCD00000}"/>
    <cellStyle name="Percent 17 3 2 4 3" xfId="12178" xr:uid="{00000000-0005-0000-0000-0000BDD00000}"/>
    <cellStyle name="Percent 17 3 2 4 3 2" xfId="41236" xr:uid="{00000000-0005-0000-0000-0000BED00000}"/>
    <cellStyle name="Percent 17 3 2 4 4" xfId="34652" xr:uid="{00000000-0005-0000-0000-0000BFD00000}"/>
    <cellStyle name="Percent 17 3 2 5" xfId="7735" xr:uid="{00000000-0005-0000-0000-0000C0D00000}"/>
    <cellStyle name="Percent 17 3 2 5 2" xfId="20996" xr:uid="{00000000-0005-0000-0000-0000C1D00000}"/>
    <cellStyle name="Percent 17 3 2 5 2 2" xfId="28950" xr:uid="{00000000-0005-0000-0000-0000C2D00000}"/>
    <cellStyle name="Percent 17 3 2 5 2 2 2" xfId="57909" xr:uid="{00000000-0005-0000-0000-0000C3D00000}"/>
    <cellStyle name="Percent 17 3 2 5 2 3" xfId="49968" xr:uid="{00000000-0005-0000-0000-0000C4D00000}"/>
    <cellStyle name="Percent 17 3 2 5 3" xfId="14326" xr:uid="{00000000-0005-0000-0000-0000C5D00000}"/>
    <cellStyle name="Percent 17 3 2 5 3 2" xfId="43384" xr:uid="{00000000-0005-0000-0000-0000C6D00000}"/>
    <cellStyle name="Percent 17 3 2 5 4" xfId="36800" xr:uid="{00000000-0005-0000-0000-0000C7D00000}"/>
    <cellStyle name="Percent 17 3 2 6" xfId="15605" xr:uid="{00000000-0005-0000-0000-0000C8D00000}"/>
    <cellStyle name="Percent 17 3 2 6 2" xfId="23595" xr:uid="{00000000-0005-0000-0000-0000C9D00000}"/>
    <cellStyle name="Percent 17 3 2 6 2 2" xfId="52554" xr:uid="{00000000-0005-0000-0000-0000CAD00000}"/>
    <cellStyle name="Percent 17 3 2 6 3" xfId="44613" xr:uid="{00000000-0005-0000-0000-0000CBD00000}"/>
    <cellStyle name="Percent 17 3 2 7" xfId="22146" xr:uid="{00000000-0005-0000-0000-0000CCD00000}"/>
    <cellStyle name="Percent 17 3 2 7 2" xfId="30094" xr:uid="{00000000-0005-0000-0000-0000CDD00000}"/>
    <cellStyle name="Percent 17 3 2 7 2 2" xfId="59053" xr:uid="{00000000-0005-0000-0000-0000CED00000}"/>
    <cellStyle name="Percent 17 3 2 7 3" xfId="51112" xr:uid="{00000000-0005-0000-0000-0000CFD00000}"/>
    <cellStyle name="Percent 17 3 2 8" xfId="8886" xr:uid="{00000000-0005-0000-0000-0000D0D00000}"/>
    <cellStyle name="Percent 17 3 2 8 2" xfId="37944" xr:uid="{00000000-0005-0000-0000-0000D1D00000}"/>
    <cellStyle name="Percent 17 3 2 9" xfId="31360" xr:uid="{00000000-0005-0000-0000-0000D2D00000}"/>
    <cellStyle name="Percent 17 3 3" xfId="2620" xr:uid="{00000000-0005-0000-0000-0000D3D00000}"/>
    <cellStyle name="Percent 17 3 3 2" xfId="5978" xr:uid="{00000000-0005-0000-0000-0000D4D00000}"/>
    <cellStyle name="Percent 17 3 3 2 2" xfId="19260" xr:uid="{00000000-0005-0000-0000-0000D5D00000}"/>
    <cellStyle name="Percent 17 3 3 2 2 2" xfId="27214" xr:uid="{00000000-0005-0000-0000-0000D6D00000}"/>
    <cellStyle name="Percent 17 3 3 2 2 2 2" xfId="56173" xr:uid="{00000000-0005-0000-0000-0000D7D00000}"/>
    <cellStyle name="Percent 17 3 3 2 2 3" xfId="48232" xr:uid="{00000000-0005-0000-0000-0000D8D00000}"/>
    <cellStyle name="Percent 17 3 3 2 3" xfId="12590" xr:uid="{00000000-0005-0000-0000-0000D9D00000}"/>
    <cellStyle name="Percent 17 3 3 2 3 2" xfId="41648" xr:uid="{00000000-0005-0000-0000-0000DAD00000}"/>
    <cellStyle name="Percent 17 3 3 2 4" xfId="35064" xr:uid="{00000000-0005-0000-0000-0000DBD00000}"/>
    <cellStyle name="Percent 17 3 3 3" xfId="16108" xr:uid="{00000000-0005-0000-0000-0000DCD00000}"/>
    <cellStyle name="Percent 17 3 3 3 2" xfId="24062" xr:uid="{00000000-0005-0000-0000-0000DDD00000}"/>
    <cellStyle name="Percent 17 3 3 3 2 2" xfId="53021" xr:uid="{00000000-0005-0000-0000-0000DED00000}"/>
    <cellStyle name="Percent 17 3 3 3 3" xfId="45080" xr:uid="{00000000-0005-0000-0000-0000DFD00000}"/>
    <cellStyle name="Percent 17 3 3 4" xfId="9298" xr:uid="{00000000-0005-0000-0000-0000E0D00000}"/>
    <cellStyle name="Percent 17 3 3 4 2" xfId="38356" xr:uid="{00000000-0005-0000-0000-0000E1D00000}"/>
    <cellStyle name="Percent 17 3 3 5" xfId="31772" xr:uid="{00000000-0005-0000-0000-0000E2D00000}"/>
    <cellStyle name="Percent 17 3 4" xfId="3818" xr:uid="{00000000-0005-0000-0000-0000E3D00000}"/>
    <cellStyle name="Percent 17 3 4 2" xfId="17112" xr:uid="{00000000-0005-0000-0000-0000E4D00000}"/>
    <cellStyle name="Percent 17 3 4 2 2" xfId="25066" xr:uid="{00000000-0005-0000-0000-0000E5D00000}"/>
    <cellStyle name="Percent 17 3 4 2 2 2" xfId="54025" xr:uid="{00000000-0005-0000-0000-0000E6D00000}"/>
    <cellStyle name="Percent 17 3 4 2 3" xfId="46084" xr:uid="{00000000-0005-0000-0000-0000E7D00000}"/>
    <cellStyle name="Percent 17 3 4 3" xfId="10442" xr:uid="{00000000-0005-0000-0000-0000E8D00000}"/>
    <cellStyle name="Percent 17 3 4 3 2" xfId="39500" xr:uid="{00000000-0005-0000-0000-0000E9D00000}"/>
    <cellStyle name="Percent 17 3 4 4" xfId="32916" xr:uid="{00000000-0005-0000-0000-0000EAD00000}"/>
    <cellStyle name="Percent 17 3 5" xfId="4974" xr:uid="{00000000-0005-0000-0000-0000EBD00000}"/>
    <cellStyle name="Percent 17 3 5 2" xfId="18256" xr:uid="{00000000-0005-0000-0000-0000ECD00000}"/>
    <cellStyle name="Percent 17 3 5 2 2" xfId="26210" xr:uid="{00000000-0005-0000-0000-0000EDD00000}"/>
    <cellStyle name="Percent 17 3 5 2 2 2" xfId="55169" xr:uid="{00000000-0005-0000-0000-0000EED00000}"/>
    <cellStyle name="Percent 17 3 5 2 3" xfId="47228" xr:uid="{00000000-0005-0000-0000-0000EFD00000}"/>
    <cellStyle name="Percent 17 3 5 3" xfId="11586" xr:uid="{00000000-0005-0000-0000-0000F0D00000}"/>
    <cellStyle name="Percent 17 3 5 3 2" xfId="40644" xr:uid="{00000000-0005-0000-0000-0000F1D00000}"/>
    <cellStyle name="Percent 17 3 5 4" xfId="34060" xr:uid="{00000000-0005-0000-0000-0000F2D00000}"/>
    <cellStyle name="Percent 17 3 6" xfId="7143" xr:uid="{00000000-0005-0000-0000-0000F3D00000}"/>
    <cellStyle name="Percent 17 3 6 2" xfId="20404" xr:uid="{00000000-0005-0000-0000-0000F4D00000}"/>
    <cellStyle name="Percent 17 3 6 2 2" xfId="28358" xr:uid="{00000000-0005-0000-0000-0000F5D00000}"/>
    <cellStyle name="Percent 17 3 6 2 2 2" xfId="57317" xr:uid="{00000000-0005-0000-0000-0000F6D00000}"/>
    <cellStyle name="Percent 17 3 6 2 3" xfId="49376" xr:uid="{00000000-0005-0000-0000-0000F7D00000}"/>
    <cellStyle name="Percent 17 3 6 3" xfId="13734" xr:uid="{00000000-0005-0000-0000-0000F8D00000}"/>
    <cellStyle name="Percent 17 3 6 3 2" xfId="42792" xr:uid="{00000000-0005-0000-0000-0000F9D00000}"/>
    <cellStyle name="Percent 17 3 6 4" xfId="36208" xr:uid="{00000000-0005-0000-0000-0000FAD00000}"/>
    <cellStyle name="Percent 17 3 7" xfId="15012" xr:uid="{00000000-0005-0000-0000-0000FBD00000}"/>
    <cellStyle name="Percent 17 3 7 2" xfId="23002" xr:uid="{00000000-0005-0000-0000-0000FCD00000}"/>
    <cellStyle name="Percent 17 3 7 2 2" xfId="51961" xr:uid="{00000000-0005-0000-0000-0000FDD00000}"/>
    <cellStyle name="Percent 17 3 7 3" xfId="44020" xr:uid="{00000000-0005-0000-0000-0000FED00000}"/>
    <cellStyle name="Percent 17 3 8" xfId="21554" xr:uid="{00000000-0005-0000-0000-0000FFD00000}"/>
    <cellStyle name="Percent 17 3 8 2" xfId="29502" xr:uid="{00000000-0005-0000-0000-000000D10000}"/>
    <cellStyle name="Percent 17 3 8 2 2" xfId="58461" xr:uid="{00000000-0005-0000-0000-000001D10000}"/>
    <cellStyle name="Percent 17 3 8 3" xfId="50520" xr:uid="{00000000-0005-0000-0000-000002D10000}"/>
    <cellStyle name="Percent 17 3 9" xfId="8294" xr:uid="{00000000-0005-0000-0000-000003D10000}"/>
    <cellStyle name="Percent 17 3 9 2" xfId="37352" xr:uid="{00000000-0005-0000-0000-000004D10000}"/>
    <cellStyle name="Percent 17 4" xfId="2021" xr:uid="{00000000-0005-0000-0000-000005D10000}"/>
    <cellStyle name="Percent 17 4 2" xfId="3029" xr:uid="{00000000-0005-0000-0000-000006D10000}"/>
    <cellStyle name="Percent 17 4 2 2" xfId="6387" xr:uid="{00000000-0005-0000-0000-000007D10000}"/>
    <cellStyle name="Percent 17 4 2 2 2" xfId="19669" xr:uid="{00000000-0005-0000-0000-000008D10000}"/>
    <cellStyle name="Percent 17 4 2 2 2 2" xfId="27623" xr:uid="{00000000-0005-0000-0000-000009D10000}"/>
    <cellStyle name="Percent 17 4 2 2 2 2 2" xfId="56582" xr:uid="{00000000-0005-0000-0000-00000AD10000}"/>
    <cellStyle name="Percent 17 4 2 2 2 3" xfId="48641" xr:uid="{00000000-0005-0000-0000-00000BD10000}"/>
    <cellStyle name="Percent 17 4 2 2 3" xfId="12999" xr:uid="{00000000-0005-0000-0000-00000CD10000}"/>
    <cellStyle name="Percent 17 4 2 2 3 2" xfId="42057" xr:uid="{00000000-0005-0000-0000-00000DD10000}"/>
    <cellStyle name="Percent 17 4 2 2 4" xfId="35473" xr:uid="{00000000-0005-0000-0000-00000ED10000}"/>
    <cellStyle name="Percent 17 4 2 3" xfId="16517" xr:uid="{00000000-0005-0000-0000-00000FD10000}"/>
    <cellStyle name="Percent 17 4 2 3 2" xfId="24471" xr:uid="{00000000-0005-0000-0000-000010D10000}"/>
    <cellStyle name="Percent 17 4 2 3 2 2" xfId="53430" xr:uid="{00000000-0005-0000-0000-000011D10000}"/>
    <cellStyle name="Percent 17 4 2 3 3" xfId="45489" xr:uid="{00000000-0005-0000-0000-000012D10000}"/>
    <cellStyle name="Percent 17 4 2 4" xfId="9707" xr:uid="{00000000-0005-0000-0000-000013D10000}"/>
    <cellStyle name="Percent 17 4 2 4 2" xfId="38765" xr:uid="{00000000-0005-0000-0000-000014D10000}"/>
    <cellStyle name="Percent 17 4 2 5" xfId="32181" xr:uid="{00000000-0005-0000-0000-000015D10000}"/>
    <cellStyle name="Percent 17 4 3" xfId="4227" xr:uid="{00000000-0005-0000-0000-000016D10000}"/>
    <cellStyle name="Percent 17 4 3 2" xfId="17521" xr:uid="{00000000-0005-0000-0000-000017D10000}"/>
    <cellStyle name="Percent 17 4 3 2 2" xfId="25475" xr:uid="{00000000-0005-0000-0000-000018D10000}"/>
    <cellStyle name="Percent 17 4 3 2 2 2" xfId="54434" xr:uid="{00000000-0005-0000-0000-000019D10000}"/>
    <cellStyle name="Percent 17 4 3 2 3" xfId="46493" xr:uid="{00000000-0005-0000-0000-00001AD10000}"/>
    <cellStyle name="Percent 17 4 3 3" xfId="10851" xr:uid="{00000000-0005-0000-0000-00001BD10000}"/>
    <cellStyle name="Percent 17 4 3 3 2" xfId="39909" xr:uid="{00000000-0005-0000-0000-00001CD10000}"/>
    <cellStyle name="Percent 17 4 3 4" xfId="33325" xr:uid="{00000000-0005-0000-0000-00001DD10000}"/>
    <cellStyle name="Percent 17 4 4" xfId="5383" xr:uid="{00000000-0005-0000-0000-00001ED10000}"/>
    <cellStyle name="Percent 17 4 4 2" xfId="18665" xr:uid="{00000000-0005-0000-0000-00001FD10000}"/>
    <cellStyle name="Percent 17 4 4 2 2" xfId="26619" xr:uid="{00000000-0005-0000-0000-000020D10000}"/>
    <cellStyle name="Percent 17 4 4 2 2 2" xfId="55578" xr:uid="{00000000-0005-0000-0000-000021D10000}"/>
    <cellStyle name="Percent 17 4 4 2 3" xfId="47637" xr:uid="{00000000-0005-0000-0000-000022D10000}"/>
    <cellStyle name="Percent 17 4 4 3" xfId="11995" xr:uid="{00000000-0005-0000-0000-000023D10000}"/>
    <cellStyle name="Percent 17 4 4 3 2" xfId="41053" xr:uid="{00000000-0005-0000-0000-000024D10000}"/>
    <cellStyle name="Percent 17 4 4 4" xfId="34469" xr:uid="{00000000-0005-0000-0000-000025D10000}"/>
    <cellStyle name="Percent 17 4 5" xfId="7552" xr:uid="{00000000-0005-0000-0000-000026D10000}"/>
    <cellStyle name="Percent 17 4 5 2" xfId="20813" xr:uid="{00000000-0005-0000-0000-000027D10000}"/>
    <cellStyle name="Percent 17 4 5 2 2" xfId="28767" xr:uid="{00000000-0005-0000-0000-000028D10000}"/>
    <cellStyle name="Percent 17 4 5 2 2 2" xfId="57726" xr:uid="{00000000-0005-0000-0000-000029D10000}"/>
    <cellStyle name="Percent 17 4 5 2 3" xfId="49785" xr:uid="{00000000-0005-0000-0000-00002AD10000}"/>
    <cellStyle name="Percent 17 4 5 3" xfId="14143" xr:uid="{00000000-0005-0000-0000-00002BD10000}"/>
    <cellStyle name="Percent 17 4 5 3 2" xfId="43201" xr:uid="{00000000-0005-0000-0000-00002CD10000}"/>
    <cellStyle name="Percent 17 4 5 4" xfId="36617" xr:uid="{00000000-0005-0000-0000-00002DD10000}"/>
    <cellStyle name="Percent 17 4 6" xfId="15422" xr:uid="{00000000-0005-0000-0000-00002ED10000}"/>
    <cellStyle name="Percent 17 4 6 2" xfId="23412" xr:uid="{00000000-0005-0000-0000-00002FD10000}"/>
    <cellStyle name="Percent 17 4 6 2 2" xfId="52371" xr:uid="{00000000-0005-0000-0000-000030D10000}"/>
    <cellStyle name="Percent 17 4 6 3" xfId="44430" xr:uid="{00000000-0005-0000-0000-000031D10000}"/>
    <cellStyle name="Percent 17 4 7" xfId="21963" xr:uid="{00000000-0005-0000-0000-000032D10000}"/>
    <cellStyle name="Percent 17 4 7 2" xfId="29911" xr:uid="{00000000-0005-0000-0000-000033D10000}"/>
    <cellStyle name="Percent 17 4 7 2 2" xfId="58870" xr:uid="{00000000-0005-0000-0000-000034D10000}"/>
    <cellStyle name="Percent 17 4 7 3" xfId="50929" xr:uid="{00000000-0005-0000-0000-000035D10000}"/>
    <cellStyle name="Percent 17 4 8" xfId="8703" xr:uid="{00000000-0005-0000-0000-000036D10000}"/>
    <cellStyle name="Percent 17 4 8 2" xfId="37761" xr:uid="{00000000-0005-0000-0000-000037D10000}"/>
    <cellStyle name="Percent 17 4 9" xfId="31177" xr:uid="{00000000-0005-0000-0000-000038D10000}"/>
    <cellStyle name="Percent 17 5" xfId="1837" xr:uid="{00000000-0005-0000-0000-000039D10000}"/>
    <cellStyle name="Percent 17 5 2" xfId="2849" xr:uid="{00000000-0005-0000-0000-00003AD10000}"/>
    <cellStyle name="Percent 17 5 2 2" xfId="6207" xr:uid="{00000000-0005-0000-0000-00003BD10000}"/>
    <cellStyle name="Percent 17 5 2 2 2" xfId="19489" xr:uid="{00000000-0005-0000-0000-00003CD10000}"/>
    <cellStyle name="Percent 17 5 2 2 2 2" xfId="27443" xr:uid="{00000000-0005-0000-0000-00003DD10000}"/>
    <cellStyle name="Percent 17 5 2 2 2 2 2" xfId="56402" xr:uid="{00000000-0005-0000-0000-00003ED10000}"/>
    <cellStyle name="Percent 17 5 2 2 2 3" xfId="48461" xr:uid="{00000000-0005-0000-0000-00003FD10000}"/>
    <cellStyle name="Percent 17 5 2 2 3" xfId="12819" xr:uid="{00000000-0005-0000-0000-000040D10000}"/>
    <cellStyle name="Percent 17 5 2 2 3 2" xfId="41877" xr:uid="{00000000-0005-0000-0000-000041D10000}"/>
    <cellStyle name="Percent 17 5 2 2 4" xfId="35293" xr:uid="{00000000-0005-0000-0000-000042D10000}"/>
    <cellStyle name="Percent 17 5 2 3" xfId="16337" xr:uid="{00000000-0005-0000-0000-000043D10000}"/>
    <cellStyle name="Percent 17 5 2 3 2" xfId="24291" xr:uid="{00000000-0005-0000-0000-000044D10000}"/>
    <cellStyle name="Percent 17 5 2 3 2 2" xfId="53250" xr:uid="{00000000-0005-0000-0000-000045D10000}"/>
    <cellStyle name="Percent 17 5 2 3 3" xfId="45309" xr:uid="{00000000-0005-0000-0000-000046D10000}"/>
    <cellStyle name="Percent 17 5 2 4" xfId="9527" xr:uid="{00000000-0005-0000-0000-000047D10000}"/>
    <cellStyle name="Percent 17 5 2 4 2" xfId="38585" xr:uid="{00000000-0005-0000-0000-000048D10000}"/>
    <cellStyle name="Percent 17 5 2 5" xfId="32001" xr:uid="{00000000-0005-0000-0000-000049D10000}"/>
    <cellStyle name="Percent 17 5 3" xfId="4047" xr:uid="{00000000-0005-0000-0000-00004AD10000}"/>
    <cellStyle name="Percent 17 5 3 2" xfId="17341" xr:uid="{00000000-0005-0000-0000-00004BD10000}"/>
    <cellStyle name="Percent 17 5 3 2 2" xfId="25295" xr:uid="{00000000-0005-0000-0000-00004CD10000}"/>
    <cellStyle name="Percent 17 5 3 2 2 2" xfId="54254" xr:uid="{00000000-0005-0000-0000-00004DD10000}"/>
    <cellStyle name="Percent 17 5 3 2 3" xfId="46313" xr:uid="{00000000-0005-0000-0000-00004ED10000}"/>
    <cellStyle name="Percent 17 5 3 3" xfId="10671" xr:uid="{00000000-0005-0000-0000-00004FD10000}"/>
    <cellStyle name="Percent 17 5 3 3 2" xfId="39729" xr:uid="{00000000-0005-0000-0000-000050D10000}"/>
    <cellStyle name="Percent 17 5 3 4" xfId="33145" xr:uid="{00000000-0005-0000-0000-000051D10000}"/>
    <cellStyle name="Percent 17 5 4" xfId="5203" xr:uid="{00000000-0005-0000-0000-000052D10000}"/>
    <cellStyle name="Percent 17 5 4 2" xfId="18485" xr:uid="{00000000-0005-0000-0000-000053D10000}"/>
    <cellStyle name="Percent 17 5 4 2 2" xfId="26439" xr:uid="{00000000-0005-0000-0000-000054D10000}"/>
    <cellStyle name="Percent 17 5 4 2 2 2" xfId="55398" xr:uid="{00000000-0005-0000-0000-000055D10000}"/>
    <cellStyle name="Percent 17 5 4 2 3" xfId="47457" xr:uid="{00000000-0005-0000-0000-000056D10000}"/>
    <cellStyle name="Percent 17 5 4 3" xfId="11815" xr:uid="{00000000-0005-0000-0000-000057D10000}"/>
    <cellStyle name="Percent 17 5 4 3 2" xfId="40873" xr:uid="{00000000-0005-0000-0000-000058D10000}"/>
    <cellStyle name="Percent 17 5 4 4" xfId="34289" xr:uid="{00000000-0005-0000-0000-000059D10000}"/>
    <cellStyle name="Percent 17 5 5" xfId="7372" xr:uid="{00000000-0005-0000-0000-00005AD10000}"/>
    <cellStyle name="Percent 17 5 5 2" xfId="20633" xr:uid="{00000000-0005-0000-0000-00005BD10000}"/>
    <cellStyle name="Percent 17 5 5 2 2" xfId="28587" xr:uid="{00000000-0005-0000-0000-00005CD10000}"/>
    <cellStyle name="Percent 17 5 5 2 2 2" xfId="57546" xr:uid="{00000000-0005-0000-0000-00005DD10000}"/>
    <cellStyle name="Percent 17 5 5 2 3" xfId="49605" xr:uid="{00000000-0005-0000-0000-00005ED10000}"/>
    <cellStyle name="Percent 17 5 5 3" xfId="13963" xr:uid="{00000000-0005-0000-0000-00005FD10000}"/>
    <cellStyle name="Percent 17 5 5 3 2" xfId="43021" xr:uid="{00000000-0005-0000-0000-000060D10000}"/>
    <cellStyle name="Percent 17 5 5 4" xfId="36437" xr:uid="{00000000-0005-0000-0000-000061D10000}"/>
    <cellStyle name="Percent 17 5 6" xfId="15242" xr:uid="{00000000-0005-0000-0000-000062D10000}"/>
    <cellStyle name="Percent 17 5 6 2" xfId="23232" xr:uid="{00000000-0005-0000-0000-000063D10000}"/>
    <cellStyle name="Percent 17 5 6 2 2" xfId="52191" xr:uid="{00000000-0005-0000-0000-000064D10000}"/>
    <cellStyle name="Percent 17 5 6 3" xfId="44250" xr:uid="{00000000-0005-0000-0000-000065D10000}"/>
    <cellStyle name="Percent 17 5 7" xfId="21783" xr:uid="{00000000-0005-0000-0000-000066D10000}"/>
    <cellStyle name="Percent 17 5 7 2" xfId="29731" xr:uid="{00000000-0005-0000-0000-000067D10000}"/>
    <cellStyle name="Percent 17 5 7 2 2" xfId="58690" xr:uid="{00000000-0005-0000-0000-000068D10000}"/>
    <cellStyle name="Percent 17 5 7 3" xfId="50749" xr:uid="{00000000-0005-0000-0000-000069D10000}"/>
    <cellStyle name="Percent 17 5 8" xfId="8523" xr:uid="{00000000-0005-0000-0000-00006AD10000}"/>
    <cellStyle name="Percent 17 5 8 2" xfId="37581" xr:uid="{00000000-0005-0000-0000-00006BD10000}"/>
    <cellStyle name="Percent 17 5 9" xfId="30997" xr:uid="{00000000-0005-0000-0000-00006CD10000}"/>
    <cellStyle name="Percent 17 6" xfId="2436" xr:uid="{00000000-0005-0000-0000-00006DD10000}"/>
    <cellStyle name="Percent 17 6 2" xfId="5795" xr:uid="{00000000-0005-0000-0000-00006ED10000}"/>
    <cellStyle name="Percent 17 6 2 2" xfId="19077" xr:uid="{00000000-0005-0000-0000-00006FD10000}"/>
    <cellStyle name="Percent 17 6 2 2 2" xfId="27031" xr:uid="{00000000-0005-0000-0000-000070D10000}"/>
    <cellStyle name="Percent 17 6 2 2 2 2" xfId="55990" xr:uid="{00000000-0005-0000-0000-000071D10000}"/>
    <cellStyle name="Percent 17 6 2 2 3" xfId="48049" xr:uid="{00000000-0005-0000-0000-000072D10000}"/>
    <cellStyle name="Percent 17 6 2 3" xfId="12407" xr:uid="{00000000-0005-0000-0000-000073D10000}"/>
    <cellStyle name="Percent 17 6 2 3 2" xfId="41465" xr:uid="{00000000-0005-0000-0000-000074D10000}"/>
    <cellStyle name="Percent 17 6 2 4" xfId="34881" xr:uid="{00000000-0005-0000-0000-000075D10000}"/>
    <cellStyle name="Percent 17 6 3" xfId="14792" xr:uid="{00000000-0005-0000-0000-000076D10000}"/>
    <cellStyle name="Percent 17 6 3 2" xfId="22795" xr:uid="{00000000-0005-0000-0000-000077D10000}"/>
    <cellStyle name="Percent 17 6 3 2 2" xfId="51754" xr:uid="{00000000-0005-0000-0000-000078D10000}"/>
    <cellStyle name="Percent 17 6 3 3" xfId="43813" xr:uid="{00000000-0005-0000-0000-000079D10000}"/>
    <cellStyle name="Percent 17 6 4" xfId="9115" xr:uid="{00000000-0005-0000-0000-00007AD10000}"/>
    <cellStyle name="Percent 17 6 4 2" xfId="38173" xr:uid="{00000000-0005-0000-0000-00007BD10000}"/>
    <cellStyle name="Percent 17 6 5" xfId="31589" xr:uid="{00000000-0005-0000-0000-00007CD10000}"/>
    <cellStyle name="Percent 17 7" xfId="3635" xr:uid="{00000000-0005-0000-0000-00007DD10000}"/>
    <cellStyle name="Percent 17 7 2" xfId="16929" xr:uid="{00000000-0005-0000-0000-00007ED10000}"/>
    <cellStyle name="Percent 17 7 2 2" xfId="24883" xr:uid="{00000000-0005-0000-0000-00007FD10000}"/>
    <cellStyle name="Percent 17 7 2 2 2" xfId="53842" xr:uid="{00000000-0005-0000-0000-000080D10000}"/>
    <cellStyle name="Percent 17 7 2 3" xfId="45901" xr:uid="{00000000-0005-0000-0000-000081D10000}"/>
    <cellStyle name="Percent 17 7 3" xfId="10259" xr:uid="{00000000-0005-0000-0000-000082D10000}"/>
    <cellStyle name="Percent 17 7 3 2" xfId="39317" xr:uid="{00000000-0005-0000-0000-000083D10000}"/>
    <cellStyle name="Percent 17 7 4" xfId="32733" xr:uid="{00000000-0005-0000-0000-000084D10000}"/>
    <cellStyle name="Percent 17 8" xfId="4789" xr:uid="{00000000-0005-0000-0000-000085D10000}"/>
    <cellStyle name="Percent 17 8 2" xfId="18073" xr:uid="{00000000-0005-0000-0000-000086D10000}"/>
    <cellStyle name="Percent 17 8 2 2" xfId="26027" xr:uid="{00000000-0005-0000-0000-000087D10000}"/>
    <cellStyle name="Percent 17 8 2 2 2" xfId="54986" xr:uid="{00000000-0005-0000-0000-000088D10000}"/>
    <cellStyle name="Percent 17 8 2 3" xfId="47045" xr:uid="{00000000-0005-0000-0000-000089D10000}"/>
    <cellStyle name="Percent 17 8 3" xfId="11403" xr:uid="{00000000-0005-0000-0000-00008AD10000}"/>
    <cellStyle name="Percent 17 8 3 2" xfId="40461" xr:uid="{00000000-0005-0000-0000-00008BD10000}"/>
    <cellStyle name="Percent 17 8 4" xfId="33877" xr:uid="{00000000-0005-0000-0000-00008CD10000}"/>
    <cellStyle name="Percent 17 9" xfId="6950" xr:uid="{00000000-0005-0000-0000-00008DD10000}"/>
    <cellStyle name="Percent 17 9 2" xfId="20221" xr:uid="{00000000-0005-0000-0000-00008ED10000}"/>
    <cellStyle name="Percent 17 9 2 2" xfId="28175" xr:uid="{00000000-0005-0000-0000-00008FD10000}"/>
    <cellStyle name="Percent 17 9 2 2 2" xfId="57134" xr:uid="{00000000-0005-0000-0000-000090D10000}"/>
    <cellStyle name="Percent 17 9 2 3" xfId="49193" xr:uid="{00000000-0005-0000-0000-000091D10000}"/>
    <cellStyle name="Percent 17 9 3" xfId="13551" xr:uid="{00000000-0005-0000-0000-000092D10000}"/>
    <cellStyle name="Percent 17 9 3 2" xfId="42609" xr:uid="{00000000-0005-0000-0000-000093D10000}"/>
    <cellStyle name="Percent 17 9 4" xfId="36025" xr:uid="{00000000-0005-0000-0000-000094D10000}"/>
    <cellStyle name="Percent 18" xfId="1387" xr:uid="{00000000-0005-0000-0000-000095D10000}"/>
    <cellStyle name="Percent 18 10" xfId="14831" xr:uid="{00000000-0005-0000-0000-000096D10000}"/>
    <cellStyle name="Percent 18 10 2" xfId="22822" xr:uid="{00000000-0005-0000-0000-000097D10000}"/>
    <cellStyle name="Percent 18 10 2 2" xfId="51781" xr:uid="{00000000-0005-0000-0000-000098D10000}"/>
    <cellStyle name="Percent 18 10 3" xfId="43840" xr:uid="{00000000-0005-0000-0000-000099D10000}"/>
    <cellStyle name="Percent 18 11" xfId="21374" xr:uid="{00000000-0005-0000-0000-00009AD10000}"/>
    <cellStyle name="Percent 18 11 2" xfId="29322" xr:uid="{00000000-0005-0000-0000-00009BD10000}"/>
    <cellStyle name="Percent 18 11 2 2" xfId="58281" xr:uid="{00000000-0005-0000-0000-00009CD10000}"/>
    <cellStyle name="Percent 18 11 3" xfId="50340" xr:uid="{00000000-0005-0000-0000-00009DD10000}"/>
    <cellStyle name="Percent 18 12" xfId="8114" xr:uid="{00000000-0005-0000-0000-00009ED10000}"/>
    <cellStyle name="Percent 18 12 2" xfId="37172" xr:uid="{00000000-0005-0000-0000-00009FD10000}"/>
    <cellStyle name="Percent 18 13" xfId="30588" xr:uid="{00000000-0005-0000-0000-0000A0D10000}"/>
    <cellStyle name="Percent 18 2" xfId="1482" xr:uid="{00000000-0005-0000-0000-0000A1D10000}"/>
    <cellStyle name="Percent 18 2 10" xfId="21464" xr:uid="{00000000-0005-0000-0000-0000A2D10000}"/>
    <cellStyle name="Percent 18 2 10 2" xfId="29412" xr:uid="{00000000-0005-0000-0000-0000A3D10000}"/>
    <cellStyle name="Percent 18 2 10 2 2" xfId="58371" xr:uid="{00000000-0005-0000-0000-0000A4D10000}"/>
    <cellStyle name="Percent 18 2 10 3" xfId="50430" xr:uid="{00000000-0005-0000-0000-0000A5D10000}"/>
    <cellStyle name="Percent 18 2 11" xfId="8204" xr:uid="{00000000-0005-0000-0000-0000A6D10000}"/>
    <cellStyle name="Percent 18 2 11 2" xfId="37262" xr:uid="{00000000-0005-0000-0000-0000A7D10000}"/>
    <cellStyle name="Percent 18 2 12" xfId="30678" xr:uid="{00000000-0005-0000-0000-0000A8D10000}"/>
    <cellStyle name="Percent 18 2 2" xfId="1702" xr:uid="{00000000-0005-0000-0000-0000A9D10000}"/>
    <cellStyle name="Percent 18 2 2 10" xfId="30891" xr:uid="{00000000-0005-0000-0000-0000AAD10000}"/>
    <cellStyle name="Percent 18 2 2 2" xfId="2327" xr:uid="{00000000-0005-0000-0000-0000ABD10000}"/>
    <cellStyle name="Percent 18 2 2 2 2" xfId="3335" xr:uid="{00000000-0005-0000-0000-0000ACD10000}"/>
    <cellStyle name="Percent 18 2 2 2 2 2" xfId="6693" xr:uid="{00000000-0005-0000-0000-0000ADD10000}"/>
    <cellStyle name="Percent 18 2 2 2 2 2 2" xfId="19975" xr:uid="{00000000-0005-0000-0000-0000AED10000}"/>
    <cellStyle name="Percent 18 2 2 2 2 2 2 2" xfId="27929" xr:uid="{00000000-0005-0000-0000-0000AFD10000}"/>
    <cellStyle name="Percent 18 2 2 2 2 2 2 2 2" xfId="56888" xr:uid="{00000000-0005-0000-0000-0000B0D10000}"/>
    <cellStyle name="Percent 18 2 2 2 2 2 2 3" xfId="48947" xr:uid="{00000000-0005-0000-0000-0000B1D10000}"/>
    <cellStyle name="Percent 18 2 2 2 2 2 3" xfId="13305" xr:uid="{00000000-0005-0000-0000-0000B2D10000}"/>
    <cellStyle name="Percent 18 2 2 2 2 2 3 2" xfId="42363" xr:uid="{00000000-0005-0000-0000-0000B3D10000}"/>
    <cellStyle name="Percent 18 2 2 2 2 2 4" xfId="35779" xr:uid="{00000000-0005-0000-0000-0000B4D10000}"/>
    <cellStyle name="Percent 18 2 2 2 2 3" xfId="16823" xr:uid="{00000000-0005-0000-0000-0000B5D10000}"/>
    <cellStyle name="Percent 18 2 2 2 2 3 2" xfId="24777" xr:uid="{00000000-0005-0000-0000-0000B6D10000}"/>
    <cellStyle name="Percent 18 2 2 2 2 3 2 2" xfId="53736" xr:uid="{00000000-0005-0000-0000-0000B7D10000}"/>
    <cellStyle name="Percent 18 2 2 2 2 3 3" xfId="45795" xr:uid="{00000000-0005-0000-0000-0000B8D10000}"/>
    <cellStyle name="Percent 18 2 2 2 2 4" xfId="10013" xr:uid="{00000000-0005-0000-0000-0000B9D10000}"/>
    <cellStyle name="Percent 18 2 2 2 2 4 2" xfId="39071" xr:uid="{00000000-0005-0000-0000-0000BAD10000}"/>
    <cellStyle name="Percent 18 2 2 2 2 5" xfId="32487" xr:uid="{00000000-0005-0000-0000-0000BBD10000}"/>
    <cellStyle name="Percent 18 2 2 2 3" xfId="4533" xr:uid="{00000000-0005-0000-0000-0000BCD10000}"/>
    <cellStyle name="Percent 18 2 2 2 3 2" xfId="17827" xr:uid="{00000000-0005-0000-0000-0000BDD10000}"/>
    <cellStyle name="Percent 18 2 2 2 3 2 2" xfId="25781" xr:uid="{00000000-0005-0000-0000-0000BED10000}"/>
    <cellStyle name="Percent 18 2 2 2 3 2 2 2" xfId="54740" xr:uid="{00000000-0005-0000-0000-0000BFD10000}"/>
    <cellStyle name="Percent 18 2 2 2 3 2 3" xfId="46799" xr:uid="{00000000-0005-0000-0000-0000C0D10000}"/>
    <cellStyle name="Percent 18 2 2 2 3 3" xfId="11157" xr:uid="{00000000-0005-0000-0000-0000C1D10000}"/>
    <cellStyle name="Percent 18 2 2 2 3 3 2" xfId="40215" xr:uid="{00000000-0005-0000-0000-0000C2D10000}"/>
    <cellStyle name="Percent 18 2 2 2 3 4" xfId="33631" xr:uid="{00000000-0005-0000-0000-0000C3D10000}"/>
    <cellStyle name="Percent 18 2 2 2 4" xfId="5689" xr:uid="{00000000-0005-0000-0000-0000C4D10000}"/>
    <cellStyle name="Percent 18 2 2 2 4 2" xfId="18971" xr:uid="{00000000-0005-0000-0000-0000C5D10000}"/>
    <cellStyle name="Percent 18 2 2 2 4 2 2" xfId="26925" xr:uid="{00000000-0005-0000-0000-0000C6D10000}"/>
    <cellStyle name="Percent 18 2 2 2 4 2 2 2" xfId="55884" xr:uid="{00000000-0005-0000-0000-0000C7D10000}"/>
    <cellStyle name="Percent 18 2 2 2 4 2 3" xfId="47943" xr:uid="{00000000-0005-0000-0000-0000C8D10000}"/>
    <cellStyle name="Percent 18 2 2 2 4 3" xfId="12301" xr:uid="{00000000-0005-0000-0000-0000C9D10000}"/>
    <cellStyle name="Percent 18 2 2 2 4 3 2" xfId="41359" xr:uid="{00000000-0005-0000-0000-0000CAD10000}"/>
    <cellStyle name="Percent 18 2 2 2 4 4" xfId="34775" xr:uid="{00000000-0005-0000-0000-0000CBD10000}"/>
    <cellStyle name="Percent 18 2 2 2 5" xfId="7858" xr:uid="{00000000-0005-0000-0000-0000CCD10000}"/>
    <cellStyle name="Percent 18 2 2 2 5 2" xfId="21119" xr:uid="{00000000-0005-0000-0000-0000CDD10000}"/>
    <cellStyle name="Percent 18 2 2 2 5 2 2" xfId="29073" xr:uid="{00000000-0005-0000-0000-0000CED10000}"/>
    <cellStyle name="Percent 18 2 2 2 5 2 2 2" xfId="58032" xr:uid="{00000000-0005-0000-0000-0000CFD10000}"/>
    <cellStyle name="Percent 18 2 2 2 5 2 3" xfId="50091" xr:uid="{00000000-0005-0000-0000-0000D0D10000}"/>
    <cellStyle name="Percent 18 2 2 2 5 3" xfId="14449" xr:uid="{00000000-0005-0000-0000-0000D1D10000}"/>
    <cellStyle name="Percent 18 2 2 2 5 3 2" xfId="43507" xr:uid="{00000000-0005-0000-0000-0000D2D10000}"/>
    <cellStyle name="Percent 18 2 2 2 5 4" xfId="36923" xr:uid="{00000000-0005-0000-0000-0000D3D10000}"/>
    <cellStyle name="Percent 18 2 2 2 6" xfId="15728" xr:uid="{00000000-0005-0000-0000-0000D4D10000}"/>
    <cellStyle name="Percent 18 2 2 2 6 2" xfId="23718" xr:uid="{00000000-0005-0000-0000-0000D5D10000}"/>
    <cellStyle name="Percent 18 2 2 2 6 2 2" xfId="52677" xr:uid="{00000000-0005-0000-0000-0000D6D10000}"/>
    <cellStyle name="Percent 18 2 2 2 6 3" xfId="44736" xr:uid="{00000000-0005-0000-0000-0000D7D10000}"/>
    <cellStyle name="Percent 18 2 2 2 7" xfId="22269" xr:uid="{00000000-0005-0000-0000-0000D8D10000}"/>
    <cellStyle name="Percent 18 2 2 2 7 2" xfId="30217" xr:uid="{00000000-0005-0000-0000-0000D9D10000}"/>
    <cellStyle name="Percent 18 2 2 2 7 2 2" xfId="59176" xr:uid="{00000000-0005-0000-0000-0000DAD10000}"/>
    <cellStyle name="Percent 18 2 2 2 7 3" xfId="51235" xr:uid="{00000000-0005-0000-0000-0000DBD10000}"/>
    <cellStyle name="Percent 18 2 2 2 8" xfId="9009" xr:uid="{00000000-0005-0000-0000-0000DCD10000}"/>
    <cellStyle name="Percent 18 2 2 2 8 2" xfId="38067" xr:uid="{00000000-0005-0000-0000-0000DDD10000}"/>
    <cellStyle name="Percent 18 2 2 2 9" xfId="31483" xr:uid="{00000000-0005-0000-0000-0000DED10000}"/>
    <cellStyle name="Percent 18 2 2 3" xfId="2743" xr:uid="{00000000-0005-0000-0000-0000DFD10000}"/>
    <cellStyle name="Percent 18 2 2 3 2" xfId="6101" xr:uid="{00000000-0005-0000-0000-0000E0D10000}"/>
    <cellStyle name="Percent 18 2 2 3 2 2" xfId="19383" xr:uid="{00000000-0005-0000-0000-0000E1D10000}"/>
    <cellStyle name="Percent 18 2 2 3 2 2 2" xfId="27337" xr:uid="{00000000-0005-0000-0000-0000E2D10000}"/>
    <cellStyle name="Percent 18 2 2 3 2 2 2 2" xfId="56296" xr:uid="{00000000-0005-0000-0000-0000E3D10000}"/>
    <cellStyle name="Percent 18 2 2 3 2 2 3" xfId="48355" xr:uid="{00000000-0005-0000-0000-0000E4D10000}"/>
    <cellStyle name="Percent 18 2 2 3 2 3" xfId="12713" xr:uid="{00000000-0005-0000-0000-0000E5D10000}"/>
    <cellStyle name="Percent 18 2 2 3 2 3 2" xfId="41771" xr:uid="{00000000-0005-0000-0000-0000E6D10000}"/>
    <cellStyle name="Percent 18 2 2 3 2 4" xfId="35187" xr:uid="{00000000-0005-0000-0000-0000E7D10000}"/>
    <cellStyle name="Percent 18 2 2 3 3" xfId="16231" xr:uid="{00000000-0005-0000-0000-0000E8D10000}"/>
    <cellStyle name="Percent 18 2 2 3 3 2" xfId="24185" xr:uid="{00000000-0005-0000-0000-0000E9D10000}"/>
    <cellStyle name="Percent 18 2 2 3 3 2 2" xfId="53144" xr:uid="{00000000-0005-0000-0000-0000EAD10000}"/>
    <cellStyle name="Percent 18 2 2 3 3 3" xfId="45203" xr:uid="{00000000-0005-0000-0000-0000EBD10000}"/>
    <cellStyle name="Percent 18 2 2 3 4" xfId="9421" xr:uid="{00000000-0005-0000-0000-0000ECD10000}"/>
    <cellStyle name="Percent 18 2 2 3 4 2" xfId="38479" xr:uid="{00000000-0005-0000-0000-0000EDD10000}"/>
    <cellStyle name="Percent 18 2 2 3 5" xfId="31895" xr:uid="{00000000-0005-0000-0000-0000EED10000}"/>
    <cellStyle name="Percent 18 2 2 4" xfId="3941" xr:uid="{00000000-0005-0000-0000-0000EFD10000}"/>
    <cellStyle name="Percent 18 2 2 4 2" xfId="17235" xr:uid="{00000000-0005-0000-0000-0000F0D10000}"/>
    <cellStyle name="Percent 18 2 2 4 2 2" xfId="25189" xr:uid="{00000000-0005-0000-0000-0000F1D10000}"/>
    <cellStyle name="Percent 18 2 2 4 2 2 2" xfId="54148" xr:uid="{00000000-0005-0000-0000-0000F2D10000}"/>
    <cellStyle name="Percent 18 2 2 4 2 3" xfId="46207" xr:uid="{00000000-0005-0000-0000-0000F3D10000}"/>
    <cellStyle name="Percent 18 2 2 4 3" xfId="10565" xr:uid="{00000000-0005-0000-0000-0000F4D10000}"/>
    <cellStyle name="Percent 18 2 2 4 3 2" xfId="39623" xr:uid="{00000000-0005-0000-0000-0000F5D10000}"/>
    <cellStyle name="Percent 18 2 2 4 4" xfId="33039" xr:uid="{00000000-0005-0000-0000-0000F6D10000}"/>
    <cellStyle name="Percent 18 2 2 5" xfId="5097" xr:uid="{00000000-0005-0000-0000-0000F7D10000}"/>
    <cellStyle name="Percent 18 2 2 5 2" xfId="18379" xr:uid="{00000000-0005-0000-0000-0000F8D10000}"/>
    <cellStyle name="Percent 18 2 2 5 2 2" xfId="26333" xr:uid="{00000000-0005-0000-0000-0000F9D10000}"/>
    <cellStyle name="Percent 18 2 2 5 2 2 2" xfId="55292" xr:uid="{00000000-0005-0000-0000-0000FAD10000}"/>
    <cellStyle name="Percent 18 2 2 5 2 3" xfId="47351" xr:uid="{00000000-0005-0000-0000-0000FBD10000}"/>
    <cellStyle name="Percent 18 2 2 5 3" xfId="11709" xr:uid="{00000000-0005-0000-0000-0000FCD10000}"/>
    <cellStyle name="Percent 18 2 2 5 3 2" xfId="40767" xr:uid="{00000000-0005-0000-0000-0000FDD10000}"/>
    <cellStyle name="Percent 18 2 2 5 4" xfId="34183" xr:uid="{00000000-0005-0000-0000-0000FED10000}"/>
    <cellStyle name="Percent 18 2 2 6" xfId="7266" xr:uid="{00000000-0005-0000-0000-0000FFD10000}"/>
    <cellStyle name="Percent 18 2 2 6 2" xfId="20527" xr:uid="{00000000-0005-0000-0000-000000D20000}"/>
    <cellStyle name="Percent 18 2 2 6 2 2" xfId="28481" xr:uid="{00000000-0005-0000-0000-000001D20000}"/>
    <cellStyle name="Percent 18 2 2 6 2 2 2" xfId="57440" xr:uid="{00000000-0005-0000-0000-000002D20000}"/>
    <cellStyle name="Percent 18 2 2 6 2 3" xfId="49499" xr:uid="{00000000-0005-0000-0000-000003D20000}"/>
    <cellStyle name="Percent 18 2 2 6 3" xfId="13857" xr:uid="{00000000-0005-0000-0000-000004D20000}"/>
    <cellStyle name="Percent 18 2 2 6 3 2" xfId="42915" xr:uid="{00000000-0005-0000-0000-000005D20000}"/>
    <cellStyle name="Percent 18 2 2 6 4" xfId="36331" xr:uid="{00000000-0005-0000-0000-000006D20000}"/>
    <cellStyle name="Percent 18 2 2 7" xfId="15135" xr:uid="{00000000-0005-0000-0000-000007D20000}"/>
    <cellStyle name="Percent 18 2 2 7 2" xfId="23125" xr:uid="{00000000-0005-0000-0000-000008D20000}"/>
    <cellStyle name="Percent 18 2 2 7 2 2" xfId="52084" xr:uid="{00000000-0005-0000-0000-000009D20000}"/>
    <cellStyle name="Percent 18 2 2 7 3" xfId="44143" xr:uid="{00000000-0005-0000-0000-00000AD20000}"/>
    <cellStyle name="Percent 18 2 2 8" xfId="21677" xr:uid="{00000000-0005-0000-0000-00000BD20000}"/>
    <cellStyle name="Percent 18 2 2 8 2" xfId="29625" xr:uid="{00000000-0005-0000-0000-00000CD20000}"/>
    <cellStyle name="Percent 18 2 2 8 2 2" xfId="58584" xr:uid="{00000000-0005-0000-0000-00000DD20000}"/>
    <cellStyle name="Percent 18 2 2 8 3" xfId="50643" xr:uid="{00000000-0005-0000-0000-00000ED20000}"/>
    <cellStyle name="Percent 18 2 2 9" xfId="8417" xr:uid="{00000000-0005-0000-0000-00000FD20000}"/>
    <cellStyle name="Percent 18 2 2 9 2" xfId="37475" xr:uid="{00000000-0005-0000-0000-000010D20000}"/>
    <cellStyle name="Percent 18 2 3" xfId="2114" xr:uid="{00000000-0005-0000-0000-000011D20000}"/>
    <cellStyle name="Percent 18 2 3 2" xfId="3122" xr:uid="{00000000-0005-0000-0000-000012D20000}"/>
    <cellStyle name="Percent 18 2 3 2 2" xfId="6480" xr:uid="{00000000-0005-0000-0000-000013D20000}"/>
    <cellStyle name="Percent 18 2 3 2 2 2" xfId="19762" xr:uid="{00000000-0005-0000-0000-000014D20000}"/>
    <cellStyle name="Percent 18 2 3 2 2 2 2" xfId="27716" xr:uid="{00000000-0005-0000-0000-000015D20000}"/>
    <cellStyle name="Percent 18 2 3 2 2 2 2 2" xfId="56675" xr:uid="{00000000-0005-0000-0000-000016D20000}"/>
    <cellStyle name="Percent 18 2 3 2 2 2 3" xfId="48734" xr:uid="{00000000-0005-0000-0000-000017D20000}"/>
    <cellStyle name="Percent 18 2 3 2 2 3" xfId="13092" xr:uid="{00000000-0005-0000-0000-000018D20000}"/>
    <cellStyle name="Percent 18 2 3 2 2 3 2" xfId="42150" xr:uid="{00000000-0005-0000-0000-000019D20000}"/>
    <cellStyle name="Percent 18 2 3 2 2 4" xfId="35566" xr:uid="{00000000-0005-0000-0000-00001AD20000}"/>
    <cellStyle name="Percent 18 2 3 2 3" xfId="16610" xr:uid="{00000000-0005-0000-0000-00001BD20000}"/>
    <cellStyle name="Percent 18 2 3 2 3 2" xfId="24564" xr:uid="{00000000-0005-0000-0000-00001CD20000}"/>
    <cellStyle name="Percent 18 2 3 2 3 2 2" xfId="53523" xr:uid="{00000000-0005-0000-0000-00001DD20000}"/>
    <cellStyle name="Percent 18 2 3 2 3 3" xfId="45582" xr:uid="{00000000-0005-0000-0000-00001ED20000}"/>
    <cellStyle name="Percent 18 2 3 2 4" xfId="9800" xr:uid="{00000000-0005-0000-0000-00001FD20000}"/>
    <cellStyle name="Percent 18 2 3 2 4 2" xfId="38858" xr:uid="{00000000-0005-0000-0000-000020D20000}"/>
    <cellStyle name="Percent 18 2 3 2 5" xfId="32274" xr:uid="{00000000-0005-0000-0000-000021D20000}"/>
    <cellStyle name="Percent 18 2 3 3" xfId="4320" xr:uid="{00000000-0005-0000-0000-000022D20000}"/>
    <cellStyle name="Percent 18 2 3 3 2" xfId="17614" xr:uid="{00000000-0005-0000-0000-000023D20000}"/>
    <cellStyle name="Percent 18 2 3 3 2 2" xfId="25568" xr:uid="{00000000-0005-0000-0000-000024D20000}"/>
    <cellStyle name="Percent 18 2 3 3 2 2 2" xfId="54527" xr:uid="{00000000-0005-0000-0000-000025D20000}"/>
    <cellStyle name="Percent 18 2 3 3 2 3" xfId="46586" xr:uid="{00000000-0005-0000-0000-000026D20000}"/>
    <cellStyle name="Percent 18 2 3 3 3" xfId="10944" xr:uid="{00000000-0005-0000-0000-000027D20000}"/>
    <cellStyle name="Percent 18 2 3 3 3 2" xfId="40002" xr:uid="{00000000-0005-0000-0000-000028D20000}"/>
    <cellStyle name="Percent 18 2 3 3 4" xfId="33418" xr:uid="{00000000-0005-0000-0000-000029D20000}"/>
    <cellStyle name="Percent 18 2 3 4" xfId="5476" xr:uid="{00000000-0005-0000-0000-00002AD20000}"/>
    <cellStyle name="Percent 18 2 3 4 2" xfId="18758" xr:uid="{00000000-0005-0000-0000-00002BD20000}"/>
    <cellStyle name="Percent 18 2 3 4 2 2" xfId="26712" xr:uid="{00000000-0005-0000-0000-00002CD20000}"/>
    <cellStyle name="Percent 18 2 3 4 2 2 2" xfId="55671" xr:uid="{00000000-0005-0000-0000-00002DD20000}"/>
    <cellStyle name="Percent 18 2 3 4 2 3" xfId="47730" xr:uid="{00000000-0005-0000-0000-00002ED20000}"/>
    <cellStyle name="Percent 18 2 3 4 3" xfId="12088" xr:uid="{00000000-0005-0000-0000-00002FD20000}"/>
    <cellStyle name="Percent 18 2 3 4 3 2" xfId="41146" xr:uid="{00000000-0005-0000-0000-000030D20000}"/>
    <cellStyle name="Percent 18 2 3 4 4" xfId="34562" xr:uid="{00000000-0005-0000-0000-000031D20000}"/>
    <cellStyle name="Percent 18 2 3 5" xfId="7645" xr:uid="{00000000-0005-0000-0000-000032D20000}"/>
    <cellStyle name="Percent 18 2 3 5 2" xfId="20906" xr:uid="{00000000-0005-0000-0000-000033D20000}"/>
    <cellStyle name="Percent 18 2 3 5 2 2" xfId="28860" xr:uid="{00000000-0005-0000-0000-000034D20000}"/>
    <cellStyle name="Percent 18 2 3 5 2 2 2" xfId="57819" xr:uid="{00000000-0005-0000-0000-000035D20000}"/>
    <cellStyle name="Percent 18 2 3 5 2 3" xfId="49878" xr:uid="{00000000-0005-0000-0000-000036D20000}"/>
    <cellStyle name="Percent 18 2 3 5 3" xfId="14236" xr:uid="{00000000-0005-0000-0000-000037D20000}"/>
    <cellStyle name="Percent 18 2 3 5 3 2" xfId="43294" xr:uid="{00000000-0005-0000-0000-000038D20000}"/>
    <cellStyle name="Percent 18 2 3 5 4" xfId="36710" xr:uid="{00000000-0005-0000-0000-000039D20000}"/>
    <cellStyle name="Percent 18 2 3 6" xfId="15515" xr:uid="{00000000-0005-0000-0000-00003AD20000}"/>
    <cellStyle name="Percent 18 2 3 6 2" xfId="23505" xr:uid="{00000000-0005-0000-0000-00003BD20000}"/>
    <cellStyle name="Percent 18 2 3 6 2 2" xfId="52464" xr:uid="{00000000-0005-0000-0000-00003CD20000}"/>
    <cellStyle name="Percent 18 2 3 6 3" xfId="44523" xr:uid="{00000000-0005-0000-0000-00003DD20000}"/>
    <cellStyle name="Percent 18 2 3 7" xfId="22056" xr:uid="{00000000-0005-0000-0000-00003ED20000}"/>
    <cellStyle name="Percent 18 2 3 7 2" xfId="30004" xr:uid="{00000000-0005-0000-0000-00003FD20000}"/>
    <cellStyle name="Percent 18 2 3 7 2 2" xfId="58963" xr:uid="{00000000-0005-0000-0000-000040D20000}"/>
    <cellStyle name="Percent 18 2 3 7 3" xfId="51022" xr:uid="{00000000-0005-0000-0000-000041D20000}"/>
    <cellStyle name="Percent 18 2 3 8" xfId="8796" xr:uid="{00000000-0005-0000-0000-000042D20000}"/>
    <cellStyle name="Percent 18 2 3 8 2" xfId="37854" xr:uid="{00000000-0005-0000-0000-000043D20000}"/>
    <cellStyle name="Percent 18 2 3 9" xfId="31270" xr:uid="{00000000-0005-0000-0000-000044D20000}"/>
    <cellStyle name="Percent 18 2 4" xfId="1932" xr:uid="{00000000-0005-0000-0000-000045D20000}"/>
    <cellStyle name="Percent 18 2 4 2" xfId="2942" xr:uid="{00000000-0005-0000-0000-000046D20000}"/>
    <cellStyle name="Percent 18 2 4 2 2" xfId="6300" xr:uid="{00000000-0005-0000-0000-000047D20000}"/>
    <cellStyle name="Percent 18 2 4 2 2 2" xfId="19582" xr:uid="{00000000-0005-0000-0000-000048D20000}"/>
    <cellStyle name="Percent 18 2 4 2 2 2 2" xfId="27536" xr:uid="{00000000-0005-0000-0000-000049D20000}"/>
    <cellStyle name="Percent 18 2 4 2 2 2 2 2" xfId="56495" xr:uid="{00000000-0005-0000-0000-00004AD20000}"/>
    <cellStyle name="Percent 18 2 4 2 2 2 3" xfId="48554" xr:uid="{00000000-0005-0000-0000-00004BD20000}"/>
    <cellStyle name="Percent 18 2 4 2 2 3" xfId="12912" xr:uid="{00000000-0005-0000-0000-00004CD20000}"/>
    <cellStyle name="Percent 18 2 4 2 2 3 2" xfId="41970" xr:uid="{00000000-0005-0000-0000-00004DD20000}"/>
    <cellStyle name="Percent 18 2 4 2 2 4" xfId="35386" xr:uid="{00000000-0005-0000-0000-00004ED20000}"/>
    <cellStyle name="Percent 18 2 4 2 3" xfId="16430" xr:uid="{00000000-0005-0000-0000-00004FD20000}"/>
    <cellStyle name="Percent 18 2 4 2 3 2" xfId="24384" xr:uid="{00000000-0005-0000-0000-000050D20000}"/>
    <cellStyle name="Percent 18 2 4 2 3 2 2" xfId="53343" xr:uid="{00000000-0005-0000-0000-000051D20000}"/>
    <cellStyle name="Percent 18 2 4 2 3 3" xfId="45402" xr:uid="{00000000-0005-0000-0000-000052D20000}"/>
    <cellStyle name="Percent 18 2 4 2 4" xfId="9620" xr:uid="{00000000-0005-0000-0000-000053D20000}"/>
    <cellStyle name="Percent 18 2 4 2 4 2" xfId="38678" xr:uid="{00000000-0005-0000-0000-000054D20000}"/>
    <cellStyle name="Percent 18 2 4 2 5" xfId="32094" xr:uid="{00000000-0005-0000-0000-000055D20000}"/>
    <cellStyle name="Percent 18 2 4 3" xfId="4140" xr:uid="{00000000-0005-0000-0000-000056D20000}"/>
    <cellStyle name="Percent 18 2 4 3 2" xfId="17434" xr:uid="{00000000-0005-0000-0000-000057D20000}"/>
    <cellStyle name="Percent 18 2 4 3 2 2" xfId="25388" xr:uid="{00000000-0005-0000-0000-000058D20000}"/>
    <cellStyle name="Percent 18 2 4 3 2 2 2" xfId="54347" xr:uid="{00000000-0005-0000-0000-000059D20000}"/>
    <cellStyle name="Percent 18 2 4 3 2 3" xfId="46406" xr:uid="{00000000-0005-0000-0000-00005AD20000}"/>
    <cellStyle name="Percent 18 2 4 3 3" xfId="10764" xr:uid="{00000000-0005-0000-0000-00005BD20000}"/>
    <cellStyle name="Percent 18 2 4 3 3 2" xfId="39822" xr:uid="{00000000-0005-0000-0000-00005CD20000}"/>
    <cellStyle name="Percent 18 2 4 3 4" xfId="33238" xr:uid="{00000000-0005-0000-0000-00005DD20000}"/>
    <cellStyle name="Percent 18 2 4 4" xfId="5296" xr:uid="{00000000-0005-0000-0000-00005ED20000}"/>
    <cellStyle name="Percent 18 2 4 4 2" xfId="18578" xr:uid="{00000000-0005-0000-0000-00005FD20000}"/>
    <cellStyle name="Percent 18 2 4 4 2 2" xfId="26532" xr:uid="{00000000-0005-0000-0000-000060D20000}"/>
    <cellStyle name="Percent 18 2 4 4 2 2 2" xfId="55491" xr:uid="{00000000-0005-0000-0000-000061D20000}"/>
    <cellStyle name="Percent 18 2 4 4 2 3" xfId="47550" xr:uid="{00000000-0005-0000-0000-000062D20000}"/>
    <cellStyle name="Percent 18 2 4 4 3" xfId="11908" xr:uid="{00000000-0005-0000-0000-000063D20000}"/>
    <cellStyle name="Percent 18 2 4 4 3 2" xfId="40966" xr:uid="{00000000-0005-0000-0000-000064D20000}"/>
    <cellStyle name="Percent 18 2 4 4 4" xfId="34382" xr:uid="{00000000-0005-0000-0000-000065D20000}"/>
    <cellStyle name="Percent 18 2 4 5" xfId="7465" xr:uid="{00000000-0005-0000-0000-000066D20000}"/>
    <cellStyle name="Percent 18 2 4 5 2" xfId="20726" xr:uid="{00000000-0005-0000-0000-000067D20000}"/>
    <cellStyle name="Percent 18 2 4 5 2 2" xfId="28680" xr:uid="{00000000-0005-0000-0000-000068D20000}"/>
    <cellStyle name="Percent 18 2 4 5 2 2 2" xfId="57639" xr:uid="{00000000-0005-0000-0000-000069D20000}"/>
    <cellStyle name="Percent 18 2 4 5 2 3" xfId="49698" xr:uid="{00000000-0005-0000-0000-00006AD20000}"/>
    <cellStyle name="Percent 18 2 4 5 3" xfId="14056" xr:uid="{00000000-0005-0000-0000-00006BD20000}"/>
    <cellStyle name="Percent 18 2 4 5 3 2" xfId="43114" xr:uid="{00000000-0005-0000-0000-00006CD20000}"/>
    <cellStyle name="Percent 18 2 4 5 4" xfId="36530" xr:uid="{00000000-0005-0000-0000-00006DD20000}"/>
    <cellStyle name="Percent 18 2 4 6" xfId="15335" xr:uid="{00000000-0005-0000-0000-00006ED20000}"/>
    <cellStyle name="Percent 18 2 4 6 2" xfId="23325" xr:uid="{00000000-0005-0000-0000-00006FD20000}"/>
    <cellStyle name="Percent 18 2 4 6 2 2" xfId="52284" xr:uid="{00000000-0005-0000-0000-000070D20000}"/>
    <cellStyle name="Percent 18 2 4 6 3" xfId="44343" xr:uid="{00000000-0005-0000-0000-000071D20000}"/>
    <cellStyle name="Percent 18 2 4 7" xfId="21876" xr:uid="{00000000-0005-0000-0000-000072D20000}"/>
    <cellStyle name="Percent 18 2 4 7 2" xfId="29824" xr:uid="{00000000-0005-0000-0000-000073D20000}"/>
    <cellStyle name="Percent 18 2 4 7 2 2" xfId="58783" xr:uid="{00000000-0005-0000-0000-000074D20000}"/>
    <cellStyle name="Percent 18 2 4 7 3" xfId="50842" xr:uid="{00000000-0005-0000-0000-000075D20000}"/>
    <cellStyle name="Percent 18 2 4 8" xfId="8616" xr:uid="{00000000-0005-0000-0000-000076D20000}"/>
    <cellStyle name="Percent 18 2 4 8 2" xfId="37674" xr:uid="{00000000-0005-0000-0000-000077D20000}"/>
    <cellStyle name="Percent 18 2 4 9" xfId="31090" xr:uid="{00000000-0005-0000-0000-000078D20000}"/>
    <cellStyle name="Percent 18 2 5" xfId="2530" xr:uid="{00000000-0005-0000-0000-000079D20000}"/>
    <cellStyle name="Percent 18 2 5 2" xfId="5888" xr:uid="{00000000-0005-0000-0000-00007AD20000}"/>
    <cellStyle name="Percent 18 2 5 2 2" xfId="19170" xr:uid="{00000000-0005-0000-0000-00007BD20000}"/>
    <cellStyle name="Percent 18 2 5 2 2 2" xfId="27124" xr:uid="{00000000-0005-0000-0000-00007CD20000}"/>
    <cellStyle name="Percent 18 2 5 2 2 2 2" xfId="56083" xr:uid="{00000000-0005-0000-0000-00007DD20000}"/>
    <cellStyle name="Percent 18 2 5 2 2 3" xfId="48142" xr:uid="{00000000-0005-0000-0000-00007ED20000}"/>
    <cellStyle name="Percent 18 2 5 2 3" xfId="12500" xr:uid="{00000000-0005-0000-0000-00007FD20000}"/>
    <cellStyle name="Percent 18 2 5 2 3 2" xfId="41558" xr:uid="{00000000-0005-0000-0000-000080D20000}"/>
    <cellStyle name="Percent 18 2 5 2 4" xfId="34974" xr:uid="{00000000-0005-0000-0000-000081D20000}"/>
    <cellStyle name="Percent 18 2 5 3" xfId="15915" xr:uid="{00000000-0005-0000-0000-000082D20000}"/>
    <cellStyle name="Percent 18 2 5 3 2" xfId="23904" xr:uid="{00000000-0005-0000-0000-000083D20000}"/>
    <cellStyle name="Percent 18 2 5 3 2 2" xfId="52863" xr:uid="{00000000-0005-0000-0000-000084D20000}"/>
    <cellStyle name="Percent 18 2 5 3 3" xfId="44922" xr:uid="{00000000-0005-0000-0000-000085D20000}"/>
    <cellStyle name="Percent 18 2 5 4" xfId="9208" xr:uid="{00000000-0005-0000-0000-000086D20000}"/>
    <cellStyle name="Percent 18 2 5 4 2" xfId="38266" xr:uid="{00000000-0005-0000-0000-000087D20000}"/>
    <cellStyle name="Percent 18 2 5 5" xfId="31682" xr:uid="{00000000-0005-0000-0000-000088D20000}"/>
    <cellStyle name="Percent 18 2 6" xfId="3728" xr:uid="{00000000-0005-0000-0000-000089D20000}"/>
    <cellStyle name="Percent 18 2 6 2" xfId="17022" xr:uid="{00000000-0005-0000-0000-00008AD20000}"/>
    <cellStyle name="Percent 18 2 6 2 2" xfId="24976" xr:uid="{00000000-0005-0000-0000-00008BD20000}"/>
    <cellStyle name="Percent 18 2 6 2 2 2" xfId="53935" xr:uid="{00000000-0005-0000-0000-00008CD20000}"/>
    <cellStyle name="Percent 18 2 6 2 3" xfId="45994" xr:uid="{00000000-0005-0000-0000-00008DD20000}"/>
    <cellStyle name="Percent 18 2 6 3" xfId="10352" xr:uid="{00000000-0005-0000-0000-00008ED20000}"/>
    <cellStyle name="Percent 18 2 6 3 2" xfId="39410" xr:uid="{00000000-0005-0000-0000-00008FD20000}"/>
    <cellStyle name="Percent 18 2 6 4" xfId="32826" xr:uid="{00000000-0005-0000-0000-000090D20000}"/>
    <cellStyle name="Percent 18 2 7" xfId="4884" xr:uid="{00000000-0005-0000-0000-000091D20000}"/>
    <cellStyle name="Percent 18 2 7 2" xfId="18166" xr:uid="{00000000-0005-0000-0000-000092D20000}"/>
    <cellStyle name="Percent 18 2 7 2 2" xfId="26120" xr:uid="{00000000-0005-0000-0000-000093D20000}"/>
    <cellStyle name="Percent 18 2 7 2 2 2" xfId="55079" xr:uid="{00000000-0005-0000-0000-000094D20000}"/>
    <cellStyle name="Percent 18 2 7 2 3" xfId="47138" xr:uid="{00000000-0005-0000-0000-000095D20000}"/>
    <cellStyle name="Percent 18 2 7 3" xfId="11496" xr:uid="{00000000-0005-0000-0000-000096D20000}"/>
    <cellStyle name="Percent 18 2 7 3 2" xfId="40554" xr:uid="{00000000-0005-0000-0000-000097D20000}"/>
    <cellStyle name="Percent 18 2 7 4" xfId="33970" xr:uid="{00000000-0005-0000-0000-000098D20000}"/>
    <cellStyle name="Percent 18 2 8" xfId="7053" xr:uid="{00000000-0005-0000-0000-000099D20000}"/>
    <cellStyle name="Percent 18 2 8 2" xfId="20314" xr:uid="{00000000-0005-0000-0000-00009AD20000}"/>
    <cellStyle name="Percent 18 2 8 2 2" xfId="28268" xr:uid="{00000000-0005-0000-0000-00009BD20000}"/>
    <cellStyle name="Percent 18 2 8 2 2 2" xfId="57227" xr:uid="{00000000-0005-0000-0000-00009CD20000}"/>
    <cellStyle name="Percent 18 2 8 2 3" xfId="49286" xr:uid="{00000000-0005-0000-0000-00009DD20000}"/>
    <cellStyle name="Percent 18 2 8 3" xfId="13644" xr:uid="{00000000-0005-0000-0000-00009ED20000}"/>
    <cellStyle name="Percent 18 2 8 3 2" xfId="42702" xr:uid="{00000000-0005-0000-0000-00009FD20000}"/>
    <cellStyle name="Percent 18 2 8 4" xfId="36118" xr:uid="{00000000-0005-0000-0000-0000A0D20000}"/>
    <cellStyle name="Percent 18 2 9" xfId="14922" xr:uid="{00000000-0005-0000-0000-0000A1D20000}"/>
    <cellStyle name="Percent 18 2 9 2" xfId="22912" xr:uid="{00000000-0005-0000-0000-0000A2D20000}"/>
    <cellStyle name="Percent 18 2 9 2 2" xfId="51871" xr:uid="{00000000-0005-0000-0000-0000A3D20000}"/>
    <cellStyle name="Percent 18 2 9 3" xfId="43930" xr:uid="{00000000-0005-0000-0000-0000A4D20000}"/>
    <cellStyle name="Percent 18 3" xfId="1612" xr:uid="{00000000-0005-0000-0000-0000A5D20000}"/>
    <cellStyle name="Percent 18 3 10" xfId="30801" xr:uid="{00000000-0005-0000-0000-0000A6D20000}"/>
    <cellStyle name="Percent 18 3 2" xfId="2237" xr:uid="{00000000-0005-0000-0000-0000A7D20000}"/>
    <cellStyle name="Percent 18 3 2 2" xfId="3245" xr:uid="{00000000-0005-0000-0000-0000A8D20000}"/>
    <cellStyle name="Percent 18 3 2 2 2" xfId="6603" xr:uid="{00000000-0005-0000-0000-0000A9D20000}"/>
    <cellStyle name="Percent 18 3 2 2 2 2" xfId="19885" xr:uid="{00000000-0005-0000-0000-0000AAD20000}"/>
    <cellStyle name="Percent 18 3 2 2 2 2 2" xfId="27839" xr:uid="{00000000-0005-0000-0000-0000ABD20000}"/>
    <cellStyle name="Percent 18 3 2 2 2 2 2 2" xfId="56798" xr:uid="{00000000-0005-0000-0000-0000ACD20000}"/>
    <cellStyle name="Percent 18 3 2 2 2 2 3" xfId="48857" xr:uid="{00000000-0005-0000-0000-0000ADD20000}"/>
    <cellStyle name="Percent 18 3 2 2 2 3" xfId="13215" xr:uid="{00000000-0005-0000-0000-0000AED20000}"/>
    <cellStyle name="Percent 18 3 2 2 2 3 2" xfId="42273" xr:uid="{00000000-0005-0000-0000-0000AFD20000}"/>
    <cellStyle name="Percent 18 3 2 2 2 4" xfId="35689" xr:uid="{00000000-0005-0000-0000-0000B0D20000}"/>
    <cellStyle name="Percent 18 3 2 2 3" xfId="16733" xr:uid="{00000000-0005-0000-0000-0000B1D20000}"/>
    <cellStyle name="Percent 18 3 2 2 3 2" xfId="24687" xr:uid="{00000000-0005-0000-0000-0000B2D20000}"/>
    <cellStyle name="Percent 18 3 2 2 3 2 2" xfId="53646" xr:uid="{00000000-0005-0000-0000-0000B3D20000}"/>
    <cellStyle name="Percent 18 3 2 2 3 3" xfId="45705" xr:uid="{00000000-0005-0000-0000-0000B4D20000}"/>
    <cellStyle name="Percent 18 3 2 2 4" xfId="9923" xr:uid="{00000000-0005-0000-0000-0000B5D20000}"/>
    <cellStyle name="Percent 18 3 2 2 4 2" xfId="38981" xr:uid="{00000000-0005-0000-0000-0000B6D20000}"/>
    <cellStyle name="Percent 18 3 2 2 5" xfId="32397" xr:uid="{00000000-0005-0000-0000-0000B7D20000}"/>
    <cellStyle name="Percent 18 3 2 3" xfId="4443" xr:uid="{00000000-0005-0000-0000-0000B8D20000}"/>
    <cellStyle name="Percent 18 3 2 3 2" xfId="17737" xr:uid="{00000000-0005-0000-0000-0000B9D20000}"/>
    <cellStyle name="Percent 18 3 2 3 2 2" xfId="25691" xr:uid="{00000000-0005-0000-0000-0000BAD20000}"/>
    <cellStyle name="Percent 18 3 2 3 2 2 2" xfId="54650" xr:uid="{00000000-0005-0000-0000-0000BBD20000}"/>
    <cellStyle name="Percent 18 3 2 3 2 3" xfId="46709" xr:uid="{00000000-0005-0000-0000-0000BCD20000}"/>
    <cellStyle name="Percent 18 3 2 3 3" xfId="11067" xr:uid="{00000000-0005-0000-0000-0000BDD20000}"/>
    <cellStyle name="Percent 18 3 2 3 3 2" xfId="40125" xr:uid="{00000000-0005-0000-0000-0000BED20000}"/>
    <cellStyle name="Percent 18 3 2 3 4" xfId="33541" xr:uid="{00000000-0005-0000-0000-0000BFD20000}"/>
    <cellStyle name="Percent 18 3 2 4" xfId="5599" xr:uid="{00000000-0005-0000-0000-0000C0D20000}"/>
    <cellStyle name="Percent 18 3 2 4 2" xfId="18881" xr:uid="{00000000-0005-0000-0000-0000C1D20000}"/>
    <cellStyle name="Percent 18 3 2 4 2 2" xfId="26835" xr:uid="{00000000-0005-0000-0000-0000C2D20000}"/>
    <cellStyle name="Percent 18 3 2 4 2 2 2" xfId="55794" xr:uid="{00000000-0005-0000-0000-0000C3D20000}"/>
    <cellStyle name="Percent 18 3 2 4 2 3" xfId="47853" xr:uid="{00000000-0005-0000-0000-0000C4D20000}"/>
    <cellStyle name="Percent 18 3 2 4 3" xfId="12211" xr:uid="{00000000-0005-0000-0000-0000C5D20000}"/>
    <cellStyle name="Percent 18 3 2 4 3 2" xfId="41269" xr:uid="{00000000-0005-0000-0000-0000C6D20000}"/>
    <cellStyle name="Percent 18 3 2 4 4" xfId="34685" xr:uid="{00000000-0005-0000-0000-0000C7D20000}"/>
    <cellStyle name="Percent 18 3 2 5" xfId="7768" xr:uid="{00000000-0005-0000-0000-0000C8D20000}"/>
    <cellStyle name="Percent 18 3 2 5 2" xfId="21029" xr:uid="{00000000-0005-0000-0000-0000C9D20000}"/>
    <cellStyle name="Percent 18 3 2 5 2 2" xfId="28983" xr:uid="{00000000-0005-0000-0000-0000CAD20000}"/>
    <cellStyle name="Percent 18 3 2 5 2 2 2" xfId="57942" xr:uid="{00000000-0005-0000-0000-0000CBD20000}"/>
    <cellStyle name="Percent 18 3 2 5 2 3" xfId="50001" xr:uid="{00000000-0005-0000-0000-0000CCD20000}"/>
    <cellStyle name="Percent 18 3 2 5 3" xfId="14359" xr:uid="{00000000-0005-0000-0000-0000CDD20000}"/>
    <cellStyle name="Percent 18 3 2 5 3 2" xfId="43417" xr:uid="{00000000-0005-0000-0000-0000CED20000}"/>
    <cellStyle name="Percent 18 3 2 5 4" xfId="36833" xr:uid="{00000000-0005-0000-0000-0000CFD20000}"/>
    <cellStyle name="Percent 18 3 2 6" xfId="15638" xr:uid="{00000000-0005-0000-0000-0000D0D20000}"/>
    <cellStyle name="Percent 18 3 2 6 2" xfId="23628" xr:uid="{00000000-0005-0000-0000-0000D1D20000}"/>
    <cellStyle name="Percent 18 3 2 6 2 2" xfId="52587" xr:uid="{00000000-0005-0000-0000-0000D2D20000}"/>
    <cellStyle name="Percent 18 3 2 6 3" xfId="44646" xr:uid="{00000000-0005-0000-0000-0000D3D20000}"/>
    <cellStyle name="Percent 18 3 2 7" xfId="22179" xr:uid="{00000000-0005-0000-0000-0000D4D20000}"/>
    <cellStyle name="Percent 18 3 2 7 2" xfId="30127" xr:uid="{00000000-0005-0000-0000-0000D5D20000}"/>
    <cellStyle name="Percent 18 3 2 7 2 2" xfId="59086" xr:uid="{00000000-0005-0000-0000-0000D6D20000}"/>
    <cellStyle name="Percent 18 3 2 7 3" xfId="51145" xr:uid="{00000000-0005-0000-0000-0000D7D20000}"/>
    <cellStyle name="Percent 18 3 2 8" xfId="8919" xr:uid="{00000000-0005-0000-0000-0000D8D20000}"/>
    <cellStyle name="Percent 18 3 2 8 2" xfId="37977" xr:uid="{00000000-0005-0000-0000-0000D9D20000}"/>
    <cellStyle name="Percent 18 3 2 9" xfId="31393" xr:uid="{00000000-0005-0000-0000-0000DAD20000}"/>
    <cellStyle name="Percent 18 3 3" xfId="2653" xr:uid="{00000000-0005-0000-0000-0000DBD20000}"/>
    <cellStyle name="Percent 18 3 3 2" xfId="6011" xr:uid="{00000000-0005-0000-0000-0000DCD20000}"/>
    <cellStyle name="Percent 18 3 3 2 2" xfId="19293" xr:uid="{00000000-0005-0000-0000-0000DDD20000}"/>
    <cellStyle name="Percent 18 3 3 2 2 2" xfId="27247" xr:uid="{00000000-0005-0000-0000-0000DED20000}"/>
    <cellStyle name="Percent 18 3 3 2 2 2 2" xfId="56206" xr:uid="{00000000-0005-0000-0000-0000DFD20000}"/>
    <cellStyle name="Percent 18 3 3 2 2 3" xfId="48265" xr:uid="{00000000-0005-0000-0000-0000E0D20000}"/>
    <cellStyle name="Percent 18 3 3 2 3" xfId="12623" xr:uid="{00000000-0005-0000-0000-0000E1D20000}"/>
    <cellStyle name="Percent 18 3 3 2 3 2" xfId="41681" xr:uid="{00000000-0005-0000-0000-0000E2D20000}"/>
    <cellStyle name="Percent 18 3 3 2 4" xfId="35097" xr:uid="{00000000-0005-0000-0000-0000E3D20000}"/>
    <cellStyle name="Percent 18 3 3 3" xfId="16141" xr:uid="{00000000-0005-0000-0000-0000E4D20000}"/>
    <cellStyle name="Percent 18 3 3 3 2" xfId="24095" xr:uid="{00000000-0005-0000-0000-0000E5D20000}"/>
    <cellStyle name="Percent 18 3 3 3 2 2" xfId="53054" xr:uid="{00000000-0005-0000-0000-0000E6D20000}"/>
    <cellStyle name="Percent 18 3 3 3 3" xfId="45113" xr:uid="{00000000-0005-0000-0000-0000E7D20000}"/>
    <cellStyle name="Percent 18 3 3 4" xfId="9331" xr:uid="{00000000-0005-0000-0000-0000E8D20000}"/>
    <cellStyle name="Percent 18 3 3 4 2" xfId="38389" xr:uid="{00000000-0005-0000-0000-0000E9D20000}"/>
    <cellStyle name="Percent 18 3 3 5" xfId="31805" xr:uid="{00000000-0005-0000-0000-0000EAD20000}"/>
    <cellStyle name="Percent 18 3 4" xfId="3851" xr:uid="{00000000-0005-0000-0000-0000EBD20000}"/>
    <cellStyle name="Percent 18 3 4 2" xfId="17145" xr:uid="{00000000-0005-0000-0000-0000ECD20000}"/>
    <cellStyle name="Percent 18 3 4 2 2" xfId="25099" xr:uid="{00000000-0005-0000-0000-0000EDD20000}"/>
    <cellStyle name="Percent 18 3 4 2 2 2" xfId="54058" xr:uid="{00000000-0005-0000-0000-0000EED20000}"/>
    <cellStyle name="Percent 18 3 4 2 3" xfId="46117" xr:uid="{00000000-0005-0000-0000-0000EFD20000}"/>
    <cellStyle name="Percent 18 3 4 3" xfId="10475" xr:uid="{00000000-0005-0000-0000-0000F0D20000}"/>
    <cellStyle name="Percent 18 3 4 3 2" xfId="39533" xr:uid="{00000000-0005-0000-0000-0000F1D20000}"/>
    <cellStyle name="Percent 18 3 4 4" xfId="32949" xr:uid="{00000000-0005-0000-0000-0000F2D20000}"/>
    <cellStyle name="Percent 18 3 5" xfId="5007" xr:uid="{00000000-0005-0000-0000-0000F3D20000}"/>
    <cellStyle name="Percent 18 3 5 2" xfId="18289" xr:uid="{00000000-0005-0000-0000-0000F4D20000}"/>
    <cellStyle name="Percent 18 3 5 2 2" xfId="26243" xr:uid="{00000000-0005-0000-0000-0000F5D20000}"/>
    <cellStyle name="Percent 18 3 5 2 2 2" xfId="55202" xr:uid="{00000000-0005-0000-0000-0000F6D20000}"/>
    <cellStyle name="Percent 18 3 5 2 3" xfId="47261" xr:uid="{00000000-0005-0000-0000-0000F7D20000}"/>
    <cellStyle name="Percent 18 3 5 3" xfId="11619" xr:uid="{00000000-0005-0000-0000-0000F8D20000}"/>
    <cellStyle name="Percent 18 3 5 3 2" xfId="40677" xr:uid="{00000000-0005-0000-0000-0000F9D20000}"/>
    <cellStyle name="Percent 18 3 5 4" xfId="34093" xr:uid="{00000000-0005-0000-0000-0000FAD20000}"/>
    <cellStyle name="Percent 18 3 6" xfId="7176" xr:uid="{00000000-0005-0000-0000-0000FBD20000}"/>
    <cellStyle name="Percent 18 3 6 2" xfId="20437" xr:uid="{00000000-0005-0000-0000-0000FCD20000}"/>
    <cellStyle name="Percent 18 3 6 2 2" xfId="28391" xr:uid="{00000000-0005-0000-0000-0000FDD20000}"/>
    <cellStyle name="Percent 18 3 6 2 2 2" xfId="57350" xr:uid="{00000000-0005-0000-0000-0000FED20000}"/>
    <cellStyle name="Percent 18 3 6 2 3" xfId="49409" xr:uid="{00000000-0005-0000-0000-0000FFD20000}"/>
    <cellStyle name="Percent 18 3 6 3" xfId="13767" xr:uid="{00000000-0005-0000-0000-000000D30000}"/>
    <cellStyle name="Percent 18 3 6 3 2" xfId="42825" xr:uid="{00000000-0005-0000-0000-000001D30000}"/>
    <cellStyle name="Percent 18 3 6 4" xfId="36241" xr:uid="{00000000-0005-0000-0000-000002D30000}"/>
    <cellStyle name="Percent 18 3 7" xfId="15045" xr:uid="{00000000-0005-0000-0000-000003D30000}"/>
    <cellStyle name="Percent 18 3 7 2" xfId="23035" xr:uid="{00000000-0005-0000-0000-000004D30000}"/>
    <cellStyle name="Percent 18 3 7 2 2" xfId="51994" xr:uid="{00000000-0005-0000-0000-000005D30000}"/>
    <cellStyle name="Percent 18 3 7 3" xfId="44053" xr:uid="{00000000-0005-0000-0000-000006D30000}"/>
    <cellStyle name="Percent 18 3 8" xfId="21587" xr:uid="{00000000-0005-0000-0000-000007D30000}"/>
    <cellStyle name="Percent 18 3 8 2" xfId="29535" xr:uid="{00000000-0005-0000-0000-000008D30000}"/>
    <cellStyle name="Percent 18 3 8 2 2" xfId="58494" xr:uid="{00000000-0005-0000-0000-000009D30000}"/>
    <cellStyle name="Percent 18 3 8 3" xfId="50553" xr:uid="{00000000-0005-0000-0000-00000AD30000}"/>
    <cellStyle name="Percent 18 3 9" xfId="8327" xr:uid="{00000000-0005-0000-0000-00000BD30000}"/>
    <cellStyle name="Percent 18 3 9 2" xfId="37385" xr:uid="{00000000-0005-0000-0000-00000CD30000}"/>
    <cellStyle name="Percent 18 4" xfId="2024" xr:uid="{00000000-0005-0000-0000-00000DD30000}"/>
    <cellStyle name="Percent 18 4 2" xfId="3032" xr:uid="{00000000-0005-0000-0000-00000ED30000}"/>
    <cellStyle name="Percent 18 4 2 2" xfId="6390" xr:uid="{00000000-0005-0000-0000-00000FD30000}"/>
    <cellStyle name="Percent 18 4 2 2 2" xfId="19672" xr:uid="{00000000-0005-0000-0000-000010D30000}"/>
    <cellStyle name="Percent 18 4 2 2 2 2" xfId="27626" xr:uid="{00000000-0005-0000-0000-000011D30000}"/>
    <cellStyle name="Percent 18 4 2 2 2 2 2" xfId="56585" xr:uid="{00000000-0005-0000-0000-000012D30000}"/>
    <cellStyle name="Percent 18 4 2 2 2 3" xfId="48644" xr:uid="{00000000-0005-0000-0000-000013D30000}"/>
    <cellStyle name="Percent 18 4 2 2 3" xfId="13002" xr:uid="{00000000-0005-0000-0000-000014D30000}"/>
    <cellStyle name="Percent 18 4 2 2 3 2" xfId="42060" xr:uid="{00000000-0005-0000-0000-000015D30000}"/>
    <cellStyle name="Percent 18 4 2 2 4" xfId="35476" xr:uid="{00000000-0005-0000-0000-000016D30000}"/>
    <cellStyle name="Percent 18 4 2 3" xfId="16520" xr:uid="{00000000-0005-0000-0000-000017D30000}"/>
    <cellStyle name="Percent 18 4 2 3 2" xfId="24474" xr:uid="{00000000-0005-0000-0000-000018D30000}"/>
    <cellStyle name="Percent 18 4 2 3 2 2" xfId="53433" xr:uid="{00000000-0005-0000-0000-000019D30000}"/>
    <cellStyle name="Percent 18 4 2 3 3" xfId="45492" xr:uid="{00000000-0005-0000-0000-00001AD30000}"/>
    <cellStyle name="Percent 18 4 2 4" xfId="9710" xr:uid="{00000000-0005-0000-0000-00001BD30000}"/>
    <cellStyle name="Percent 18 4 2 4 2" xfId="38768" xr:uid="{00000000-0005-0000-0000-00001CD30000}"/>
    <cellStyle name="Percent 18 4 2 5" xfId="32184" xr:uid="{00000000-0005-0000-0000-00001DD30000}"/>
    <cellStyle name="Percent 18 4 3" xfId="4230" xr:uid="{00000000-0005-0000-0000-00001ED30000}"/>
    <cellStyle name="Percent 18 4 3 2" xfId="17524" xr:uid="{00000000-0005-0000-0000-00001FD30000}"/>
    <cellStyle name="Percent 18 4 3 2 2" xfId="25478" xr:uid="{00000000-0005-0000-0000-000020D30000}"/>
    <cellStyle name="Percent 18 4 3 2 2 2" xfId="54437" xr:uid="{00000000-0005-0000-0000-000021D30000}"/>
    <cellStyle name="Percent 18 4 3 2 3" xfId="46496" xr:uid="{00000000-0005-0000-0000-000022D30000}"/>
    <cellStyle name="Percent 18 4 3 3" xfId="10854" xr:uid="{00000000-0005-0000-0000-000023D30000}"/>
    <cellStyle name="Percent 18 4 3 3 2" xfId="39912" xr:uid="{00000000-0005-0000-0000-000024D30000}"/>
    <cellStyle name="Percent 18 4 3 4" xfId="33328" xr:uid="{00000000-0005-0000-0000-000025D30000}"/>
    <cellStyle name="Percent 18 4 4" xfId="5386" xr:uid="{00000000-0005-0000-0000-000026D30000}"/>
    <cellStyle name="Percent 18 4 4 2" xfId="18668" xr:uid="{00000000-0005-0000-0000-000027D30000}"/>
    <cellStyle name="Percent 18 4 4 2 2" xfId="26622" xr:uid="{00000000-0005-0000-0000-000028D30000}"/>
    <cellStyle name="Percent 18 4 4 2 2 2" xfId="55581" xr:uid="{00000000-0005-0000-0000-000029D30000}"/>
    <cellStyle name="Percent 18 4 4 2 3" xfId="47640" xr:uid="{00000000-0005-0000-0000-00002AD30000}"/>
    <cellStyle name="Percent 18 4 4 3" xfId="11998" xr:uid="{00000000-0005-0000-0000-00002BD30000}"/>
    <cellStyle name="Percent 18 4 4 3 2" xfId="41056" xr:uid="{00000000-0005-0000-0000-00002CD30000}"/>
    <cellStyle name="Percent 18 4 4 4" xfId="34472" xr:uid="{00000000-0005-0000-0000-00002DD30000}"/>
    <cellStyle name="Percent 18 4 5" xfId="7555" xr:uid="{00000000-0005-0000-0000-00002ED30000}"/>
    <cellStyle name="Percent 18 4 5 2" xfId="20816" xr:uid="{00000000-0005-0000-0000-00002FD30000}"/>
    <cellStyle name="Percent 18 4 5 2 2" xfId="28770" xr:uid="{00000000-0005-0000-0000-000030D30000}"/>
    <cellStyle name="Percent 18 4 5 2 2 2" xfId="57729" xr:uid="{00000000-0005-0000-0000-000031D30000}"/>
    <cellStyle name="Percent 18 4 5 2 3" xfId="49788" xr:uid="{00000000-0005-0000-0000-000032D30000}"/>
    <cellStyle name="Percent 18 4 5 3" xfId="14146" xr:uid="{00000000-0005-0000-0000-000033D30000}"/>
    <cellStyle name="Percent 18 4 5 3 2" xfId="43204" xr:uid="{00000000-0005-0000-0000-000034D30000}"/>
    <cellStyle name="Percent 18 4 5 4" xfId="36620" xr:uid="{00000000-0005-0000-0000-000035D30000}"/>
    <cellStyle name="Percent 18 4 6" xfId="15425" xr:uid="{00000000-0005-0000-0000-000036D30000}"/>
    <cellStyle name="Percent 18 4 6 2" xfId="23415" xr:uid="{00000000-0005-0000-0000-000037D30000}"/>
    <cellStyle name="Percent 18 4 6 2 2" xfId="52374" xr:uid="{00000000-0005-0000-0000-000038D30000}"/>
    <cellStyle name="Percent 18 4 6 3" xfId="44433" xr:uid="{00000000-0005-0000-0000-000039D30000}"/>
    <cellStyle name="Percent 18 4 7" xfId="21966" xr:uid="{00000000-0005-0000-0000-00003AD30000}"/>
    <cellStyle name="Percent 18 4 7 2" xfId="29914" xr:uid="{00000000-0005-0000-0000-00003BD30000}"/>
    <cellStyle name="Percent 18 4 7 2 2" xfId="58873" xr:uid="{00000000-0005-0000-0000-00003CD30000}"/>
    <cellStyle name="Percent 18 4 7 3" xfId="50932" xr:uid="{00000000-0005-0000-0000-00003DD30000}"/>
    <cellStyle name="Percent 18 4 8" xfId="8706" xr:uid="{00000000-0005-0000-0000-00003ED30000}"/>
    <cellStyle name="Percent 18 4 8 2" xfId="37764" xr:uid="{00000000-0005-0000-0000-00003FD30000}"/>
    <cellStyle name="Percent 18 4 9" xfId="31180" xr:uid="{00000000-0005-0000-0000-000040D30000}"/>
    <cellStyle name="Percent 18 5" xfId="1842" xr:uid="{00000000-0005-0000-0000-000041D30000}"/>
    <cellStyle name="Percent 18 5 2" xfId="2852" xr:uid="{00000000-0005-0000-0000-000042D30000}"/>
    <cellStyle name="Percent 18 5 2 2" xfId="6210" xr:uid="{00000000-0005-0000-0000-000043D30000}"/>
    <cellStyle name="Percent 18 5 2 2 2" xfId="19492" xr:uid="{00000000-0005-0000-0000-000044D30000}"/>
    <cellStyle name="Percent 18 5 2 2 2 2" xfId="27446" xr:uid="{00000000-0005-0000-0000-000045D30000}"/>
    <cellStyle name="Percent 18 5 2 2 2 2 2" xfId="56405" xr:uid="{00000000-0005-0000-0000-000046D30000}"/>
    <cellStyle name="Percent 18 5 2 2 2 3" xfId="48464" xr:uid="{00000000-0005-0000-0000-000047D30000}"/>
    <cellStyle name="Percent 18 5 2 2 3" xfId="12822" xr:uid="{00000000-0005-0000-0000-000048D30000}"/>
    <cellStyle name="Percent 18 5 2 2 3 2" xfId="41880" xr:uid="{00000000-0005-0000-0000-000049D30000}"/>
    <cellStyle name="Percent 18 5 2 2 4" xfId="35296" xr:uid="{00000000-0005-0000-0000-00004AD30000}"/>
    <cellStyle name="Percent 18 5 2 3" xfId="16340" xr:uid="{00000000-0005-0000-0000-00004BD30000}"/>
    <cellStyle name="Percent 18 5 2 3 2" xfId="24294" xr:uid="{00000000-0005-0000-0000-00004CD30000}"/>
    <cellStyle name="Percent 18 5 2 3 2 2" xfId="53253" xr:uid="{00000000-0005-0000-0000-00004DD30000}"/>
    <cellStyle name="Percent 18 5 2 3 3" xfId="45312" xr:uid="{00000000-0005-0000-0000-00004ED30000}"/>
    <cellStyle name="Percent 18 5 2 4" xfId="9530" xr:uid="{00000000-0005-0000-0000-00004FD30000}"/>
    <cellStyle name="Percent 18 5 2 4 2" xfId="38588" xr:uid="{00000000-0005-0000-0000-000050D30000}"/>
    <cellStyle name="Percent 18 5 2 5" xfId="32004" xr:uid="{00000000-0005-0000-0000-000051D30000}"/>
    <cellStyle name="Percent 18 5 3" xfId="4050" xr:uid="{00000000-0005-0000-0000-000052D30000}"/>
    <cellStyle name="Percent 18 5 3 2" xfId="17344" xr:uid="{00000000-0005-0000-0000-000053D30000}"/>
    <cellStyle name="Percent 18 5 3 2 2" xfId="25298" xr:uid="{00000000-0005-0000-0000-000054D30000}"/>
    <cellStyle name="Percent 18 5 3 2 2 2" xfId="54257" xr:uid="{00000000-0005-0000-0000-000055D30000}"/>
    <cellStyle name="Percent 18 5 3 2 3" xfId="46316" xr:uid="{00000000-0005-0000-0000-000056D30000}"/>
    <cellStyle name="Percent 18 5 3 3" xfId="10674" xr:uid="{00000000-0005-0000-0000-000057D30000}"/>
    <cellStyle name="Percent 18 5 3 3 2" xfId="39732" xr:uid="{00000000-0005-0000-0000-000058D30000}"/>
    <cellStyle name="Percent 18 5 3 4" xfId="33148" xr:uid="{00000000-0005-0000-0000-000059D30000}"/>
    <cellStyle name="Percent 18 5 4" xfId="5206" xr:uid="{00000000-0005-0000-0000-00005AD30000}"/>
    <cellStyle name="Percent 18 5 4 2" xfId="18488" xr:uid="{00000000-0005-0000-0000-00005BD30000}"/>
    <cellStyle name="Percent 18 5 4 2 2" xfId="26442" xr:uid="{00000000-0005-0000-0000-00005CD30000}"/>
    <cellStyle name="Percent 18 5 4 2 2 2" xfId="55401" xr:uid="{00000000-0005-0000-0000-00005DD30000}"/>
    <cellStyle name="Percent 18 5 4 2 3" xfId="47460" xr:uid="{00000000-0005-0000-0000-00005ED30000}"/>
    <cellStyle name="Percent 18 5 4 3" xfId="11818" xr:uid="{00000000-0005-0000-0000-00005FD30000}"/>
    <cellStyle name="Percent 18 5 4 3 2" xfId="40876" xr:uid="{00000000-0005-0000-0000-000060D30000}"/>
    <cellStyle name="Percent 18 5 4 4" xfId="34292" xr:uid="{00000000-0005-0000-0000-000061D30000}"/>
    <cellStyle name="Percent 18 5 5" xfId="7375" xr:uid="{00000000-0005-0000-0000-000062D30000}"/>
    <cellStyle name="Percent 18 5 5 2" xfId="20636" xr:uid="{00000000-0005-0000-0000-000063D30000}"/>
    <cellStyle name="Percent 18 5 5 2 2" xfId="28590" xr:uid="{00000000-0005-0000-0000-000064D30000}"/>
    <cellStyle name="Percent 18 5 5 2 2 2" xfId="57549" xr:uid="{00000000-0005-0000-0000-000065D30000}"/>
    <cellStyle name="Percent 18 5 5 2 3" xfId="49608" xr:uid="{00000000-0005-0000-0000-000066D30000}"/>
    <cellStyle name="Percent 18 5 5 3" xfId="13966" xr:uid="{00000000-0005-0000-0000-000067D30000}"/>
    <cellStyle name="Percent 18 5 5 3 2" xfId="43024" xr:uid="{00000000-0005-0000-0000-000068D30000}"/>
    <cellStyle name="Percent 18 5 5 4" xfId="36440" xr:uid="{00000000-0005-0000-0000-000069D30000}"/>
    <cellStyle name="Percent 18 5 6" xfId="15245" xr:uid="{00000000-0005-0000-0000-00006AD30000}"/>
    <cellStyle name="Percent 18 5 6 2" xfId="23235" xr:uid="{00000000-0005-0000-0000-00006BD30000}"/>
    <cellStyle name="Percent 18 5 6 2 2" xfId="52194" xr:uid="{00000000-0005-0000-0000-00006CD30000}"/>
    <cellStyle name="Percent 18 5 6 3" xfId="44253" xr:uid="{00000000-0005-0000-0000-00006DD30000}"/>
    <cellStyle name="Percent 18 5 7" xfId="21786" xr:uid="{00000000-0005-0000-0000-00006ED30000}"/>
    <cellStyle name="Percent 18 5 7 2" xfId="29734" xr:uid="{00000000-0005-0000-0000-00006FD30000}"/>
    <cellStyle name="Percent 18 5 7 2 2" xfId="58693" xr:uid="{00000000-0005-0000-0000-000070D30000}"/>
    <cellStyle name="Percent 18 5 7 3" xfId="50752" xr:uid="{00000000-0005-0000-0000-000071D30000}"/>
    <cellStyle name="Percent 18 5 8" xfId="8526" xr:uid="{00000000-0005-0000-0000-000072D30000}"/>
    <cellStyle name="Percent 18 5 8 2" xfId="37584" xr:uid="{00000000-0005-0000-0000-000073D30000}"/>
    <cellStyle name="Percent 18 5 9" xfId="31000" xr:uid="{00000000-0005-0000-0000-000074D30000}"/>
    <cellStyle name="Percent 18 6" xfId="2440" xr:uid="{00000000-0005-0000-0000-000075D30000}"/>
    <cellStyle name="Percent 18 6 2" xfId="5798" xr:uid="{00000000-0005-0000-0000-000076D30000}"/>
    <cellStyle name="Percent 18 6 2 2" xfId="19080" xr:uid="{00000000-0005-0000-0000-000077D30000}"/>
    <cellStyle name="Percent 18 6 2 2 2" xfId="27034" xr:uid="{00000000-0005-0000-0000-000078D30000}"/>
    <cellStyle name="Percent 18 6 2 2 2 2" xfId="55993" xr:uid="{00000000-0005-0000-0000-000079D30000}"/>
    <cellStyle name="Percent 18 6 2 2 3" xfId="48052" xr:uid="{00000000-0005-0000-0000-00007AD30000}"/>
    <cellStyle name="Percent 18 6 2 3" xfId="12410" xr:uid="{00000000-0005-0000-0000-00007BD30000}"/>
    <cellStyle name="Percent 18 6 2 3 2" xfId="41468" xr:uid="{00000000-0005-0000-0000-00007CD30000}"/>
    <cellStyle name="Percent 18 6 2 4" xfId="34884" xr:uid="{00000000-0005-0000-0000-00007DD30000}"/>
    <cellStyle name="Percent 18 6 3" xfId="15973" xr:uid="{00000000-0005-0000-0000-00007ED30000}"/>
    <cellStyle name="Percent 18 6 3 2" xfId="23943" xr:uid="{00000000-0005-0000-0000-00007FD30000}"/>
    <cellStyle name="Percent 18 6 3 2 2" xfId="52902" xr:uid="{00000000-0005-0000-0000-000080D30000}"/>
    <cellStyle name="Percent 18 6 3 3" xfId="44961" xr:uid="{00000000-0005-0000-0000-000081D30000}"/>
    <cellStyle name="Percent 18 6 4" xfId="9118" xr:uid="{00000000-0005-0000-0000-000082D30000}"/>
    <cellStyle name="Percent 18 6 4 2" xfId="38176" xr:uid="{00000000-0005-0000-0000-000083D30000}"/>
    <cellStyle name="Percent 18 6 5" xfId="31592" xr:uid="{00000000-0005-0000-0000-000084D30000}"/>
    <cellStyle name="Percent 18 7" xfId="3638" xr:uid="{00000000-0005-0000-0000-000085D30000}"/>
    <cellStyle name="Percent 18 7 2" xfId="16932" xr:uid="{00000000-0005-0000-0000-000086D30000}"/>
    <cellStyle name="Percent 18 7 2 2" xfId="24886" xr:uid="{00000000-0005-0000-0000-000087D30000}"/>
    <cellStyle name="Percent 18 7 2 2 2" xfId="53845" xr:uid="{00000000-0005-0000-0000-000088D30000}"/>
    <cellStyle name="Percent 18 7 2 3" xfId="45904" xr:uid="{00000000-0005-0000-0000-000089D30000}"/>
    <cellStyle name="Percent 18 7 3" xfId="10262" xr:uid="{00000000-0005-0000-0000-00008AD30000}"/>
    <cellStyle name="Percent 18 7 3 2" xfId="39320" xr:uid="{00000000-0005-0000-0000-00008BD30000}"/>
    <cellStyle name="Percent 18 7 4" xfId="32736" xr:uid="{00000000-0005-0000-0000-00008CD30000}"/>
    <cellStyle name="Percent 18 8" xfId="4794" xr:uid="{00000000-0005-0000-0000-00008DD30000}"/>
    <cellStyle name="Percent 18 8 2" xfId="18076" xr:uid="{00000000-0005-0000-0000-00008ED30000}"/>
    <cellStyle name="Percent 18 8 2 2" xfId="26030" xr:uid="{00000000-0005-0000-0000-00008FD30000}"/>
    <cellStyle name="Percent 18 8 2 2 2" xfId="54989" xr:uid="{00000000-0005-0000-0000-000090D30000}"/>
    <cellStyle name="Percent 18 8 2 3" xfId="47048" xr:uid="{00000000-0005-0000-0000-000091D30000}"/>
    <cellStyle name="Percent 18 8 3" xfId="11406" xr:uid="{00000000-0005-0000-0000-000092D30000}"/>
    <cellStyle name="Percent 18 8 3 2" xfId="40464" xr:uid="{00000000-0005-0000-0000-000093D30000}"/>
    <cellStyle name="Percent 18 8 4" xfId="33880" xr:uid="{00000000-0005-0000-0000-000094D30000}"/>
    <cellStyle name="Percent 18 9" xfId="6963" xr:uid="{00000000-0005-0000-0000-000095D30000}"/>
    <cellStyle name="Percent 18 9 2" xfId="20224" xr:uid="{00000000-0005-0000-0000-000096D30000}"/>
    <cellStyle name="Percent 18 9 2 2" xfId="28178" xr:uid="{00000000-0005-0000-0000-000097D30000}"/>
    <cellStyle name="Percent 18 9 2 2 2" xfId="57137" xr:uid="{00000000-0005-0000-0000-000098D30000}"/>
    <cellStyle name="Percent 18 9 2 3" xfId="49196" xr:uid="{00000000-0005-0000-0000-000099D30000}"/>
    <cellStyle name="Percent 18 9 3" xfId="13554" xr:uid="{00000000-0005-0000-0000-00009AD30000}"/>
    <cellStyle name="Percent 18 9 3 2" xfId="42612" xr:uid="{00000000-0005-0000-0000-00009BD30000}"/>
    <cellStyle name="Percent 18 9 4" xfId="36028" xr:uid="{00000000-0005-0000-0000-00009CD30000}"/>
    <cellStyle name="Percent 19" xfId="1393" xr:uid="{00000000-0005-0000-0000-00009DD30000}"/>
    <cellStyle name="Percent 19 10" xfId="14837" xr:uid="{00000000-0005-0000-0000-00009ED30000}"/>
    <cellStyle name="Percent 19 10 2" xfId="22828" xr:uid="{00000000-0005-0000-0000-00009FD30000}"/>
    <cellStyle name="Percent 19 10 2 2" xfId="51787" xr:uid="{00000000-0005-0000-0000-0000A0D30000}"/>
    <cellStyle name="Percent 19 10 3" xfId="43846" xr:uid="{00000000-0005-0000-0000-0000A1D30000}"/>
    <cellStyle name="Percent 19 11" xfId="21380" xr:uid="{00000000-0005-0000-0000-0000A2D30000}"/>
    <cellStyle name="Percent 19 11 2" xfId="29328" xr:uid="{00000000-0005-0000-0000-0000A3D30000}"/>
    <cellStyle name="Percent 19 11 2 2" xfId="58287" xr:uid="{00000000-0005-0000-0000-0000A4D30000}"/>
    <cellStyle name="Percent 19 11 3" xfId="50346" xr:uid="{00000000-0005-0000-0000-0000A5D30000}"/>
    <cellStyle name="Percent 19 12" xfId="8120" xr:uid="{00000000-0005-0000-0000-0000A6D30000}"/>
    <cellStyle name="Percent 19 12 2" xfId="37178" xr:uid="{00000000-0005-0000-0000-0000A7D30000}"/>
    <cellStyle name="Percent 19 13" xfId="30594" xr:uid="{00000000-0005-0000-0000-0000A8D30000}"/>
    <cellStyle name="Percent 19 2" xfId="1488" xr:uid="{00000000-0005-0000-0000-0000A9D30000}"/>
    <cellStyle name="Percent 19 2 10" xfId="21470" xr:uid="{00000000-0005-0000-0000-0000AAD30000}"/>
    <cellStyle name="Percent 19 2 10 2" xfId="29418" xr:uid="{00000000-0005-0000-0000-0000ABD30000}"/>
    <cellStyle name="Percent 19 2 10 2 2" xfId="58377" xr:uid="{00000000-0005-0000-0000-0000ACD30000}"/>
    <cellStyle name="Percent 19 2 10 3" xfId="50436" xr:uid="{00000000-0005-0000-0000-0000ADD30000}"/>
    <cellStyle name="Percent 19 2 11" xfId="8210" xr:uid="{00000000-0005-0000-0000-0000AED30000}"/>
    <cellStyle name="Percent 19 2 11 2" xfId="37268" xr:uid="{00000000-0005-0000-0000-0000AFD30000}"/>
    <cellStyle name="Percent 19 2 12" xfId="30684" xr:uid="{00000000-0005-0000-0000-0000B0D30000}"/>
    <cellStyle name="Percent 19 2 2" xfId="1708" xr:uid="{00000000-0005-0000-0000-0000B1D30000}"/>
    <cellStyle name="Percent 19 2 2 10" xfId="30897" xr:uid="{00000000-0005-0000-0000-0000B2D30000}"/>
    <cellStyle name="Percent 19 2 2 2" xfId="2333" xr:uid="{00000000-0005-0000-0000-0000B3D30000}"/>
    <cellStyle name="Percent 19 2 2 2 2" xfId="3341" xr:uid="{00000000-0005-0000-0000-0000B4D30000}"/>
    <cellStyle name="Percent 19 2 2 2 2 2" xfId="6699" xr:uid="{00000000-0005-0000-0000-0000B5D30000}"/>
    <cellStyle name="Percent 19 2 2 2 2 2 2" xfId="19981" xr:uid="{00000000-0005-0000-0000-0000B6D30000}"/>
    <cellStyle name="Percent 19 2 2 2 2 2 2 2" xfId="27935" xr:uid="{00000000-0005-0000-0000-0000B7D30000}"/>
    <cellStyle name="Percent 19 2 2 2 2 2 2 2 2" xfId="56894" xr:uid="{00000000-0005-0000-0000-0000B8D30000}"/>
    <cellStyle name="Percent 19 2 2 2 2 2 2 3" xfId="48953" xr:uid="{00000000-0005-0000-0000-0000B9D30000}"/>
    <cellStyle name="Percent 19 2 2 2 2 2 3" xfId="13311" xr:uid="{00000000-0005-0000-0000-0000BAD30000}"/>
    <cellStyle name="Percent 19 2 2 2 2 2 3 2" xfId="42369" xr:uid="{00000000-0005-0000-0000-0000BBD30000}"/>
    <cellStyle name="Percent 19 2 2 2 2 2 4" xfId="35785" xr:uid="{00000000-0005-0000-0000-0000BCD30000}"/>
    <cellStyle name="Percent 19 2 2 2 2 3" xfId="16829" xr:uid="{00000000-0005-0000-0000-0000BDD30000}"/>
    <cellStyle name="Percent 19 2 2 2 2 3 2" xfId="24783" xr:uid="{00000000-0005-0000-0000-0000BED30000}"/>
    <cellStyle name="Percent 19 2 2 2 2 3 2 2" xfId="53742" xr:uid="{00000000-0005-0000-0000-0000BFD30000}"/>
    <cellStyle name="Percent 19 2 2 2 2 3 3" xfId="45801" xr:uid="{00000000-0005-0000-0000-0000C0D30000}"/>
    <cellStyle name="Percent 19 2 2 2 2 4" xfId="10019" xr:uid="{00000000-0005-0000-0000-0000C1D30000}"/>
    <cellStyle name="Percent 19 2 2 2 2 4 2" xfId="39077" xr:uid="{00000000-0005-0000-0000-0000C2D30000}"/>
    <cellStyle name="Percent 19 2 2 2 2 5" xfId="32493" xr:uid="{00000000-0005-0000-0000-0000C3D30000}"/>
    <cellStyle name="Percent 19 2 2 2 3" xfId="4539" xr:uid="{00000000-0005-0000-0000-0000C4D30000}"/>
    <cellStyle name="Percent 19 2 2 2 3 2" xfId="17833" xr:uid="{00000000-0005-0000-0000-0000C5D30000}"/>
    <cellStyle name="Percent 19 2 2 2 3 2 2" xfId="25787" xr:uid="{00000000-0005-0000-0000-0000C6D30000}"/>
    <cellStyle name="Percent 19 2 2 2 3 2 2 2" xfId="54746" xr:uid="{00000000-0005-0000-0000-0000C7D30000}"/>
    <cellStyle name="Percent 19 2 2 2 3 2 3" xfId="46805" xr:uid="{00000000-0005-0000-0000-0000C8D30000}"/>
    <cellStyle name="Percent 19 2 2 2 3 3" xfId="11163" xr:uid="{00000000-0005-0000-0000-0000C9D30000}"/>
    <cellStyle name="Percent 19 2 2 2 3 3 2" xfId="40221" xr:uid="{00000000-0005-0000-0000-0000CAD30000}"/>
    <cellStyle name="Percent 19 2 2 2 3 4" xfId="33637" xr:uid="{00000000-0005-0000-0000-0000CBD30000}"/>
    <cellStyle name="Percent 19 2 2 2 4" xfId="5695" xr:uid="{00000000-0005-0000-0000-0000CCD30000}"/>
    <cellStyle name="Percent 19 2 2 2 4 2" xfId="18977" xr:uid="{00000000-0005-0000-0000-0000CDD30000}"/>
    <cellStyle name="Percent 19 2 2 2 4 2 2" xfId="26931" xr:uid="{00000000-0005-0000-0000-0000CED30000}"/>
    <cellStyle name="Percent 19 2 2 2 4 2 2 2" xfId="55890" xr:uid="{00000000-0005-0000-0000-0000CFD30000}"/>
    <cellStyle name="Percent 19 2 2 2 4 2 3" xfId="47949" xr:uid="{00000000-0005-0000-0000-0000D0D30000}"/>
    <cellStyle name="Percent 19 2 2 2 4 3" xfId="12307" xr:uid="{00000000-0005-0000-0000-0000D1D30000}"/>
    <cellStyle name="Percent 19 2 2 2 4 3 2" xfId="41365" xr:uid="{00000000-0005-0000-0000-0000D2D30000}"/>
    <cellStyle name="Percent 19 2 2 2 4 4" xfId="34781" xr:uid="{00000000-0005-0000-0000-0000D3D30000}"/>
    <cellStyle name="Percent 19 2 2 2 5" xfId="7864" xr:uid="{00000000-0005-0000-0000-0000D4D30000}"/>
    <cellStyle name="Percent 19 2 2 2 5 2" xfId="21125" xr:uid="{00000000-0005-0000-0000-0000D5D30000}"/>
    <cellStyle name="Percent 19 2 2 2 5 2 2" xfId="29079" xr:uid="{00000000-0005-0000-0000-0000D6D30000}"/>
    <cellStyle name="Percent 19 2 2 2 5 2 2 2" xfId="58038" xr:uid="{00000000-0005-0000-0000-0000D7D30000}"/>
    <cellStyle name="Percent 19 2 2 2 5 2 3" xfId="50097" xr:uid="{00000000-0005-0000-0000-0000D8D30000}"/>
    <cellStyle name="Percent 19 2 2 2 5 3" xfId="14455" xr:uid="{00000000-0005-0000-0000-0000D9D30000}"/>
    <cellStyle name="Percent 19 2 2 2 5 3 2" xfId="43513" xr:uid="{00000000-0005-0000-0000-0000DAD30000}"/>
    <cellStyle name="Percent 19 2 2 2 5 4" xfId="36929" xr:uid="{00000000-0005-0000-0000-0000DBD30000}"/>
    <cellStyle name="Percent 19 2 2 2 6" xfId="15734" xr:uid="{00000000-0005-0000-0000-0000DCD30000}"/>
    <cellStyle name="Percent 19 2 2 2 6 2" xfId="23724" xr:uid="{00000000-0005-0000-0000-0000DDD30000}"/>
    <cellStyle name="Percent 19 2 2 2 6 2 2" xfId="52683" xr:uid="{00000000-0005-0000-0000-0000DED30000}"/>
    <cellStyle name="Percent 19 2 2 2 6 3" xfId="44742" xr:uid="{00000000-0005-0000-0000-0000DFD30000}"/>
    <cellStyle name="Percent 19 2 2 2 7" xfId="22275" xr:uid="{00000000-0005-0000-0000-0000E0D30000}"/>
    <cellStyle name="Percent 19 2 2 2 7 2" xfId="30223" xr:uid="{00000000-0005-0000-0000-0000E1D30000}"/>
    <cellStyle name="Percent 19 2 2 2 7 2 2" xfId="59182" xr:uid="{00000000-0005-0000-0000-0000E2D30000}"/>
    <cellStyle name="Percent 19 2 2 2 7 3" xfId="51241" xr:uid="{00000000-0005-0000-0000-0000E3D30000}"/>
    <cellStyle name="Percent 19 2 2 2 8" xfId="9015" xr:uid="{00000000-0005-0000-0000-0000E4D30000}"/>
    <cellStyle name="Percent 19 2 2 2 8 2" xfId="38073" xr:uid="{00000000-0005-0000-0000-0000E5D30000}"/>
    <cellStyle name="Percent 19 2 2 2 9" xfId="31489" xr:uid="{00000000-0005-0000-0000-0000E6D30000}"/>
    <cellStyle name="Percent 19 2 2 3" xfId="2749" xr:uid="{00000000-0005-0000-0000-0000E7D30000}"/>
    <cellStyle name="Percent 19 2 2 3 2" xfId="6107" xr:uid="{00000000-0005-0000-0000-0000E8D30000}"/>
    <cellStyle name="Percent 19 2 2 3 2 2" xfId="19389" xr:uid="{00000000-0005-0000-0000-0000E9D30000}"/>
    <cellStyle name="Percent 19 2 2 3 2 2 2" xfId="27343" xr:uid="{00000000-0005-0000-0000-0000EAD30000}"/>
    <cellStyle name="Percent 19 2 2 3 2 2 2 2" xfId="56302" xr:uid="{00000000-0005-0000-0000-0000EBD30000}"/>
    <cellStyle name="Percent 19 2 2 3 2 2 3" xfId="48361" xr:uid="{00000000-0005-0000-0000-0000ECD30000}"/>
    <cellStyle name="Percent 19 2 2 3 2 3" xfId="12719" xr:uid="{00000000-0005-0000-0000-0000EDD30000}"/>
    <cellStyle name="Percent 19 2 2 3 2 3 2" xfId="41777" xr:uid="{00000000-0005-0000-0000-0000EED30000}"/>
    <cellStyle name="Percent 19 2 2 3 2 4" xfId="35193" xr:uid="{00000000-0005-0000-0000-0000EFD30000}"/>
    <cellStyle name="Percent 19 2 2 3 3" xfId="16237" xr:uid="{00000000-0005-0000-0000-0000F0D30000}"/>
    <cellStyle name="Percent 19 2 2 3 3 2" xfId="24191" xr:uid="{00000000-0005-0000-0000-0000F1D30000}"/>
    <cellStyle name="Percent 19 2 2 3 3 2 2" xfId="53150" xr:uid="{00000000-0005-0000-0000-0000F2D30000}"/>
    <cellStyle name="Percent 19 2 2 3 3 3" xfId="45209" xr:uid="{00000000-0005-0000-0000-0000F3D30000}"/>
    <cellStyle name="Percent 19 2 2 3 4" xfId="9427" xr:uid="{00000000-0005-0000-0000-0000F4D30000}"/>
    <cellStyle name="Percent 19 2 2 3 4 2" xfId="38485" xr:uid="{00000000-0005-0000-0000-0000F5D30000}"/>
    <cellStyle name="Percent 19 2 2 3 5" xfId="31901" xr:uid="{00000000-0005-0000-0000-0000F6D30000}"/>
    <cellStyle name="Percent 19 2 2 4" xfId="3947" xr:uid="{00000000-0005-0000-0000-0000F7D30000}"/>
    <cellStyle name="Percent 19 2 2 4 2" xfId="17241" xr:uid="{00000000-0005-0000-0000-0000F8D30000}"/>
    <cellStyle name="Percent 19 2 2 4 2 2" xfId="25195" xr:uid="{00000000-0005-0000-0000-0000F9D30000}"/>
    <cellStyle name="Percent 19 2 2 4 2 2 2" xfId="54154" xr:uid="{00000000-0005-0000-0000-0000FAD30000}"/>
    <cellStyle name="Percent 19 2 2 4 2 3" xfId="46213" xr:uid="{00000000-0005-0000-0000-0000FBD30000}"/>
    <cellStyle name="Percent 19 2 2 4 3" xfId="10571" xr:uid="{00000000-0005-0000-0000-0000FCD30000}"/>
    <cellStyle name="Percent 19 2 2 4 3 2" xfId="39629" xr:uid="{00000000-0005-0000-0000-0000FDD30000}"/>
    <cellStyle name="Percent 19 2 2 4 4" xfId="33045" xr:uid="{00000000-0005-0000-0000-0000FED30000}"/>
    <cellStyle name="Percent 19 2 2 5" xfId="5103" xr:uid="{00000000-0005-0000-0000-0000FFD30000}"/>
    <cellStyle name="Percent 19 2 2 5 2" xfId="18385" xr:uid="{00000000-0005-0000-0000-000000D40000}"/>
    <cellStyle name="Percent 19 2 2 5 2 2" xfId="26339" xr:uid="{00000000-0005-0000-0000-000001D40000}"/>
    <cellStyle name="Percent 19 2 2 5 2 2 2" xfId="55298" xr:uid="{00000000-0005-0000-0000-000002D40000}"/>
    <cellStyle name="Percent 19 2 2 5 2 3" xfId="47357" xr:uid="{00000000-0005-0000-0000-000003D40000}"/>
    <cellStyle name="Percent 19 2 2 5 3" xfId="11715" xr:uid="{00000000-0005-0000-0000-000004D40000}"/>
    <cellStyle name="Percent 19 2 2 5 3 2" xfId="40773" xr:uid="{00000000-0005-0000-0000-000005D40000}"/>
    <cellStyle name="Percent 19 2 2 5 4" xfId="34189" xr:uid="{00000000-0005-0000-0000-000006D40000}"/>
    <cellStyle name="Percent 19 2 2 6" xfId="7272" xr:uid="{00000000-0005-0000-0000-000007D40000}"/>
    <cellStyle name="Percent 19 2 2 6 2" xfId="20533" xr:uid="{00000000-0005-0000-0000-000008D40000}"/>
    <cellStyle name="Percent 19 2 2 6 2 2" xfId="28487" xr:uid="{00000000-0005-0000-0000-000009D40000}"/>
    <cellStyle name="Percent 19 2 2 6 2 2 2" xfId="57446" xr:uid="{00000000-0005-0000-0000-00000AD40000}"/>
    <cellStyle name="Percent 19 2 2 6 2 3" xfId="49505" xr:uid="{00000000-0005-0000-0000-00000BD40000}"/>
    <cellStyle name="Percent 19 2 2 6 3" xfId="13863" xr:uid="{00000000-0005-0000-0000-00000CD40000}"/>
    <cellStyle name="Percent 19 2 2 6 3 2" xfId="42921" xr:uid="{00000000-0005-0000-0000-00000DD40000}"/>
    <cellStyle name="Percent 19 2 2 6 4" xfId="36337" xr:uid="{00000000-0005-0000-0000-00000ED40000}"/>
    <cellStyle name="Percent 19 2 2 7" xfId="15141" xr:uid="{00000000-0005-0000-0000-00000FD40000}"/>
    <cellStyle name="Percent 19 2 2 7 2" xfId="23131" xr:uid="{00000000-0005-0000-0000-000010D40000}"/>
    <cellStyle name="Percent 19 2 2 7 2 2" xfId="52090" xr:uid="{00000000-0005-0000-0000-000011D40000}"/>
    <cellStyle name="Percent 19 2 2 7 3" xfId="44149" xr:uid="{00000000-0005-0000-0000-000012D40000}"/>
    <cellStyle name="Percent 19 2 2 8" xfId="21683" xr:uid="{00000000-0005-0000-0000-000013D40000}"/>
    <cellStyle name="Percent 19 2 2 8 2" xfId="29631" xr:uid="{00000000-0005-0000-0000-000014D40000}"/>
    <cellStyle name="Percent 19 2 2 8 2 2" xfId="58590" xr:uid="{00000000-0005-0000-0000-000015D40000}"/>
    <cellStyle name="Percent 19 2 2 8 3" xfId="50649" xr:uid="{00000000-0005-0000-0000-000016D40000}"/>
    <cellStyle name="Percent 19 2 2 9" xfId="8423" xr:uid="{00000000-0005-0000-0000-000017D40000}"/>
    <cellStyle name="Percent 19 2 2 9 2" xfId="37481" xr:uid="{00000000-0005-0000-0000-000018D40000}"/>
    <cellStyle name="Percent 19 2 3" xfId="2120" xr:uid="{00000000-0005-0000-0000-000019D40000}"/>
    <cellStyle name="Percent 19 2 3 2" xfId="3128" xr:uid="{00000000-0005-0000-0000-00001AD40000}"/>
    <cellStyle name="Percent 19 2 3 2 2" xfId="6486" xr:uid="{00000000-0005-0000-0000-00001BD40000}"/>
    <cellStyle name="Percent 19 2 3 2 2 2" xfId="19768" xr:uid="{00000000-0005-0000-0000-00001CD40000}"/>
    <cellStyle name="Percent 19 2 3 2 2 2 2" xfId="27722" xr:uid="{00000000-0005-0000-0000-00001DD40000}"/>
    <cellStyle name="Percent 19 2 3 2 2 2 2 2" xfId="56681" xr:uid="{00000000-0005-0000-0000-00001ED40000}"/>
    <cellStyle name="Percent 19 2 3 2 2 2 3" xfId="48740" xr:uid="{00000000-0005-0000-0000-00001FD40000}"/>
    <cellStyle name="Percent 19 2 3 2 2 3" xfId="13098" xr:uid="{00000000-0005-0000-0000-000020D40000}"/>
    <cellStyle name="Percent 19 2 3 2 2 3 2" xfId="42156" xr:uid="{00000000-0005-0000-0000-000021D40000}"/>
    <cellStyle name="Percent 19 2 3 2 2 4" xfId="35572" xr:uid="{00000000-0005-0000-0000-000022D40000}"/>
    <cellStyle name="Percent 19 2 3 2 3" xfId="16616" xr:uid="{00000000-0005-0000-0000-000023D40000}"/>
    <cellStyle name="Percent 19 2 3 2 3 2" xfId="24570" xr:uid="{00000000-0005-0000-0000-000024D40000}"/>
    <cellStyle name="Percent 19 2 3 2 3 2 2" xfId="53529" xr:uid="{00000000-0005-0000-0000-000025D40000}"/>
    <cellStyle name="Percent 19 2 3 2 3 3" xfId="45588" xr:uid="{00000000-0005-0000-0000-000026D40000}"/>
    <cellStyle name="Percent 19 2 3 2 4" xfId="9806" xr:uid="{00000000-0005-0000-0000-000027D40000}"/>
    <cellStyle name="Percent 19 2 3 2 4 2" xfId="38864" xr:uid="{00000000-0005-0000-0000-000028D40000}"/>
    <cellStyle name="Percent 19 2 3 2 5" xfId="32280" xr:uid="{00000000-0005-0000-0000-000029D40000}"/>
    <cellStyle name="Percent 19 2 3 3" xfId="4326" xr:uid="{00000000-0005-0000-0000-00002AD40000}"/>
    <cellStyle name="Percent 19 2 3 3 2" xfId="17620" xr:uid="{00000000-0005-0000-0000-00002BD40000}"/>
    <cellStyle name="Percent 19 2 3 3 2 2" xfId="25574" xr:uid="{00000000-0005-0000-0000-00002CD40000}"/>
    <cellStyle name="Percent 19 2 3 3 2 2 2" xfId="54533" xr:uid="{00000000-0005-0000-0000-00002DD40000}"/>
    <cellStyle name="Percent 19 2 3 3 2 3" xfId="46592" xr:uid="{00000000-0005-0000-0000-00002ED40000}"/>
    <cellStyle name="Percent 19 2 3 3 3" xfId="10950" xr:uid="{00000000-0005-0000-0000-00002FD40000}"/>
    <cellStyle name="Percent 19 2 3 3 3 2" xfId="40008" xr:uid="{00000000-0005-0000-0000-000030D40000}"/>
    <cellStyle name="Percent 19 2 3 3 4" xfId="33424" xr:uid="{00000000-0005-0000-0000-000031D40000}"/>
    <cellStyle name="Percent 19 2 3 4" xfId="5482" xr:uid="{00000000-0005-0000-0000-000032D40000}"/>
    <cellStyle name="Percent 19 2 3 4 2" xfId="18764" xr:uid="{00000000-0005-0000-0000-000033D40000}"/>
    <cellStyle name="Percent 19 2 3 4 2 2" xfId="26718" xr:uid="{00000000-0005-0000-0000-000034D40000}"/>
    <cellStyle name="Percent 19 2 3 4 2 2 2" xfId="55677" xr:uid="{00000000-0005-0000-0000-000035D40000}"/>
    <cellStyle name="Percent 19 2 3 4 2 3" xfId="47736" xr:uid="{00000000-0005-0000-0000-000036D40000}"/>
    <cellStyle name="Percent 19 2 3 4 3" xfId="12094" xr:uid="{00000000-0005-0000-0000-000037D40000}"/>
    <cellStyle name="Percent 19 2 3 4 3 2" xfId="41152" xr:uid="{00000000-0005-0000-0000-000038D40000}"/>
    <cellStyle name="Percent 19 2 3 4 4" xfId="34568" xr:uid="{00000000-0005-0000-0000-000039D40000}"/>
    <cellStyle name="Percent 19 2 3 5" xfId="7651" xr:uid="{00000000-0005-0000-0000-00003AD40000}"/>
    <cellStyle name="Percent 19 2 3 5 2" xfId="20912" xr:uid="{00000000-0005-0000-0000-00003BD40000}"/>
    <cellStyle name="Percent 19 2 3 5 2 2" xfId="28866" xr:uid="{00000000-0005-0000-0000-00003CD40000}"/>
    <cellStyle name="Percent 19 2 3 5 2 2 2" xfId="57825" xr:uid="{00000000-0005-0000-0000-00003DD40000}"/>
    <cellStyle name="Percent 19 2 3 5 2 3" xfId="49884" xr:uid="{00000000-0005-0000-0000-00003ED40000}"/>
    <cellStyle name="Percent 19 2 3 5 3" xfId="14242" xr:uid="{00000000-0005-0000-0000-00003FD40000}"/>
    <cellStyle name="Percent 19 2 3 5 3 2" xfId="43300" xr:uid="{00000000-0005-0000-0000-000040D40000}"/>
    <cellStyle name="Percent 19 2 3 5 4" xfId="36716" xr:uid="{00000000-0005-0000-0000-000041D40000}"/>
    <cellStyle name="Percent 19 2 3 6" xfId="15521" xr:uid="{00000000-0005-0000-0000-000042D40000}"/>
    <cellStyle name="Percent 19 2 3 6 2" xfId="23511" xr:uid="{00000000-0005-0000-0000-000043D40000}"/>
    <cellStyle name="Percent 19 2 3 6 2 2" xfId="52470" xr:uid="{00000000-0005-0000-0000-000044D40000}"/>
    <cellStyle name="Percent 19 2 3 6 3" xfId="44529" xr:uid="{00000000-0005-0000-0000-000045D40000}"/>
    <cellStyle name="Percent 19 2 3 7" xfId="22062" xr:uid="{00000000-0005-0000-0000-000046D40000}"/>
    <cellStyle name="Percent 19 2 3 7 2" xfId="30010" xr:uid="{00000000-0005-0000-0000-000047D40000}"/>
    <cellStyle name="Percent 19 2 3 7 2 2" xfId="58969" xr:uid="{00000000-0005-0000-0000-000048D40000}"/>
    <cellStyle name="Percent 19 2 3 7 3" xfId="51028" xr:uid="{00000000-0005-0000-0000-000049D40000}"/>
    <cellStyle name="Percent 19 2 3 8" xfId="8802" xr:uid="{00000000-0005-0000-0000-00004AD40000}"/>
    <cellStyle name="Percent 19 2 3 8 2" xfId="37860" xr:uid="{00000000-0005-0000-0000-00004BD40000}"/>
    <cellStyle name="Percent 19 2 3 9" xfId="31276" xr:uid="{00000000-0005-0000-0000-00004CD40000}"/>
    <cellStyle name="Percent 19 2 4" xfId="1938" xr:uid="{00000000-0005-0000-0000-00004DD40000}"/>
    <cellStyle name="Percent 19 2 4 2" xfId="2948" xr:uid="{00000000-0005-0000-0000-00004ED40000}"/>
    <cellStyle name="Percent 19 2 4 2 2" xfId="6306" xr:uid="{00000000-0005-0000-0000-00004FD40000}"/>
    <cellStyle name="Percent 19 2 4 2 2 2" xfId="19588" xr:uid="{00000000-0005-0000-0000-000050D40000}"/>
    <cellStyle name="Percent 19 2 4 2 2 2 2" xfId="27542" xr:uid="{00000000-0005-0000-0000-000051D40000}"/>
    <cellStyle name="Percent 19 2 4 2 2 2 2 2" xfId="56501" xr:uid="{00000000-0005-0000-0000-000052D40000}"/>
    <cellStyle name="Percent 19 2 4 2 2 2 3" xfId="48560" xr:uid="{00000000-0005-0000-0000-000053D40000}"/>
    <cellStyle name="Percent 19 2 4 2 2 3" xfId="12918" xr:uid="{00000000-0005-0000-0000-000054D40000}"/>
    <cellStyle name="Percent 19 2 4 2 2 3 2" xfId="41976" xr:uid="{00000000-0005-0000-0000-000055D40000}"/>
    <cellStyle name="Percent 19 2 4 2 2 4" xfId="35392" xr:uid="{00000000-0005-0000-0000-000056D40000}"/>
    <cellStyle name="Percent 19 2 4 2 3" xfId="16436" xr:uid="{00000000-0005-0000-0000-000057D40000}"/>
    <cellStyle name="Percent 19 2 4 2 3 2" xfId="24390" xr:uid="{00000000-0005-0000-0000-000058D40000}"/>
    <cellStyle name="Percent 19 2 4 2 3 2 2" xfId="53349" xr:uid="{00000000-0005-0000-0000-000059D40000}"/>
    <cellStyle name="Percent 19 2 4 2 3 3" xfId="45408" xr:uid="{00000000-0005-0000-0000-00005AD40000}"/>
    <cellStyle name="Percent 19 2 4 2 4" xfId="9626" xr:uid="{00000000-0005-0000-0000-00005BD40000}"/>
    <cellStyle name="Percent 19 2 4 2 4 2" xfId="38684" xr:uid="{00000000-0005-0000-0000-00005CD40000}"/>
    <cellStyle name="Percent 19 2 4 2 5" xfId="32100" xr:uid="{00000000-0005-0000-0000-00005DD40000}"/>
    <cellStyle name="Percent 19 2 4 3" xfId="4146" xr:uid="{00000000-0005-0000-0000-00005ED40000}"/>
    <cellStyle name="Percent 19 2 4 3 2" xfId="17440" xr:uid="{00000000-0005-0000-0000-00005FD40000}"/>
    <cellStyle name="Percent 19 2 4 3 2 2" xfId="25394" xr:uid="{00000000-0005-0000-0000-000060D40000}"/>
    <cellStyle name="Percent 19 2 4 3 2 2 2" xfId="54353" xr:uid="{00000000-0005-0000-0000-000061D40000}"/>
    <cellStyle name="Percent 19 2 4 3 2 3" xfId="46412" xr:uid="{00000000-0005-0000-0000-000062D40000}"/>
    <cellStyle name="Percent 19 2 4 3 3" xfId="10770" xr:uid="{00000000-0005-0000-0000-000063D40000}"/>
    <cellStyle name="Percent 19 2 4 3 3 2" xfId="39828" xr:uid="{00000000-0005-0000-0000-000064D40000}"/>
    <cellStyle name="Percent 19 2 4 3 4" xfId="33244" xr:uid="{00000000-0005-0000-0000-000065D40000}"/>
    <cellStyle name="Percent 19 2 4 4" xfId="5302" xr:uid="{00000000-0005-0000-0000-000066D40000}"/>
    <cellStyle name="Percent 19 2 4 4 2" xfId="18584" xr:uid="{00000000-0005-0000-0000-000067D40000}"/>
    <cellStyle name="Percent 19 2 4 4 2 2" xfId="26538" xr:uid="{00000000-0005-0000-0000-000068D40000}"/>
    <cellStyle name="Percent 19 2 4 4 2 2 2" xfId="55497" xr:uid="{00000000-0005-0000-0000-000069D40000}"/>
    <cellStyle name="Percent 19 2 4 4 2 3" xfId="47556" xr:uid="{00000000-0005-0000-0000-00006AD40000}"/>
    <cellStyle name="Percent 19 2 4 4 3" xfId="11914" xr:uid="{00000000-0005-0000-0000-00006BD40000}"/>
    <cellStyle name="Percent 19 2 4 4 3 2" xfId="40972" xr:uid="{00000000-0005-0000-0000-00006CD40000}"/>
    <cellStyle name="Percent 19 2 4 4 4" xfId="34388" xr:uid="{00000000-0005-0000-0000-00006DD40000}"/>
    <cellStyle name="Percent 19 2 4 5" xfId="7471" xr:uid="{00000000-0005-0000-0000-00006ED40000}"/>
    <cellStyle name="Percent 19 2 4 5 2" xfId="20732" xr:uid="{00000000-0005-0000-0000-00006FD40000}"/>
    <cellStyle name="Percent 19 2 4 5 2 2" xfId="28686" xr:uid="{00000000-0005-0000-0000-000070D40000}"/>
    <cellStyle name="Percent 19 2 4 5 2 2 2" xfId="57645" xr:uid="{00000000-0005-0000-0000-000071D40000}"/>
    <cellStyle name="Percent 19 2 4 5 2 3" xfId="49704" xr:uid="{00000000-0005-0000-0000-000072D40000}"/>
    <cellStyle name="Percent 19 2 4 5 3" xfId="14062" xr:uid="{00000000-0005-0000-0000-000073D40000}"/>
    <cellStyle name="Percent 19 2 4 5 3 2" xfId="43120" xr:uid="{00000000-0005-0000-0000-000074D40000}"/>
    <cellStyle name="Percent 19 2 4 5 4" xfId="36536" xr:uid="{00000000-0005-0000-0000-000075D40000}"/>
    <cellStyle name="Percent 19 2 4 6" xfId="15341" xr:uid="{00000000-0005-0000-0000-000076D40000}"/>
    <cellStyle name="Percent 19 2 4 6 2" xfId="23331" xr:uid="{00000000-0005-0000-0000-000077D40000}"/>
    <cellStyle name="Percent 19 2 4 6 2 2" xfId="52290" xr:uid="{00000000-0005-0000-0000-000078D40000}"/>
    <cellStyle name="Percent 19 2 4 6 3" xfId="44349" xr:uid="{00000000-0005-0000-0000-000079D40000}"/>
    <cellStyle name="Percent 19 2 4 7" xfId="21882" xr:uid="{00000000-0005-0000-0000-00007AD40000}"/>
    <cellStyle name="Percent 19 2 4 7 2" xfId="29830" xr:uid="{00000000-0005-0000-0000-00007BD40000}"/>
    <cellStyle name="Percent 19 2 4 7 2 2" xfId="58789" xr:uid="{00000000-0005-0000-0000-00007CD40000}"/>
    <cellStyle name="Percent 19 2 4 7 3" xfId="50848" xr:uid="{00000000-0005-0000-0000-00007DD40000}"/>
    <cellStyle name="Percent 19 2 4 8" xfId="8622" xr:uid="{00000000-0005-0000-0000-00007ED40000}"/>
    <cellStyle name="Percent 19 2 4 8 2" xfId="37680" xr:uid="{00000000-0005-0000-0000-00007FD40000}"/>
    <cellStyle name="Percent 19 2 4 9" xfId="31096" xr:uid="{00000000-0005-0000-0000-000080D40000}"/>
    <cellStyle name="Percent 19 2 5" xfId="2536" xr:uid="{00000000-0005-0000-0000-000081D40000}"/>
    <cellStyle name="Percent 19 2 5 2" xfId="5894" xr:uid="{00000000-0005-0000-0000-000082D40000}"/>
    <cellStyle name="Percent 19 2 5 2 2" xfId="19176" xr:uid="{00000000-0005-0000-0000-000083D40000}"/>
    <cellStyle name="Percent 19 2 5 2 2 2" xfId="27130" xr:uid="{00000000-0005-0000-0000-000084D40000}"/>
    <cellStyle name="Percent 19 2 5 2 2 2 2" xfId="56089" xr:uid="{00000000-0005-0000-0000-000085D40000}"/>
    <cellStyle name="Percent 19 2 5 2 2 3" xfId="48148" xr:uid="{00000000-0005-0000-0000-000086D40000}"/>
    <cellStyle name="Percent 19 2 5 2 3" xfId="12506" xr:uid="{00000000-0005-0000-0000-000087D40000}"/>
    <cellStyle name="Percent 19 2 5 2 3 2" xfId="41564" xr:uid="{00000000-0005-0000-0000-000088D40000}"/>
    <cellStyle name="Percent 19 2 5 2 4" xfId="34980" xr:uid="{00000000-0005-0000-0000-000089D40000}"/>
    <cellStyle name="Percent 19 2 5 3" xfId="14741" xr:uid="{00000000-0005-0000-0000-00008AD40000}"/>
    <cellStyle name="Percent 19 2 5 3 2" xfId="22763" xr:uid="{00000000-0005-0000-0000-00008BD40000}"/>
    <cellStyle name="Percent 19 2 5 3 2 2" xfId="51722" xr:uid="{00000000-0005-0000-0000-00008CD40000}"/>
    <cellStyle name="Percent 19 2 5 3 3" xfId="43781" xr:uid="{00000000-0005-0000-0000-00008DD40000}"/>
    <cellStyle name="Percent 19 2 5 4" xfId="9214" xr:uid="{00000000-0005-0000-0000-00008ED40000}"/>
    <cellStyle name="Percent 19 2 5 4 2" xfId="38272" xr:uid="{00000000-0005-0000-0000-00008FD40000}"/>
    <cellStyle name="Percent 19 2 5 5" xfId="31688" xr:uid="{00000000-0005-0000-0000-000090D40000}"/>
    <cellStyle name="Percent 19 2 6" xfId="3734" xr:uid="{00000000-0005-0000-0000-000091D40000}"/>
    <cellStyle name="Percent 19 2 6 2" xfId="17028" xr:uid="{00000000-0005-0000-0000-000092D40000}"/>
    <cellStyle name="Percent 19 2 6 2 2" xfId="24982" xr:uid="{00000000-0005-0000-0000-000093D40000}"/>
    <cellStyle name="Percent 19 2 6 2 2 2" xfId="53941" xr:uid="{00000000-0005-0000-0000-000094D40000}"/>
    <cellStyle name="Percent 19 2 6 2 3" xfId="46000" xr:uid="{00000000-0005-0000-0000-000095D40000}"/>
    <cellStyle name="Percent 19 2 6 3" xfId="10358" xr:uid="{00000000-0005-0000-0000-000096D40000}"/>
    <cellStyle name="Percent 19 2 6 3 2" xfId="39416" xr:uid="{00000000-0005-0000-0000-000097D40000}"/>
    <cellStyle name="Percent 19 2 6 4" xfId="32832" xr:uid="{00000000-0005-0000-0000-000098D40000}"/>
    <cellStyle name="Percent 19 2 7" xfId="4890" xr:uid="{00000000-0005-0000-0000-000099D40000}"/>
    <cellStyle name="Percent 19 2 7 2" xfId="18172" xr:uid="{00000000-0005-0000-0000-00009AD40000}"/>
    <cellStyle name="Percent 19 2 7 2 2" xfId="26126" xr:uid="{00000000-0005-0000-0000-00009BD40000}"/>
    <cellStyle name="Percent 19 2 7 2 2 2" xfId="55085" xr:uid="{00000000-0005-0000-0000-00009CD40000}"/>
    <cellStyle name="Percent 19 2 7 2 3" xfId="47144" xr:uid="{00000000-0005-0000-0000-00009DD40000}"/>
    <cellStyle name="Percent 19 2 7 3" xfId="11502" xr:uid="{00000000-0005-0000-0000-00009ED40000}"/>
    <cellStyle name="Percent 19 2 7 3 2" xfId="40560" xr:uid="{00000000-0005-0000-0000-00009FD40000}"/>
    <cellStyle name="Percent 19 2 7 4" xfId="33976" xr:uid="{00000000-0005-0000-0000-0000A0D40000}"/>
    <cellStyle name="Percent 19 2 8" xfId="7059" xr:uid="{00000000-0005-0000-0000-0000A1D40000}"/>
    <cellStyle name="Percent 19 2 8 2" xfId="20320" xr:uid="{00000000-0005-0000-0000-0000A2D40000}"/>
    <cellStyle name="Percent 19 2 8 2 2" xfId="28274" xr:uid="{00000000-0005-0000-0000-0000A3D40000}"/>
    <cellStyle name="Percent 19 2 8 2 2 2" xfId="57233" xr:uid="{00000000-0005-0000-0000-0000A4D40000}"/>
    <cellStyle name="Percent 19 2 8 2 3" xfId="49292" xr:uid="{00000000-0005-0000-0000-0000A5D40000}"/>
    <cellStyle name="Percent 19 2 8 3" xfId="13650" xr:uid="{00000000-0005-0000-0000-0000A6D40000}"/>
    <cellStyle name="Percent 19 2 8 3 2" xfId="42708" xr:uid="{00000000-0005-0000-0000-0000A7D40000}"/>
    <cellStyle name="Percent 19 2 8 4" xfId="36124" xr:uid="{00000000-0005-0000-0000-0000A8D40000}"/>
    <cellStyle name="Percent 19 2 9" xfId="14928" xr:uid="{00000000-0005-0000-0000-0000A9D40000}"/>
    <cellStyle name="Percent 19 2 9 2" xfId="22918" xr:uid="{00000000-0005-0000-0000-0000AAD40000}"/>
    <cellStyle name="Percent 19 2 9 2 2" xfId="51877" xr:uid="{00000000-0005-0000-0000-0000ABD40000}"/>
    <cellStyle name="Percent 19 2 9 3" xfId="43936" xr:uid="{00000000-0005-0000-0000-0000ACD40000}"/>
    <cellStyle name="Percent 19 3" xfId="1618" xr:uid="{00000000-0005-0000-0000-0000ADD40000}"/>
    <cellStyle name="Percent 19 3 10" xfId="30807" xr:uid="{00000000-0005-0000-0000-0000AED40000}"/>
    <cellStyle name="Percent 19 3 2" xfId="2243" xr:uid="{00000000-0005-0000-0000-0000AFD40000}"/>
    <cellStyle name="Percent 19 3 2 2" xfId="3251" xr:uid="{00000000-0005-0000-0000-0000B0D40000}"/>
    <cellStyle name="Percent 19 3 2 2 2" xfId="6609" xr:uid="{00000000-0005-0000-0000-0000B1D40000}"/>
    <cellStyle name="Percent 19 3 2 2 2 2" xfId="19891" xr:uid="{00000000-0005-0000-0000-0000B2D40000}"/>
    <cellStyle name="Percent 19 3 2 2 2 2 2" xfId="27845" xr:uid="{00000000-0005-0000-0000-0000B3D40000}"/>
    <cellStyle name="Percent 19 3 2 2 2 2 2 2" xfId="56804" xr:uid="{00000000-0005-0000-0000-0000B4D40000}"/>
    <cellStyle name="Percent 19 3 2 2 2 2 3" xfId="48863" xr:uid="{00000000-0005-0000-0000-0000B5D40000}"/>
    <cellStyle name="Percent 19 3 2 2 2 3" xfId="13221" xr:uid="{00000000-0005-0000-0000-0000B6D40000}"/>
    <cellStyle name="Percent 19 3 2 2 2 3 2" xfId="42279" xr:uid="{00000000-0005-0000-0000-0000B7D40000}"/>
    <cellStyle name="Percent 19 3 2 2 2 4" xfId="35695" xr:uid="{00000000-0005-0000-0000-0000B8D40000}"/>
    <cellStyle name="Percent 19 3 2 2 3" xfId="16739" xr:uid="{00000000-0005-0000-0000-0000B9D40000}"/>
    <cellStyle name="Percent 19 3 2 2 3 2" xfId="24693" xr:uid="{00000000-0005-0000-0000-0000BAD40000}"/>
    <cellStyle name="Percent 19 3 2 2 3 2 2" xfId="53652" xr:uid="{00000000-0005-0000-0000-0000BBD40000}"/>
    <cellStyle name="Percent 19 3 2 2 3 3" xfId="45711" xr:uid="{00000000-0005-0000-0000-0000BCD40000}"/>
    <cellStyle name="Percent 19 3 2 2 4" xfId="9929" xr:uid="{00000000-0005-0000-0000-0000BDD40000}"/>
    <cellStyle name="Percent 19 3 2 2 4 2" xfId="38987" xr:uid="{00000000-0005-0000-0000-0000BED40000}"/>
    <cellStyle name="Percent 19 3 2 2 5" xfId="32403" xr:uid="{00000000-0005-0000-0000-0000BFD40000}"/>
    <cellStyle name="Percent 19 3 2 3" xfId="4449" xr:uid="{00000000-0005-0000-0000-0000C0D40000}"/>
    <cellStyle name="Percent 19 3 2 3 2" xfId="17743" xr:uid="{00000000-0005-0000-0000-0000C1D40000}"/>
    <cellStyle name="Percent 19 3 2 3 2 2" xfId="25697" xr:uid="{00000000-0005-0000-0000-0000C2D40000}"/>
    <cellStyle name="Percent 19 3 2 3 2 2 2" xfId="54656" xr:uid="{00000000-0005-0000-0000-0000C3D40000}"/>
    <cellStyle name="Percent 19 3 2 3 2 3" xfId="46715" xr:uid="{00000000-0005-0000-0000-0000C4D40000}"/>
    <cellStyle name="Percent 19 3 2 3 3" xfId="11073" xr:uid="{00000000-0005-0000-0000-0000C5D40000}"/>
    <cellStyle name="Percent 19 3 2 3 3 2" xfId="40131" xr:uid="{00000000-0005-0000-0000-0000C6D40000}"/>
    <cellStyle name="Percent 19 3 2 3 4" xfId="33547" xr:uid="{00000000-0005-0000-0000-0000C7D40000}"/>
    <cellStyle name="Percent 19 3 2 4" xfId="5605" xr:uid="{00000000-0005-0000-0000-0000C8D40000}"/>
    <cellStyle name="Percent 19 3 2 4 2" xfId="18887" xr:uid="{00000000-0005-0000-0000-0000C9D40000}"/>
    <cellStyle name="Percent 19 3 2 4 2 2" xfId="26841" xr:uid="{00000000-0005-0000-0000-0000CAD40000}"/>
    <cellStyle name="Percent 19 3 2 4 2 2 2" xfId="55800" xr:uid="{00000000-0005-0000-0000-0000CBD40000}"/>
    <cellStyle name="Percent 19 3 2 4 2 3" xfId="47859" xr:uid="{00000000-0005-0000-0000-0000CCD40000}"/>
    <cellStyle name="Percent 19 3 2 4 3" xfId="12217" xr:uid="{00000000-0005-0000-0000-0000CDD40000}"/>
    <cellStyle name="Percent 19 3 2 4 3 2" xfId="41275" xr:uid="{00000000-0005-0000-0000-0000CED40000}"/>
    <cellStyle name="Percent 19 3 2 4 4" xfId="34691" xr:uid="{00000000-0005-0000-0000-0000CFD40000}"/>
    <cellStyle name="Percent 19 3 2 5" xfId="7774" xr:uid="{00000000-0005-0000-0000-0000D0D40000}"/>
    <cellStyle name="Percent 19 3 2 5 2" xfId="21035" xr:uid="{00000000-0005-0000-0000-0000D1D40000}"/>
    <cellStyle name="Percent 19 3 2 5 2 2" xfId="28989" xr:uid="{00000000-0005-0000-0000-0000D2D40000}"/>
    <cellStyle name="Percent 19 3 2 5 2 2 2" xfId="57948" xr:uid="{00000000-0005-0000-0000-0000D3D40000}"/>
    <cellStyle name="Percent 19 3 2 5 2 3" xfId="50007" xr:uid="{00000000-0005-0000-0000-0000D4D40000}"/>
    <cellStyle name="Percent 19 3 2 5 3" xfId="14365" xr:uid="{00000000-0005-0000-0000-0000D5D40000}"/>
    <cellStyle name="Percent 19 3 2 5 3 2" xfId="43423" xr:uid="{00000000-0005-0000-0000-0000D6D40000}"/>
    <cellStyle name="Percent 19 3 2 5 4" xfId="36839" xr:uid="{00000000-0005-0000-0000-0000D7D40000}"/>
    <cellStyle name="Percent 19 3 2 6" xfId="15644" xr:uid="{00000000-0005-0000-0000-0000D8D40000}"/>
    <cellStyle name="Percent 19 3 2 6 2" xfId="23634" xr:uid="{00000000-0005-0000-0000-0000D9D40000}"/>
    <cellStyle name="Percent 19 3 2 6 2 2" xfId="52593" xr:uid="{00000000-0005-0000-0000-0000DAD40000}"/>
    <cellStyle name="Percent 19 3 2 6 3" xfId="44652" xr:uid="{00000000-0005-0000-0000-0000DBD40000}"/>
    <cellStyle name="Percent 19 3 2 7" xfId="22185" xr:uid="{00000000-0005-0000-0000-0000DCD40000}"/>
    <cellStyle name="Percent 19 3 2 7 2" xfId="30133" xr:uid="{00000000-0005-0000-0000-0000DDD40000}"/>
    <cellStyle name="Percent 19 3 2 7 2 2" xfId="59092" xr:uid="{00000000-0005-0000-0000-0000DED40000}"/>
    <cellStyle name="Percent 19 3 2 7 3" xfId="51151" xr:uid="{00000000-0005-0000-0000-0000DFD40000}"/>
    <cellStyle name="Percent 19 3 2 8" xfId="8925" xr:uid="{00000000-0005-0000-0000-0000E0D40000}"/>
    <cellStyle name="Percent 19 3 2 8 2" xfId="37983" xr:uid="{00000000-0005-0000-0000-0000E1D40000}"/>
    <cellStyle name="Percent 19 3 2 9" xfId="31399" xr:uid="{00000000-0005-0000-0000-0000E2D40000}"/>
    <cellStyle name="Percent 19 3 3" xfId="2659" xr:uid="{00000000-0005-0000-0000-0000E3D40000}"/>
    <cellStyle name="Percent 19 3 3 2" xfId="6017" xr:uid="{00000000-0005-0000-0000-0000E4D40000}"/>
    <cellStyle name="Percent 19 3 3 2 2" xfId="19299" xr:uid="{00000000-0005-0000-0000-0000E5D40000}"/>
    <cellStyle name="Percent 19 3 3 2 2 2" xfId="27253" xr:uid="{00000000-0005-0000-0000-0000E6D40000}"/>
    <cellStyle name="Percent 19 3 3 2 2 2 2" xfId="56212" xr:uid="{00000000-0005-0000-0000-0000E7D40000}"/>
    <cellStyle name="Percent 19 3 3 2 2 3" xfId="48271" xr:uid="{00000000-0005-0000-0000-0000E8D40000}"/>
    <cellStyle name="Percent 19 3 3 2 3" xfId="12629" xr:uid="{00000000-0005-0000-0000-0000E9D40000}"/>
    <cellStyle name="Percent 19 3 3 2 3 2" xfId="41687" xr:uid="{00000000-0005-0000-0000-0000EAD40000}"/>
    <cellStyle name="Percent 19 3 3 2 4" xfId="35103" xr:uid="{00000000-0005-0000-0000-0000EBD40000}"/>
    <cellStyle name="Percent 19 3 3 3" xfId="16147" xr:uid="{00000000-0005-0000-0000-0000ECD40000}"/>
    <cellStyle name="Percent 19 3 3 3 2" xfId="24101" xr:uid="{00000000-0005-0000-0000-0000EDD40000}"/>
    <cellStyle name="Percent 19 3 3 3 2 2" xfId="53060" xr:uid="{00000000-0005-0000-0000-0000EED40000}"/>
    <cellStyle name="Percent 19 3 3 3 3" xfId="45119" xr:uid="{00000000-0005-0000-0000-0000EFD40000}"/>
    <cellStyle name="Percent 19 3 3 4" xfId="9337" xr:uid="{00000000-0005-0000-0000-0000F0D40000}"/>
    <cellStyle name="Percent 19 3 3 4 2" xfId="38395" xr:uid="{00000000-0005-0000-0000-0000F1D40000}"/>
    <cellStyle name="Percent 19 3 3 5" xfId="31811" xr:uid="{00000000-0005-0000-0000-0000F2D40000}"/>
    <cellStyle name="Percent 19 3 4" xfId="3857" xr:uid="{00000000-0005-0000-0000-0000F3D40000}"/>
    <cellStyle name="Percent 19 3 4 2" xfId="17151" xr:uid="{00000000-0005-0000-0000-0000F4D40000}"/>
    <cellStyle name="Percent 19 3 4 2 2" xfId="25105" xr:uid="{00000000-0005-0000-0000-0000F5D40000}"/>
    <cellStyle name="Percent 19 3 4 2 2 2" xfId="54064" xr:uid="{00000000-0005-0000-0000-0000F6D40000}"/>
    <cellStyle name="Percent 19 3 4 2 3" xfId="46123" xr:uid="{00000000-0005-0000-0000-0000F7D40000}"/>
    <cellStyle name="Percent 19 3 4 3" xfId="10481" xr:uid="{00000000-0005-0000-0000-0000F8D40000}"/>
    <cellStyle name="Percent 19 3 4 3 2" xfId="39539" xr:uid="{00000000-0005-0000-0000-0000F9D40000}"/>
    <cellStyle name="Percent 19 3 4 4" xfId="32955" xr:uid="{00000000-0005-0000-0000-0000FAD40000}"/>
    <cellStyle name="Percent 19 3 5" xfId="5013" xr:uid="{00000000-0005-0000-0000-0000FBD40000}"/>
    <cellStyle name="Percent 19 3 5 2" xfId="18295" xr:uid="{00000000-0005-0000-0000-0000FCD40000}"/>
    <cellStyle name="Percent 19 3 5 2 2" xfId="26249" xr:uid="{00000000-0005-0000-0000-0000FDD40000}"/>
    <cellStyle name="Percent 19 3 5 2 2 2" xfId="55208" xr:uid="{00000000-0005-0000-0000-0000FED40000}"/>
    <cellStyle name="Percent 19 3 5 2 3" xfId="47267" xr:uid="{00000000-0005-0000-0000-0000FFD40000}"/>
    <cellStyle name="Percent 19 3 5 3" xfId="11625" xr:uid="{00000000-0005-0000-0000-000000D50000}"/>
    <cellStyle name="Percent 19 3 5 3 2" xfId="40683" xr:uid="{00000000-0005-0000-0000-000001D50000}"/>
    <cellStyle name="Percent 19 3 5 4" xfId="34099" xr:uid="{00000000-0005-0000-0000-000002D50000}"/>
    <cellStyle name="Percent 19 3 6" xfId="7182" xr:uid="{00000000-0005-0000-0000-000003D50000}"/>
    <cellStyle name="Percent 19 3 6 2" xfId="20443" xr:uid="{00000000-0005-0000-0000-000004D50000}"/>
    <cellStyle name="Percent 19 3 6 2 2" xfId="28397" xr:uid="{00000000-0005-0000-0000-000005D50000}"/>
    <cellStyle name="Percent 19 3 6 2 2 2" xfId="57356" xr:uid="{00000000-0005-0000-0000-000006D50000}"/>
    <cellStyle name="Percent 19 3 6 2 3" xfId="49415" xr:uid="{00000000-0005-0000-0000-000007D50000}"/>
    <cellStyle name="Percent 19 3 6 3" xfId="13773" xr:uid="{00000000-0005-0000-0000-000008D50000}"/>
    <cellStyle name="Percent 19 3 6 3 2" xfId="42831" xr:uid="{00000000-0005-0000-0000-000009D50000}"/>
    <cellStyle name="Percent 19 3 6 4" xfId="36247" xr:uid="{00000000-0005-0000-0000-00000AD50000}"/>
    <cellStyle name="Percent 19 3 7" xfId="15051" xr:uid="{00000000-0005-0000-0000-00000BD50000}"/>
    <cellStyle name="Percent 19 3 7 2" xfId="23041" xr:uid="{00000000-0005-0000-0000-00000CD50000}"/>
    <cellStyle name="Percent 19 3 7 2 2" xfId="52000" xr:uid="{00000000-0005-0000-0000-00000DD50000}"/>
    <cellStyle name="Percent 19 3 7 3" xfId="44059" xr:uid="{00000000-0005-0000-0000-00000ED50000}"/>
    <cellStyle name="Percent 19 3 8" xfId="21593" xr:uid="{00000000-0005-0000-0000-00000FD50000}"/>
    <cellStyle name="Percent 19 3 8 2" xfId="29541" xr:uid="{00000000-0005-0000-0000-000010D50000}"/>
    <cellStyle name="Percent 19 3 8 2 2" xfId="58500" xr:uid="{00000000-0005-0000-0000-000011D50000}"/>
    <cellStyle name="Percent 19 3 8 3" xfId="50559" xr:uid="{00000000-0005-0000-0000-000012D50000}"/>
    <cellStyle name="Percent 19 3 9" xfId="8333" xr:uid="{00000000-0005-0000-0000-000013D50000}"/>
    <cellStyle name="Percent 19 3 9 2" xfId="37391" xr:uid="{00000000-0005-0000-0000-000014D50000}"/>
    <cellStyle name="Percent 19 4" xfId="2030" xr:uid="{00000000-0005-0000-0000-000015D50000}"/>
    <cellStyle name="Percent 19 4 2" xfId="3038" xr:uid="{00000000-0005-0000-0000-000016D50000}"/>
    <cellStyle name="Percent 19 4 2 2" xfId="6396" xr:uid="{00000000-0005-0000-0000-000017D50000}"/>
    <cellStyle name="Percent 19 4 2 2 2" xfId="19678" xr:uid="{00000000-0005-0000-0000-000018D50000}"/>
    <cellStyle name="Percent 19 4 2 2 2 2" xfId="27632" xr:uid="{00000000-0005-0000-0000-000019D50000}"/>
    <cellStyle name="Percent 19 4 2 2 2 2 2" xfId="56591" xr:uid="{00000000-0005-0000-0000-00001AD50000}"/>
    <cellStyle name="Percent 19 4 2 2 2 3" xfId="48650" xr:uid="{00000000-0005-0000-0000-00001BD50000}"/>
    <cellStyle name="Percent 19 4 2 2 3" xfId="13008" xr:uid="{00000000-0005-0000-0000-00001CD50000}"/>
    <cellStyle name="Percent 19 4 2 2 3 2" xfId="42066" xr:uid="{00000000-0005-0000-0000-00001DD50000}"/>
    <cellStyle name="Percent 19 4 2 2 4" xfId="35482" xr:uid="{00000000-0005-0000-0000-00001ED50000}"/>
    <cellStyle name="Percent 19 4 2 3" xfId="16526" xr:uid="{00000000-0005-0000-0000-00001FD50000}"/>
    <cellStyle name="Percent 19 4 2 3 2" xfId="24480" xr:uid="{00000000-0005-0000-0000-000020D50000}"/>
    <cellStyle name="Percent 19 4 2 3 2 2" xfId="53439" xr:uid="{00000000-0005-0000-0000-000021D50000}"/>
    <cellStyle name="Percent 19 4 2 3 3" xfId="45498" xr:uid="{00000000-0005-0000-0000-000022D50000}"/>
    <cellStyle name="Percent 19 4 2 4" xfId="9716" xr:uid="{00000000-0005-0000-0000-000023D50000}"/>
    <cellStyle name="Percent 19 4 2 4 2" xfId="38774" xr:uid="{00000000-0005-0000-0000-000024D50000}"/>
    <cellStyle name="Percent 19 4 2 5" xfId="32190" xr:uid="{00000000-0005-0000-0000-000025D50000}"/>
    <cellStyle name="Percent 19 4 3" xfId="4236" xr:uid="{00000000-0005-0000-0000-000026D50000}"/>
    <cellStyle name="Percent 19 4 3 2" xfId="17530" xr:uid="{00000000-0005-0000-0000-000027D50000}"/>
    <cellStyle name="Percent 19 4 3 2 2" xfId="25484" xr:uid="{00000000-0005-0000-0000-000028D50000}"/>
    <cellStyle name="Percent 19 4 3 2 2 2" xfId="54443" xr:uid="{00000000-0005-0000-0000-000029D50000}"/>
    <cellStyle name="Percent 19 4 3 2 3" xfId="46502" xr:uid="{00000000-0005-0000-0000-00002AD50000}"/>
    <cellStyle name="Percent 19 4 3 3" xfId="10860" xr:uid="{00000000-0005-0000-0000-00002BD50000}"/>
    <cellStyle name="Percent 19 4 3 3 2" xfId="39918" xr:uid="{00000000-0005-0000-0000-00002CD50000}"/>
    <cellStyle name="Percent 19 4 3 4" xfId="33334" xr:uid="{00000000-0005-0000-0000-00002DD50000}"/>
    <cellStyle name="Percent 19 4 4" xfId="5392" xr:uid="{00000000-0005-0000-0000-00002ED50000}"/>
    <cellStyle name="Percent 19 4 4 2" xfId="18674" xr:uid="{00000000-0005-0000-0000-00002FD50000}"/>
    <cellStyle name="Percent 19 4 4 2 2" xfId="26628" xr:uid="{00000000-0005-0000-0000-000030D50000}"/>
    <cellStyle name="Percent 19 4 4 2 2 2" xfId="55587" xr:uid="{00000000-0005-0000-0000-000031D50000}"/>
    <cellStyle name="Percent 19 4 4 2 3" xfId="47646" xr:uid="{00000000-0005-0000-0000-000032D50000}"/>
    <cellStyle name="Percent 19 4 4 3" xfId="12004" xr:uid="{00000000-0005-0000-0000-000033D50000}"/>
    <cellStyle name="Percent 19 4 4 3 2" xfId="41062" xr:uid="{00000000-0005-0000-0000-000034D50000}"/>
    <cellStyle name="Percent 19 4 4 4" xfId="34478" xr:uid="{00000000-0005-0000-0000-000035D50000}"/>
    <cellStyle name="Percent 19 4 5" xfId="7561" xr:uid="{00000000-0005-0000-0000-000036D50000}"/>
    <cellStyle name="Percent 19 4 5 2" xfId="20822" xr:uid="{00000000-0005-0000-0000-000037D50000}"/>
    <cellStyle name="Percent 19 4 5 2 2" xfId="28776" xr:uid="{00000000-0005-0000-0000-000038D50000}"/>
    <cellStyle name="Percent 19 4 5 2 2 2" xfId="57735" xr:uid="{00000000-0005-0000-0000-000039D50000}"/>
    <cellStyle name="Percent 19 4 5 2 3" xfId="49794" xr:uid="{00000000-0005-0000-0000-00003AD50000}"/>
    <cellStyle name="Percent 19 4 5 3" xfId="14152" xr:uid="{00000000-0005-0000-0000-00003BD50000}"/>
    <cellStyle name="Percent 19 4 5 3 2" xfId="43210" xr:uid="{00000000-0005-0000-0000-00003CD50000}"/>
    <cellStyle name="Percent 19 4 5 4" xfId="36626" xr:uid="{00000000-0005-0000-0000-00003DD50000}"/>
    <cellStyle name="Percent 19 4 6" xfId="15431" xr:uid="{00000000-0005-0000-0000-00003ED50000}"/>
    <cellStyle name="Percent 19 4 6 2" xfId="23421" xr:uid="{00000000-0005-0000-0000-00003FD50000}"/>
    <cellStyle name="Percent 19 4 6 2 2" xfId="52380" xr:uid="{00000000-0005-0000-0000-000040D50000}"/>
    <cellStyle name="Percent 19 4 6 3" xfId="44439" xr:uid="{00000000-0005-0000-0000-000041D50000}"/>
    <cellStyle name="Percent 19 4 7" xfId="21972" xr:uid="{00000000-0005-0000-0000-000042D50000}"/>
    <cellStyle name="Percent 19 4 7 2" xfId="29920" xr:uid="{00000000-0005-0000-0000-000043D50000}"/>
    <cellStyle name="Percent 19 4 7 2 2" xfId="58879" xr:uid="{00000000-0005-0000-0000-000044D50000}"/>
    <cellStyle name="Percent 19 4 7 3" xfId="50938" xr:uid="{00000000-0005-0000-0000-000045D50000}"/>
    <cellStyle name="Percent 19 4 8" xfId="8712" xr:uid="{00000000-0005-0000-0000-000046D50000}"/>
    <cellStyle name="Percent 19 4 8 2" xfId="37770" xr:uid="{00000000-0005-0000-0000-000047D50000}"/>
    <cellStyle name="Percent 19 4 9" xfId="31186" xr:uid="{00000000-0005-0000-0000-000048D50000}"/>
    <cellStyle name="Percent 19 5" xfId="1848" xr:uid="{00000000-0005-0000-0000-000049D50000}"/>
    <cellStyle name="Percent 19 5 2" xfId="2858" xr:uid="{00000000-0005-0000-0000-00004AD50000}"/>
    <cellStyle name="Percent 19 5 2 2" xfId="6216" xr:uid="{00000000-0005-0000-0000-00004BD50000}"/>
    <cellStyle name="Percent 19 5 2 2 2" xfId="19498" xr:uid="{00000000-0005-0000-0000-00004CD50000}"/>
    <cellStyle name="Percent 19 5 2 2 2 2" xfId="27452" xr:uid="{00000000-0005-0000-0000-00004DD50000}"/>
    <cellStyle name="Percent 19 5 2 2 2 2 2" xfId="56411" xr:uid="{00000000-0005-0000-0000-00004ED50000}"/>
    <cellStyle name="Percent 19 5 2 2 2 3" xfId="48470" xr:uid="{00000000-0005-0000-0000-00004FD50000}"/>
    <cellStyle name="Percent 19 5 2 2 3" xfId="12828" xr:uid="{00000000-0005-0000-0000-000050D50000}"/>
    <cellStyle name="Percent 19 5 2 2 3 2" xfId="41886" xr:uid="{00000000-0005-0000-0000-000051D50000}"/>
    <cellStyle name="Percent 19 5 2 2 4" xfId="35302" xr:uid="{00000000-0005-0000-0000-000052D50000}"/>
    <cellStyle name="Percent 19 5 2 3" xfId="16346" xr:uid="{00000000-0005-0000-0000-000053D50000}"/>
    <cellStyle name="Percent 19 5 2 3 2" xfId="24300" xr:uid="{00000000-0005-0000-0000-000054D50000}"/>
    <cellStyle name="Percent 19 5 2 3 2 2" xfId="53259" xr:uid="{00000000-0005-0000-0000-000055D50000}"/>
    <cellStyle name="Percent 19 5 2 3 3" xfId="45318" xr:uid="{00000000-0005-0000-0000-000056D50000}"/>
    <cellStyle name="Percent 19 5 2 4" xfId="9536" xr:uid="{00000000-0005-0000-0000-000057D50000}"/>
    <cellStyle name="Percent 19 5 2 4 2" xfId="38594" xr:uid="{00000000-0005-0000-0000-000058D50000}"/>
    <cellStyle name="Percent 19 5 2 5" xfId="32010" xr:uid="{00000000-0005-0000-0000-000059D50000}"/>
    <cellStyle name="Percent 19 5 3" xfId="4056" xr:uid="{00000000-0005-0000-0000-00005AD50000}"/>
    <cellStyle name="Percent 19 5 3 2" xfId="17350" xr:uid="{00000000-0005-0000-0000-00005BD50000}"/>
    <cellStyle name="Percent 19 5 3 2 2" xfId="25304" xr:uid="{00000000-0005-0000-0000-00005CD50000}"/>
    <cellStyle name="Percent 19 5 3 2 2 2" xfId="54263" xr:uid="{00000000-0005-0000-0000-00005DD50000}"/>
    <cellStyle name="Percent 19 5 3 2 3" xfId="46322" xr:uid="{00000000-0005-0000-0000-00005ED50000}"/>
    <cellStyle name="Percent 19 5 3 3" xfId="10680" xr:uid="{00000000-0005-0000-0000-00005FD50000}"/>
    <cellStyle name="Percent 19 5 3 3 2" xfId="39738" xr:uid="{00000000-0005-0000-0000-000060D50000}"/>
    <cellStyle name="Percent 19 5 3 4" xfId="33154" xr:uid="{00000000-0005-0000-0000-000061D50000}"/>
    <cellStyle name="Percent 19 5 4" xfId="5212" xr:uid="{00000000-0005-0000-0000-000062D50000}"/>
    <cellStyle name="Percent 19 5 4 2" xfId="18494" xr:uid="{00000000-0005-0000-0000-000063D50000}"/>
    <cellStyle name="Percent 19 5 4 2 2" xfId="26448" xr:uid="{00000000-0005-0000-0000-000064D50000}"/>
    <cellStyle name="Percent 19 5 4 2 2 2" xfId="55407" xr:uid="{00000000-0005-0000-0000-000065D50000}"/>
    <cellStyle name="Percent 19 5 4 2 3" xfId="47466" xr:uid="{00000000-0005-0000-0000-000066D50000}"/>
    <cellStyle name="Percent 19 5 4 3" xfId="11824" xr:uid="{00000000-0005-0000-0000-000067D50000}"/>
    <cellStyle name="Percent 19 5 4 3 2" xfId="40882" xr:uid="{00000000-0005-0000-0000-000068D50000}"/>
    <cellStyle name="Percent 19 5 4 4" xfId="34298" xr:uid="{00000000-0005-0000-0000-000069D50000}"/>
    <cellStyle name="Percent 19 5 5" xfId="7381" xr:uid="{00000000-0005-0000-0000-00006AD50000}"/>
    <cellStyle name="Percent 19 5 5 2" xfId="20642" xr:uid="{00000000-0005-0000-0000-00006BD50000}"/>
    <cellStyle name="Percent 19 5 5 2 2" xfId="28596" xr:uid="{00000000-0005-0000-0000-00006CD50000}"/>
    <cellStyle name="Percent 19 5 5 2 2 2" xfId="57555" xr:uid="{00000000-0005-0000-0000-00006DD50000}"/>
    <cellStyle name="Percent 19 5 5 2 3" xfId="49614" xr:uid="{00000000-0005-0000-0000-00006ED50000}"/>
    <cellStyle name="Percent 19 5 5 3" xfId="13972" xr:uid="{00000000-0005-0000-0000-00006FD50000}"/>
    <cellStyle name="Percent 19 5 5 3 2" xfId="43030" xr:uid="{00000000-0005-0000-0000-000070D50000}"/>
    <cellStyle name="Percent 19 5 5 4" xfId="36446" xr:uid="{00000000-0005-0000-0000-000071D50000}"/>
    <cellStyle name="Percent 19 5 6" xfId="15251" xr:uid="{00000000-0005-0000-0000-000072D50000}"/>
    <cellStyle name="Percent 19 5 6 2" xfId="23241" xr:uid="{00000000-0005-0000-0000-000073D50000}"/>
    <cellStyle name="Percent 19 5 6 2 2" xfId="52200" xr:uid="{00000000-0005-0000-0000-000074D50000}"/>
    <cellStyle name="Percent 19 5 6 3" xfId="44259" xr:uid="{00000000-0005-0000-0000-000075D50000}"/>
    <cellStyle name="Percent 19 5 7" xfId="21792" xr:uid="{00000000-0005-0000-0000-000076D50000}"/>
    <cellStyle name="Percent 19 5 7 2" xfId="29740" xr:uid="{00000000-0005-0000-0000-000077D50000}"/>
    <cellStyle name="Percent 19 5 7 2 2" xfId="58699" xr:uid="{00000000-0005-0000-0000-000078D50000}"/>
    <cellStyle name="Percent 19 5 7 3" xfId="50758" xr:uid="{00000000-0005-0000-0000-000079D50000}"/>
    <cellStyle name="Percent 19 5 8" xfId="8532" xr:uid="{00000000-0005-0000-0000-00007AD50000}"/>
    <cellStyle name="Percent 19 5 8 2" xfId="37590" xr:uid="{00000000-0005-0000-0000-00007BD50000}"/>
    <cellStyle name="Percent 19 5 9" xfId="31006" xr:uid="{00000000-0005-0000-0000-00007CD50000}"/>
    <cellStyle name="Percent 19 6" xfId="2446" xr:uid="{00000000-0005-0000-0000-00007DD50000}"/>
    <cellStyle name="Percent 19 6 2" xfId="5804" xr:uid="{00000000-0005-0000-0000-00007ED50000}"/>
    <cellStyle name="Percent 19 6 2 2" xfId="19086" xr:uid="{00000000-0005-0000-0000-00007FD50000}"/>
    <cellStyle name="Percent 19 6 2 2 2" xfId="27040" xr:uid="{00000000-0005-0000-0000-000080D50000}"/>
    <cellStyle name="Percent 19 6 2 2 2 2" xfId="55999" xr:uid="{00000000-0005-0000-0000-000081D50000}"/>
    <cellStyle name="Percent 19 6 2 2 3" xfId="48058" xr:uid="{00000000-0005-0000-0000-000082D50000}"/>
    <cellStyle name="Percent 19 6 2 3" xfId="12416" xr:uid="{00000000-0005-0000-0000-000083D50000}"/>
    <cellStyle name="Percent 19 6 2 3 2" xfId="41474" xr:uid="{00000000-0005-0000-0000-000084D50000}"/>
    <cellStyle name="Percent 19 6 2 4" xfId="34890" xr:uid="{00000000-0005-0000-0000-000085D50000}"/>
    <cellStyle name="Percent 19 6 3" xfId="15957" xr:uid="{00000000-0005-0000-0000-000086D50000}"/>
    <cellStyle name="Percent 19 6 3 2" xfId="23933" xr:uid="{00000000-0005-0000-0000-000087D50000}"/>
    <cellStyle name="Percent 19 6 3 2 2" xfId="52892" xr:uid="{00000000-0005-0000-0000-000088D50000}"/>
    <cellStyle name="Percent 19 6 3 3" xfId="44951" xr:uid="{00000000-0005-0000-0000-000089D50000}"/>
    <cellStyle name="Percent 19 6 4" xfId="9124" xr:uid="{00000000-0005-0000-0000-00008AD50000}"/>
    <cellStyle name="Percent 19 6 4 2" xfId="38182" xr:uid="{00000000-0005-0000-0000-00008BD50000}"/>
    <cellStyle name="Percent 19 6 5" xfId="31598" xr:uid="{00000000-0005-0000-0000-00008CD50000}"/>
    <cellStyle name="Percent 19 7" xfId="3644" xr:uid="{00000000-0005-0000-0000-00008DD50000}"/>
    <cellStyle name="Percent 19 7 2" xfId="16938" xr:uid="{00000000-0005-0000-0000-00008ED50000}"/>
    <cellStyle name="Percent 19 7 2 2" xfId="24892" xr:uid="{00000000-0005-0000-0000-00008FD50000}"/>
    <cellStyle name="Percent 19 7 2 2 2" xfId="53851" xr:uid="{00000000-0005-0000-0000-000090D50000}"/>
    <cellStyle name="Percent 19 7 2 3" xfId="45910" xr:uid="{00000000-0005-0000-0000-000091D50000}"/>
    <cellStyle name="Percent 19 7 3" xfId="10268" xr:uid="{00000000-0005-0000-0000-000092D50000}"/>
    <cellStyle name="Percent 19 7 3 2" xfId="39326" xr:uid="{00000000-0005-0000-0000-000093D50000}"/>
    <cellStyle name="Percent 19 7 4" xfId="32742" xr:uid="{00000000-0005-0000-0000-000094D50000}"/>
    <cellStyle name="Percent 19 8" xfId="4800" xr:uid="{00000000-0005-0000-0000-000095D50000}"/>
    <cellStyle name="Percent 19 8 2" xfId="18082" xr:uid="{00000000-0005-0000-0000-000096D50000}"/>
    <cellStyle name="Percent 19 8 2 2" xfId="26036" xr:uid="{00000000-0005-0000-0000-000097D50000}"/>
    <cellStyle name="Percent 19 8 2 2 2" xfId="54995" xr:uid="{00000000-0005-0000-0000-000098D50000}"/>
    <cellStyle name="Percent 19 8 2 3" xfId="47054" xr:uid="{00000000-0005-0000-0000-000099D50000}"/>
    <cellStyle name="Percent 19 8 3" xfId="11412" xr:uid="{00000000-0005-0000-0000-00009AD50000}"/>
    <cellStyle name="Percent 19 8 3 2" xfId="40470" xr:uid="{00000000-0005-0000-0000-00009BD50000}"/>
    <cellStyle name="Percent 19 8 4" xfId="33886" xr:uid="{00000000-0005-0000-0000-00009CD50000}"/>
    <cellStyle name="Percent 19 9" xfId="6969" xr:uid="{00000000-0005-0000-0000-00009DD50000}"/>
    <cellStyle name="Percent 19 9 2" xfId="20230" xr:uid="{00000000-0005-0000-0000-00009ED50000}"/>
    <cellStyle name="Percent 19 9 2 2" xfId="28184" xr:uid="{00000000-0005-0000-0000-00009FD50000}"/>
    <cellStyle name="Percent 19 9 2 2 2" xfId="57143" xr:uid="{00000000-0005-0000-0000-0000A0D50000}"/>
    <cellStyle name="Percent 19 9 2 3" xfId="49202" xr:uid="{00000000-0005-0000-0000-0000A1D50000}"/>
    <cellStyle name="Percent 19 9 3" xfId="13560" xr:uid="{00000000-0005-0000-0000-0000A2D50000}"/>
    <cellStyle name="Percent 19 9 3 2" xfId="42618" xr:uid="{00000000-0005-0000-0000-0000A3D50000}"/>
    <cellStyle name="Percent 19 9 4" xfId="36034" xr:uid="{00000000-0005-0000-0000-0000A4D50000}"/>
    <cellStyle name="Percent 2" xfId="5" xr:uid="{00000000-0005-0000-0000-0000A5D50000}"/>
    <cellStyle name="Percent 2 2" xfId="1223" xr:uid="{00000000-0005-0000-0000-0000A6D50000}"/>
    <cellStyle name="Percent 2 2 2" xfId="3524" xr:uid="{00000000-0005-0000-0000-0000A7D50000}"/>
    <cellStyle name="Percent 2 3" xfId="3523" xr:uid="{00000000-0005-0000-0000-0000A8D50000}"/>
    <cellStyle name="Percent 20" xfId="1390" xr:uid="{00000000-0005-0000-0000-0000A9D50000}"/>
    <cellStyle name="Percent 20 10" xfId="14834" xr:uid="{00000000-0005-0000-0000-0000AAD50000}"/>
    <cellStyle name="Percent 20 10 2" xfId="22825" xr:uid="{00000000-0005-0000-0000-0000ABD50000}"/>
    <cellStyle name="Percent 20 10 2 2" xfId="51784" xr:uid="{00000000-0005-0000-0000-0000ACD50000}"/>
    <cellStyle name="Percent 20 10 3" xfId="43843" xr:uid="{00000000-0005-0000-0000-0000ADD50000}"/>
    <cellStyle name="Percent 20 11" xfId="21377" xr:uid="{00000000-0005-0000-0000-0000AED50000}"/>
    <cellStyle name="Percent 20 11 2" xfId="29325" xr:uid="{00000000-0005-0000-0000-0000AFD50000}"/>
    <cellStyle name="Percent 20 11 2 2" xfId="58284" xr:uid="{00000000-0005-0000-0000-0000B0D50000}"/>
    <cellStyle name="Percent 20 11 3" xfId="50343" xr:uid="{00000000-0005-0000-0000-0000B1D50000}"/>
    <cellStyle name="Percent 20 12" xfId="8117" xr:uid="{00000000-0005-0000-0000-0000B2D50000}"/>
    <cellStyle name="Percent 20 12 2" xfId="37175" xr:uid="{00000000-0005-0000-0000-0000B3D50000}"/>
    <cellStyle name="Percent 20 13" xfId="30591" xr:uid="{00000000-0005-0000-0000-0000B4D50000}"/>
    <cellStyle name="Percent 20 2" xfId="1485" xr:uid="{00000000-0005-0000-0000-0000B5D50000}"/>
    <cellStyle name="Percent 20 2 10" xfId="21467" xr:uid="{00000000-0005-0000-0000-0000B6D50000}"/>
    <cellStyle name="Percent 20 2 10 2" xfId="29415" xr:uid="{00000000-0005-0000-0000-0000B7D50000}"/>
    <cellStyle name="Percent 20 2 10 2 2" xfId="58374" xr:uid="{00000000-0005-0000-0000-0000B8D50000}"/>
    <cellStyle name="Percent 20 2 10 3" xfId="50433" xr:uid="{00000000-0005-0000-0000-0000B9D50000}"/>
    <cellStyle name="Percent 20 2 11" xfId="8207" xr:uid="{00000000-0005-0000-0000-0000BAD50000}"/>
    <cellStyle name="Percent 20 2 11 2" xfId="37265" xr:uid="{00000000-0005-0000-0000-0000BBD50000}"/>
    <cellStyle name="Percent 20 2 12" xfId="30681" xr:uid="{00000000-0005-0000-0000-0000BCD50000}"/>
    <cellStyle name="Percent 20 2 2" xfId="1705" xr:uid="{00000000-0005-0000-0000-0000BDD50000}"/>
    <cellStyle name="Percent 20 2 2 10" xfId="30894" xr:uid="{00000000-0005-0000-0000-0000BED50000}"/>
    <cellStyle name="Percent 20 2 2 2" xfId="2330" xr:uid="{00000000-0005-0000-0000-0000BFD50000}"/>
    <cellStyle name="Percent 20 2 2 2 2" xfId="3338" xr:uid="{00000000-0005-0000-0000-0000C0D50000}"/>
    <cellStyle name="Percent 20 2 2 2 2 2" xfId="6696" xr:uid="{00000000-0005-0000-0000-0000C1D50000}"/>
    <cellStyle name="Percent 20 2 2 2 2 2 2" xfId="19978" xr:uid="{00000000-0005-0000-0000-0000C2D50000}"/>
    <cellStyle name="Percent 20 2 2 2 2 2 2 2" xfId="27932" xr:uid="{00000000-0005-0000-0000-0000C3D50000}"/>
    <cellStyle name="Percent 20 2 2 2 2 2 2 2 2" xfId="56891" xr:uid="{00000000-0005-0000-0000-0000C4D50000}"/>
    <cellStyle name="Percent 20 2 2 2 2 2 2 3" xfId="48950" xr:uid="{00000000-0005-0000-0000-0000C5D50000}"/>
    <cellStyle name="Percent 20 2 2 2 2 2 3" xfId="13308" xr:uid="{00000000-0005-0000-0000-0000C6D50000}"/>
    <cellStyle name="Percent 20 2 2 2 2 2 3 2" xfId="42366" xr:uid="{00000000-0005-0000-0000-0000C7D50000}"/>
    <cellStyle name="Percent 20 2 2 2 2 2 4" xfId="35782" xr:uid="{00000000-0005-0000-0000-0000C8D50000}"/>
    <cellStyle name="Percent 20 2 2 2 2 3" xfId="16826" xr:uid="{00000000-0005-0000-0000-0000C9D50000}"/>
    <cellStyle name="Percent 20 2 2 2 2 3 2" xfId="24780" xr:uid="{00000000-0005-0000-0000-0000CAD50000}"/>
    <cellStyle name="Percent 20 2 2 2 2 3 2 2" xfId="53739" xr:uid="{00000000-0005-0000-0000-0000CBD50000}"/>
    <cellStyle name="Percent 20 2 2 2 2 3 3" xfId="45798" xr:uid="{00000000-0005-0000-0000-0000CCD50000}"/>
    <cellStyle name="Percent 20 2 2 2 2 4" xfId="10016" xr:uid="{00000000-0005-0000-0000-0000CDD50000}"/>
    <cellStyle name="Percent 20 2 2 2 2 4 2" xfId="39074" xr:uid="{00000000-0005-0000-0000-0000CED50000}"/>
    <cellStyle name="Percent 20 2 2 2 2 5" xfId="32490" xr:uid="{00000000-0005-0000-0000-0000CFD50000}"/>
    <cellStyle name="Percent 20 2 2 2 3" xfId="4536" xr:uid="{00000000-0005-0000-0000-0000D0D50000}"/>
    <cellStyle name="Percent 20 2 2 2 3 2" xfId="17830" xr:uid="{00000000-0005-0000-0000-0000D1D50000}"/>
    <cellStyle name="Percent 20 2 2 2 3 2 2" xfId="25784" xr:uid="{00000000-0005-0000-0000-0000D2D50000}"/>
    <cellStyle name="Percent 20 2 2 2 3 2 2 2" xfId="54743" xr:uid="{00000000-0005-0000-0000-0000D3D50000}"/>
    <cellStyle name="Percent 20 2 2 2 3 2 3" xfId="46802" xr:uid="{00000000-0005-0000-0000-0000D4D50000}"/>
    <cellStyle name="Percent 20 2 2 2 3 3" xfId="11160" xr:uid="{00000000-0005-0000-0000-0000D5D50000}"/>
    <cellStyle name="Percent 20 2 2 2 3 3 2" xfId="40218" xr:uid="{00000000-0005-0000-0000-0000D6D50000}"/>
    <cellStyle name="Percent 20 2 2 2 3 4" xfId="33634" xr:uid="{00000000-0005-0000-0000-0000D7D50000}"/>
    <cellStyle name="Percent 20 2 2 2 4" xfId="5692" xr:uid="{00000000-0005-0000-0000-0000D8D50000}"/>
    <cellStyle name="Percent 20 2 2 2 4 2" xfId="18974" xr:uid="{00000000-0005-0000-0000-0000D9D50000}"/>
    <cellStyle name="Percent 20 2 2 2 4 2 2" xfId="26928" xr:uid="{00000000-0005-0000-0000-0000DAD50000}"/>
    <cellStyle name="Percent 20 2 2 2 4 2 2 2" xfId="55887" xr:uid="{00000000-0005-0000-0000-0000DBD50000}"/>
    <cellStyle name="Percent 20 2 2 2 4 2 3" xfId="47946" xr:uid="{00000000-0005-0000-0000-0000DCD50000}"/>
    <cellStyle name="Percent 20 2 2 2 4 3" xfId="12304" xr:uid="{00000000-0005-0000-0000-0000DDD50000}"/>
    <cellStyle name="Percent 20 2 2 2 4 3 2" xfId="41362" xr:uid="{00000000-0005-0000-0000-0000DED50000}"/>
    <cellStyle name="Percent 20 2 2 2 4 4" xfId="34778" xr:uid="{00000000-0005-0000-0000-0000DFD50000}"/>
    <cellStyle name="Percent 20 2 2 2 5" xfId="7861" xr:uid="{00000000-0005-0000-0000-0000E0D50000}"/>
    <cellStyle name="Percent 20 2 2 2 5 2" xfId="21122" xr:uid="{00000000-0005-0000-0000-0000E1D50000}"/>
    <cellStyle name="Percent 20 2 2 2 5 2 2" xfId="29076" xr:uid="{00000000-0005-0000-0000-0000E2D50000}"/>
    <cellStyle name="Percent 20 2 2 2 5 2 2 2" xfId="58035" xr:uid="{00000000-0005-0000-0000-0000E3D50000}"/>
    <cellStyle name="Percent 20 2 2 2 5 2 3" xfId="50094" xr:uid="{00000000-0005-0000-0000-0000E4D50000}"/>
    <cellStyle name="Percent 20 2 2 2 5 3" xfId="14452" xr:uid="{00000000-0005-0000-0000-0000E5D50000}"/>
    <cellStyle name="Percent 20 2 2 2 5 3 2" xfId="43510" xr:uid="{00000000-0005-0000-0000-0000E6D50000}"/>
    <cellStyle name="Percent 20 2 2 2 5 4" xfId="36926" xr:uid="{00000000-0005-0000-0000-0000E7D50000}"/>
    <cellStyle name="Percent 20 2 2 2 6" xfId="15731" xr:uid="{00000000-0005-0000-0000-0000E8D50000}"/>
    <cellStyle name="Percent 20 2 2 2 6 2" xfId="23721" xr:uid="{00000000-0005-0000-0000-0000E9D50000}"/>
    <cellStyle name="Percent 20 2 2 2 6 2 2" xfId="52680" xr:uid="{00000000-0005-0000-0000-0000EAD50000}"/>
    <cellStyle name="Percent 20 2 2 2 6 3" xfId="44739" xr:uid="{00000000-0005-0000-0000-0000EBD50000}"/>
    <cellStyle name="Percent 20 2 2 2 7" xfId="22272" xr:uid="{00000000-0005-0000-0000-0000ECD50000}"/>
    <cellStyle name="Percent 20 2 2 2 7 2" xfId="30220" xr:uid="{00000000-0005-0000-0000-0000EDD50000}"/>
    <cellStyle name="Percent 20 2 2 2 7 2 2" xfId="59179" xr:uid="{00000000-0005-0000-0000-0000EED50000}"/>
    <cellStyle name="Percent 20 2 2 2 7 3" xfId="51238" xr:uid="{00000000-0005-0000-0000-0000EFD50000}"/>
    <cellStyle name="Percent 20 2 2 2 8" xfId="9012" xr:uid="{00000000-0005-0000-0000-0000F0D50000}"/>
    <cellStyle name="Percent 20 2 2 2 8 2" xfId="38070" xr:uid="{00000000-0005-0000-0000-0000F1D50000}"/>
    <cellStyle name="Percent 20 2 2 2 9" xfId="31486" xr:uid="{00000000-0005-0000-0000-0000F2D50000}"/>
    <cellStyle name="Percent 20 2 2 3" xfId="2746" xr:uid="{00000000-0005-0000-0000-0000F3D50000}"/>
    <cellStyle name="Percent 20 2 2 3 2" xfId="6104" xr:uid="{00000000-0005-0000-0000-0000F4D50000}"/>
    <cellStyle name="Percent 20 2 2 3 2 2" xfId="19386" xr:uid="{00000000-0005-0000-0000-0000F5D50000}"/>
    <cellStyle name="Percent 20 2 2 3 2 2 2" xfId="27340" xr:uid="{00000000-0005-0000-0000-0000F6D50000}"/>
    <cellStyle name="Percent 20 2 2 3 2 2 2 2" xfId="56299" xr:uid="{00000000-0005-0000-0000-0000F7D50000}"/>
    <cellStyle name="Percent 20 2 2 3 2 2 3" xfId="48358" xr:uid="{00000000-0005-0000-0000-0000F8D50000}"/>
    <cellStyle name="Percent 20 2 2 3 2 3" xfId="12716" xr:uid="{00000000-0005-0000-0000-0000F9D50000}"/>
    <cellStyle name="Percent 20 2 2 3 2 3 2" xfId="41774" xr:uid="{00000000-0005-0000-0000-0000FAD50000}"/>
    <cellStyle name="Percent 20 2 2 3 2 4" xfId="35190" xr:uid="{00000000-0005-0000-0000-0000FBD50000}"/>
    <cellStyle name="Percent 20 2 2 3 3" xfId="16234" xr:uid="{00000000-0005-0000-0000-0000FCD50000}"/>
    <cellStyle name="Percent 20 2 2 3 3 2" xfId="24188" xr:uid="{00000000-0005-0000-0000-0000FDD50000}"/>
    <cellStyle name="Percent 20 2 2 3 3 2 2" xfId="53147" xr:uid="{00000000-0005-0000-0000-0000FED50000}"/>
    <cellStyle name="Percent 20 2 2 3 3 3" xfId="45206" xr:uid="{00000000-0005-0000-0000-0000FFD50000}"/>
    <cellStyle name="Percent 20 2 2 3 4" xfId="9424" xr:uid="{00000000-0005-0000-0000-000000D60000}"/>
    <cellStyle name="Percent 20 2 2 3 4 2" xfId="38482" xr:uid="{00000000-0005-0000-0000-000001D60000}"/>
    <cellStyle name="Percent 20 2 2 3 5" xfId="31898" xr:uid="{00000000-0005-0000-0000-000002D60000}"/>
    <cellStyle name="Percent 20 2 2 4" xfId="3944" xr:uid="{00000000-0005-0000-0000-000003D60000}"/>
    <cellStyle name="Percent 20 2 2 4 2" xfId="17238" xr:uid="{00000000-0005-0000-0000-000004D60000}"/>
    <cellStyle name="Percent 20 2 2 4 2 2" xfId="25192" xr:uid="{00000000-0005-0000-0000-000005D60000}"/>
    <cellStyle name="Percent 20 2 2 4 2 2 2" xfId="54151" xr:uid="{00000000-0005-0000-0000-000006D60000}"/>
    <cellStyle name="Percent 20 2 2 4 2 3" xfId="46210" xr:uid="{00000000-0005-0000-0000-000007D60000}"/>
    <cellStyle name="Percent 20 2 2 4 3" xfId="10568" xr:uid="{00000000-0005-0000-0000-000008D60000}"/>
    <cellStyle name="Percent 20 2 2 4 3 2" xfId="39626" xr:uid="{00000000-0005-0000-0000-000009D60000}"/>
    <cellStyle name="Percent 20 2 2 4 4" xfId="33042" xr:uid="{00000000-0005-0000-0000-00000AD60000}"/>
    <cellStyle name="Percent 20 2 2 5" xfId="5100" xr:uid="{00000000-0005-0000-0000-00000BD60000}"/>
    <cellStyle name="Percent 20 2 2 5 2" xfId="18382" xr:uid="{00000000-0005-0000-0000-00000CD60000}"/>
    <cellStyle name="Percent 20 2 2 5 2 2" xfId="26336" xr:uid="{00000000-0005-0000-0000-00000DD60000}"/>
    <cellStyle name="Percent 20 2 2 5 2 2 2" xfId="55295" xr:uid="{00000000-0005-0000-0000-00000ED60000}"/>
    <cellStyle name="Percent 20 2 2 5 2 3" xfId="47354" xr:uid="{00000000-0005-0000-0000-00000FD60000}"/>
    <cellStyle name="Percent 20 2 2 5 3" xfId="11712" xr:uid="{00000000-0005-0000-0000-000010D60000}"/>
    <cellStyle name="Percent 20 2 2 5 3 2" xfId="40770" xr:uid="{00000000-0005-0000-0000-000011D60000}"/>
    <cellStyle name="Percent 20 2 2 5 4" xfId="34186" xr:uid="{00000000-0005-0000-0000-000012D60000}"/>
    <cellStyle name="Percent 20 2 2 6" xfId="7269" xr:uid="{00000000-0005-0000-0000-000013D60000}"/>
    <cellStyle name="Percent 20 2 2 6 2" xfId="20530" xr:uid="{00000000-0005-0000-0000-000014D60000}"/>
    <cellStyle name="Percent 20 2 2 6 2 2" xfId="28484" xr:uid="{00000000-0005-0000-0000-000015D60000}"/>
    <cellStyle name="Percent 20 2 2 6 2 2 2" xfId="57443" xr:uid="{00000000-0005-0000-0000-000016D60000}"/>
    <cellStyle name="Percent 20 2 2 6 2 3" xfId="49502" xr:uid="{00000000-0005-0000-0000-000017D60000}"/>
    <cellStyle name="Percent 20 2 2 6 3" xfId="13860" xr:uid="{00000000-0005-0000-0000-000018D60000}"/>
    <cellStyle name="Percent 20 2 2 6 3 2" xfId="42918" xr:uid="{00000000-0005-0000-0000-000019D60000}"/>
    <cellStyle name="Percent 20 2 2 6 4" xfId="36334" xr:uid="{00000000-0005-0000-0000-00001AD60000}"/>
    <cellStyle name="Percent 20 2 2 7" xfId="15138" xr:uid="{00000000-0005-0000-0000-00001BD60000}"/>
    <cellStyle name="Percent 20 2 2 7 2" xfId="23128" xr:uid="{00000000-0005-0000-0000-00001CD60000}"/>
    <cellStyle name="Percent 20 2 2 7 2 2" xfId="52087" xr:uid="{00000000-0005-0000-0000-00001DD60000}"/>
    <cellStyle name="Percent 20 2 2 7 3" xfId="44146" xr:uid="{00000000-0005-0000-0000-00001ED60000}"/>
    <cellStyle name="Percent 20 2 2 8" xfId="21680" xr:uid="{00000000-0005-0000-0000-00001FD60000}"/>
    <cellStyle name="Percent 20 2 2 8 2" xfId="29628" xr:uid="{00000000-0005-0000-0000-000020D60000}"/>
    <cellStyle name="Percent 20 2 2 8 2 2" xfId="58587" xr:uid="{00000000-0005-0000-0000-000021D60000}"/>
    <cellStyle name="Percent 20 2 2 8 3" xfId="50646" xr:uid="{00000000-0005-0000-0000-000022D60000}"/>
    <cellStyle name="Percent 20 2 2 9" xfId="8420" xr:uid="{00000000-0005-0000-0000-000023D60000}"/>
    <cellStyle name="Percent 20 2 2 9 2" xfId="37478" xr:uid="{00000000-0005-0000-0000-000024D60000}"/>
    <cellStyle name="Percent 20 2 3" xfId="2117" xr:uid="{00000000-0005-0000-0000-000025D60000}"/>
    <cellStyle name="Percent 20 2 3 2" xfId="3125" xr:uid="{00000000-0005-0000-0000-000026D60000}"/>
    <cellStyle name="Percent 20 2 3 2 2" xfId="6483" xr:uid="{00000000-0005-0000-0000-000027D60000}"/>
    <cellStyle name="Percent 20 2 3 2 2 2" xfId="19765" xr:uid="{00000000-0005-0000-0000-000028D60000}"/>
    <cellStyle name="Percent 20 2 3 2 2 2 2" xfId="27719" xr:uid="{00000000-0005-0000-0000-000029D60000}"/>
    <cellStyle name="Percent 20 2 3 2 2 2 2 2" xfId="56678" xr:uid="{00000000-0005-0000-0000-00002AD60000}"/>
    <cellStyle name="Percent 20 2 3 2 2 2 3" xfId="48737" xr:uid="{00000000-0005-0000-0000-00002BD60000}"/>
    <cellStyle name="Percent 20 2 3 2 2 3" xfId="13095" xr:uid="{00000000-0005-0000-0000-00002CD60000}"/>
    <cellStyle name="Percent 20 2 3 2 2 3 2" xfId="42153" xr:uid="{00000000-0005-0000-0000-00002DD60000}"/>
    <cellStyle name="Percent 20 2 3 2 2 4" xfId="35569" xr:uid="{00000000-0005-0000-0000-00002ED60000}"/>
    <cellStyle name="Percent 20 2 3 2 3" xfId="16613" xr:uid="{00000000-0005-0000-0000-00002FD60000}"/>
    <cellStyle name="Percent 20 2 3 2 3 2" xfId="24567" xr:uid="{00000000-0005-0000-0000-000030D60000}"/>
    <cellStyle name="Percent 20 2 3 2 3 2 2" xfId="53526" xr:uid="{00000000-0005-0000-0000-000031D60000}"/>
    <cellStyle name="Percent 20 2 3 2 3 3" xfId="45585" xr:uid="{00000000-0005-0000-0000-000032D60000}"/>
    <cellStyle name="Percent 20 2 3 2 4" xfId="9803" xr:uid="{00000000-0005-0000-0000-000033D60000}"/>
    <cellStyle name="Percent 20 2 3 2 4 2" xfId="38861" xr:uid="{00000000-0005-0000-0000-000034D60000}"/>
    <cellStyle name="Percent 20 2 3 2 5" xfId="32277" xr:uid="{00000000-0005-0000-0000-000035D60000}"/>
    <cellStyle name="Percent 20 2 3 3" xfId="4323" xr:uid="{00000000-0005-0000-0000-000036D60000}"/>
    <cellStyle name="Percent 20 2 3 3 2" xfId="17617" xr:uid="{00000000-0005-0000-0000-000037D60000}"/>
    <cellStyle name="Percent 20 2 3 3 2 2" xfId="25571" xr:uid="{00000000-0005-0000-0000-000038D60000}"/>
    <cellStyle name="Percent 20 2 3 3 2 2 2" xfId="54530" xr:uid="{00000000-0005-0000-0000-000039D60000}"/>
    <cellStyle name="Percent 20 2 3 3 2 3" xfId="46589" xr:uid="{00000000-0005-0000-0000-00003AD60000}"/>
    <cellStyle name="Percent 20 2 3 3 3" xfId="10947" xr:uid="{00000000-0005-0000-0000-00003BD60000}"/>
    <cellStyle name="Percent 20 2 3 3 3 2" xfId="40005" xr:uid="{00000000-0005-0000-0000-00003CD60000}"/>
    <cellStyle name="Percent 20 2 3 3 4" xfId="33421" xr:uid="{00000000-0005-0000-0000-00003DD60000}"/>
    <cellStyle name="Percent 20 2 3 4" xfId="5479" xr:uid="{00000000-0005-0000-0000-00003ED60000}"/>
    <cellStyle name="Percent 20 2 3 4 2" xfId="18761" xr:uid="{00000000-0005-0000-0000-00003FD60000}"/>
    <cellStyle name="Percent 20 2 3 4 2 2" xfId="26715" xr:uid="{00000000-0005-0000-0000-000040D60000}"/>
    <cellStyle name="Percent 20 2 3 4 2 2 2" xfId="55674" xr:uid="{00000000-0005-0000-0000-000041D60000}"/>
    <cellStyle name="Percent 20 2 3 4 2 3" xfId="47733" xr:uid="{00000000-0005-0000-0000-000042D60000}"/>
    <cellStyle name="Percent 20 2 3 4 3" xfId="12091" xr:uid="{00000000-0005-0000-0000-000043D60000}"/>
    <cellStyle name="Percent 20 2 3 4 3 2" xfId="41149" xr:uid="{00000000-0005-0000-0000-000044D60000}"/>
    <cellStyle name="Percent 20 2 3 4 4" xfId="34565" xr:uid="{00000000-0005-0000-0000-000045D60000}"/>
    <cellStyle name="Percent 20 2 3 5" xfId="7648" xr:uid="{00000000-0005-0000-0000-000046D60000}"/>
    <cellStyle name="Percent 20 2 3 5 2" xfId="20909" xr:uid="{00000000-0005-0000-0000-000047D60000}"/>
    <cellStyle name="Percent 20 2 3 5 2 2" xfId="28863" xr:uid="{00000000-0005-0000-0000-000048D60000}"/>
    <cellStyle name="Percent 20 2 3 5 2 2 2" xfId="57822" xr:uid="{00000000-0005-0000-0000-000049D60000}"/>
    <cellStyle name="Percent 20 2 3 5 2 3" xfId="49881" xr:uid="{00000000-0005-0000-0000-00004AD60000}"/>
    <cellStyle name="Percent 20 2 3 5 3" xfId="14239" xr:uid="{00000000-0005-0000-0000-00004BD60000}"/>
    <cellStyle name="Percent 20 2 3 5 3 2" xfId="43297" xr:uid="{00000000-0005-0000-0000-00004CD60000}"/>
    <cellStyle name="Percent 20 2 3 5 4" xfId="36713" xr:uid="{00000000-0005-0000-0000-00004DD60000}"/>
    <cellStyle name="Percent 20 2 3 6" xfId="15518" xr:uid="{00000000-0005-0000-0000-00004ED60000}"/>
    <cellStyle name="Percent 20 2 3 6 2" xfId="23508" xr:uid="{00000000-0005-0000-0000-00004FD60000}"/>
    <cellStyle name="Percent 20 2 3 6 2 2" xfId="52467" xr:uid="{00000000-0005-0000-0000-000050D60000}"/>
    <cellStyle name="Percent 20 2 3 6 3" xfId="44526" xr:uid="{00000000-0005-0000-0000-000051D60000}"/>
    <cellStyle name="Percent 20 2 3 7" xfId="22059" xr:uid="{00000000-0005-0000-0000-000052D60000}"/>
    <cellStyle name="Percent 20 2 3 7 2" xfId="30007" xr:uid="{00000000-0005-0000-0000-000053D60000}"/>
    <cellStyle name="Percent 20 2 3 7 2 2" xfId="58966" xr:uid="{00000000-0005-0000-0000-000054D60000}"/>
    <cellStyle name="Percent 20 2 3 7 3" xfId="51025" xr:uid="{00000000-0005-0000-0000-000055D60000}"/>
    <cellStyle name="Percent 20 2 3 8" xfId="8799" xr:uid="{00000000-0005-0000-0000-000056D60000}"/>
    <cellStyle name="Percent 20 2 3 8 2" xfId="37857" xr:uid="{00000000-0005-0000-0000-000057D60000}"/>
    <cellStyle name="Percent 20 2 3 9" xfId="31273" xr:uid="{00000000-0005-0000-0000-000058D60000}"/>
    <cellStyle name="Percent 20 2 4" xfId="1935" xr:uid="{00000000-0005-0000-0000-000059D60000}"/>
    <cellStyle name="Percent 20 2 4 2" xfId="2945" xr:uid="{00000000-0005-0000-0000-00005AD60000}"/>
    <cellStyle name="Percent 20 2 4 2 2" xfId="6303" xr:uid="{00000000-0005-0000-0000-00005BD60000}"/>
    <cellStyle name="Percent 20 2 4 2 2 2" xfId="19585" xr:uid="{00000000-0005-0000-0000-00005CD60000}"/>
    <cellStyle name="Percent 20 2 4 2 2 2 2" xfId="27539" xr:uid="{00000000-0005-0000-0000-00005DD60000}"/>
    <cellStyle name="Percent 20 2 4 2 2 2 2 2" xfId="56498" xr:uid="{00000000-0005-0000-0000-00005ED60000}"/>
    <cellStyle name="Percent 20 2 4 2 2 2 3" xfId="48557" xr:uid="{00000000-0005-0000-0000-00005FD60000}"/>
    <cellStyle name="Percent 20 2 4 2 2 3" xfId="12915" xr:uid="{00000000-0005-0000-0000-000060D60000}"/>
    <cellStyle name="Percent 20 2 4 2 2 3 2" xfId="41973" xr:uid="{00000000-0005-0000-0000-000061D60000}"/>
    <cellStyle name="Percent 20 2 4 2 2 4" xfId="35389" xr:uid="{00000000-0005-0000-0000-000062D60000}"/>
    <cellStyle name="Percent 20 2 4 2 3" xfId="16433" xr:uid="{00000000-0005-0000-0000-000063D60000}"/>
    <cellStyle name="Percent 20 2 4 2 3 2" xfId="24387" xr:uid="{00000000-0005-0000-0000-000064D60000}"/>
    <cellStyle name="Percent 20 2 4 2 3 2 2" xfId="53346" xr:uid="{00000000-0005-0000-0000-000065D60000}"/>
    <cellStyle name="Percent 20 2 4 2 3 3" xfId="45405" xr:uid="{00000000-0005-0000-0000-000066D60000}"/>
    <cellStyle name="Percent 20 2 4 2 4" xfId="9623" xr:uid="{00000000-0005-0000-0000-000067D60000}"/>
    <cellStyle name="Percent 20 2 4 2 4 2" xfId="38681" xr:uid="{00000000-0005-0000-0000-000068D60000}"/>
    <cellStyle name="Percent 20 2 4 2 5" xfId="32097" xr:uid="{00000000-0005-0000-0000-000069D60000}"/>
    <cellStyle name="Percent 20 2 4 3" xfId="4143" xr:uid="{00000000-0005-0000-0000-00006AD60000}"/>
    <cellStyle name="Percent 20 2 4 3 2" xfId="17437" xr:uid="{00000000-0005-0000-0000-00006BD60000}"/>
    <cellStyle name="Percent 20 2 4 3 2 2" xfId="25391" xr:uid="{00000000-0005-0000-0000-00006CD60000}"/>
    <cellStyle name="Percent 20 2 4 3 2 2 2" xfId="54350" xr:uid="{00000000-0005-0000-0000-00006DD60000}"/>
    <cellStyle name="Percent 20 2 4 3 2 3" xfId="46409" xr:uid="{00000000-0005-0000-0000-00006ED60000}"/>
    <cellStyle name="Percent 20 2 4 3 3" xfId="10767" xr:uid="{00000000-0005-0000-0000-00006FD60000}"/>
    <cellStyle name="Percent 20 2 4 3 3 2" xfId="39825" xr:uid="{00000000-0005-0000-0000-000070D60000}"/>
    <cellStyle name="Percent 20 2 4 3 4" xfId="33241" xr:uid="{00000000-0005-0000-0000-000071D60000}"/>
    <cellStyle name="Percent 20 2 4 4" xfId="5299" xr:uid="{00000000-0005-0000-0000-000072D60000}"/>
    <cellStyle name="Percent 20 2 4 4 2" xfId="18581" xr:uid="{00000000-0005-0000-0000-000073D60000}"/>
    <cellStyle name="Percent 20 2 4 4 2 2" xfId="26535" xr:uid="{00000000-0005-0000-0000-000074D60000}"/>
    <cellStyle name="Percent 20 2 4 4 2 2 2" xfId="55494" xr:uid="{00000000-0005-0000-0000-000075D60000}"/>
    <cellStyle name="Percent 20 2 4 4 2 3" xfId="47553" xr:uid="{00000000-0005-0000-0000-000076D60000}"/>
    <cellStyle name="Percent 20 2 4 4 3" xfId="11911" xr:uid="{00000000-0005-0000-0000-000077D60000}"/>
    <cellStyle name="Percent 20 2 4 4 3 2" xfId="40969" xr:uid="{00000000-0005-0000-0000-000078D60000}"/>
    <cellStyle name="Percent 20 2 4 4 4" xfId="34385" xr:uid="{00000000-0005-0000-0000-000079D60000}"/>
    <cellStyle name="Percent 20 2 4 5" xfId="7468" xr:uid="{00000000-0005-0000-0000-00007AD60000}"/>
    <cellStyle name="Percent 20 2 4 5 2" xfId="20729" xr:uid="{00000000-0005-0000-0000-00007BD60000}"/>
    <cellStyle name="Percent 20 2 4 5 2 2" xfId="28683" xr:uid="{00000000-0005-0000-0000-00007CD60000}"/>
    <cellStyle name="Percent 20 2 4 5 2 2 2" xfId="57642" xr:uid="{00000000-0005-0000-0000-00007DD60000}"/>
    <cellStyle name="Percent 20 2 4 5 2 3" xfId="49701" xr:uid="{00000000-0005-0000-0000-00007ED60000}"/>
    <cellStyle name="Percent 20 2 4 5 3" xfId="14059" xr:uid="{00000000-0005-0000-0000-00007FD60000}"/>
    <cellStyle name="Percent 20 2 4 5 3 2" xfId="43117" xr:uid="{00000000-0005-0000-0000-000080D60000}"/>
    <cellStyle name="Percent 20 2 4 5 4" xfId="36533" xr:uid="{00000000-0005-0000-0000-000081D60000}"/>
    <cellStyle name="Percent 20 2 4 6" xfId="15338" xr:uid="{00000000-0005-0000-0000-000082D60000}"/>
    <cellStyle name="Percent 20 2 4 6 2" xfId="23328" xr:uid="{00000000-0005-0000-0000-000083D60000}"/>
    <cellStyle name="Percent 20 2 4 6 2 2" xfId="52287" xr:uid="{00000000-0005-0000-0000-000084D60000}"/>
    <cellStyle name="Percent 20 2 4 6 3" xfId="44346" xr:uid="{00000000-0005-0000-0000-000085D60000}"/>
    <cellStyle name="Percent 20 2 4 7" xfId="21879" xr:uid="{00000000-0005-0000-0000-000086D60000}"/>
    <cellStyle name="Percent 20 2 4 7 2" xfId="29827" xr:uid="{00000000-0005-0000-0000-000087D60000}"/>
    <cellStyle name="Percent 20 2 4 7 2 2" xfId="58786" xr:uid="{00000000-0005-0000-0000-000088D60000}"/>
    <cellStyle name="Percent 20 2 4 7 3" xfId="50845" xr:uid="{00000000-0005-0000-0000-000089D60000}"/>
    <cellStyle name="Percent 20 2 4 8" xfId="8619" xr:uid="{00000000-0005-0000-0000-00008AD60000}"/>
    <cellStyle name="Percent 20 2 4 8 2" xfId="37677" xr:uid="{00000000-0005-0000-0000-00008BD60000}"/>
    <cellStyle name="Percent 20 2 4 9" xfId="31093" xr:uid="{00000000-0005-0000-0000-00008CD60000}"/>
    <cellStyle name="Percent 20 2 5" xfId="2533" xr:uid="{00000000-0005-0000-0000-00008DD60000}"/>
    <cellStyle name="Percent 20 2 5 2" xfId="5891" xr:uid="{00000000-0005-0000-0000-00008ED60000}"/>
    <cellStyle name="Percent 20 2 5 2 2" xfId="19173" xr:uid="{00000000-0005-0000-0000-00008FD60000}"/>
    <cellStyle name="Percent 20 2 5 2 2 2" xfId="27127" xr:uid="{00000000-0005-0000-0000-000090D60000}"/>
    <cellStyle name="Percent 20 2 5 2 2 2 2" xfId="56086" xr:uid="{00000000-0005-0000-0000-000091D60000}"/>
    <cellStyle name="Percent 20 2 5 2 2 3" xfId="48145" xr:uid="{00000000-0005-0000-0000-000092D60000}"/>
    <cellStyle name="Percent 20 2 5 2 3" xfId="12503" xr:uid="{00000000-0005-0000-0000-000093D60000}"/>
    <cellStyle name="Percent 20 2 5 2 3 2" xfId="41561" xr:uid="{00000000-0005-0000-0000-000094D60000}"/>
    <cellStyle name="Percent 20 2 5 2 4" xfId="34977" xr:uid="{00000000-0005-0000-0000-000095D60000}"/>
    <cellStyle name="Percent 20 2 5 3" xfId="14795" xr:uid="{00000000-0005-0000-0000-000096D60000}"/>
    <cellStyle name="Percent 20 2 5 3 2" xfId="22798" xr:uid="{00000000-0005-0000-0000-000097D60000}"/>
    <cellStyle name="Percent 20 2 5 3 2 2" xfId="51757" xr:uid="{00000000-0005-0000-0000-000098D60000}"/>
    <cellStyle name="Percent 20 2 5 3 3" xfId="43816" xr:uid="{00000000-0005-0000-0000-000099D60000}"/>
    <cellStyle name="Percent 20 2 5 4" xfId="9211" xr:uid="{00000000-0005-0000-0000-00009AD60000}"/>
    <cellStyle name="Percent 20 2 5 4 2" xfId="38269" xr:uid="{00000000-0005-0000-0000-00009BD60000}"/>
    <cellStyle name="Percent 20 2 5 5" xfId="31685" xr:uid="{00000000-0005-0000-0000-00009CD60000}"/>
    <cellStyle name="Percent 20 2 6" xfId="3731" xr:uid="{00000000-0005-0000-0000-00009DD60000}"/>
    <cellStyle name="Percent 20 2 6 2" xfId="17025" xr:uid="{00000000-0005-0000-0000-00009ED60000}"/>
    <cellStyle name="Percent 20 2 6 2 2" xfId="24979" xr:uid="{00000000-0005-0000-0000-00009FD60000}"/>
    <cellStyle name="Percent 20 2 6 2 2 2" xfId="53938" xr:uid="{00000000-0005-0000-0000-0000A0D60000}"/>
    <cellStyle name="Percent 20 2 6 2 3" xfId="45997" xr:uid="{00000000-0005-0000-0000-0000A1D60000}"/>
    <cellStyle name="Percent 20 2 6 3" xfId="10355" xr:uid="{00000000-0005-0000-0000-0000A2D60000}"/>
    <cellStyle name="Percent 20 2 6 3 2" xfId="39413" xr:uid="{00000000-0005-0000-0000-0000A3D60000}"/>
    <cellStyle name="Percent 20 2 6 4" xfId="32829" xr:uid="{00000000-0005-0000-0000-0000A4D60000}"/>
    <cellStyle name="Percent 20 2 7" xfId="4887" xr:uid="{00000000-0005-0000-0000-0000A5D60000}"/>
    <cellStyle name="Percent 20 2 7 2" xfId="18169" xr:uid="{00000000-0005-0000-0000-0000A6D60000}"/>
    <cellStyle name="Percent 20 2 7 2 2" xfId="26123" xr:uid="{00000000-0005-0000-0000-0000A7D60000}"/>
    <cellStyle name="Percent 20 2 7 2 2 2" xfId="55082" xr:uid="{00000000-0005-0000-0000-0000A8D60000}"/>
    <cellStyle name="Percent 20 2 7 2 3" xfId="47141" xr:uid="{00000000-0005-0000-0000-0000A9D60000}"/>
    <cellStyle name="Percent 20 2 7 3" xfId="11499" xr:uid="{00000000-0005-0000-0000-0000AAD60000}"/>
    <cellStyle name="Percent 20 2 7 3 2" xfId="40557" xr:uid="{00000000-0005-0000-0000-0000ABD60000}"/>
    <cellStyle name="Percent 20 2 7 4" xfId="33973" xr:uid="{00000000-0005-0000-0000-0000ACD60000}"/>
    <cellStyle name="Percent 20 2 8" xfId="7056" xr:uid="{00000000-0005-0000-0000-0000ADD60000}"/>
    <cellStyle name="Percent 20 2 8 2" xfId="20317" xr:uid="{00000000-0005-0000-0000-0000AED60000}"/>
    <cellStyle name="Percent 20 2 8 2 2" xfId="28271" xr:uid="{00000000-0005-0000-0000-0000AFD60000}"/>
    <cellStyle name="Percent 20 2 8 2 2 2" xfId="57230" xr:uid="{00000000-0005-0000-0000-0000B0D60000}"/>
    <cellStyle name="Percent 20 2 8 2 3" xfId="49289" xr:uid="{00000000-0005-0000-0000-0000B1D60000}"/>
    <cellStyle name="Percent 20 2 8 3" xfId="13647" xr:uid="{00000000-0005-0000-0000-0000B2D60000}"/>
    <cellStyle name="Percent 20 2 8 3 2" xfId="42705" xr:uid="{00000000-0005-0000-0000-0000B3D60000}"/>
    <cellStyle name="Percent 20 2 8 4" xfId="36121" xr:uid="{00000000-0005-0000-0000-0000B4D60000}"/>
    <cellStyle name="Percent 20 2 9" xfId="14925" xr:uid="{00000000-0005-0000-0000-0000B5D60000}"/>
    <cellStyle name="Percent 20 2 9 2" xfId="22915" xr:uid="{00000000-0005-0000-0000-0000B6D60000}"/>
    <cellStyle name="Percent 20 2 9 2 2" xfId="51874" xr:uid="{00000000-0005-0000-0000-0000B7D60000}"/>
    <cellStyle name="Percent 20 2 9 3" xfId="43933" xr:uid="{00000000-0005-0000-0000-0000B8D60000}"/>
    <cellStyle name="Percent 20 3" xfId="1615" xr:uid="{00000000-0005-0000-0000-0000B9D60000}"/>
    <cellStyle name="Percent 20 3 10" xfId="30804" xr:uid="{00000000-0005-0000-0000-0000BAD60000}"/>
    <cellStyle name="Percent 20 3 2" xfId="2240" xr:uid="{00000000-0005-0000-0000-0000BBD60000}"/>
    <cellStyle name="Percent 20 3 2 2" xfId="3248" xr:uid="{00000000-0005-0000-0000-0000BCD60000}"/>
    <cellStyle name="Percent 20 3 2 2 2" xfId="6606" xr:uid="{00000000-0005-0000-0000-0000BDD60000}"/>
    <cellStyle name="Percent 20 3 2 2 2 2" xfId="19888" xr:uid="{00000000-0005-0000-0000-0000BED60000}"/>
    <cellStyle name="Percent 20 3 2 2 2 2 2" xfId="27842" xr:uid="{00000000-0005-0000-0000-0000BFD60000}"/>
    <cellStyle name="Percent 20 3 2 2 2 2 2 2" xfId="56801" xr:uid="{00000000-0005-0000-0000-0000C0D60000}"/>
    <cellStyle name="Percent 20 3 2 2 2 2 3" xfId="48860" xr:uid="{00000000-0005-0000-0000-0000C1D60000}"/>
    <cellStyle name="Percent 20 3 2 2 2 3" xfId="13218" xr:uid="{00000000-0005-0000-0000-0000C2D60000}"/>
    <cellStyle name="Percent 20 3 2 2 2 3 2" xfId="42276" xr:uid="{00000000-0005-0000-0000-0000C3D60000}"/>
    <cellStyle name="Percent 20 3 2 2 2 4" xfId="35692" xr:uid="{00000000-0005-0000-0000-0000C4D60000}"/>
    <cellStyle name="Percent 20 3 2 2 3" xfId="16736" xr:uid="{00000000-0005-0000-0000-0000C5D60000}"/>
    <cellStyle name="Percent 20 3 2 2 3 2" xfId="24690" xr:uid="{00000000-0005-0000-0000-0000C6D60000}"/>
    <cellStyle name="Percent 20 3 2 2 3 2 2" xfId="53649" xr:uid="{00000000-0005-0000-0000-0000C7D60000}"/>
    <cellStyle name="Percent 20 3 2 2 3 3" xfId="45708" xr:uid="{00000000-0005-0000-0000-0000C8D60000}"/>
    <cellStyle name="Percent 20 3 2 2 4" xfId="9926" xr:uid="{00000000-0005-0000-0000-0000C9D60000}"/>
    <cellStyle name="Percent 20 3 2 2 4 2" xfId="38984" xr:uid="{00000000-0005-0000-0000-0000CAD60000}"/>
    <cellStyle name="Percent 20 3 2 2 5" xfId="32400" xr:uid="{00000000-0005-0000-0000-0000CBD60000}"/>
    <cellStyle name="Percent 20 3 2 3" xfId="4446" xr:uid="{00000000-0005-0000-0000-0000CCD60000}"/>
    <cellStyle name="Percent 20 3 2 3 2" xfId="17740" xr:uid="{00000000-0005-0000-0000-0000CDD60000}"/>
    <cellStyle name="Percent 20 3 2 3 2 2" xfId="25694" xr:uid="{00000000-0005-0000-0000-0000CED60000}"/>
    <cellStyle name="Percent 20 3 2 3 2 2 2" xfId="54653" xr:uid="{00000000-0005-0000-0000-0000CFD60000}"/>
    <cellStyle name="Percent 20 3 2 3 2 3" xfId="46712" xr:uid="{00000000-0005-0000-0000-0000D0D60000}"/>
    <cellStyle name="Percent 20 3 2 3 3" xfId="11070" xr:uid="{00000000-0005-0000-0000-0000D1D60000}"/>
    <cellStyle name="Percent 20 3 2 3 3 2" xfId="40128" xr:uid="{00000000-0005-0000-0000-0000D2D60000}"/>
    <cellStyle name="Percent 20 3 2 3 4" xfId="33544" xr:uid="{00000000-0005-0000-0000-0000D3D60000}"/>
    <cellStyle name="Percent 20 3 2 4" xfId="5602" xr:uid="{00000000-0005-0000-0000-0000D4D60000}"/>
    <cellStyle name="Percent 20 3 2 4 2" xfId="18884" xr:uid="{00000000-0005-0000-0000-0000D5D60000}"/>
    <cellStyle name="Percent 20 3 2 4 2 2" xfId="26838" xr:uid="{00000000-0005-0000-0000-0000D6D60000}"/>
    <cellStyle name="Percent 20 3 2 4 2 2 2" xfId="55797" xr:uid="{00000000-0005-0000-0000-0000D7D60000}"/>
    <cellStyle name="Percent 20 3 2 4 2 3" xfId="47856" xr:uid="{00000000-0005-0000-0000-0000D8D60000}"/>
    <cellStyle name="Percent 20 3 2 4 3" xfId="12214" xr:uid="{00000000-0005-0000-0000-0000D9D60000}"/>
    <cellStyle name="Percent 20 3 2 4 3 2" xfId="41272" xr:uid="{00000000-0005-0000-0000-0000DAD60000}"/>
    <cellStyle name="Percent 20 3 2 4 4" xfId="34688" xr:uid="{00000000-0005-0000-0000-0000DBD60000}"/>
    <cellStyle name="Percent 20 3 2 5" xfId="7771" xr:uid="{00000000-0005-0000-0000-0000DCD60000}"/>
    <cellStyle name="Percent 20 3 2 5 2" xfId="21032" xr:uid="{00000000-0005-0000-0000-0000DDD60000}"/>
    <cellStyle name="Percent 20 3 2 5 2 2" xfId="28986" xr:uid="{00000000-0005-0000-0000-0000DED60000}"/>
    <cellStyle name="Percent 20 3 2 5 2 2 2" xfId="57945" xr:uid="{00000000-0005-0000-0000-0000DFD60000}"/>
    <cellStyle name="Percent 20 3 2 5 2 3" xfId="50004" xr:uid="{00000000-0005-0000-0000-0000E0D60000}"/>
    <cellStyle name="Percent 20 3 2 5 3" xfId="14362" xr:uid="{00000000-0005-0000-0000-0000E1D60000}"/>
    <cellStyle name="Percent 20 3 2 5 3 2" xfId="43420" xr:uid="{00000000-0005-0000-0000-0000E2D60000}"/>
    <cellStyle name="Percent 20 3 2 5 4" xfId="36836" xr:uid="{00000000-0005-0000-0000-0000E3D60000}"/>
    <cellStyle name="Percent 20 3 2 6" xfId="15641" xr:uid="{00000000-0005-0000-0000-0000E4D60000}"/>
    <cellStyle name="Percent 20 3 2 6 2" xfId="23631" xr:uid="{00000000-0005-0000-0000-0000E5D60000}"/>
    <cellStyle name="Percent 20 3 2 6 2 2" xfId="52590" xr:uid="{00000000-0005-0000-0000-0000E6D60000}"/>
    <cellStyle name="Percent 20 3 2 6 3" xfId="44649" xr:uid="{00000000-0005-0000-0000-0000E7D60000}"/>
    <cellStyle name="Percent 20 3 2 7" xfId="22182" xr:uid="{00000000-0005-0000-0000-0000E8D60000}"/>
    <cellStyle name="Percent 20 3 2 7 2" xfId="30130" xr:uid="{00000000-0005-0000-0000-0000E9D60000}"/>
    <cellStyle name="Percent 20 3 2 7 2 2" xfId="59089" xr:uid="{00000000-0005-0000-0000-0000EAD60000}"/>
    <cellStyle name="Percent 20 3 2 7 3" xfId="51148" xr:uid="{00000000-0005-0000-0000-0000EBD60000}"/>
    <cellStyle name="Percent 20 3 2 8" xfId="8922" xr:uid="{00000000-0005-0000-0000-0000ECD60000}"/>
    <cellStyle name="Percent 20 3 2 8 2" xfId="37980" xr:uid="{00000000-0005-0000-0000-0000EDD60000}"/>
    <cellStyle name="Percent 20 3 2 9" xfId="31396" xr:uid="{00000000-0005-0000-0000-0000EED60000}"/>
    <cellStyle name="Percent 20 3 3" xfId="2656" xr:uid="{00000000-0005-0000-0000-0000EFD60000}"/>
    <cellStyle name="Percent 20 3 3 2" xfId="6014" xr:uid="{00000000-0005-0000-0000-0000F0D60000}"/>
    <cellStyle name="Percent 20 3 3 2 2" xfId="19296" xr:uid="{00000000-0005-0000-0000-0000F1D60000}"/>
    <cellStyle name="Percent 20 3 3 2 2 2" xfId="27250" xr:uid="{00000000-0005-0000-0000-0000F2D60000}"/>
    <cellStyle name="Percent 20 3 3 2 2 2 2" xfId="56209" xr:uid="{00000000-0005-0000-0000-0000F3D60000}"/>
    <cellStyle name="Percent 20 3 3 2 2 3" xfId="48268" xr:uid="{00000000-0005-0000-0000-0000F4D60000}"/>
    <cellStyle name="Percent 20 3 3 2 3" xfId="12626" xr:uid="{00000000-0005-0000-0000-0000F5D60000}"/>
    <cellStyle name="Percent 20 3 3 2 3 2" xfId="41684" xr:uid="{00000000-0005-0000-0000-0000F6D60000}"/>
    <cellStyle name="Percent 20 3 3 2 4" xfId="35100" xr:uid="{00000000-0005-0000-0000-0000F7D60000}"/>
    <cellStyle name="Percent 20 3 3 3" xfId="16144" xr:uid="{00000000-0005-0000-0000-0000F8D60000}"/>
    <cellStyle name="Percent 20 3 3 3 2" xfId="24098" xr:uid="{00000000-0005-0000-0000-0000F9D60000}"/>
    <cellStyle name="Percent 20 3 3 3 2 2" xfId="53057" xr:uid="{00000000-0005-0000-0000-0000FAD60000}"/>
    <cellStyle name="Percent 20 3 3 3 3" xfId="45116" xr:uid="{00000000-0005-0000-0000-0000FBD60000}"/>
    <cellStyle name="Percent 20 3 3 4" xfId="9334" xr:uid="{00000000-0005-0000-0000-0000FCD60000}"/>
    <cellStyle name="Percent 20 3 3 4 2" xfId="38392" xr:uid="{00000000-0005-0000-0000-0000FDD60000}"/>
    <cellStyle name="Percent 20 3 3 5" xfId="31808" xr:uid="{00000000-0005-0000-0000-0000FED60000}"/>
    <cellStyle name="Percent 20 3 4" xfId="3854" xr:uid="{00000000-0005-0000-0000-0000FFD60000}"/>
    <cellStyle name="Percent 20 3 4 2" xfId="17148" xr:uid="{00000000-0005-0000-0000-000000D70000}"/>
    <cellStyle name="Percent 20 3 4 2 2" xfId="25102" xr:uid="{00000000-0005-0000-0000-000001D70000}"/>
    <cellStyle name="Percent 20 3 4 2 2 2" xfId="54061" xr:uid="{00000000-0005-0000-0000-000002D70000}"/>
    <cellStyle name="Percent 20 3 4 2 3" xfId="46120" xr:uid="{00000000-0005-0000-0000-000003D70000}"/>
    <cellStyle name="Percent 20 3 4 3" xfId="10478" xr:uid="{00000000-0005-0000-0000-000004D70000}"/>
    <cellStyle name="Percent 20 3 4 3 2" xfId="39536" xr:uid="{00000000-0005-0000-0000-000005D70000}"/>
    <cellStyle name="Percent 20 3 4 4" xfId="32952" xr:uid="{00000000-0005-0000-0000-000006D70000}"/>
    <cellStyle name="Percent 20 3 5" xfId="5010" xr:uid="{00000000-0005-0000-0000-000007D70000}"/>
    <cellStyle name="Percent 20 3 5 2" xfId="18292" xr:uid="{00000000-0005-0000-0000-000008D70000}"/>
    <cellStyle name="Percent 20 3 5 2 2" xfId="26246" xr:uid="{00000000-0005-0000-0000-000009D70000}"/>
    <cellStyle name="Percent 20 3 5 2 2 2" xfId="55205" xr:uid="{00000000-0005-0000-0000-00000AD70000}"/>
    <cellStyle name="Percent 20 3 5 2 3" xfId="47264" xr:uid="{00000000-0005-0000-0000-00000BD70000}"/>
    <cellStyle name="Percent 20 3 5 3" xfId="11622" xr:uid="{00000000-0005-0000-0000-00000CD70000}"/>
    <cellStyle name="Percent 20 3 5 3 2" xfId="40680" xr:uid="{00000000-0005-0000-0000-00000DD70000}"/>
    <cellStyle name="Percent 20 3 5 4" xfId="34096" xr:uid="{00000000-0005-0000-0000-00000ED70000}"/>
    <cellStyle name="Percent 20 3 6" xfId="7179" xr:uid="{00000000-0005-0000-0000-00000FD70000}"/>
    <cellStyle name="Percent 20 3 6 2" xfId="20440" xr:uid="{00000000-0005-0000-0000-000010D70000}"/>
    <cellStyle name="Percent 20 3 6 2 2" xfId="28394" xr:uid="{00000000-0005-0000-0000-000011D70000}"/>
    <cellStyle name="Percent 20 3 6 2 2 2" xfId="57353" xr:uid="{00000000-0005-0000-0000-000012D70000}"/>
    <cellStyle name="Percent 20 3 6 2 3" xfId="49412" xr:uid="{00000000-0005-0000-0000-000013D70000}"/>
    <cellStyle name="Percent 20 3 6 3" xfId="13770" xr:uid="{00000000-0005-0000-0000-000014D70000}"/>
    <cellStyle name="Percent 20 3 6 3 2" xfId="42828" xr:uid="{00000000-0005-0000-0000-000015D70000}"/>
    <cellStyle name="Percent 20 3 6 4" xfId="36244" xr:uid="{00000000-0005-0000-0000-000016D70000}"/>
    <cellStyle name="Percent 20 3 7" xfId="15048" xr:uid="{00000000-0005-0000-0000-000017D70000}"/>
    <cellStyle name="Percent 20 3 7 2" xfId="23038" xr:uid="{00000000-0005-0000-0000-000018D70000}"/>
    <cellStyle name="Percent 20 3 7 2 2" xfId="51997" xr:uid="{00000000-0005-0000-0000-000019D70000}"/>
    <cellStyle name="Percent 20 3 7 3" xfId="44056" xr:uid="{00000000-0005-0000-0000-00001AD70000}"/>
    <cellStyle name="Percent 20 3 8" xfId="21590" xr:uid="{00000000-0005-0000-0000-00001BD70000}"/>
    <cellStyle name="Percent 20 3 8 2" xfId="29538" xr:uid="{00000000-0005-0000-0000-00001CD70000}"/>
    <cellStyle name="Percent 20 3 8 2 2" xfId="58497" xr:uid="{00000000-0005-0000-0000-00001DD70000}"/>
    <cellStyle name="Percent 20 3 8 3" xfId="50556" xr:uid="{00000000-0005-0000-0000-00001ED70000}"/>
    <cellStyle name="Percent 20 3 9" xfId="8330" xr:uid="{00000000-0005-0000-0000-00001FD70000}"/>
    <cellStyle name="Percent 20 3 9 2" xfId="37388" xr:uid="{00000000-0005-0000-0000-000020D70000}"/>
    <cellStyle name="Percent 20 4" xfId="2027" xr:uid="{00000000-0005-0000-0000-000021D70000}"/>
    <cellStyle name="Percent 20 4 2" xfId="3035" xr:uid="{00000000-0005-0000-0000-000022D70000}"/>
    <cellStyle name="Percent 20 4 2 2" xfId="6393" xr:uid="{00000000-0005-0000-0000-000023D70000}"/>
    <cellStyle name="Percent 20 4 2 2 2" xfId="19675" xr:uid="{00000000-0005-0000-0000-000024D70000}"/>
    <cellStyle name="Percent 20 4 2 2 2 2" xfId="27629" xr:uid="{00000000-0005-0000-0000-000025D70000}"/>
    <cellStyle name="Percent 20 4 2 2 2 2 2" xfId="56588" xr:uid="{00000000-0005-0000-0000-000026D70000}"/>
    <cellStyle name="Percent 20 4 2 2 2 3" xfId="48647" xr:uid="{00000000-0005-0000-0000-000027D70000}"/>
    <cellStyle name="Percent 20 4 2 2 3" xfId="13005" xr:uid="{00000000-0005-0000-0000-000028D70000}"/>
    <cellStyle name="Percent 20 4 2 2 3 2" xfId="42063" xr:uid="{00000000-0005-0000-0000-000029D70000}"/>
    <cellStyle name="Percent 20 4 2 2 4" xfId="35479" xr:uid="{00000000-0005-0000-0000-00002AD70000}"/>
    <cellStyle name="Percent 20 4 2 3" xfId="16523" xr:uid="{00000000-0005-0000-0000-00002BD70000}"/>
    <cellStyle name="Percent 20 4 2 3 2" xfId="24477" xr:uid="{00000000-0005-0000-0000-00002CD70000}"/>
    <cellStyle name="Percent 20 4 2 3 2 2" xfId="53436" xr:uid="{00000000-0005-0000-0000-00002DD70000}"/>
    <cellStyle name="Percent 20 4 2 3 3" xfId="45495" xr:uid="{00000000-0005-0000-0000-00002ED70000}"/>
    <cellStyle name="Percent 20 4 2 4" xfId="9713" xr:uid="{00000000-0005-0000-0000-00002FD70000}"/>
    <cellStyle name="Percent 20 4 2 4 2" xfId="38771" xr:uid="{00000000-0005-0000-0000-000030D70000}"/>
    <cellStyle name="Percent 20 4 2 5" xfId="32187" xr:uid="{00000000-0005-0000-0000-000031D70000}"/>
    <cellStyle name="Percent 20 4 3" xfId="4233" xr:uid="{00000000-0005-0000-0000-000032D70000}"/>
    <cellStyle name="Percent 20 4 3 2" xfId="17527" xr:uid="{00000000-0005-0000-0000-000033D70000}"/>
    <cellStyle name="Percent 20 4 3 2 2" xfId="25481" xr:uid="{00000000-0005-0000-0000-000034D70000}"/>
    <cellStyle name="Percent 20 4 3 2 2 2" xfId="54440" xr:uid="{00000000-0005-0000-0000-000035D70000}"/>
    <cellStyle name="Percent 20 4 3 2 3" xfId="46499" xr:uid="{00000000-0005-0000-0000-000036D70000}"/>
    <cellStyle name="Percent 20 4 3 3" xfId="10857" xr:uid="{00000000-0005-0000-0000-000037D70000}"/>
    <cellStyle name="Percent 20 4 3 3 2" xfId="39915" xr:uid="{00000000-0005-0000-0000-000038D70000}"/>
    <cellStyle name="Percent 20 4 3 4" xfId="33331" xr:uid="{00000000-0005-0000-0000-000039D70000}"/>
    <cellStyle name="Percent 20 4 4" xfId="5389" xr:uid="{00000000-0005-0000-0000-00003AD70000}"/>
    <cellStyle name="Percent 20 4 4 2" xfId="18671" xr:uid="{00000000-0005-0000-0000-00003BD70000}"/>
    <cellStyle name="Percent 20 4 4 2 2" xfId="26625" xr:uid="{00000000-0005-0000-0000-00003CD70000}"/>
    <cellStyle name="Percent 20 4 4 2 2 2" xfId="55584" xr:uid="{00000000-0005-0000-0000-00003DD70000}"/>
    <cellStyle name="Percent 20 4 4 2 3" xfId="47643" xr:uid="{00000000-0005-0000-0000-00003ED70000}"/>
    <cellStyle name="Percent 20 4 4 3" xfId="12001" xr:uid="{00000000-0005-0000-0000-00003FD70000}"/>
    <cellStyle name="Percent 20 4 4 3 2" xfId="41059" xr:uid="{00000000-0005-0000-0000-000040D70000}"/>
    <cellStyle name="Percent 20 4 4 4" xfId="34475" xr:uid="{00000000-0005-0000-0000-000041D70000}"/>
    <cellStyle name="Percent 20 4 5" xfId="7558" xr:uid="{00000000-0005-0000-0000-000042D70000}"/>
    <cellStyle name="Percent 20 4 5 2" xfId="20819" xr:uid="{00000000-0005-0000-0000-000043D70000}"/>
    <cellStyle name="Percent 20 4 5 2 2" xfId="28773" xr:uid="{00000000-0005-0000-0000-000044D70000}"/>
    <cellStyle name="Percent 20 4 5 2 2 2" xfId="57732" xr:uid="{00000000-0005-0000-0000-000045D70000}"/>
    <cellStyle name="Percent 20 4 5 2 3" xfId="49791" xr:uid="{00000000-0005-0000-0000-000046D70000}"/>
    <cellStyle name="Percent 20 4 5 3" xfId="14149" xr:uid="{00000000-0005-0000-0000-000047D70000}"/>
    <cellStyle name="Percent 20 4 5 3 2" xfId="43207" xr:uid="{00000000-0005-0000-0000-000048D70000}"/>
    <cellStyle name="Percent 20 4 5 4" xfId="36623" xr:uid="{00000000-0005-0000-0000-000049D70000}"/>
    <cellStyle name="Percent 20 4 6" xfId="15428" xr:uid="{00000000-0005-0000-0000-00004AD70000}"/>
    <cellStyle name="Percent 20 4 6 2" xfId="23418" xr:uid="{00000000-0005-0000-0000-00004BD70000}"/>
    <cellStyle name="Percent 20 4 6 2 2" xfId="52377" xr:uid="{00000000-0005-0000-0000-00004CD70000}"/>
    <cellStyle name="Percent 20 4 6 3" xfId="44436" xr:uid="{00000000-0005-0000-0000-00004DD70000}"/>
    <cellStyle name="Percent 20 4 7" xfId="21969" xr:uid="{00000000-0005-0000-0000-00004ED70000}"/>
    <cellStyle name="Percent 20 4 7 2" xfId="29917" xr:uid="{00000000-0005-0000-0000-00004FD70000}"/>
    <cellStyle name="Percent 20 4 7 2 2" xfId="58876" xr:uid="{00000000-0005-0000-0000-000050D70000}"/>
    <cellStyle name="Percent 20 4 7 3" xfId="50935" xr:uid="{00000000-0005-0000-0000-000051D70000}"/>
    <cellStyle name="Percent 20 4 8" xfId="8709" xr:uid="{00000000-0005-0000-0000-000052D70000}"/>
    <cellStyle name="Percent 20 4 8 2" xfId="37767" xr:uid="{00000000-0005-0000-0000-000053D70000}"/>
    <cellStyle name="Percent 20 4 9" xfId="31183" xr:uid="{00000000-0005-0000-0000-000054D70000}"/>
    <cellStyle name="Percent 20 5" xfId="1845" xr:uid="{00000000-0005-0000-0000-000055D70000}"/>
    <cellStyle name="Percent 20 5 2" xfId="2855" xr:uid="{00000000-0005-0000-0000-000056D70000}"/>
    <cellStyle name="Percent 20 5 2 2" xfId="6213" xr:uid="{00000000-0005-0000-0000-000057D70000}"/>
    <cellStyle name="Percent 20 5 2 2 2" xfId="19495" xr:uid="{00000000-0005-0000-0000-000058D70000}"/>
    <cellStyle name="Percent 20 5 2 2 2 2" xfId="27449" xr:uid="{00000000-0005-0000-0000-000059D70000}"/>
    <cellStyle name="Percent 20 5 2 2 2 2 2" xfId="56408" xr:uid="{00000000-0005-0000-0000-00005AD70000}"/>
    <cellStyle name="Percent 20 5 2 2 2 3" xfId="48467" xr:uid="{00000000-0005-0000-0000-00005BD70000}"/>
    <cellStyle name="Percent 20 5 2 2 3" xfId="12825" xr:uid="{00000000-0005-0000-0000-00005CD70000}"/>
    <cellStyle name="Percent 20 5 2 2 3 2" xfId="41883" xr:uid="{00000000-0005-0000-0000-00005DD70000}"/>
    <cellStyle name="Percent 20 5 2 2 4" xfId="35299" xr:uid="{00000000-0005-0000-0000-00005ED70000}"/>
    <cellStyle name="Percent 20 5 2 3" xfId="16343" xr:uid="{00000000-0005-0000-0000-00005FD70000}"/>
    <cellStyle name="Percent 20 5 2 3 2" xfId="24297" xr:uid="{00000000-0005-0000-0000-000060D70000}"/>
    <cellStyle name="Percent 20 5 2 3 2 2" xfId="53256" xr:uid="{00000000-0005-0000-0000-000061D70000}"/>
    <cellStyle name="Percent 20 5 2 3 3" xfId="45315" xr:uid="{00000000-0005-0000-0000-000062D70000}"/>
    <cellStyle name="Percent 20 5 2 4" xfId="9533" xr:uid="{00000000-0005-0000-0000-000063D70000}"/>
    <cellStyle name="Percent 20 5 2 4 2" xfId="38591" xr:uid="{00000000-0005-0000-0000-000064D70000}"/>
    <cellStyle name="Percent 20 5 2 5" xfId="32007" xr:uid="{00000000-0005-0000-0000-000065D70000}"/>
    <cellStyle name="Percent 20 5 3" xfId="4053" xr:uid="{00000000-0005-0000-0000-000066D70000}"/>
    <cellStyle name="Percent 20 5 3 2" xfId="17347" xr:uid="{00000000-0005-0000-0000-000067D70000}"/>
    <cellStyle name="Percent 20 5 3 2 2" xfId="25301" xr:uid="{00000000-0005-0000-0000-000068D70000}"/>
    <cellStyle name="Percent 20 5 3 2 2 2" xfId="54260" xr:uid="{00000000-0005-0000-0000-000069D70000}"/>
    <cellStyle name="Percent 20 5 3 2 3" xfId="46319" xr:uid="{00000000-0005-0000-0000-00006AD70000}"/>
    <cellStyle name="Percent 20 5 3 3" xfId="10677" xr:uid="{00000000-0005-0000-0000-00006BD70000}"/>
    <cellStyle name="Percent 20 5 3 3 2" xfId="39735" xr:uid="{00000000-0005-0000-0000-00006CD70000}"/>
    <cellStyle name="Percent 20 5 3 4" xfId="33151" xr:uid="{00000000-0005-0000-0000-00006DD70000}"/>
    <cellStyle name="Percent 20 5 4" xfId="5209" xr:uid="{00000000-0005-0000-0000-00006ED70000}"/>
    <cellStyle name="Percent 20 5 4 2" xfId="18491" xr:uid="{00000000-0005-0000-0000-00006FD70000}"/>
    <cellStyle name="Percent 20 5 4 2 2" xfId="26445" xr:uid="{00000000-0005-0000-0000-000070D70000}"/>
    <cellStyle name="Percent 20 5 4 2 2 2" xfId="55404" xr:uid="{00000000-0005-0000-0000-000071D70000}"/>
    <cellStyle name="Percent 20 5 4 2 3" xfId="47463" xr:uid="{00000000-0005-0000-0000-000072D70000}"/>
    <cellStyle name="Percent 20 5 4 3" xfId="11821" xr:uid="{00000000-0005-0000-0000-000073D70000}"/>
    <cellStyle name="Percent 20 5 4 3 2" xfId="40879" xr:uid="{00000000-0005-0000-0000-000074D70000}"/>
    <cellStyle name="Percent 20 5 4 4" xfId="34295" xr:uid="{00000000-0005-0000-0000-000075D70000}"/>
    <cellStyle name="Percent 20 5 5" xfId="7378" xr:uid="{00000000-0005-0000-0000-000076D70000}"/>
    <cellStyle name="Percent 20 5 5 2" xfId="20639" xr:uid="{00000000-0005-0000-0000-000077D70000}"/>
    <cellStyle name="Percent 20 5 5 2 2" xfId="28593" xr:uid="{00000000-0005-0000-0000-000078D70000}"/>
    <cellStyle name="Percent 20 5 5 2 2 2" xfId="57552" xr:uid="{00000000-0005-0000-0000-000079D70000}"/>
    <cellStyle name="Percent 20 5 5 2 3" xfId="49611" xr:uid="{00000000-0005-0000-0000-00007AD70000}"/>
    <cellStyle name="Percent 20 5 5 3" xfId="13969" xr:uid="{00000000-0005-0000-0000-00007BD70000}"/>
    <cellStyle name="Percent 20 5 5 3 2" xfId="43027" xr:uid="{00000000-0005-0000-0000-00007CD70000}"/>
    <cellStyle name="Percent 20 5 5 4" xfId="36443" xr:uid="{00000000-0005-0000-0000-00007DD70000}"/>
    <cellStyle name="Percent 20 5 6" xfId="15248" xr:uid="{00000000-0005-0000-0000-00007ED70000}"/>
    <cellStyle name="Percent 20 5 6 2" xfId="23238" xr:uid="{00000000-0005-0000-0000-00007FD70000}"/>
    <cellStyle name="Percent 20 5 6 2 2" xfId="52197" xr:uid="{00000000-0005-0000-0000-000080D70000}"/>
    <cellStyle name="Percent 20 5 6 3" xfId="44256" xr:uid="{00000000-0005-0000-0000-000081D70000}"/>
    <cellStyle name="Percent 20 5 7" xfId="21789" xr:uid="{00000000-0005-0000-0000-000082D70000}"/>
    <cellStyle name="Percent 20 5 7 2" xfId="29737" xr:uid="{00000000-0005-0000-0000-000083D70000}"/>
    <cellStyle name="Percent 20 5 7 2 2" xfId="58696" xr:uid="{00000000-0005-0000-0000-000084D70000}"/>
    <cellStyle name="Percent 20 5 7 3" xfId="50755" xr:uid="{00000000-0005-0000-0000-000085D70000}"/>
    <cellStyle name="Percent 20 5 8" xfId="8529" xr:uid="{00000000-0005-0000-0000-000086D70000}"/>
    <cellStyle name="Percent 20 5 8 2" xfId="37587" xr:uid="{00000000-0005-0000-0000-000087D70000}"/>
    <cellStyle name="Percent 20 5 9" xfId="31003" xr:uid="{00000000-0005-0000-0000-000088D70000}"/>
    <cellStyle name="Percent 20 6" xfId="2443" xr:uid="{00000000-0005-0000-0000-000089D70000}"/>
    <cellStyle name="Percent 20 6 2" xfId="5801" xr:uid="{00000000-0005-0000-0000-00008AD70000}"/>
    <cellStyle name="Percent 20 6 2 2" xfId="19083" xr:uid="{00000000-0005-0000-0000-00008BD70000}"/>
    <cellStyle name="Percent 20 6 2 2 2" xfId="27037" xr:uid="{00000000-0005-0000-0000-00008CD70000}"/>
    <cellStyle name="Percent 20 6 2 2 2 2" xfId="55996" xr:uid="{00000000-0005-0000-0000-00008DD70000}"/>
    <cellStyle name="Percent 20 6 2 2 3" xfId="48055" xr:uid="{00000000-0005-0000-0000-00008ED70000}"/>
    <cellStyle name="Percent 20 6 2 3" xfId="12413" xr:uid="{00000000-0005-0000-0000-00008FD70000}"/>
    <cellStyle name="Percent 20 6 2 3 2" xfId="41471" xr:uid="{00000000-0005-0000-0000-000090D70000}"/>
    <cellStyle name="Percent 20 6 2 4" xfId="34887" xr:uid="{00000000-0005-0000-0000-000091D70000}"/>
    <cellStyle name="Percent 20 6 3" xfId="16000" xr:uid="{00000000-0005-0000-0000-000092D70000}"/>
    <cellStyle name="Percent 20 6 3 2" xfId="23960" xr:uid="{00000000-0005-0000-0000-000093D70000}"/>
    <cellStyle name="Percent 20 6 3 2 2" xfId="52919" xr:uid="{00000000-0005-0000-0000-000094D70000}"/>
    <cellStyle name="Percent 20 6 3 3" xfId="44978" xr:uid="{00000000-0005-0000-0000-000095D70000}"/>
    <cellStyle name="Percent 20 6 4" xfId="9121" xr:uid="{00000000-0005-0000-0000-000096D70000}"/>
    <cellStyle name="Percent 20 6 4 2" xfId="38179" xr:uid="{00000000-0005-0000-0000-000097D70000}"/>
    <cellStyle name="Percent 20 6 5" xfId="31595" xr:uid="{00000000-0005-0000-0000-000098D70000}"/>
    <cellStyle name="Percent 20 7" xfId="3641" xr:uid="{00000000-0005-0000-0000-000099D70000}"/>
    <cellStyle name="Percent 20 7 2" xfId="16935" xr:uid="{00000000-0005-0000-0000-00009AD70000}"/>
    <cellStyle name="Percent 20 7 2 2" xfId="24889" xr:uid="{00000000-0005-0000-0000-00009BD70000}"/>
    <cellStyle name="Percent 20 7 2 2 2" xfId="53848" xr:uid="{00000000-0005-0000-0000-00009CD70000}"/>
    <cellStyle name="Percent 20 7 2 3" xfId="45907" xr:uid="{00000000-0005-0000-0000-00009DD70000}"/>
    <cellStyle name="Percent 20 7 3" xfId="10265" xr:uid="{00000000-0005-0000-0000-00009ED70000}"/>
    <cellStyle name="Percent 20 7 3 2" xfId="39323" xr:uid="{00000000-0005-0000-0000-00009FD70000}"/>
    <cellStyle name="Percent 20 7 4" xfId="32739" xr:uid="{00000000-0005-0000-0000-0000A0D70000}"/>
    <cellStyle name="Percent 20 8" xfId="4797" xr:uid="{00000000-0005-0000-0000-0000A1D70000}"/>
    <cellStyle name="Percent 20 8 2" xfId="18079" xr:uid="{00000000-0005-0000-0000-0000A2D70000}"/>
    <cellStyle name="Percent 20 8 2 2" xfId="26033" xr:uid="{00000000-0005-0000-0000-0000A3D70000}"/>
    <cellStyle name="Percent 20 8 2 2 2" xfId="54992" xr:uid="{00000000-0005-0000-0000-0000A4D70000}"/>
    <cellStyle name="Percent 20 8 2 3" xfId="47051" xr:uid="{00000000-0005-0000-0000-0000A5D70000}"/>
    <cellStyle name="Percent 20 8 3" xfId="11409" xr:uid="{00000000-0005-0000-0000-0000A6D70000}"/>
    <cellStyle name="Percent 20 8 3 2" xfId="40467" xr:uid="{00000000-0005-0000-0000-0000A7D70000}"/>
    <cellStyle name="Percent 20 8 4" xfId="33883" xr:uid="{00000000-0005-0000-0000-0000A8D70000}"/>
    <cellStyle name="Percent 20 9" xfId="6966" xr:uid="{00000000-0005-0000-0000-0000A9D70000}"/>
    <cellStyle name="Percent 20 9 2" xfId="20227" xr:uid="{00000000-0005-0000-0000-0000AAD70000}"/>
    <cellStyle name="Percent 20 9 2 2" xfId="28181" xr:uid="{00000000-0005-0000-0000-0000ABD70000}"/>
    <cellStyle name="Percent 20 9 2 2 2" xfId="57140" xr:uid="{00000000-0005-0000-0000-0000ACD70000}"/>
    <cellStyle name="Percent 20 9 2 3" xfId="49199" xr:uid="{00000000-0005-0000-0000-0000ADD70000}"/>
    <cellStyle name="Percent 20 9 3" xfId="13557" xr:uid="{00000000-0005-0000-0000-0000AED70000}"/>
    <cellStyle name="Percent 20 9 3 2" xfId="42615" xr:uid="{00000000-0005-0000-0000-0000AFD70000}"/>
    <cellStyle name="Percent 20 9 4" xfId="36031" xr:uid="{00000000-0005-0000-0000-0000B0D70000}"/>
    <cellStyle name="Percent 21" xfId="1415" xr:uid="{00000000-0005-0000-0000-0000B1D70000}"/>
    <cellStyle name="Percent 22" xfId="1523" xr:uid="{00000000-0005-0000-0000-0000B2D70000}"/>
    <cellStyle name="Percent 23" xfId="1531" xr:uid="{00000000-0005-0000-0000-0000B3D70000}"/>
    <cellStyle name="Percent 24" xfId="1746" xr:uid="{00000000-0005-0000-0000-0000B4D70000}"/>
    <cellStyle name="Percent 25" xfId="1733" xr:uid="{00000000-0005-0000-0000-0000B5D70000}"/>
    <cellStyle name="Percent 26" xfId="1743" xr:uid="{00000000-0005-0000-0000-0000B6D70000}"/>
    <cellStyle name="Percent 27" xfId="1730" xr:uid="{00000000-0005-0000-0000-0000B7D70000}"/>
    <cellStyle name="Percent 28" xfId="1534" xr:uid="{00000000-0005-0000-0000-0000B8D70000}"/>
    <cellStyle name="Percent 29" xfId="1736" xr:uid="{00000000-0005-0000-0000-0000B9D70000}"/>
    <cellStyle name="Percent 3" xfId="16" xr:uid="{00000000-0005-0000-0000-0000BAD70000}"/>
    <cellStyle name="Percent 3 10" xfId="2376" xr:uid="{00000000-0005-0000-0000-0000BBD70000}"/>
    <cellStyle name="Percent 3 10 2" xfId="5736" xr:uid="{00000000-0005-0000-0000-0000BCD70000}"/>
    <cellStyle name="Percent 3 10 2 2" xfId="19018" xr:uid="{00000000-0005-0000-0000-0000BDD70000}"/>
    <cellStyle name="Percent 3 10 2 2 2" xfId="26972" xr:uid="{00000000-0005-0000-0000-0000BED70000}"/>
    <cellStyle name="Percent 3 10 2 2 2 2" xfId="55931" xr:uid="{00000000-0005-0000-0000-0000BFD70000}"/>
    <cellStyle name="Percent 3 10 2 2 3" xfId="47990" xr:uid="{00000000-0005-0000-0000-0000C0D70000}"/>
    <cellStyle name="Percent 3 10 2 3" xfId="12348" xr:uid="{00000000-0005-0000-0000-0000C1D70000}"/>
    <cellStyle name="Percent 3 10 2 3 2" xfId="41406" xr:uid="{00000000-0005-0000-0000-0000C2D70000}"/>
    <cellStyle name="Percent 3 10 2 4" xfId="34822" xr:uid="{00000000-0005-0000-0000-0000C3D70000}"/>
    <cellStyle name="Percent 3 10 3" xfId="15992" xr:uid="{00000000-0005-0000-0000-0000C4D70000}"/>
    <cellStyle name="Percent 3 10 3 2" xfId="23956" xr:uid="{00000000-0005-0000-0000-0000C5D70000}"/>
    <cellStyle name="Percent 3 10 3 2 2" xfId="52915" xr:uid="{00000000-0005-0000-0000-0000C6D70000}"/>
    <cellStyle name="Percent 3 10 3 3" xfId="44974" xr:uid="{00000000-0005-0000-0000-0000C7D70000}"/>
    <cellStyle name="Percent 3 10 4" xfId="9056" xr:uid="{00000000-0005-0000-0000-0000C8D70000}"/>
    <cellStyle name="Percent 3 10 4 2" xfId="38114" xr:uid="{00000000-0005-0000-0000-0000C9D70000}"/>
    <cellStyle name="Percent 3 10 5" xfId="31530" xr:uid="{00000000-0005-0000-0000-0000CAD70000}"/>
    <cellStyle name="Percent 3 11" xfId="3576" xr:uid="{00000000-0005-0000-0000-0000CBD70000}"/>
    <cellStyle name="Percent 3 11 2" xfId="16870" xr:uid="{00000000-0005-0000-0000-0000CCD70000}"/>
    <cellStyle name="Percent 3 11 2 2" xfId="24824" xr:uid="{00000000-0005-0000-0000-0000CDD70000}"/>
    <cellStyle name="Percent 3 11 2 2 2" xfId="53783" xr:uid="{00000000-0005-0000-0000-0000CED70000}"/>
    <cellStyle name="Percent 3 11 2 3" xfId="45842" xr:uid="{00000000-0005-0000-0000-0000CFD70000}"/>
    <cellStyle name="Percent 3 11 3" xfId="10200" xr:uid="{00000000-0005-0000-0000-0000D0D70000}"/>
    <cellStyle name="Percent 3 11 3 2" xfId="39258" xr:uid="{00000000-0005-0000-0000-0000D1D70000}"/>
    <cellStyle name="Percent 3 11 4" xfId="32674" xr:uid="{00000000-0005-0000-0000-0000D2D70000}"/>
    <cellStyle name="Percent 3 12" xfId="4730" xr:uid="{00000000-0005-0000-0000-0000D3D70000}"/>
    <cellStyle name="Percent 3 12 2" xfId="18014" xr:uid="{00000000-0005-0000-0000-0000D4D70000}"/>
    <cellStyle name="Percent 3 12 2 2" xfId="25968" xr:uid="{00000000-0005-0000-0000-0000D5D70000}"/>
    <cellStyle name="Percent 3 12 2 2 2" xfId="54927" xr:uid="{00000000-0005-0000-0000-0000D6D70000}"/>
    <cellStyle name="Percent 3 12 2 3" xfId="46986" xr:uid="{00000000-0005-0000-0000-0000D7D70000}"/>
    <cellStyle name="Percent 3 12 3" xfId="11344" xr:uid="{00000000-0005-0000-0000-0000D8D70000}"/>
    <cellStyle name="Percent 3 12 3 2" xfId="40402" xr:uid="{00000000-0005-0000-0000-0000D9D70000}"/>
    <cellStyle name="Percent 3 12 4" xfId="33818" xr:uid="{00000000-0005-0000-0000-0000DAD70000}"/>
    <cellStyle name="Percent 3 13" xfId="6891" xr:uid="{00000000-0005-0000-0000-0000DBD70000}"/>
    <cellStyle name="Percent 3 13 2" xfId="20162" xr:uid="{00000000-0005-0000-0000-0000DCD70000}"/>
    <cellStyle name="Percent 3 13 2 2" xfId="28116" xr:uid="{00000000-0005-0000-0000-0000DDD70000}"/>
    <cellStyle name="Percent 3 13 2 2 2" xfId="57075" xr:uid="{00000000-0005-0000-0000-0000DED70000}"/>
    <cellStyle name="Percent 3 13 2 3" xfId="49134" xr:uid="{00000000-0005-0000-0000-0000DFD70000}"/>
    <cellStyle name="Percent 3 13 3" xfId="13492" xr:uid="{00000000-0005-0000-0000-0000E0D70000}"/>
    <cellStyle name="Percent 3 13 3 2" xfId="42550" xr:uid="{00000000-0005-0000-0000-0000E1D70000}"/>
    <cellStyle name="Percent 3 13 4" xfId="35966" xr:uid="{00000000-0005-0000-0000-0000E2D70000}"/>
    <cellStyle name="Percent 3 14" xfId="14639" xr:uid="{00000000-0005-0000-0000-0000E3D70000}"/>
    <cellStyle name="Percent 3 14 2" xfId="22677" xr:uid="{00000000-0005-0000-0000-0000E4D70000}"/>
    <cellStyle name="Percent 3 14 2 2" xfId="51636" xr:uid="{00000000-0005-0000-0000-0000E5D70000}"/>
    <cellStyle name="Percent 3 14 3" xfId="43695" xr:uid="{00000000-0005-0000-0000-0000E6D70000}"/>
    <cellStyle name="Percent 3 15" xfId="21308" xr:uid="{00000000-0005-0000-0000-0000E7D70000}"/>
    <cellStyle name="Percent 3 15 2" xfId="29260" xr:uid="{00000000-0005-0000-0000-0000E8D70000}"/>
    <cellStyle name="Percent 3 15 2 2" xfId="58219" xr:uid="{00000000-0005-0000-0000-0000E9D70000}"/>
    <cellStyle name="Percent 3 15 3" xfId="50278" xr:uid="{00000000-0005-0000-0000-0000EAD70000}"/>
    <cellStyle name="Percent 3 16" xfId="22559" xr:uid="{00000000-0005-0000-0000-0000EBD70000}"/>
    <cellStyle name="Percent 3 16 2" xfId="30500" xr:uid="{00000000-0005-0000-0000-0000ECD70000}"/>
    <cellStyle name="Percent 3 16 2 2" xfId="59459" xr:uid="{00000000-0005-0000-0000-0000EDD70000}"/>
    <cellStyle name="Percent 3 16 3" xfId="51521" xr:uid="{00000000-0005-0000-0000-0000EED70000}"/>
    <cellStyle name="Percent 3 17" xfId="22662" xr:uid="{00000000-0005-0000-0000-0000EFD70000}"/>
    <cellStyle name="Percent 3 17 2" xfId="51624" xr:uid="{00000000-0005-0000-0000-0000F0D70000}"/>
    <cellStyle name="Percent 3 18" xfId="8050" xr:uid="{00000000-0005-0000-0000-0000F1D70000}"/>
    <cellStyle name="Percent 3 18 2" xfId="37110" xr:uid="{00000000-0005-0000-0000-0000F2D70000}"/>
    <cellStyle name="Percent 3 19" xfId="30538" xr:uid="{00000000-0005-0000-0000-0000F3D70000}"/>
    <cellStyle name="Percent 3 2" xfId="74" xr:uid="{00000000-0005-0000-0000-0000F4D70000}"/>
    <cellStyle name="Percent 3 2 10" xfId="4749" xr:uid="{00000000-0005-0000-0000-0000F5D70000}"/>
    <cellStyle name="Percent 3 2 10 2" xfId="18033" xr:uid="{00000000-0005-0000-0000-0000F6D70000}"/>
    <cellStyle name="Percent 3 2 10 2 2" xfId="25987" xr:uid="{00000000-0005-0000-0000-0000F7D70000}"/>
    <cellStyle name="Percent 3 2 10 2 2 2" xfId="54946" xr:uid="{00000000-0005-0000-0000-0000F8D70000}"/>
    <cellStyle name="Percent 3 2 10 2 3" xfId="47005" xr:uid="{00000000-0005-0000-0000-0000F9D70000}"/>
    <cellStyle name="Percent 3 2 10 3" xfId="11363" xr:uid="{00000000-0005-0000-0000-0000FAD70000}"/>
    <cellStyle name="Percent 3 2 10 3 2" xfId="40421" xr:uid="{00000000-0005-0000-0000-0000FBD70000}"/>
    <cellStyle name="Percent 3 2 10 4" xfId="33837" xr:uid="{00000000-0005-0000-0000-0000FCD70000}"/>
    <cellStyle name="Percent 3 2 11" xfId="6910" xr:uid="{00000000-0005-0000-0000-0000FDD70000}"/>
    <cellStyle name="Percent 3 2 11 2" xfId="20181" xr:uid="{00000000-0005-0000-0000-0000FED70000}"/>
    <cellStyle name="Percent 3 2 11 2 2" xfId="28135" xr:uid="{00000000-0005-0000-0000-0000FFD70000}"/>
    <cellStyle name="Percent 3 2 11 2 2 2" xfId="57094" xr:uid="{00000000-0005-0000-0000-000000D80000}"/>
    <cellStyle name="Percent 3 2 11 2 3" xfId="49153" xr:uid="{00000000-0005-0000-0000-000001D80000}"/>
    <cellStyle name="Percent 3 2 11 3" xfId="13511" xr:uid="{00000000-0005-0000-0000-000002D80000}"/>
    <cellStyle name="Percent 3 2 11 3 2" xfId="42569" xr:uid="{00000000-0005-0000-0000-000003D80000}"/>
    <cellStyle name="Percent 3 2 11 4" xfId="35985" xr:uid="{00000000-0005-0000-0000-000004D80000}"/>
    <cellStyle name="Percent 3 2 12" xfId="14663" xr:uid="{00000000-0005-0000-0000-000005D80000}"/>
    <cellStyle name="Percent 3 2 12 2" xfId="22698" xr:uid="{00000000-0005-0000-0000-000006D80000}"/>
    <cellStyle name="Percent 3 2 12 2 2" xfId="51657" xr:uid="{00000000-0005-0000-0000-000007D80000}"/>
    <cellStyle name="Percent 3 2 12 3" xfId="43716" xr:uid="{00000000-0005-0000-0000-000008D80000}"/>
    <cellStyle name="Percent 3 2 13" xfId="21327" xr:uid="{00000000-0005-0000-0000-000009D80000}"/>
    <cellStyle name="Percent 3 2 13 2" xfId="29279" xr:uid="{00000000-0005-0000-0000-00000AD80000}"/>
    <cellStyle name="Percent 3 2 13 2 2" xfId="58238" xr:uid="{00000000-0005-0000-0000-00000BD80000}"/>
    <cellStyle name="Percent 3 2 13 3" xfId="50297" xr:uid="{00000000-0005-0000-0000-00000CD80000}"/>
    <cellStyle name="Percent 3 2 14" xfId="22560" xr:uid="{00000000-0005-0000-0000-00000DD80000}"/>
    <cellStyle name="Percent 3 2 14 2" xfId="30501" xr:uid="{00000000-0005-0000-0000-00000ED80000}"/>
    <cellStyle name="Percent 3 2 14 2 2" xfId="59460" xr:uid="{00000000-0005-0000-0000-00000FD80000}"/>
    <cellStyle name="Percent 3 2 14 3" xfId="51522" xr:uid="{00000000-0005-0000-0000-000010D80000}"/>
    <cellStyle name="Percent 3 2 15" xfId="22663" xr:uid="{00000000-0005-0000-0000-000011D80000}"/>
    <cellStyle name="Percent 3 2 15 2" xfId="51625" xr:uid="{00000000-0005-0000-0000-000012D80000}"/>
    <cellStyle name="Percent 3 2 16" xfId="8069" xr:uid="{00000000-0005-0000-0000-000013D80000}"/>
    <cellStyle name="Percent 3 2 16 2" xfId="37129" xr:uid="{00000000-0005-0000-0000-000014D80000}"/>
    <cellStyle name="Percent 3 2 17" xfId="30545" xr:uid="{00000000-0005-0000-0000-000015D80000}"/>
    <cellStyle name="Percent 3 2 2" xfId="113" xr:uid="{00000000-0005-0000-0000-000016D80000}"/>
    <cellStyle name="Percent 3 2 2 10" xfId="14698" xr:uid="{00000000-0005-0000-0000-000017D80000}"/>
    <cellStyle name="Percent 3 2 2 10 2" xfId="22733" xr:uid="{00000000-0005-0000-0000-000018D80000}"/>
    <cellStyle name="Percent 3 2 2 10 2 2" xfId="51692" xr:uid="{00000000-0005-0000-0000-000019D80000}"/>
    <cellStyle name="Percent 3 2 2 10 3" xfId="43751" xr:uid="{00000000-0005-0000-0000-00001AD80000}"/>
    <cellStyle name="Percent 3 2 2 11" xfId="21360" xr:uid="{00000000-0005-0000-0000-00001BD80000}"/>
    <cellStyle name="Percent 3 2 2 11 2" xfId="29312" xr:uid="{00000000-0005-0000-0000-00001CD80000}"/>
    <cellStyle name="Percent 3 2 2 11 2 2" xfId="58271" xr:uid="{00000000-0005-0000-0000-00001DD80000}"/>
    <cellStyle name="Percent 3 2 2 11 3" xfId="50330" xr:uid="{00000000-0005-0000-0000-00001ED80000}"/>
    <cellStyle name="Percent 3 2 2 12" xfId="8102" xr:uid="{00000000-0005-0000-0000-00001FD80000}"/>
    <cellStyle name="Percent 3 2 2 12 2" xfId="37162" xr:uid="{00000000-0005-0000-0000-000020D80000}"/>
    <cellStyle name="Percent 3 2 2 13" xfId="30578" xr:uid="{00000000-0005-0000-0000-000021D80000}"/>
    <cellStyle name="Percent 3 2 2 2" xfId="1472" xr:uid="{00000000-0005-0000-0000-000022D80000}"/>
    <cellStyle name="Percent 3 2 2 2 10" xfId="21454" xr:uid="{00000000-0005-0000-0000-000023D80000}"/>
    <cellStyle name="Percent 3 2 2 2 10 2" xfId="29402" xr:uid="{00000000-0005-0000-0000-000024D80000}"/>
    <cellStyle name="Percent 3 2 2 2 10 2 2" xfId="58361" xr:uid="{00000000-0005-0000-0000-000025D80000}"/>
    <cellStyle name="Percent 3 2 2 2 10 3" xfId="50420" xr:uid="{00000000-0005-0000-0000-000026D80000}"/>
    <cellStyle name="Percent 3 2 2 2 11" xfId="8194" xr:uid="{00000000-0005-0000-0000-000027D80000}"/>
    <cellStyle name="Percent 3 2 2 2 11 2" xfId="37252" xr:uid="{00000000-0005-0000-0000-000028D80000}"/>
    <cellStyle name="Percent 3 2 2 2 12" xfId="30668" xr:uid="{00000000-0005-0000-0000-000029D80000}"/>
    <cellStyle name="Percent 3 2 2 2 2" xfId="1692" xr:uid="{00000000-0005-0000-0000-00002AD80000}"/>
    <cellStyle name="Percent 3 2 2 2 2 10" xfId="30881" xr:uid="{00000000-0005-0000-0000-00002BD80000}"/>
    <cellStyle name="Percent 3 2 2 2 2 2" xfId="2317" xr:uid="{00000000-0005-0000-0000-00002CD80000}"/>
    <cellStyle name="Percent 3 2 2 2 2 2 2" xfId="3325" xr:uid="{00000000-0005-0000-0000-00002DD80000}"/>
    <cellStyle name="Percent 3 2 2 2 2 2 2 2" xfId="6683" xr:uid="{00000000-0005-0000-0000-00002ED80000}"/>
    <cellStyle name="Percent 3 2 2 2 2 2 2 2 2" xfId="19965" xr:uid="{00000000-0005-0000-0000-00002FD80000}"/>
    <cellStyle name="Percent 3 2 2 2 2 2 2 2 2 2" xfId="27919" xr:uid="{00000000-0005-0000-0000-000030D80000}"/>
    <cellStyle name="Percent 3 2 2 2 2 2 2 2 2 2 2" xfId="56878" xr:uid="{00000000-0005-0000-0000-000031D80000}"/>
    <cellStyle name="Percent 3 2 2 2 2 2 2 2 2 3" xfId="48937" xr:uid="{00000000-0005-0000-0000-000032D80000}"/>
    <cellStyle name="Percent 3 2 2 2 2 2 2 2 3" xfId="13295" xr:uid="{00000000-0005-0000-0000-000033D80000}"/>
    <cellStyle name="Percent 3 2 2 2 2 2 2 2 3 2" xfId="42353" xr:uid="{00000000-0005-0000-0000-000034D80000}"/>
    <cellStyle name="Percent 3 2 2 2 2 2 2 2 4" xfId="35769" xr:uid="{00000000-0005-0000-0000-000035D80000}"/>
    <cellStyle name="Percent 3 2 2 2 2 2 2 3" xfId="16813" xr:uid="{00000000-0005-0000-0000-000036D80000}"/>
    <cellStyle name="Percent 3 2 2 2 2 2 2 3 2" xfId="24767" xr:uid="{00000000-0005-0000-0000-000037D80000}"/>
    <cellStyle name="Percent 3 2 2 2 2 2 2 3 2 2" xfId="53726" xr:uid="{00000000-0005-0000-0000-000038D80000}"/>
    <cellStyle name="Percent 3 2 2 2 2 2 2 3 3" xfId="45785" xr:uid="{00000000-0005-0000-0000-000039D80000}"/>
    <cellStyle name="Percent 3 2 2 2 2 2 2 4" xfId="10003" xr:uid="{00000000-0005-0000-0000-00003AD80000}"/>
    <cellStyle name="Percent 3 2 2 2 2 2 2 4 2" xfId="39061" xr:uid="{00000000-0005-0000-0000-00003BD80000}"/>
    <cellStyle name="Percent 3 2 2 2 2 2 2 5" xfId="32477" xr:uid="{00000000-0005-0000-0000-00003CD80000}"/>
    <cellStyle name="Percent 3 2 2 2 2 2 3" xfId="4523" xr:uid="{00000000-0005-0000-0000-00003DD80000}"/>
    <cellStyle name="Percent 3 2 2 2 2 2 3 2" xfId="17817" xr:uid="{00000000-0005-0000-0000-00003ED80000}"/>
    <cellStyle name="Percent 3 2 2 2 2 2 3 2 2" xfId="25771" xr:uid="{00000000-0005-0000-0000-00003FD80000}"/>
    <cellStyle name="Percent 3 2 2 2 2 2 3 2 2 2" xfId="54730" xr:uid="{00000000-0005-0000-0000-000040D80000}"/>
    <cellStyle name="Percent 3 2 2 2 2 2 3 2 3" xfId="46789" xr:uid="{00000000-0005-0000-0000-000041D80000}"/>
    <cellStyle name="Percent 3 2 2 2 2 2 3 3" xfId="11147" xr:uid="{00000000-0005-0000-0000-000042D80000}"/>
    <cellStyle name="Percent 3 2 2 2 2 2 3 3 2" xfId="40205" xr:uid="{00000000-0005-0000-0000-000043D80000}"/>
    <cellStyle name="Percent 3 2 2 2 2 2 3 4" xfId="33621" xr:uid="{00000000-0005-0000-0000-000044D80000}"/>
    <cellStyle name="Percent 3 2 2 2 2 2 4" xfId="5679" xr:uid="{00000000-0005-0000-0000-000045D80000}"/>
    <cellStyle name="Percent 3 2 2 2 2 2 4 2" xfId="18961" xr:uid="{00000000-0005-0000-0000-000046D80000}"/>
    <cellStyle name="Percent 3 2 2 2 2 2 4 2 2" xfId="26915" xr:uid="{00000000-0005-0000-0000-000047D80000}"/>
    <cellStyle name="Percent 3 2 2 2 2 2 4 2 2 2" xfId="55874" xr:uid="{00000000-0005-0000-0000-000048D80000}"/>
    <cellStyle name="Percent 3 2 2 2 2 2 4 2 3" xfId="47933" xr:uid="{00000000-0005-0000-0000-000049D80000}"/>
    <cellStyle name="Percent 3 2 2 2 2 2 4 3" xfId="12291" xr:uid="{00000000-0005-0000-0000-00004AD80000}"/>
    <cellStyle name="Percent 3 2 2 2 2 2 4 3 2" xfId="41349" xr:uid="{00000000-0005-0000-0000-00004BD80000}"/>
    <cellStyle name="Percent 3 2 2 2 2 2 4 4" xfId="34765" xr:uid="{00000000-0005-0000-0000-00004CD80000}"/>
    <cellStyle name="Percent 3 2 2 2 2 2 5" xfId="7848" xr:uid="{00000000-0005-0000-0000-00004DD80000}"/>
    <cellStyle name="Percent 3 2 2 2 2 2 5 2" xfId="21109" xr:uid="{00000000-0005-0000-0000-00004ED80000}"/>
    <cellStyle name="Percent 3 2 2 2 2 2 5 2 2" xfId="29063" xr:uid="{00000000-0005-0000-0000-00004FD80000}"/>
    <cellStyle name="Percent 3 2 2 2 2 2 5 2 2 2" xfId="58022" xr:uid="{00000000-0005-0000-0000-000050D80000}"/>
    <cellStyle name="Percent 3 2 2 2 2 2 5 2 3" xfId="50081" xr:uid="{00000000-0005-0000-0000-000051D80000}"/>
    <cellStyle name="Percent 3 2 2 2 2 2 5 3" xfId="14439" xr:uid="{00000000-0005-0000-0000-000052D80000}"/>
    <cellStyle name="Percent 3 2 2 2 2 2 5 3 2" xfId="43497" xr:uid="{00000000-0005-0000-0000-000053D80000}"/>
    <cellStyle name="Percent 3 2 2 2 2 2 5 4" xfId="36913" xr:uid="{00000000-0005-0000-0000-000054D80000}"/>
    <cellStyle name="Percent 3 2 2 2 2 2 6" xfId="15718" xr:uid="{00000000-0005-0000-0000-000055D80000}"/>
    <cellStyle name="Percent 3 2 2 2 2 2 6 2" xfId="23708" xr:uid="{00000000-0005-0000-0000-000056D80000}"/>
    <cellStyle name="Percent 3 2 2 2 2 2 6 2 2" xfId="52667" xr:uid="{00000000-0005-0000-0000-000057D80000}"/>
    <cellStyle name="Percent 3 2 2 2 2 2 6 3" xfId="44726" xr:uid="{00000000-0005-0000-0000-000058D80000}"/>
    <cellStyle name="Percent 3 2 2 2 2 2 7" xfId="22259" xr:uid="{00000000-0005-0000-0000-000059D80000}"/>
    <cellStyle name="Percent 3 2 2 2 2 2 7 2" xfId="30207" xr:uid="{00000000-0005-0000-0000-00005AD80000}"/>
    <cellStyle name="Percent 3 2 2 2 2 2 7 2 2" xfId="59166" xr:uid="{00000000-0005-0000-0000-00005BD80000}"/>
    <cellStyle name="Percent 3 2 2 2 2 2 7 3" xfId="51225" xr:uid="{00000000-0005-0000-0000-00005CD80000}"/>
    <cellStyle name="Percent 3 2 2 2 2 2 8" xfId="8999" xr:uid="{00000000-0005-0000-0000-00005DD80000}"/>
    <cellStyle name="Percent 3 2 2 2 2 2 8 2" xfId="38057" xr:uid="{00000000-0005-0000-0000-00005ED80000}"/>
    <cellStyle name="Percent 3 2 2 2 2 2 9" xfId="31473" xr:uid="{00000000-0005-0000-0000-00005FD80000}"/>
    <cellStyle name="Percent 3 2 2 2 2 3" xfId="2733" xr:uid="{00000000-0005-0000-0000-000060D80000}"/>
    <cellStyle name="Percent 3 2 2 2 2 3 2" xfId="6091" xr:uid="{00000000-0005-0000-0000-000061D80000}"/>
    <cellStyle name="Percent 3 2 2 2 2 3 2 2" xfId="19373" xr:uid="{00000000-0005-0000-0000-000062D80000}"/>
    <cellStyle name="Percent 3 2 2 2 2 3 2 2 2" xfId="27327" xr:uid="{00000000-0005-0000-0000-000063D80000}"/>
    <cellStyle name="Percent 3 2 2 2 2 3 2 2 2 2" xfId="56286" xr:uid="{00000000-0005-0000-0000-000064D80000}"/>
    <cellStyle name="Percent 3 2 2 2 2 3 2 2 3" xfId="48345" xr:uid="{00000000-0005-0000-0000-000065D80000}"/>
    <cellStyle name="Percent 3 2 2 2 2 3 2 3" xfId="12703" xr:uid="{00000000-0005-0000-0000-000066D80000}"/>
    <cellStyle name="Percent 3 2 2 2 2 3 2 3 2" xfId="41761" xr:uid="{00000000-0005-0000-0000-000067D80000}"/>
    <cellStyle name="Percent 3 2 2 2 2 3 2 4" xfId="35177" xr:uid="{00000000-0005-0000-0000-000068D80000}"/>
    <cellStyle name="Percent 3 2 2 2 2 3 3" xfId="16221" xr:uid="{00000000-0005-0000-0000-000069D80000}"/>
    <cellStyle name="Percent 3 2 2 2 2 3 3 2" xfId="24175" xr:uid="{00000000-0005-0000-0000-00006AD80000}"/>
    <cellStyle name="Percent 3 2 2 2 2 3 3 2 2" xfId="53134" xr:uid="{00000000-0005-0000-0000-00006BD80000}"/>
    <cellStyle name="Percent 3 2 2 2 2 3 3 3" xfId="45193" xr:uid="{00000000-0005-0000-0000-00006CD80000}"/>
    <cellStyle name="Percent 3 2 2 2 2 3 4" xfId="9411" xr:uid="{00000000-0005-0000-0000-00006DD80000}"/>
    <cellStyle name="Percent 3 2 2 2 2 3 4 2" xfId="38469" xr:uid="{00000000-0005-0000-0000-00006ED80000}"/>
    <cellStyle name="Percent 3 2 2 2 2 3 5" xfId="31885" xr:uid="{00000000-0005-0000-0000-00006FD80000}"/>
    <cellStyle name="Percent 3 2 2 2 2 4" xfId="3931" xr:uid="{00000000-0005-0000-0000-000070D80000}"/>
    <cellStyle name="Percent 3 2 2 2 2 4 2" xfId="17225" xr:uid="{00000000-0005-0000-0000-000071D80000}"/>
    <cellStyle name="Percent 3 2 2 2 2 4 2 2" xfId="25179" xr:uid="{00000000-0005-0000-0000-000072D80000}"/>
    <cellStyle name="Percent 3 2 2 2 2 4 2 2 2" xfId="54138" xr:uid="{00000000-0005-0000-0000-000073D80000}"/>
    <cellStyle name="Percent 3 2 2 2 2 4 2 3" xfId="46197" xr:uid="{00000000-0005-0000-0000-000074D80000}"/>
    <cellStyle name="Percent 3 2 2 2 2 4 3" xfId="10555" xr:uid="{00000000-0005-0000-0000-000075D80000}"/>
    <cellStyle name="Percent 3 2 2 2 2 4 3 2" xfId="39613" xr:uid="{00000000-0005-0000-0000-000076D80000}"/>
    <cellStyle name="Percent 3 2 2 2 2 4 4" xfId="33029" xr:uid="{00000000-0005-0000-0000-000077D80000}"/>
    <cellStyle name="Percent 3 2 2 2 2 5" xfId="5087" xr:uid="{00000000-0005-0000-0000-000078D80000}"/>
    <cellStyle name="Percent 3 2 2 2 2 5 2" xfId="18369" xr:uid="{00000000-0005-0000-0000-000079D80000}"/>
    <cellStyle name="Percent 3 2 2 2 2 5 2 2" xfId="26323" xr:uid="{00000000-0005-0000-0000-00007AD80000}"/>
    <cellStyle name="Percent 3 2 2 2 2 5 2 2 2" xfId="55282" xr:uid="{00000000-0005-0000-0000-00007BD80000}"/>
    <cellStyle name="Percent 3 2 2 2 2 5 2 3" xfId="47341" xr:uid="{00000000-0005-0000-0000-00007CD80000}"/>
    <cellStyle name="Percent 3 2 2 2 2 5 3" xfId="11699" xr:uid="{00000000-0005-0000-0000-00007DD80000}"/>
    <cellStyle name="Percent 3 2 2 2 2 5 3 2" xfId="40757" xr:uid="{00000000-0005-0000-0000-00007ED80000}"/>
    <cellStyle name="Percent 3 2 2 2 2 5 4" xfId="34173" xr:uid="{00000000-0005-0000-0000-00007FD80000}"/>
    <cellStyle name="Percent 3 2 2 2 2 6" xfId="7256" xr:uid="{00000000-0005-0000-0000-000080D80000}"/>
    <cellStyle name="Percent 3 2 2 2 2 6 2" xfId="20517" xr:uid="{00000000-0005-0000-0000-000081D80000}"/>
    <cellStyle name="Percent 3 2 2 2 2 6 2 2" xfId="28471" xr:uid="{00000000-0005-0000-0000-000082D80000}"/>
    <cellStyle name="Percent 3 2 2 2 2 6 2 2 2" xfId="57430" xr:uid="{00000000-0005-0000-0000-000083D80000}"/>
    <cellStyle name="Percent 3 2 2 2 2 6 2 3" xfId="49489" xr:uid="{00000000-0005-0000-0000-000084D80000}"/>
    <cellStyle name="Percent 3 2 2 2 2 6 3" xfId="13847" xr:uid="{00000000-0005-0000-0000-000085D80000}"/>
    <cellStyle name="Percent 3 2 2 2 2 6 3 2" xfId="42905" xr:uid="{00000000-0005-0000-0000-000086D80000}"/>
    <cellStyle name="Percent 3 2 2 2 2 6 4" xfId="36321" xr:uid="{00000000-0005-0000-0000-000087D80000}"/>
    <cellStyle name="Percent 3 2 2 2 2 7" xfId="15125" xr:uid="{00000000-0005-0000-0000-000088D80000}"/>
    <cellStyle name="Percent 3 2 2 2 2 7 2" xfId="23115" xr:uid="{00000000-0005-0000-0000-000089D80000}"/>
    <cellStyle name="Percent 3 2 2 2 2 7 2 2" xfId="52074" xr:uid="{00000000-0005-0000-0000-00008AD80000}"/>
    <cellStyle name="Percent 3 2 2 2 2 7 3" xfId="44133" xr:uid="{00000000-0005-0000-0000-00008BD80000}"/>
    <cellStyle name="Percent 3 2 2 2 2 8" xfId="21667" xr:uid="{00000000-0005-0000-0000-00008CD80000}"/>
    <cellStyle name="Percent 3 2 2 2 2 8 2" xfId="29615" xr:uid="{00000000-0005-0000-0000-00008DD80000}"/>
    <cellStyle name="Percent 3 2 2 2 2 8 2 2" xfId="58574" xr:uid="{00000000-0005-0000-0000-00008ED80000}"/>
    <cellStyle name="Percent 3 2 2 2 2 8 3" xfId="50633" xr:uid="{00000000-0005-0000-0000-00008FD80000}"/>
    <cellStyle name="Percent 3 2 2 2 2 9" xfId="8407" xr:uid="{00000000-0005-0000-0000-000090D80000}"/>
    <cellStyle name="Percent 3 2 2 2 2 9 2" xfId="37465" xr:uid="{00000000-0005-0000-0000-000091D80000}"/>
    <cellStyle name="Percent 3 2 2 2 3" xfId="2104" xr:uid="{00000000-0005-0000-0000-000092D80000}"/>
    <cellStyle name="Percent 3 2 2 2 3 2" xfId="3112" xr:uid="{00000000-0005-0000-0000-000093D80000}"/>
    <cellStyle name="Percent 3 2 2 2 3 2 2" xfId="6470" xr:uid="{00000000-0005-0000-0000-000094D80000}"/>
    <cellStyle name="Percent 3 2 2 2 3 2 2 2" xfId="19752" xr:uid="{00000000-0005-0000-0000-000095D80000}"/>
    <cellStyle name="Percent 3 2 2 2 3 2 2 2 2" xfId="27706" xr:uid="{00000000-0005-0000-0000-000096D80000}"/>
    <cellStyle name="Percent 3 2 2 2 3 2 2 2 2 2" xfId="56665" xr:uid="{00000000-0005-0000-0000-000097D80000}"/>
    <cellStyle name="Percent 3 2 2 2 3 2 2 2 3" xfId="48724" xr:uid="{00000000-0005-0000-0000-000098D80000}"/>
    <cellStyle name="Percent 3 2 2 2 3 2 2 3" xfId="13082" xr:uid="{00000000-0005-0000-0000-000099D80000}"/>
    <cellStyle name="Percent 3 2 2 2 3 2 2 3 2" xfId="42140" xr:uid="{00000000-0005-0000-0000-00009AD80000}"/>
    <cellStyle name="Percent 3 2 2 2 3 2 2 4" xfId="35556" xr:uid="{00000000-0005-0000-0000-00009BD80000}"/>
    <cellStyle name="Percent 3 2 2 2 3 2 3" xfId="16600" xr:uid="{00000000-0005-0000-0000-00009CD80000}"/>
    <cellStyle name="Percent 3 2 2 2 3 2 3 2" xfId="24554" xr:uid="{00000000-0005-0000-0000-00009DD80000}"/>
    <cellStyle name="Percent 3 2 2 2 3 2 3 2 2" xfId="53513" xr:uid="{00000000-0005-0000-0000-00009ED80000}"/>
    <cellStyle name="Percent 3 2 2 2 3 2 3 3" xfId="45572" xr:uid="{00000000-0005-0000-0000-00009FD80000}"/>
    <cellStyle name="Percent 3 2 2 2 3 2 4" xfId="9790" xr:uid="{00000000-0005-0000-0000-0000A0D80000}"/>
    <cellStyle name="Percent 3 2 2 2 3 2 4 2" xfId="38848" xr:uid="{00000000-0005-0000-0000-0000A1D80000}"/>
    <cellStyle name="Percent 3 2 2 2 3 2 5" xfId="32264" xr:uid="{00000000-0005-0000-0000-0000A2D80000}"/>
    <cellStyle name="Percent 3 2 2 2 3 3" xfId="4310" xr:uid="{00000000-0005-0000-0000-0000A3D80000}"/>
    <cellStyle name="Percent 3 2 2 2 3 3 2" xfId="17604" xr:uid="{00000000-0005-0000-0000-0000A4D80000}"/>
    <cellStyle name="Percent 3 2 2 2 3 3 2 2" xfId="25558" xr:uid="{00000000-0005-0000-0000-0000A5D80000}"/>
    <cellStyle name="Percent 3 2 2 2 3 3 2 2 2" xfId="54517" xr:uid="{00000000-0005-0000-0000-0000A6D80000}"/>
    <cellStyle name="Percent 3 2 2 2 3 3 2 3" xfId="46576" xr:uid="{00000000-0005-0000-0000-0000A7D80000}"/>
    <cellStyle name="Percent 3 2 2 2 3 3 3" xfId="10934" xr:uid="{00000000-0005-0000-0000-0000A8D80000}"/>
    <cellStyle name="Percent 3 2 2 2 3 3 3 2" xfId="39992" xr:uid="{00000000-0005-0000-0000-0000A9D80000}"/>
    <cellStyle name="Percent 3 2 2 2 3 3 4" xfId="33408" xr:uid="{00000000-0005-0000-0000-0000AAD80000}"/>
    <cellStyle name="Percent 3 2 2 2 3 4" xfId="5466" xr:uid="{00000000-0005-0000-0000-0000ABD80000}"/>
    <cellStyle name="Percent 3 2 2 2 3 4 2" xfId="18748" xr:uid="{00000000-0005-0000-0000-0000ACD80000}"/>
    <cellStyle name="Percent 3 2 2 2 3 4 2 2" xfId="26702" xr:uid="{00000000-0005-0000-0000-0000ADD80000}"/>
    <cellStyle name="Percent 3 2 2 2 3 4 2 2 2" xfId="55661" xr:uid="{00000000-0005-0000-0000-0000AED80000}"/>
    <cellStyle name="Percent 3 2 2 2 3 4 2 3" xfId="47720" xr:uid="{00000000-0005-0000-0000-0000AFD80000}"/>
    <cellStyle name="Percent 3 2 2 2 3 4 3" xfId="12078" xr:uid="{00000000-0005-0000-0000-0000B0D80000}"/>
    <cellStyle name="Percent 3 2 2 2 3 4 3 2" xfId="41136" xr:uid="{00000000-0005-0000-0000-0000B1D80000}"/>
    <cellStyle name="Percent 3 2 2 2 3 4 4" xfId="34552" xr:uid="{00000000-0005-0000-0000-0000B2D80000}"/>
    <cellStyle name="Percent 3 2 2 2 3 5" xfId="7635" xr:uid="{00000000-0005-0000-0000-0000B3D80000}"/>
    <cellStyle name="Percent 3 2 2 2 3 5 2" xfId="20896" xr:uid="{00000000-0005-0000-0000-0000B4D80000}"/>
    <cellStyle name="Percent 3 2 2 2 3 5 2 2" xfId="28850" xr:uid="{00000000-0005-0000-0000-0000B5D80000}"/>
    <cellStyle name="Percent 3 2 2 2 3 5 2 2 2" xfId="57809" xr:uid="{00000000-0005-0000-0000-0000B6D80000}"/>
    <cellStyle name="Percent 3 2 2 2 3 5 2 3" xfId="49868" xr:uid="{00000000-0005-0000-0000-0000B7D80000}"/>
    <cellStyle name="Percent 3 2 2 2 3 5 3" xfId="14226" xr:uid="{00000000-0005-0000-0000-0000B8D80000}"/>
    <cellStyle name="Percent 3 2 2 2 3 5 3 2" xfId="43284" xr:uid="{00000000-0005-0000-0000-0000B9D80000}"/>
    <cellStyle name="Percent 3 2 2 2 3 5 4" xfId="36700" xr:uid="{00000000-0005-0000-0000-0000BAD80000}"/>
    <cellStyle name="Percent 3 2 2 2 3 6" xfId="15505" xr:uid="{00000000-0005-0000-0000-0000BBD80000}"/>
    <cellStyle name="Percent 3 2 2 2 3 6 2" xfId="23495" xr:uid="{00000000-0005-0000-0000-0000BCD80000}"/>
    <cellStyle name="Percent 3 2 2 2 3 6 2 2" xfId="52454" xr:uid="{00000000-0005-0000-0000-0000BDD80000}"/>
    <cellStyle name="Percent 3 2 2 2 3 6 3" xfId="44513" xr:uid="{00000000-0005-0000-0000-0000BED80000}"/>
    <cellStyle name="Percent 3 2 2 2 3 7" xfId="22046" xr:uid="{00000000-0005-0000-0000-0000BFD80000}"/>
    <cellStyle name="Percent 3 2 2 2 3 7 2" xfId="29994" xr:uid="{00000000-0005-0000-0000-0000C0D80000}"/>
    <cellStyle name="Percent 3 2 2 2 3 7 2 2" xfId="58953" xr:uid="{00000000-0005-0000-0000-0000C1D80000}"/>
    <cellStyle name="Percent 3 2 2 2 3 7 3" xfId="51012" xr:uid="{00000000-0005-0000-0000-0000C2D80000}"/>
    <cellStyle name="Percent 3 2 2 2 3 8" xfId="8786" xr:uid="{00000000-0005-0000-0000-0000C3D80000}"/>
    <cellStyle name="Percent 3 2 2 2 3 8 2" xfId="37844" xr:uid="{00000000-0005-0000-0000-0000C4D80000}"/>
    <cellStyle name="Percent 3 2 2 2 3 9" xfId="31260" xr:uid="{00000000-0005-0000-0000-0000C5D80000}"/>
    <cellStyle name="Percent 3 2 2 2 4" xfId="1922" xr:uid="{00000000-0005-0000-0000-0000C6D80000}"/>
    <cellStyle name="Percent 3 2 2 2 4 2" xfId="2932" xr:uid="{00000000-0005-0000-0000-0000C7D80000}"/>
    <cellStyle name="Percent 3 2 2 2 4 2 2" xfId="6290" xr:uid="{00000000-0005-0000-0000-0000C8D80000}"/>
    <cellStyle name="Percent 3 2 2 2 4 2 2 2" xfId="19572" xr:uid="{00000000-0005-0000-0000-0000C9D80000}"/>
    <cellStyle name="Percent 3 2 2 2 4 2 2 2 2" xfId="27526" xr:uid="{00000000-0005-0000-0000-0000CAD80000}"/>
    <cellStyle name="Percent 3 2 2 2 4 2 2 2 2 2" xfId="56485" xr:uid="{00000000-0005-0000-0000-0000CBD80000}"/>
    <cellStyle name="Percent 3 2 2 2 4 2 2 2 3" xfId="48544" xr:uid="{00000000-0005-0000-0000-0000CCD80000}"/>
    <cellStyle name="Percent 3 2 2 2 4 2 2 3" xfId="12902" xr:uid="{00000000-0005-0000-0000-0000CDD80000}"/>
    <cellStyle name="Percent 3 2 2 2 4 2 2 3 2" xfId="41960" xr:uid="{00000000-0005-0000-0000-0000CED80000}"/>
    <cellStyle name="Percent 3 2 2 2 4 2 2 4" xfId="35376" xr:uid="{00000000-0005-0000-0000-0000CFD80000}"/>
    <cellStyle name="Percent 3 2 2 2 4 2 3" xfId="16420" xr:uid="{00000000-0005-0000-0000-0000D0D80000}"/>
    <cellStyle name="Percent 3 2 2 2 4 2 3 2" xfId="24374" xr:uid="{00000000-0005-0000-0000-0000D1D80000}"/>
    <cellStyle name="Percent 3 2 2 2 4 2 3 2 2" xfId="53333" xr:uid="{00000000-0005-0000-0000-0000D2D80000}"/>
    <cellStyle name="Percent 3 2 2 2 4 2 3 3" xfId="45392" xr:uid="{00000000-0005-0000-0000-0000D3D80000}"/>
    <cellStyle name="Percent 3 2 2 2 4 2 4" xfId="9610" xr:uid="{00000000-0005-0000-0000-0000D4D80000}"/>
    <cellStyle name="Percent 3 2 2 2 4 2 4 2" xfId="38668" xr:uid="{00000000-0005-0000-0000-0000D5D80000}"/>
    <cellStyle name="Percent 3 2 2 2 4 2 5" xfId="32084" xr:uid="{00000000-0005-0000-0000-0000D6D80000}"/>
    <cellStyle name="Percent 3 2 2 2 4 3" xfId="4130" xr:uid="{00000000-0005-0000-0000-0000D7D80000}"/>
    <cellStyle name="Percent 3 2 2 2 4 3 2" xfId="17424" xr:uid="{00000000-0005-0000-0000-0000D8D80000}"/>
    <cellStyle name="Percent 3 2 2 2 4 3 2 2" xfId="25378" xr:uid="{00000000-0005-0000-0000-0000D9D80000}"/>
    <cellStyle name="Percent 3 2 2 2 4 3 2 2 2" xfId="54337" xr:uid="{00000000-0005-0000-0000-0000DAD80000}"/>
    <cellStyle name="Percent 3 2 2 2 4 3 2 3" xfId="46396" xr:uid="{00000000-0005-0000-0000-0000DBD80000}"/>
    <cellStyle name="Percent 3 2 2 2 4 3 3" xfId="10754" xr:uid="{00000000-0005-0000-0000-0000DCD80000}"/>
    <cellStyle name="Percent 3 2 2 2 4 3 3 2" xfId="39812" xr:uid="{00000000-0005-0000-0000-0000DDD80000}"/>
    <cellStyle name="Percent 3 2 2 2 4 3 4" xfId="33228" xr:uid="{00000000-0005-0000-0000-0000DED80000}"/>
    <cellStyle name="Percent 3 2 2 2 4 4" xfId="5286" xr:uid="{00000000-0005-0000-0000-0000DFD80000}"/>
    <cellStyle name="Percent 3 2 2 2 4 4 2" xfId="18568" xr:uid="{00000000-0005-0000-0000-0000E0D80000}"/>
    <cellStyle name="Percent 3 2 2 2 4 4 2 2" xfId="26522" xr:uid="{00000000-0005-0000-0000-0000E1D80000}"/>
    <cellStyle name="Percent 3 2 2 2 4 4 2 2 2" xfId="55481" xr:uid="{00000000-0005-0000-0000-0000E2D80000}"/>
    <cellStyle name="Percent 3 2 2 2 4 4 2 3" xfId="47540" xr:uid="{00000000-0005-0000-0000-0000E3D80000}"/>
    <cellStyle name="Percent 3 2 2 2 4 4 3" xfId="11898" xr:uid="{00000000-0005-0000-0000-0000E4D80000}"/>
    <cellStyle name="Percent 3 2 2 2 4 4 3 2" xfId="40956" xr:uid="{00000000-0005-0000-0000-0000E5D80000}"/>
    <cellStyle name="Percent 3 2 2 2 4 4 4" xfId="34372" xr:uid="{00000000-0005-0000-0000-0000E6D80000}"/>
    <cellStyle name="Percent 3 2 2 2 4 5" xfId="7455" xr:uid="{00000000-0005-0000-0000-0000E7D80000}"/>
    <cellStyle name="Percent 3 2 2 2 4 5 2" xfId="20716" xr:uid="{00000000-0005-0000-0000-0000E8D80000}"/>
    <cellStyle name="Percent 3 2 2 2 4 5 2 2" xfId="28670" xr:uid="{00000000-0005-0000-0000-0000E9D80000}"/>
    <cellStyle name="Percent 3 2 2 2 4 5 2 2 2" xfId="57629" xr:uid="{00000000-0005-0000-0000-0000EAD80000}"/>
    <cellStyle name="Percent 3 2 2 2 4 5 2 3" xfId="49688" xr:uid="{00000000-0005-0000-0000-0000EBD80000}"/>
    <cellStyle name="Percent 3 2 2 2 4 5 3" xfId="14046" xr:uid="{00000000-0005-0000-0000-0000ECD80000}"/>
    <cellStyle name="Percent 3 2 2 2 4 5 3 2" xfId="43104" xr:uid="{00000000-0005-0000-0000-0000EDD80000}"/>
    <cellStyle name="Percent 3 2 2 2 4 5 4" xfId="36520" xr:uid="{00000000-0005-0000-0000-0000EED80000}"/>
    <cellStyle name="Percent 3 2 2 2 4 6" xfId="15325" xr:uid="{00000000-0005-0000-0000-0000EFD80000}"/>
    <cellStyle name="Percent 3 2 2 2 4 6 2" xfId="23315" xr:uid="{00000000-0005-0000-0000-0000F0D80000}"/>
    <cellStyle name="Percent 3 2 2 2 4 6 2 2" xfId="52274" xr:uid="{00000000-0005-0000-0000-0000F1D80000}"/>
    <cellStyle name="Percent 3 2 2 2 4 6 3" xfId="44333" xr:uid="{00000000-0005-0000-0000-0000F2D80000}"/>
    <cellStyle name="Percent 3 2 2 2 4 7" xfId="21866" xr:uid="{00000000-0005-0000-0000-0000F3D80000}"/>
    <cellStyle name="Percent 3 2 2 2 4 7 2" xfId="29814" xr:uid="{00000000-0005-0000-0000-0000F4D80000}"/>
    <cellStyle name="Percent 3 2 2 2 4 7 2 2" xfId="58773" xr:uid="{00000000-0005-0000-0000-0000F5D80000}"/>
    <cellStyle name="Percent 3 2 2 2 4 7 3" xfId="50832" xr:uid="{00000000-0005-0000-0000-0000F6D80000}"/>
    <cellStyle name="Percent 3 2 2 2 4 8" xfId="8606" xr:uid="{00000000-0005-0000-0000-0000F7D80000}"/>
    <cellStyle name="Percent 3 2 2 2 4 8 2" xfId="37664" xr:uid="{00000000-0005-0000-0000-0000F8D80000}"/>
    <cellStyle name="Percent 3 2 2 2 4 9" xfId="31080" xr:uid="{00000000-0005-0000-0000-0000F9D80000}"/>
    <cellStyle name="Percent 3 2 2 2 5" xfId="2520" xr:uid="{00000000-0005-0000-0000-0000FAD80000}"/>
    <cellStyle name="Percent 3 2 2 2 5 2" xfId="5878" xr:uid="{00000000-0005-0000-0000-0000FBD80000}"/>
    <cellStyle name="Percent 3 2 2 2 5 2 2" xfId="19160" xr:uid="{00000000-0005-0000-0000-0000FCD80000}"/>
    <cellStyle name="Percent 3 2 2 2 5 2 2 2" xfId="27114" xr:uid="{00000000-0005-0000-0000-0000FDD80000}"/>
    <cellStyle name="Percent 3 2 2 2 5 2 2 2 2" xfId="56073" xr:uid="{00000000-0005-0000-0000-0000FED80000}"/>
    <cellStyle name="Percent 3 2 2 2 5 2 2 3" xfId="48132" xr:uid="{00000000-0005-0000-0000-0000FFD80000}"/>
    <cellStyle name="Percent 3 2 2 2 5 2 3" xfId="12490" xr:uid="{00000000-0005-0000-0000-000000D90000}"/>
    <cellStyle name="Percent 3 2 2 2 5 2 3 2" xfId="41548" xr:uid="{00000000-0005-0000-0000-000001D90000}"/>
    <cellStyle name="Percent 3 2 2 2 5 2 4" xfId="34964" xr:uid="{00000000-0005-0000-0000-000002D90000}"/>
    <cellStyle name="Percent 3 2 2 2 5 3" xfId="14731" xr:uid="{00000000-0005-0000-0000-000003D90000}"/>
    <cellStyle name="Percent 3 2 2 2 5 3 2" xfId="22757" xr:uid="{00000000-0005-0000-0000-000004D90000}"/>
    <cellStyle name="Percent 3 2 2 2 5 3 2 2" xfId="51716" xr:uid="{00000000-0005-0000-0000-000005D90000}"/>
    <cellStyle name="Percent 3 2 2 2 5 3 3" xfId="43775" xr:uid="{00000000-0005-0000-0000-000006D90000}"/>
    <cellStyle name="Percent 3 2 2 2 5 4" xfId="9198" xr:uid="{00000000-0005-0000-0000-000007D90000}"/>
    <cellStyle name="Percent 3 2 2 2 5 4 2" xfId="38256" xr:uid="{00000000-0005-0000-0000-000008D90000}"/>
    <cellStyle name="Percent 3 2 2 2 5 5" xfId="31672" xr:uid="{00000000-0005-0000-0000-000009D90000}"/>
    <cellStyle name="Percent 3 2 2 2 6" xfId="3718" xr:uid="{00000000-0005-0000-0000-00000AD90000}"/>
    <cellStyle name="Percent 3 2 2 2 6 2" xfId="17012" xr:uid="{00000000-0005-0000-0000-00000BD90000}"/>
    <cellStyle name="Percent 3 2 2 2 6 2 2" xfId="24966" xr:uid="{00000000-0005-0000-0000-00000CD90000}"/>
    <cellStyle name="Percent 3 2 2 2 6 2 2 2" xfId="53925" xr:uid="{00000000-0005-0000-0000-00000DD90000}"/>
    <cellStyle name="Percent 3 2 2 2 6 2 3" xfId="45984" xr:uid="{00000000-0005-0000-0000-00000ED90000}"/>
    <cellStyle name="Percent 3 2 2 2 6 3" xfId="10342" xr:uid="{00000000-0005-0000-0000-00000FD90000}"/>
    <cellStyle name="Percent 3 2 2 2 6 3 2" xfId="39400" xr:uid="{00000000-0005-0000-0000-000010D90000}"/>
    <cellStyle name="Percent 3 2 2 2 6 4" xfId="32816" xr:uid="{00000000-0005-0000-0000-000011D90000}"/>
    <cellStyle name="Percent 3 2 2 2 7" xfId="4874" xr:uid="{00000000-0005-0000-0000-000012D90000}"/>
    <cellStyle name="Percent 3 2 2 2 7 2" xfId="18156" xr:uid="{00000000-0005-0000-0000-000013D90000}"/>
    <cellStyle name="Percent 3 2 2 2 7 2 2" xfId="26110" xr:uid="{00000000-0005-0000-0000-000014D90000}"/>
    <cellStyle name="Percent 3 2 2 2 7 2 2 2" xfId="55069" xr:uid="{00000000-0005-0000-0000-000015D90000}"/>
    <cellStyle name="Percent 3 2 2 2 7 2 3" xfId="47128" xr:uid="{00000000-0005-0000-0000-000016D90000}"/>
    <cellStyle name="Percent 3 2 2 2 7 3" xfId="11486" xr:uid="{00000000-0005-0000-0000-000017D90000}"/>
    <cellStyle name="Percent 3 2 2 2 7 3 2" xfId="40544" xr:uid="{00000000-0005-0000-0000-000018D90000}"/>
    <cellStyle name="Percent 3 2 2 2 7 4" xfId="33960" xr:uid="{00000000-0005-0000-0000-000019D90000}"/>
    <cellStyle name="Percent 3 2 2 2 8" xfId="7043" xr:uid="{00000000-0005-0000-0000-00001AD90000}"/>
    <cellStyle name="Percent 3 2 2 2 8 2" xfId="20304" xr:uid="{00000000-0005-0000-0000-00001BD90000}"/>
    <cellStyle name="Percent 3 2 2 2 8 2 2" xfId="28258" xr:uid="{00000000-0005-0000-0000-00001CD90000}"/>
    <cellStyle name="Percent 3 2 2 2 8 2 2 2" xfId="57217" xr:uid="{00000000-0005-0000-0000-00001DD90000}"/>
    <cellStyle name="Percent 3 2 2 2 8 2 3" xfId="49276" xr:uid="{00000000-0005-0000-0000-00001ED90000}"/>
    <cellStyle name="Percent 3 2 2 2 8 3" xfId="13634" xr:uid="{00000000-0005-0000-0000-00001FD90000}"/>
    <cellStyle name="Percent 3 2 2 2 8 3 2" xfId="42692" xr:uid="{00000000-0005-0000-0000-000020D90000}"/>
    <cellStyle name="Percent 3 2 2 2 8 4" xfId="36108" xr:uid="{00000000-0005-0000-0000-000021D90000}"/>
    <cellStyle name="Percent 3 2 2 2 9" xfId="14912" xr:uid="{00000000-0005-0000-0000-000022D90000}"/>
    <cellStyle name="Percent 3 2 2 2 9 2" xfId="22902" xr:uid="{00000000-0005-0000-0000-000023D90000}"/>
    <cellStyle name="Percent 3 2 2 2 9 2 2" xfId="51861" xr:uid="{00000000-0005-0000-0000-000024D90000}"/>
    <cellStyle name="Percent 3 2 2 2 9 3" xfId="43920" xr:uid="{00000000-0005-0000-0000-000025D90000}"/>
    <cellStyle name="Percent 3 2 2 3" xfId="1572" xr:uid="{00000000-0005-0000-0000-000026D90000}"/>
    <cellStyle name="Percent 3 2 2 3 10" xfId="30761" xr:uid="{00000000-0005-0000-0000-000027D90000}"/>
    <cellStyle name="Percent 3 2 2 3 2" xfId="2197" xr:uid="{00000000-0005-0000-0000-000028D90000}"/>
    <cellStyle name="Percent 3 2 2 3 2 2" xfId="3205" xr:uid="{00000000-0005-0000-0000-000029D90000}"/>
    <cellStyle name="Percent 3 2 2 3 2 2 2" xfId="6563" xr:uid="{00000000-0005-0000-0000-00002AD90000}"/>
    <cellStyle name="Percent 3 2 2 3 2 2 2 2" xfId="19845" xr:uid="{00000000-0005-0000-0000-00002BD90000}"/>
    <cellStyle name="Percent 3 2 2 3 2 2 2 2 2" xfId="27799" xr:uid="{00000000-0005-0000-0000-00002CD90000}"/>
    <cellStyle name="Percent 3 2 2 3 2 2 2 2 2 2" xfId="56758" xr:uid="{00000000-0005-0000-0000-00002DD90000}"/>
    <cellStyle name="Percent 3 2 2 3 2 2 2 2 3" xfId="48817" xr:uid="{00000000-0005-0000-0000-00002ED90000}"/>
    <cellStyle name="Percent 3 2 2 3 2 2 2 3" xfId="13175" xr:uid="{00000000-0005-0000-0000-00002FD90000}"/>
    <cellStyle name="Percent 3 2 2 3 2 2 2 3 2" xfId="42233" xr:uid="{00000000-0005-0000-0000-000030D90000}"/>
    <cellStyle name="Percent 3 2 2 3 2 2 2 4" xfId="35649" xr:uid="{00000000-0005-0000-0000-000031D90000}"/>
    <cellStyle name="Percent 3 2 2 3 2 2 3" xfId="16693" xr:uid="{00000000-0005-0000-0000-000032D90000}"/>
    <cellStyle name="Percent 3 2 2 3 2 2 3 2" xfId="24647" xr:uid="{00000000-0005-0000-0000-000033D90000}"/>
    <cellStyle name="Percent 3 2 2 3 2 2 3 2 2" xfId="53606" xr:uid="{00000000-0005-0000-0000-000034D90000}"/>
    <cellStyle name="Percent 3 2 2 3 2 2 3 3" xfId="45665" xr:uid="{00000000-0005-0000-0000-000035D90000}"/>
    <cellStyle name="Percent 3 2 2 3 2 2 4" xfId="9883" xr:uid="{00000000-0005-0000-0000-000036D90000}"/>
    <cellStyle name="Percent 3 2 2 3 2 2 4 2" xfId="38941" xr:uid="{00000000-0005-0000-0000-000037D90000}"/>
    <cellStyle name="Percent 3 2 2 3 2 2 5" xfId="32357" xr:uid="{00000000-0005-0000-0000-000038D90000}"/>
    <cellStyle name="Percent 3 2 2 3 2 3" xfId="4403" xr:uid="{00000000-0005-0000-0000-000039D90000}"/>
    <cellStyle name="Percent 3 2 2 3 2 3 2" xfId="17697" xr:uid="{00000000-0005-0000-0000-00003AD90000}"/>
    <cellStyle name="Percent 3 2 2 3 2 3 2 2" xfId="25651" xr:uid="{00000000-0005-0000-0000-00003BD90000}"/>
    <cellStyle name="Percent 3 2 2 3 2 3 2 2 2" xfId="54610" xr:uid="{00000000-0005-0000-0000-00003CD90000}"/>
    <cellStyle name="Percent 3 2 2 3 2 3 2 3" xfId="46669" xr:uid="{00000000-0005-0000-0000-00003DD90000}"/>
    <cellStyle name="Percent 3 2 2 3 2 3 3" xfId="11027" xr:uid="{00000000-0005-0000-0000-00003ED90000}"/>
    <cellStyle name="Percent 3 2 2 3 2 3 3 2" xfId="40085" xr:uid="{00000000-0005-0000-0000-00003FD90000}"/>
    <cellStyle name="Percent 3 2 2 3 2 3 4" xfId="33501" xr:uid="{00000000-0005-0000-0000-000040D90000}"/>
    <cellStyle name="Percent 3 2 2 3 2 4" xfId="5559" xr:uid="{00000000-0005-0000-0000-000041D90000}"/>
    <cellStyle name="Percent 3 2 2 3 2 4 2" xfId="18841" xr:uid="{00000000-0005-0000-0000-000042D90000}"/>
    <cellStyle name="Percent 3 2 2 3 2 4 2 2" xfId="26795" xr:uid="{00000000-0005-0000-0000-000043D90000}"/>
    <cellStyle name="Percent 3 2 2 3 2 4 2 2 2" xfId="55754" xr:uid="{00000000-0005-0000-0000-000044D90000}"/>
    <cellStyle name="Percent 3 2 2 3 2 4 2 3" xfId="47813" xr:uid="{00000000-0005-0000-0000-000045D90000}"/>
    <cellStyle name="Percent 3 2 2 3 2 4 3" xfId="12171" xr:uid="{00000000-0005-0000-0000-000046D90000}"/>
    <cellStyle name="Percent 3 2 2 3 2 4 3 2" xfId="41229" xr:uid="{00000000-0005-0000-0000-000047D90000}"/>
    <cellStyle name="Percent 3 2 2 3 2 4 4" xfId="34645" xr:uid="{00000000-0005-0000-0000-000048D90000}"/>
    <cellStyle name="Percent 3 2 2 3 2 5" xfId="7728" xr:uid="{00000000-0005-0000-0000-000049D90000}"/>
    <cellStyle name="Percent 3 2 2 3 2 5 2" xfId="20989" xr:uid="{00000000-0005-0000-0000-00004AD90000}"/>
    <cellStyle name="Percent 3 2 2 3 2 5 2 2" xfId="28943" xr:uid="{00000000-0005-0000-0000-00004BD90000}"/>
    <cellStyle name="Percent 3 2 2 3 2 5 2 2 2" xfId="57902" xr:uid="{00000000-0005-0000-0000-00004CD90000}"/>
    <cellStyle name="Percent 3 2 2 3 2 5 2 3" xfId="49961" xr:uid="{00000000-0005-0000-0000-00004DD90000}"/>
    <cellStyle name="Percent 3 2 2 3 2 5 3" xfId="14319" xr:uid="{00000000-0005-0000-0000-00004ED90000}"/>
    <cellStyle name="Percent 3 2 2 3 2 5 3 2" xfId="43377" xr:uid="{00000000-0005-0000-0000-00004FD90000}"/>
    <cellStyle name="Percent 3 2 2 3 2 5 4" xfId="36793" xr:uid="{00000000-0005-0000-0000-000050D90000}"/>
    <cellStyle name="Percent 3 2 2 3 2 6" xfId="15598" xr:uid="{00000000-0005-0000-0000-000051D90000}"/>
    <cellStyle name="Percent 3 2 2 3 2 6 2" xfId="23588" xr:uid="{00000000-0005-0000-0000-000052D90000}"/>
    <cellStyle name="Percent 3 2 2 3 2 6 2 2" xfId="52547" xr:uid="{00000000-0005-0000-0000-000053D90000}"/>
    <cellStyle name="Percent 3 2 2 3 2 6 3" xfId="44606" xr:uid="{00000000-0005-0000-0000-000054D90000}"/>
    <cellStyle name="Percent 3 2 2 3 2 7" xfId="22139" xr:uid="{00000000-0005-0000-0000-000055D90000}"/>
    <cellStyle name="Percent 3 2 2 3 2 7 2" xfId="30087" xr:uid="{00000000-0005-0000-0000-000056D90000}"/>
    <cellStyle name="Percent 3 2 2 3 2 7 2 2" xfId="59046" xr:uid="{00000000-0005-0000-0000-000057D90000}"/>
    <cellStyle name="Percent 3 2 2 3 2 7 3" xfId="51105" xr:uid="{00000000-0005-0000-0000-000058D90000}"/>
    <cellStyle name="Percent 3 2 2 3 2 8" xfId="8879" xr:uid="{00000000-0005-0000-0000-000059D90000}"/>
    <cellStyle name="Percent 3 2 2 3 2 8 2" xfId="37937" xr:uid="{00000000-0005-0000-0000-00005AD90000}"/>
    <cellStyle name="Percent 3 2 2 3 2 9" xfId="31353" xr:uid="{00000000-0005-0000-0000-00005BD90000}"/>
    <cellStyle name="Percent 3 2 2 3 3" xfId="2613" xr:uid="{00000000-0005-0000-0000-00005CD90000}"/>
    <cellStyle name="Percent 3 2 2 3 3 2" xfId="5971" xr:uid="{00000000-0005-0000-0000-00005DD90000}"/>
    <cellStyle name="Percent 3 2 2 3 3 2 2" xfId="19253" xr:uid="{00000000-0005-0000-0000-00005ED90000}"/>
    <cellStyle name="Percent 3 2 2 3 3 2 2 2" xfId="27207" xr:uid="{00000000-0005-0000-0000-00005FD90000}"/>
    <cellStyle name="Percent 3 2 2 3 3 2 2 2 2" xfId="56166" xr:uid="{00000000-0005-0000-0000-000060D90000}"/>
    <cellStyle name="Percent 3 2 2 3 3 2 2 3" xfId="48225" xr:uid="{00000000-0005-0000-0000-000061D90000}"/>
    <cellStyle name="Percent 3 2 2 3 3 2 3" xfId="12583" xr:uid="{00000000-0005-0000-0000-000062D90000}"/>
    <cellStyle name="Percent 3 2 2 3 3 2 3 2" xfId="41641" xr:uid="{00000000-0005-0000-0000-000063D90000}"/>
    <cellStyle name="Percent 3 2 2 3 3 2 4" xfId="35057" xr:uid="{00000000-0005-0000-0000-000064D90000}"/>
    <cellStyle name="Percent 3 2 2 3 3 3" xfId="16101" xr:uid="{00000000-0005-0000-0000-000065D90000}"/>
    <cellStyle name="Percent 3 2 2 3 3 3 2" xfId="24055" xr:uid="{00000000-0005-0000-0000-000066D90000}"/>
    <cellStyle name="Percent 3 2 2 3 3 3 2 2" xfId="53014" xr:uid="{00000000-0005-0000-0000-000067D90000}"/>
    <cellStyle name="Percent 3 2 2 3 3 3 3" xfId="45073" xr:uid="{00000000-0005-0000-0000-000068D90000}"/>
    <cellStyle name="Percent 3 2 2 3 3 4" xfId="9291" xr:uid="{00000000-0005-0000-0000-000069D90000}"/>
    <cellStyle name="Percent 3 2 2 3 3 4 2" xfId="38349" xr:uid="{00000000-0005-0000-0000-00006AD90000}"/>
    <cellStyle name="Percent 3 2 2 3 3 5" xfId="31765" xr:uid="{00000000-0005-0000-0000-00006BD90000}"/>
    <cellStyle name="Percent 3 2 2 3 4" xfId="3811" xr:uid="{00000000-0005-0000-0000-00006CD90000}"/>
    <cellStyle name="Percent 3 2 2 3 4 2" xfId="17105" xr:uid="{00000000-0005-0000-0000-00006DD90000}"/>
    <cellStyle name="Percent 3 2 2 3 4 2 2" xfId="25059" xr:uid="{00000000-0005-0000-0000-00006ED90000}"/>
    <cellStyle name="Percent 3 2 2 3 4 2 2 2" xfId="54018" xr:uid="{00000000-0005-0000-0000-00006FD90000}"/>
    <cellStyle name="Percent 3 2 2 3 4 2 3" xfId="46077" xr:uid="{00000000-0005-0000-0000-000070D90000}"/>
    <cellStyle name="Percent 3 2 2 3 4 3" xfId="10435" xr:uid="{00000000-0005-0000-0000-000071D90000}"/>
    <cellStyle name="Percent 3 2 2 3 4 3 2" xfId="39493" xr:uid="{00000000-0005-0000-0000-000072D90000}"/>
    <cellStyle name="Percent 3 2 2 3 4 4" xfId="32909" xr:uid="{00000000-0005-0000-0000-000073D90000}"/>
    <cellStyle name="Percent 3 2 2 3 5" xfId="4967" xr:uid="{00000000-0005-0000-0000-000074D90000}"/>
    <cellStyle name="Percent 3 2 2 3 5 2" xfId="18249" xr:uid="{00000000-0005-0000-0000-000075D90000}"/>
    <cellStyle name="Percent 3 2 2 3 5 2 2" xfId="26203" xr:uid="{00000000-0005-0000-0000-000076D90000}"/>
    <cellStyle name="Percent 3 2 2 3 5 2 2 2" xfId="55162" xr:uid="{00000000-0005-0000-0000-000077D90000}"/>
    <cellStyle name="Percent 3 2 2 3 5 2 3" xfId="47221" xr:uid="{00000000-0005-0000-0000-000078D90000}"/>
    <cellStyle name="Percent 3 2 2 3 5 3" xfId="11579" xr:uid="{00000000-0005-0000-0000-000079D90000}"/>
    <cellStyle name="Percent 3 2 2 3 5 3 2" xfId="40637" xr:uid="{00000000-0005-0000-0000-00007AD90000}"/>
    <cellStyle name="Percent 3 2 2 3 5 4" xfId="34053" xr:uid="{00000000-0005-0000-0000-00007BD90000}"/>
    <cellStyle name="Percent 3 2 2 3 6" xfId="7136" xr:uid="{00000000-0005-0000-0000-00007CD90000}"/>
    <cellStyle name="Percent 3 2 2 3 6 2" xfId="20397" xr:uid="{00000000-0005-0000-0000-00007DD90000}"/>
    <cellStyle name="Percent 3 2 2 3 6 2 2" xfId="28351" xr:uid="{00000000-0005-0000-0000-00007ED90000}"/>
    <cellStyle name="Percent 3 2 2 3 6 2 2 2" xfId="57310" xr:uid="{00000000-0005-0000-0000-00007FD90000}"/>
    <cellStyle name="Percent 3 2 2 3 6 2 3" xfId="49369" xr:uid="{00000000-0005-0000-0000-000080D90000}"/>
    <cellStyle name="Percent 3 2 2 3 6 3" xfId="13727" xr:uid="{00000000-0005-0000-0000-000081D90000}"/>
    <cellStyle name="Percent 3 2 2 3 6 3 2" xfId="42785" xr:uid="{00000000-0005-0000-0000-000082D90000}"/>
    <cellStyle name="Percent 3 2 2 3 6 4" xfId="36201" xr:uid="{00000000-0005-0000-0000-000083D90000}"/>
    <cellStyle name="Percent 3 2 2 3 7" xfId="15005" xr:uid="{00000000-0005-0000-0000-000084D90000}"/>
    <cellStyle name="Percent 3 2 2 3 7 2" xfId="22995" xr:uid="{00000000-0005-0000-0000-000085D90000}"/>
    <cellStyle name="Percent 3 2 2 3 7 2 2" xfId="51954" xr:uid="{00000000-0005-0000-0000-000086D90000}"/>
    <cellStyle name="Percent 3 2 2 3 7 3" xfId="44013" xr:uid="{00000000-0005-0000-0000-000087D90000}"/>
    <cellStyle name="Percent 3 2 2 3 8" xfId="21547" xr:uid="{00000000-0005-0000-0000-000088D90000}"/>
    <cellStyle name="Percent 3 2 2 3 8 2" xfId="29495" xr:uid="{00000000-0005-0000-0000-000089D90000}"/>
    <cellStyle name="Percent 3 2 2 3 8 2 2" xfId="58454" xr:uid="{00000000-0005-0000-0000-00008AD90000}"/>
    <cellStyle name="Percent 3 2 2 3 8 3" xfId="50513" xr:uid="{00000000-0005-0000-0000-00008BD90000}"/>
    <cellStyle name="Percent 3 2 2 3 9" xfId="8287" xr:uid="{00000000-0005-0000-0000-00008CD90000}"/>
    <cellStyle name="Percent 3 2 2 3 9 2" xfId="37345" xr:uid="{00000000-0005-0000-0000-00008DD90000}"/>
    <cellStyle name="Percent 3 2 2 4" xfId="2014" xr:uid="{00000000-0005-0000-0000-00008ED90000}"/>
    <cellStyle name="Percent 3 2 2 4 2" xfId="3022" xr:uid="{00000000-0005-0000-0000-00008FD90000}"/>
    <cellStyle name="Percent 3 2 2 4 2 2" xfId="6380" xr:uid="{00000000-0005-0000-0000-000090D90000}"/>
    <cellStyle name="Percent 3 2 2 4 2 2 2" xfId="19662" xr:uid="{00000000-0005-0000-0000-000091D90000}"/>
    <cellStyle name="Percent 3 2 2 4 2 2 2 2" xfId="27616" xr:uid="{00000000-0005-0000-0000-000092D90000}"/>
    <cellStyle name="Percent 3 2 2 4 2 2 2 2 2" xfId="56575" xr:uid="{00000000-0005-0000-0000-000093D90000}"/>
    <cellStyle name="Percent 3 2 2 4 2 2 2 3" xfId="48634" xr:uid="{00000000-0005-0000-0000-000094D90000}"/>
    <cellStyle name="Percent 3 2 2 4 2 2 3" xfId="12992" xr:uid="{00000000-0005-0000-0000-000095D90000}"/>
    <cellStyle name="Percent 3 2 2 4 2 2 3 2" xfId="42050" xr:uid="{00000000-0005-0000-0000-000096D90000}"/>
    <cellStyle name="Percent 3 2 2 4 2 2 4" xfId="35466" xr:uid="{00000000-0005-0000-0000-000097D90000}"/>
    <cellStyle name="Percent 3 2 2 4 2 3" xfId="16510" xr:uid="{00000000-0005-0000-0000-000098D90000}"/>
    <cellStyle name="Percent 3 2 2 4 2 3 2" xfId="24464" xr:uid="{00000000-0005-0000-0000-000099D90000}"/>
    <cellStyle name="Percent 3 2 2 4 2 3 2 2" xfId="53423" xr:uid="{00000000-0005-0000-0000-00009AD90000}"/>
    <cellStyle name="Percent 3 2 2 4 2 3 3" xfId="45482" xr:uid="{00000000-0005-0000-0000-00009BD90000}"/>
    <cellStyle name="Percent 3 2 2 4 2 4" xfId="9700" xr:uid="{00000000-0005-0000-0000-00009CD90000}"/>
    <cellStyle name="Percent 3 2 2 4 2 4 2" xfId="38758" xr:uid="{00000000-0005-0000-0000-00009DD90000}"/>
    <cellStyle name="Percent 3 2 2 4 2 5" xfId="32174" xr:uid="{00000000-0005-0000-0000-00009ED90000}"/>
    <cellStyle name="Percent 3 2 2 4 3" xfId="4220" xr:uid="{00000000-0005-0000-0000-00009FD90000}"/>
    <cellStyle name="Percent 3 2 2 4 3 2" xfId="17514" xr:uid="{00000000-0005-0000-0000-0000A0D90000}"/>
    <cellStyle name="Percent 3 2 2 4 3 2 2" xfId="25468" xr:uid="{00000000-0005-0000-0000-0000A1D90000}"/>
    <cellStyle name="Percent 3 2 2 4 3 2 2 2" xfId="54427" xr:uid="{00000000-0005-0000-0000-0000A2D90000}"/>
    <cellStyle name="Percent 3 2 2 4 3 2 3" xfId="46486" xr:uid="{00000000-0005-0000-0000-0000A3D90000}"/>
    <cellStyle name="Percent 3 2 2 4 3 3" xfId="10844" xr:uid="{00000000-0005-0000-0000-0000A4D90000}"/>
    <cellStyle name="Percent 3 2 2 4 3 3 2" xfId="39902" xr:uid="{00000000-0005-0000-0000-0000A5D90000}"/>
    <cellStyle name="Percent 3 2 2 4 3 4" xfId="33318" xr:uid="{00000000-0005-0000-0000-0000A6D90000}"/>
    <cellStyle name="Percent 3 2 2 4 4" xfId="5376" xr:uid="{00000000-0005-0000-0000-0000A7D90000}"/>
    <cellStyle name="Percent 3 2 2 4 4 2" xfId="18658" xr:uid="{00000000-0005-0000-0000-0000A8D90000}"/>
    <cellStyle name="Percent 3 2 2 4 4 2 2" xfId="26612" xr:uid="{00000000-0005-0000-0000-0000A9D90000}"/>
    <cellStyle name="Percent 3 2 2 4 4 2 2 2" xfId="55571" xr:uid="{00000000-0005-0000-0000-0000AAD90000}"/>
    <cellStyle name="Percent 3 2 2 4 4 2 3" xfId="47630" xr:uid="{00000000-0005-0000-0000-0000ABD90000}"/>
    <cellStyle name="Percent 3 2 2 4 4 3" xfId="11988" xr:uid="{00000000-0005-0000-0000-0000ACD90000}"/>
    <cellStyle name="Percent 3 2 2 4 4 3 2" xfId="41046" xr:uid="{00000000-0005-0000-0000-0000ADD90000}"/>
    <cellStyle name="Percent 3 2 2 4 4 4" xfId="34462" xr:uid="{00000000-0005-0000-0000-0000AED90000}"/>
    <cellStyle name="Percent 3 2 2 4 5" xfId="7545" xr:uid="{00000000-0005-0000-0000-0000AFD90000}"/>
    <cellStyle name="Percent 3 2 2 4 5 2" xfId="20806" xr:uid="{00000000-0005-0000-0000-0000B0D90000}"/>
    <cellStyle name="Percent 3 2 2 4 5 2 2" xfId="28760" xr:uid="{00000000-0005-0000-0000-0000B1D90000}"/>
    <cellStyle name="Percent 3 2 2 4 5 2 2 2" xfId="57719" xr:uid="{00000000-0005-0000-0000-0000B2D90000}"/>
    <cellStyle name="Percent 3 2 2 4 5 2 3" xfId="49778" xr:uid="{00000000-0005-0000-0000-0000B3D90000}"/>
    <cellStyle name="Percent 3 2 2 4 5 3" xfId="14136" xr:uid="{00000000-0005-0000-0000-0000B4D90000}"/>
    <cellStyle name="Percent 3 2 2 4 5 3 2" xfId="43194" xr:uid="{00000000-0005-0000-0000-0000B5D90000}"/>
    <cellStyle name="Percent 3 2 2 4 5 4" xfId="36610" xr:uid="{00000000-0005-0000-0000-0000B6D90000}"/>
    <cellStyle name="Percent 3 2 2 4 6" xfId="15415" xr:uid="{00000000-0005-0000-0000-0000B7D90000}"/>
    <cellStyle name="Percent 3 2 2 4 6 2" xfId="23405" xr:uid="{00000000-0005-0000-0000-0000B8D90000}"/>
    <cellStyle name="Percent 3 2 2 4 6 2 2" xfId="52364" xr:uid="{00000000-0005-0000-0000-0000B9D90000}"/>
    <cellStyle name="Percent 3 2 2 4 6 3" xfId="44423" xr:uid="{00000000-0005-0000-0000-0000BAD90000}"/>
    <cellStyle name="Percent 3 2 2 4 7" xfId="21956" xr:uid="{00000000-0005-0000-0000-0000BBD90000}"/>
    <cellStyle name="Percent 3 2 2 4 7 2" xfId="29904" xr:uid="{00000000-0005-0000-0000-0000BCD90000}"/>
    <cellStyle name="Percent 3 2 2 4 7 2 2" xfId="58863" xr:uid="{00000000-0005-0000-0000-0000BDD90000}"/>
    <cellStyle name="Percent 3 2 2 4 7 3" xfId="50922" xr:uid="{00000000-0005-0000-0000-0000BED90000}"/>
    <cellStyle name="Percent 3 2 2 4 8" xfId="8696" xr:uid="{00000000-0005-0000-0000-0000BFD90000}"/>
    <cellStyle name="Percent 3 2 2 4 8 2" xfId="37754" xr:uid="{00000000-0005-0000-0000-0000C0D90000}"/>
    <cellStyle name="Percent 3 2 2 4 9" xfId="31170" xr:uid="{00000000-0005-0000-0000-0000C1D90000}"/>
    <cellStyle name="Percent 3 2 2 5" xfId="1830" xr:uid="{00000000-0005-0000-0000-0000C2D90000}"/>
    <cellStyle name="Percent 3 2 2 5 2" xfId="2842" xr:uid="{00000000-0005-0000-0000-0000C3D90000}"/>
    <cellStyle name="Percent 3 2 2 5 2 2" xfId="6200" xr:uid="{00000000-0005-0000-0000-0000C4D90000}"/>
    <cellStyle name="Percent 3 2 2 5 2 2 2" xfId="19482" xr:uid="{00000000-0005-0000-0000-0000C5D90000}"/>
    <cellStyle name="Percent 3 2 2 5 2 2 2 2" xfId="27436" xr:uid="{00000000-0005-0000-0000-0000C6D90000}"/>
    <cellStyle name="Percent 3 2 2 5 2 2 2 2 2" xfId="56395" xr:uid="{00000000-0005-0000-0000-0000C7D90000}"/>
    <cellStyle name="Percent 3 2 2 5 2 2 2 3" xfId="48454" xr:uid="{00000000-0005-0000-0000-0000C8D90000}"/>
    <cellStyle name="Percent 3 2 2 5 2 2 3" xfId="12812" xr:uid="{00000000-0005-0000-0000-0000C9D90000}"/>
    <cellStyle name="Percent 3 2 2 5 2 2 3 2" xfId="41870" xr:uid="{00000000-0005-0000-0000-0000CAD90000}"/>
    <cellStyle name="Percent 3 2 2 5 2 2 4" xfId="35286" xr:uid="{00000000-0005-0000-0000-0000CBD90000}"/>
    <cellStyle name="Percent 3 2 2 5 2 3" xfId="16330" xr:uid="{00000000-0005-0000-0000-0000CCD90000}"/>
    <cellStyle name="Percent 3 2 2 5 2 3 2" xfId="24284" xr:uid="{00000000-0005-0000-0000-0000CDD90000}"/>
    <cellStyle name="Percent 3 2 2 5 2 3 2 2" xfId="53243" xr:uid="{00000000-0005-0000-0000-0000CED90000}"/>
    <cellStyle name="Percent 3 2 2 5 2 3 3" xfId="45302" xr:uid="{00000000-0005-0000-0000-0000CFD90000}"/>
    <cellStyle name="Percent 3 2 2 5 2 4" xfId="9520" xr:uid="{00000000-0005-0000-0000-0000D0D90000}"/>
    <cellStyle name="Percent 3 2 2 5 2 4 2" xfId="38578" xr:uid="{00000000-0005-0000-0000-0000D1D90000}"/>
    <cellStyle name="Percent 3 2 2 5 2 5" xfId="31994" xr:uid="{00000000-0005-0000-0000-0000D2D90000}"/>
    <cellStyle name="Percent 3 2 2 5 3" xfId="4040" xr:uid="{00000000-0005-0000-0000-0000D3D90000}"/>
    <cellStyle name="Percent 3 2 2 5 3 2" xfId="17334" xr:uid="{00000000-0005-0000-0000-0000D4D90000}"/>
    <cellStyle name="Percent 3 2 2 5 3 2 2" xfId="25288" xr:uid="{00000000-0005-0000-0000-0000D5D90000}"/>
    <cellStyle name="Percent 3 2 2 5 3 2 2 2" xfId="54247" xr:uid="{00000000-0005-0000-0000-0000D6D90000}"/>
    <cellStyle name="Percent 3 2 2 5 3 2 3" xfId="46306" xr:uid="{00000000-0005-0000-0000-0000D7D90000}"/>
    <cellStyle name="Percent 3 2 2 5 3 3" xfId="10664" xr:uid="{00000000-0005-0000-0000-0000D8D90000}"/>
    <cellStyle name="Percent 3 2 2 5 3 3 2" xfId="39722" xr:uid="{00000000-0005-0000-0000-0000D9D90000}"/>
    <cellStyle name="Percent 3 2 2 5 3 4" xfId="33138" xr:uid="{00000000-0005-0000-0000-0000DAD90000}"/>
    <cellStyle name="Percent 3 2 2 5 4" xfId="5196" xr:uid="{00000000-0005-0000-0000-0000DBD90000}"/>
    <cellStyle name="Percent 3 2 2 5 4 2" xfId="18478" xr:uid="{00000000-0005-0000-0000-0000DCD90000}"/>
    <cellStyle name="Percent 3 2 2 5 4 2 2" xfId="26432" xr:uid="{00000000-0005-0000-0000-0000DDD90000}"/>
    <cellStyle name="Percent 3 2 2 5 4 2 2 2" xfId="55391" xr:uid="{00000000-0005-0000-0000-0000DED90000}"/>
    <cellStyle name="Percent 3 2 2 5 4 2 3" xfId="47450" xr:uid="{00000000-0005-0000-0000-0000DFD90000}"/>
    <cellStyle name="Percent 3 2 2 5 4 3" xfId="11808" xr:uid="{00000000-0005-0000-0000-0000E0D90000}"/>
    <cellStyle name="Percent 3 2 2 5 4 3 2" xfId="40866" xr:uid="{00000000-0005-0000-0000-0000E1D90000}"/>
    <cellStyle name="Percent 3 2 2 5 4 4" xfId="34282" xr:uid="{00000000-0005-0000-0000-0000E2D90000}"/>
    <cellStyle name="Percent 3 2 2 5 5" xfId="7365" xr:uid="{00000000-0005-0000-0000-0000E3D90000}"/>
    <cellStyle name="Percent 3 2 2 5 5 2" xfId="20626" xr:uid="{00000000-0005-0000-0000-0000E4D90000}"/>
    <cellStyle name="Percent 3 2 2 5 5 2 2" xfId="28580" xr:uid="{00000000-0005-0000-0000-0000E5D90000}"/>
    <cellStyle name="Percent 3 2 2 5 5 2 2 2" xfId="57539" xr:uid="{00000000-0005-0000-0000-0000E6D90000}"/>
    <cellStyle name="Percent 3 2 2 5 5 2 3" xfId="49598" xr:uid="{00000000-0005-0000-0000-0000E7D90000}"/>
    <cellStyle name="Percent 3 2 2 5 5 3" xfId="13956" xr:uid="{00000000-0005-0000-0000-0000E8D90000}"/>
    <cellStyle name="Percent 3 2 2 5 5 3 2" xfId="43014" xr:uid="{00000000-0005-0000-0000-0000E9D90000}"/>
    <cellStyle name="Percent 3 2 2 5 5 4" xfId="36430" xr:uid="{00000000-0005-0000-0000-0000EAD90000}"/>
    <cellStyle name="Percent 3 2 2 5 6" xfId="15235" xr:uid="{00000000-0005-0000-0000-0000EBD90000}"/>
    <cellStyle name="Percent 3 2 2 5 6 2" xfId="23225" xr:uid="{00000000-0005-0000-0000-0000ECD90000}"/>
    <cellStyle name="Percent 3 2 2 5 6 2 2" xfId="52184" xr:uid="{00000000-0005-0000-0000-0000EDD90000}"/>
    <cellStyle name="Percent 3 2 2 5 6 3" xfId="44243" xr:uid="{00000000-0005-0000-0000-0000EED90000}"/>
    <cellStyle name="Percent 3 2 2 5 7" xfId="21776" xr:uid="{00000000-0005-0000-0000-0000EFD90000}"/>
    <cellStyle name="Percent 3 2 2 5 7 2" xfId="29724" xr:uid="{00000000-0005-0000-0000-0000F0D90000}"/>
    <cellStyle name="Percent 3 2 2 5 7 2 2" xfId="58683" xr:uid="{00000000-0005-0000-0000-0000F1D90000}"/>
    <cellStyle name="Percent 3 2 2 5 7 3" xfId="50742" xr:uid="{00000000-0005-0000-0000-0000F2D90000}"/>
    <cellStyle name="Percent 3 2 2 5 8" xfId="8516" xr:uid="{00000000-0005-0000-0000-0000F3D90000}"/>
    <cellStyle name="Percent 3 2 2 5 8 2" xfId="37574" xr:uid="{00000000-0005-0000-0000-0000F4D90000}"/>
    <cellStyle name="Percent 3 2 2 5 9" xfId="30990" xr:uid="{00000000-0005-0000-0000-0000F5D90000}"/>
    <cellStyle name="Percent 3 2 2 6" xfId="2429" xr:uid="{00000000-0005-0000-0000-0000F6D90000}"/>
    <cellStyle name="Percent 3 2 2 6 2" xfId="5788" xr:uid="{00000000-0005-0000-0000-0000F7D90000}"/>
    <cellStyle name="Percent 3 2 2 6 2 2" xfId="19070" xr:uid="{00000000-0005-0000-0000-0000F8D90000}"/>
    <cellStyle name="Percent 3 2 2 6 2 2 2" xfId="27024" xr:uid="{00000000-0005-0000-0000-0000F9D90000}"/>
    <cellStyle name="Percent 3 2 2 6 2 2 2 2" xfId="55983" xr:uid="{00000000-0005-0000-0000-0000FAD90000}"/>
    <cellStyle name="Percent 3 2 2 6 2 2 3" xfId="48042" xr:uid="{00000000-0005-0000-0000-0000FBD90000}"/>
    <cellStyle name="Percent 3 2 2 6 2 3" xfId="12400" xr:uid="{00000000-0005-0000-0000-0000FCD90000}"/>
    <cellStyle name="Percent 3 2 2 6 2 3 2" xfId="41458" xr:uid="{00000000-0005-0000-0000-0000FDD90000}"/>
    <cellStyle name="Percent 3 2 2 6 2 4" xfId="34874" xr:uid="{00000000-0005-0000-0000-0000FED90000}"/>
    <cellStyle name="Percent 3 2 2 6 3" xfId="15972" xr:uid="{00000000-0005-0000-0000-0000FFD90000}"/>
    <cellStyle name="Percent 3 2 2 6 3 2" xfId="23942" xr:uid="{00000000-0005-0000-0000-000000DA0000}"/>
    <cellStyle name="Percent 3 2 2 6 3 2 2" xfId="52901" xr:uid="{00000000-0005-0000-0000-000001DA0000}"/>
    <cellStyle name="Percent 3 2 2 6 3 3" xfId="44960" xr:uid="{00000000-0005-0000-0000-000002DA0000}"/>
    <cellStyle name="Percent 3 2 2 6 4" xfId="9108" xr:uid="{00000000-0005-0000-0000-000003DA0000}"/>
    <cellStyle name="Percent 3 2 2 6 4 2" xfId="38166" xr:uid="{00000000-0005-0000-0000-000004DA0000}"/>
    <cellStyle name="Percent 3 2 2 6 5" xfId="31582" xr:uid="{00000000-0005-0000-0000-000005DA0000}"/>
    <cellStyle name="Percent 3 2 2 7" xfId="3628" xr:uid="{00000000-0005-0000-0000-000006DA0000}"/>
    <cellStyle name="Percent 3 2 2 7 2" xfId="16922" xr:uid="{00000000-0005-0000-0000-000007DA0000}"/>
    <cellStyle name="Percent 3 2 2 7 2 2" xfId="24876" xr:uid="{00000000-0005-0000-0000-000008DA0000}"/>
    <cellStyle name="Percent 3 2 2 7 2 2 2" xfId="53835" xr:uid="{00000000-0005-0000-0000-000009DA0000}"/>
    <cellStyle name="Percent 3 2 2 7 2 3" xfId="45894" xr:uid="{00000000-0005-0000-0000-00000ADA0000}"/>
    <cellStyle name="Percent 3 2 2 7 3" xfId="10252" xr:uid="{00000000-0005-0000-0000-00000BDA0000}"/>
    <cellStyle name="Percent 3 2 2 7 3 2" xfId="39310" xr:uid="{00000000-0005-0000-0000-00000CDA0000}"/>
    <cellStyle name="Percent 3 2 2 7 4" xfId="32726" xr:uid="{00000000-0005-0000-0000-00000DDA0000}"/>
    <cellStyle name="Percent 3 2 2 8" xfId="4782" xr:uid="{00000000-0005-0000-0000-00000EDA0000}"/>
    <cellStyle name="Percent 3 2 2 8 2" xfId="18066" xr:uid="{00000000-0005-0000-0000-00000FDA0000}"/>
    <cellStyle name="Percent 3 2 2 8 2 2" xfId="26020" xr:uid="{00000000-0005-0000-0000-000010DA0000}"/>
    <cellStyle name="Percent 3 2 2 8 2 2 2" xfId="54979" xr:uid="{00000000-0005-0000-0000-000011DA0000}"/>
    <cellStyle name="Percent 3 2 2 8 2 3" xfId="47038" xr:uid="{00000000-0005-0000-0000-000012DA0000}"/>
    <cellStyle name="Percent 3 2 2 8 3" xfId="11396" xr:uid="{00000000-0005-0000-0000-000013DA0000}"/>
    <cellStyle name="Percent 3 2 2 8 3 2" xfId="40454" xr:uid="{00000000-0005-0000-0000-000014DA0000}"/>
    <cellStyle name="Percent 3 2 2 8 4" xfId="33870" xr:uid="{00000000-0005-0000-0000-000015DA0000}"/>
    <cellStyle name="Percent 3 2 2 9" xfId="6943" xr:uid="{00000000-0005-0000-0000-000016DA0000}"/>
    <cellStyle name="Percent 3 2 2 9 2" xfId="20214" xr:uid="{00000000-0005-0000-0000-000017DA0000}"/>
    <cellStyle name="Percent 3 2 2 9 2 2" xfId="28168" xr:uid="{00000000-0005-0000-0000-000018DA0000}"/>
    <cellStyle name="Percent 3 2 2 9 2 2 2" xfId="57127" xr:uid="{00000000-0005-0000-0000-000019DA0000}"/>
    <cellStyle name="Percent 3 2 2 9 2 3" xfId="49186" xr:uid="{00000000-0005-0000-0000-00001ADA0000}"/>
    <cellStyle name="Percent 3 2 2 9 3" xfId="13544" xr:uid="{00000000-0005-0000-0000-00001BDA0000}"/>
    <cellStyle name="Percent 3 2 2 9 3 2" xfId="42602" xr:uid="{00000000-0005-0000-0000-00001CDA0000}"/>
    <cellStyle name="Percent 3 2 2 9 4" xfId="36018" xr:uid="{00000000-0005-0000-0000-00001DDA0000}"/>
    <cellStyle name="Percent 3 2 3" xfId="1439" xr:uid="{00000000-0005-0000-0000-00001EDA0000}"/>
    <cellStyle name="Percent 3 2 3 10" xfId="21421" xr:uid="{00000000-0005-0000-0000-00001FDA0000}"/>
    <cellStyle name="Percent 3 2 3 10 2" xfId="29369" xr:uid="{00000000-0005-0000-0000-000020DA0000}"/>
    <cellStyle name="Percent 3 2 3 10 2 2" xfId="58328" xr:uid="{00000000-0005-0000-0000-000021DA0000}"/>
    <cellStyle name="Percent 3 2 3 10 3" xfId="50387" xr:uid="{00000000-0005-0000-0000-000022DA0000}"/>
    <cellStyle name="Percent 3 2 3 11" xfId="8161" xr:uid="{00000000-0005-0000-0000-000023DA0000}"/>
    <cellStyle name="Percent 3 2 3 11 2" xfId="37219" xr:uid="{00000000-0005-0000-0000-000024DA0000}"/>
    <cellStyle name="Percent 3 2 3 12" xfId="30635" xr:uid="{00000000-0005-0000-0000-000025DA0000}"/>
    <cellStyle name="Percent 3 2 3 2" xfId="1659" xr:uid="{00000000-0005-0000-0000-000026DA0000}"/>
    <cellStyle name="Percent 3 2 3 2 10" xfId="30848" xr:uid="{00000000-0005-0000-0000-000027DA0000}"/>
    <cellStyle name="Percent 3 2 3 2 2" xfId="2284" xr:uid="{00000000-0005-0000-0000-000028DA0000}"/>
    <cellStyle name="Percent 3 2 3 2 2 2" xfId="3292" xr:uid="{00000000-0005-0000-0000-000029DA0000}"/>
    <cellStyle name="Percent 3 2 3 2 2 2 2" xfId="6650" xr:uid="{00000000-0005-0000-0000-00002ADA0000}"/>
    <cellStyle name="Percent 3 2 3 2 2 2 2 2" xfId="19932" xr:uid="{00000000-0005-0000-0000-00002BDA0000}"/>
    <cellStyle name="Percent 3 2 3 2 2 2 2 2 2" xfId="27886" xr:uid="{00000000-0005-0000-0000-00002CDA0000}"/>
    <cellStyle name="Percent 3 2 3 2 2 2 2 2 2 2" xfId="56845" xr:uid="{00000000-0005-0000-0000-00002DDA0000}"/>
    <cellStyle name="Percent 3 2 3 2 2 2 2 2 3" xfId="48904" xr:uid="{00000000-0005-0000-0000-00002EDA0000}"/>
    <cellStyle name="Percent 3 2 3 2 2 2 2 3" xfId="13262" xr:uid="{00000000-0005-0000-0000-00002FDA0000}"/>
    <cellStyle name="Percent 3 2 3 2 2 2 2 3 2" xfId="42320" xr:uid="{00000000-0005-0000-0000-000030DA0000}"/>
    <cellStyle name="Percent 3 2 3 2 2 2 2 4" xfId="35736" xr:uid="{00000000-0005-0000-0000-000031DA0000}"/>
    <cellStyle name="Percent 3 2 3 2 2 2 3" xfId="16780" xr:uid="{00000000-0005-0000-0000-000032DA0000}"/>
    <cellStyle name="Percent 3 2 3 2 2 2 3 2" xfId="24734" xr:uid="{00000000-0005-0000-0000-000033DA0000}"/>
    <cellStyle name="Percent 3 2 3 2 2 2 3 2 2" xfId="53693" xr:uid="{00000000-0005-0000-0000-000034DA0000}"/>
    <cellStyle name="Percent 3 2 3 2 2 2 3 3" xfId="45752" xr:uid="{00000000-0005-0000-0000-000035DA0000}"/>
    <cellStyle name="Percent 3 2 3 2 2 2 4" xfId="9970" xr:uid="{00000000-0005-0000-0000-000036DA0000}"/>
    <cellStyle name="Percent 3 2 3 2 2 2 4 2" xfId="39028" xr:uid="{00000000-0005-0000-0000-000037DA0000}"/>
    <cellStyle name="Percent 3 2 3 2 2 2 5" xfId="32444" xr:uid="{00000000-0005-0000-0000-000038DA0000}"/>
    <cellStyle name="Percent 3 2 3 2 2 3" xfId="4490" xr:uid="{00000000-0005-0000-0000-000039DA0000}"/>
    <cellStyle name="Percent 3 2 3 2 2 3 2" xfId="17784" xr:uid="{00000000-0005-0000-0000-00003ADA0000}"/>
    <cellStyle name="Percent 3 2 3 2 2 3 2 2" xfId="25738" xr:uid="{00000000-0005-0000-0000-00003BDA0000}"/>
    <cellStyle name="Percent 3 2 3 2 2 3 2 2 2" xfId="54697" xr:uid="{00000000-0005-0000-0000-00003CDA0000}"/>
    <cellStyle name="Percent 3 2 3 2 2 3 2 3" xfId="46756" xr:uid="{00000000-0005-0000-0000-00003DDA0000}"/>
    <cellStyle name="Percent 3 2 3 2 2 3 3" xfId="11114" xr:uid="{00000000-0005-0000-0000-00003EDA0000}"/>
    <cellStyle name="Percent 3 2 3 2 2 3 3 2" xfId="40172" xr:uid="{00000000-0005-0000-0000-00003FDA0000}"/>
    <cellStyle name="Percent 3 2 3 2 2 3 4" xfId="33588" xr:uid="{00000000-0005-0000-0000-000040DA0000}"/>
    <cellStyle name="Percent 3 2 3 2 2 4" xfId="5646" xr:uid="{00000000-0005-0000-0000-000041DA0000}"/>
    <cellStyle name="Percent 3 2 3 2 2 4 2" xfId="18928" xr:uid="{00000000-0005-0000-0000-000042DA0000}"/>
    <cellStyle name="Percent 3 2 3 2 2 4 2 2" xfId="26882" xr:uid="{00000000-0005-0000-0000-000043DA0000}"/>
    <cellStyle name="Percent 3 2 3 2 2 4 2 2 2" xfId="55841" xr:uid="{00000000-0005-0000-0000-000044DA0000}"/>
    <cellStyle name="Percent 3 2 3 2 2 4 2 3" xfId="47900" xr:uid="{00000000-0005-0000-0000-000045DA0000}"/>
    <cellStyle name="Percent 3 2 3 2 2 4 3" xfId="12258" xr:uid="{00000000-0005-0000-0000-000046DA0000}"/>
    <cellStyle name="Percent 3 2 3 2 2 4 3 2" xfId="41316" xr:uid="{00000000-0005-0000-0000-000047DA0000}"/>
    <cellStyle name="Percent 3 2 3 2 2 4 4" xfId="34732" xr:uid="{00000000-0005-0000-0000-000048DA0000}"/>
    <cellStyle name="Percent 3 2 3 2 2 5" xfId="7815" xr:uid="{00000000-0005-0000-0000-000049DA0000}"/>
    <cellStyle name="Percent 3 2 3 2 2 5 2" xfId="21076" xr:uid="{00000000-0005-0000-0000-00004ADA0000}"/>
    <cellStyle name="Percent 3 2 3 2 2 5 2 2" xfId="29030" xr:uid="{00000000-0005-0000-0000-00004BDA0000}"/>
    <cellStyle name="Percent 3 2 3 2 2 5 2 2 2" xfId="57989" xr:uid="{00000000-0005-0000-0000-00004CDA0000}"/>
    <cellStyle name="Percent 3 2 3 2 2 5 2 3" xfId="50048" xr:uid="{00000000-0005-0000-0000-00004DDA0000}"/>
    <cellStyle name="Percent 3 2 3 2 2 5 3" xfId="14406" xr:uid="{00000000-0005-0000-0000-00004EDA0000}"/>
    <cellStyle name="Percent 3 2 3 2 2 5 3 2" xfId="43464" xr:uid="{00000000-0005-0000-0000-00004FDA0000}"/>
    <cellStyle name="Percent 3 2 3 2 2 5 4" xfId="36880" xr:uid="{00000000-0005-0000-0000-000050DA0000}"/>
    <cellStyle name="Percent 3 2 3 2 2 6" xfId="15685" xr:uid="{00000000-0005-0000-0000-000051DA0000}"/>
    <cellStyle name="Percent 3 2 3 2 2 6 2" xfId="23675" xr:uid="{00000000-0005-0000-0000-000052DA0000}"/>
    <cellStyle name="Percent 3 2 3 2 2 6 2 2" xfId="52634" xr:uid="{00000000-0005-0000-0000-000053DA0000}"/>
    <cellStyle name="Percent 3 2 3 2 2 6 3" xfId="44693" xr:uid="{00000000-0005-0000-0000-000054DA0000}"/>
    <cellStyle name="Percent 3 2 3 2 2 7" xfId="22226" xr:uid="{00000000-0005-0000-0000-000055DA0000}"/>
    <cellStyle name="Percent 3 2 3 2 2 7 2" xfId="30174" xr:uid="{00000000-0005-0000-0000-000056DA0000}"/>
    <cellStyle name="Percent 3 2 3 2 2 7 2 2" xfId="59133" xr:uid="{00000000-0005-0000-0000-000057DA0000}"/>
    <cellStyle name="Percent 3 2 3 2 2 7 3" xfId="51192" xr:uid="{00000000-0005-0000-0000-000058DA0000}"/>
    <cellStyle name="Percent 3 2 3 2 2 8" xfId="8966" xr:uid="{00000000-0005-0000-0000-000059DA0000}"/>
    <cellStyle name="Percent 3 2 3 2 2 8 2" xfId="38024" xr:uid="{00000000-0005-0000-0000-00005ADA0000}"/>
    <cellStyle name="Percent 3 2 3 2 2 9" xfId="31440" xr:uid="{00000000-0005-0000-0000-00005BDA0000}"/>
    <cellStyle name="Percent 3 2 3 2 3" xfId="2700" xr:uid="{00000000-0005-0000-0000-00005CDA0000}"/>
    <cellStyle name="Percent 3 2 3 2 3 2" xfId="6058" xr:uid="{00000000-0005-0000-0000-00005DDA0000}"/>
    <cellStyle name="Percent 3 2 3 2 3 2 2" xfId="19340" xr:uid="{00000000-0005-0000-0000-00005EDA0000}"/>
    <cellStyle name="Percent 3 2 3 2 3 2 2 2" xfId="27294" xr:uid="{00000000-0005-0000-0000-00005FDA0000}"/>
    <cellStyle name="Percent 3 2 3 2 3 2 2 2 2" xfId="56253" xr:uid="{00000000-0005-0000-0000-000060DA0000}"/>
    <cellStyle name="Percent 3 2 3 2 3 2 2 3" xfId="48312" xr:uid="{00000000-0005-0000-0000-000061DA0000}"/>
    <cellStyle name="Percent 3 2 3 2 3 2 3" xfId="12670" xr:uid="{00000000-0005-0000-0000-000062DA0000}"/>
    <cellStyle name="Percent 3 2 3 2 3 2 3 2" xfId="41728" xr:uid="{00000000-0005-0000-0000-000063DA0000}"/>
    <cellStyle name="Percent 3 2 3 2 3 2 4" xfId="35144" xr:uid="{00000000-0005-0000-0000-000064DA0000}"/>
    <cellStyle name="Percent 3 2 3 2 3 3" xfId="16188" xr:uid="{00000000-0005-0000-0000-000065DA0000}"/>
    <cellStyle name="Percent 3 2 3 2 3 3 2" xfId="24142" xr:uid="{00000000-0005-0000-0000-000066DA0000}"/>
    <cellStyle name="Percent 3 2 3 2 3 3 2 2" xfId="53101" xr:uid="{00000000-0005-0000-0000-000067DA0000}"/>
    <cellStyle name="Percent 3 2 3 2 3 3 3" xfId="45160" xr:uid="{00000000-0005-0000-0000-000068DA0000}"/>
    <cellStyle name="Percent 3 2 3 2 3 4" xfId="9378" xr:uid="{00000000-0005-0000-0000-000069DA0000}"/>
    <cellStyle name="Percent 3 2 3 2 3 4 2" xfId="38436" xr:uid="{00000000-0005-0000-0000-00006ADA0000}"/>
    <cellStyle name="Percent 3 2 3 2 3 5" xfId="31852" xr:uid="{00000000-0005-0000-0000-00006BDA0000}"/>
    <cellStyle name="Percent 3 2 3 2 4" xfId="3898" xr:uid="{00000000-0005-0000-0000-00006CDA0000}"/>
    <cellStyle name="Percent 3 2 3 2 4 2" xfId="17192" xr:uid="{00000000-0005-0000-0000-00006DDA0000}"/>
    <cellStyle name="Percent 3 2 3 2 4 2 2" xfId="25146" xr:uid="{00000000-0005-0000-0000-00006EDA0000}"/>
    <cellStyle name="Percent 3 2 3 2 4 2 2 2" xfId="54105" xr:uid="{00000000-0005-0000-0000-00006FDA0000}"/>
    <cellStyle name="Percent 3 2 3 2 4 2 3" xfId="46164" xr:uid="{00000000-0005-0000-0000-000070DA0000}"/>
    <cellStyle name="Percent 3 2 3 2 4 3" xfId="10522" xr:uid="{00000000-0005-0000-0000-000071DA0000}"/>
    <cellStyle name="Percent 3 2 3 2 4 3 2" xfId="39580" xr:uid="{00000000-0005-0000-0000-000072DA0000}"/>
    <cellStyle name="Percent 3 2 3 2 4 4" xfId="32996" xr:uid="{00000000-0005-0000-0000-000073DA0000}"/>
    <cellStyle name="Percent 3 2 3 2 5" xfId="5054" xr:uid="{00000000-0005-0000-0000-000074DA0000}"/>
    <cellStyle name="Percent 3 2 3 2 5 2" xfId="18336" xr:uid="{00000000-0005-0000-0000-000075DA0000}"/>
    <cellStyle name="Percent 3 2 3 2 5 2 2" xfId="26290" xr:uid="{00000000-0005-0000-0000-000076DA0000}"/>
    <cellStyle name="Percent 3 2 3 2 5 2 2 2" xfId="55249" xr:uid="{00000000-0005-0000-0000-000077DA0000}"/>
    <cellStyle name="Percent 3 2 3 2 5 2 3" xfId="47308" xr:uid="{00000000-0005-0000-0000-000078DA0000}"/>
    <cellStyle name="Percent 3 2 3 2 5 3" xfId="11666" xr:uid="{00000000-0005-0000-0000-000079DA0000}"/>
    <cellStyle name="Percent 3 2 3 2 5 3 2" xfId="40724" xr:uid="{00000000-0005-0000-0000-00007ADA0000}"/>
    <cellStyle name="Percent 3 2 3 2 5 4" xfId="34140" xr:uid="{00000000-0005-0000-0000-00007BDA0000}"/>
    <cellStyle name="Percent 3 2 3 2 6" xfId="7223" xr:uid="{00000000-0005-0000-0000-00007CDA0000}"/>
    <cellStyle name="Percent 3 2 3 2 6 2" xfId="20484" xr:uid="{00000000-0005-0000-0000-00007DDA0000}"/>
    <cellStyle name="Percent 3 2 3 2 6 2 2" xfId="28438" xr:uid="{00000000-0005-0000-0000-00007EDA0000}"/>
    <cellStyle name="Percent 3 2 3 2 6 2 2 2" xfId="57397" xr:uid="{00000000-0005-0000-0000-00007FDA0000}"/>
    <cellStyle name="Percent 3 2 3 2 6 2 3" xfId="49456" xr:uid="{00000000-0005-0000-0000-000080DA0000}"/>
    <cellStyle name="Percent 3 2 3 2 6 3" xfId="13814" xr:uid="{00000000-0005-0000-0000-000081DA0000}"/>
    <cellStyle name="Percent 3 2 3 2 6 3 2" xfId="42872" xr:uid="{00000000-0005-0000-0000-000082DA0000}"/>
    <cellStyle name="Percent 3 2 3 2 6 4" xfId="36288" xr:uid="{00000000-0005-0000-0000-000083DA0000}"/>
    <cellStyle name="Percent 3 2 3 2 7" xfId="15092" xr:uid="{00000000-0005-0000-0000-000084DA0000}"/>
    <cellStyle name="Percent 3 2 3 2 7 2" xfId="23082" xr:uid="{00000000-0005-0000-0000-000085DA0000}"/>
    <cellStyle name="Percent 3 2 3 2 7 2 2" xfId="52041" xr:uid="{00000000-0005-0000-0000-000086DA0000}"/>
    <cellStyle name="Percent 3 2 3 2 7 3" xfId="44100" xr:uid="{00000000-0005-0000-0000-000087DA0000}"/>
    <cellStyle name="Percent 3 2 3 2 8" xfId="21634" xr:uid="{00000000-0005-0000-0000-000088DA0000}"/>
    <cellStyle name="Percent 3 2 3 2 8 2" xfId="29582" xr:uid="{00000000-0005-0000-0000-000089DA0000}"/>
    <cellStyle name="Percent 3 2 3 2 8 2 2" xfId="58541" xr:uid="{00000000-0005-0000-0000-00008ADA0000}"/>
    <cellStyle name="Percent 3 2 3 2 8 3" xfId="50600" xr:uid="{00000000-0005-0000-0000-00008BDA0000}"/>
    <cellStyle name="Percent 3 2 3 2 9" xfId="8374" xr:uid="{00000000-0005-0000-0000-00008CDA0000}"/>
    <cellStyle name="Percent 3 2 3 2 9 2" xfId="37432" xr:uid="{00000000-0005-0000-0000-00008DDA0000}"/>
    <cellStyle name="Percent 3 2 3 3" xfId="2071" xr:uid="{00000000-0005-0000-0000-00008EDA0000}"/>
    <cellStyle name="Percent 3 2 3 3 2" xfId="3079" xr:uid="{00000000-0005-0000-0000-00008FDA0000}"/>
    <cellStyle name="Percent 3 2 3 3 2 2" xfId="6437" xr:uid="{00000000-0005-0000-0000-000090DA0000}"/>
    <cellStyle name="Percent 3 2 3 3 2 2 2" xfId="19719" xr:uid="{00000000-0005-0000-0000-000091DA0000}"/>
    <cellStyle name="Percent 3 2 3 3 2 2 2 2" xfId="27673" xr:uid="{00000000-0005-0000-0000-000092DA0000}"/>
    <cellStyle name="Percent 3 2 3 3 2 2 2 2 2" xfId="56632" xr:uid="{00000000-0005-0000-0000-000093DA0000}"/>
    <cellStyle name="Percent 3 2 3 3 2 2 2 3" xfId="48691" xr:uid="{00000000-0005-0000-0000-000094DA0000}"/>
    <cellStyle name="Percent 3 2 3 3 2 2 3" xfId="13049" xr:uid="{00000000-0005-0000-0000-000095DA0000}"/>
    <cellStyle name="Percent 3 2 3 3 2 2 3 2" xfId="42107" xr:uid="{00000000-0005-0000-0000-000096DA0000}"/>
    <cellStyle name="Percent 3 2 3 3 2 2 4" xfId="35523" xr:uid="{00000000-0005-0000-0000-000097DA0000}"/>
    <cellStyle name="Percent 3 2 3 3 2 3" xfId="16567" xr:uid="{00000000-0005-0000-0000-000098DA0000}"/>
    <cellStyle name="Percent 3 2 3 3 2 3 2" xfId="24521" xr:uid="{00000000-0005-0000-0000-000099DA0000}"/>
    <cellStyle name="Percent 3 2 3 3 2 3 2 2" xfId="53480" xr:uid="{00000000-0005-0000-0000-00009ADA0000}"/>
    <cellStyle name="Percent 3 2 3 3 2 3 3" xfId="45539" xr:uid="{00000000-0005-0000-0000-00009BDA0000}"/>
    <cellStyle name="Percent 3 2 3 3 2 4" xfId="9757" xr:uid="{00000000-0005-0000-0000-00009CDA0000}"/>
    <cellStyle name="Percent 3 2 3 3 2 4 2" xfId="38815" xr:uid="{00000000-0005-0000-0000-00009DDA0000}"/>
    <cellStyle name="Percent 3 2 3 3 2 5" xfId="32231" xr:uid="{00000000-0005-0000-0000-00009EDA0000}"/>
    <cellStyle name="Percent 3 2 3 3 3" xfId="4277" xr:uid="{00000000-0005-0000-0000-00009FDA0000}"/>
    <cellStyle name="Percent 3 2 3 3 3 2" xfId="17571" xr:uid="{00000000-0005-0000-0000-0000A0DA0000}"/>
    <cellStyle name="Percent 3 2 3 3 3 2 2" xfId="25525" xr:uid="{00000000-0005-0000-0000-0000A1DA0000}"/>
    <cellStyle name="Percent 3 2 3 3 3 2 2 2" xfId="54484" xr:uid="{00000000-0005-0000-0000-0000A2DA0000}"/>
    <cellStyle name="Percent 3 2 3 3 3 2 3" xfId="46543" xr:uid="{00000000-0005-0000-0000-0000A3DA0000}"/>
    <cellStyle name="Percent 3 2 3 3 3 3" xfId="10901" xr:uid="{00000000-0005-0000-0000-0000A4DA0000}"/>
    <cellStyle name="Percent 3 2 3 3 3 3 2" xfId="39959" xr:uid="{00000000-0005-0000-0000-0000A5DA0000}"/>
    <cellStyle name="Percent 3 2 3 3 3 4" xfId="33375" xr:uid="{00000000-0005-0000-0000-0000A6DA0000}"/>
    <cellStyle name="Percent 3 2 3 3 4" xfId="5433" xr:uid="{00000000-0005-0000-0000-0000A7DA0000}"/>
    <cellStyle name="Percent 3 2 3 3 4 2" xfId="18715" xr:uid="{00000000-0005-0000-0000-0000A8DA0000}"/>
    <cellStyle name="Percent 3 2 3 3 4 2 2" xfId="26669" xr:uid="{00000000-0005-0000-0000-0000A9DA0000}"/>
    <cellStyle name="Percent 3 2 3 3 4 2 2 2" xfId="55628" xr:uid="{00000000-0005-0000-0000-0000AADA0000}"/>
    <cellStyle name="Percent 3 2 3 3 4 2 3" xfId="47687" xr:uid="{00000000-0005-0000-0000-0000ABDA0000}"/>
    <cellStyle name="Percent 3 2 3 3 4 3" xfId="12045" xr:uid="{00000000-0005-0000-0000-0000ACDA0000}"/>
    <cellStyle name="Percent 3 2 3 3 4 3 2" xfId="41103" xr:uid="{00000000-0005-0000-0000-0000ADDA0000}"/>
    <cellStyle name="Percent 3 2 3 3 4 4" xfId="34519" xr:uid="{00000000-0005-0000-0000-0000AEDA0000}"/>
    <cellStyle name="Percent 3 2 3 3 5" xfId="7602" xr:uid="{00000000-0005-0000-0000-0000AFDA0000}"/>
    <cellStyle name="Percent 3 2 3 3 5 2" xfId="20863" xr:uid="{00000000-0005-0000-0000-0000B0DA0000}"/>
    <cellStyle name="Percent 3 2 3 3 5 2 2" xfId="28817" xr:uid="{00000000-0005-0000-0000-0000B1DA0000}"/>
    <cellStyle name="Percent 3 2 3 3 5 2 2 2" xfId="57776" xr:uid="{00000000-0005-0000-0000-0000B2DA0000}"/>
    <cellStyle name="Percent 3 2 3 3 5 2 3" xfId="49835" xr:uid="{00000000-0005-0000-0000-0000B3DA0000}"/>
    <cellStyle name="Percent 3 2 3 3 5 3" xfId="14193" xr:uid="{00000000-0005-0000-0000-0000B4DA0000}"/>
    <cellStyle name="Percent 3 2 3 3 5 3 2" xfId="43251" xr:uid="{00000000-0005-0000-0000-0000B5DA0000}"/>
    <cellStyle name="Percent 3 2 3 3 5 4" xfId="36667" xr:uid="{00000000-0005-0000-0000-0000B6DA0000}"/>
    <cellStyle name="Percent 3 2 3 3 6" xfId="15472" xr:uid="{00000000-0005-0000-0000-0000B7DA0000}"/>
    <cellStyle name="Percent 3 2 3 3 6 2" xfId="23462" xr:uid="{00000000-0005-0000-0000-0000B8DA0000}"/>
    <cellStyle name="Percent 3 2 3 3 6 2 2" xfId="52421" xr:uid="{00000000-0005-0000-0000-0000B9DA0000}"/>
    <cellStyle name="Percent 3 2 3 3 6 3" xfId="44480" xr:uid="{00000000-0005-0000-0000-0000BADA0000}"/>
    <cellStyle name="Percent 3 2 3 3 7" xfId="22013" xr:uid="{00000000-0005-0000-0000-0000BBDA0000}"/>
    <cellStyle name="Percent 3 2 3 3 7 2" xfId="29961" xr:uid="{00000000-0005-0000-0000-0000BCDA0000}"/>
    <cellStyle name="Percent 3 2 3 3 7 2 2" xfId="58920" xr:uid="{00000000-0005-0000-0000-0000BDDA0000}"/>
    <cellStyle name="Percent 3 2 3 3 7 3" xfId="50979" xr:uid="{00000000-0005-0000-0000-0000BEDA0000}"/>
    <cellStyle name="Percent 3 2 3 3 8" xfId="8753" xr:uid="{00000000-0005-0000-0000-0000BFDA0000}"/>
    <cellStyle name="Percent 3 2 3 3 8 2" xfId="37811" xr:uid="{00000000-0005-0000-0000-0000C0DA0000}"/>
    <cellStyle name="Percent 3 2 3 3 9" xfId="31227" xr:uid="{00000000-0005-0000-0000-0000C1DA0000}"/>
    <cellStyle name="Percent 3 2 3 4" xfId="1889" xr:uid="{00000000-0005-0000-0000-0000C2DA0000}"/>
    <cellStyle name="Percent 3 2 3 4 2" xfId="2899" xr:uid="{00000000-0005-0000-0000-0000C3DA0000}"/>
    <cellStyle name="Percent 3 2 3 4 2 2" xfId="6257" xr:uid="{00000000-0005-0000-0000-0000C4DA0000}"/>
    <cellStyle name="Percent 3 2 3 4 2 2 2" xfId="19539" xr:uid="{00000000-0005-0000-0000-0000C5DA0000}"/>
    <cellStyle name="Percent 3 2 3 4 2 2 2 2" xfId="27493" xr:uid="{00000000-0005-0000-0000-0000C6DA0000}"/>
    <cellStyle name="Percent 3 2 3 4 2 2 2 2 2" xfId="56452" xr:uid="{00000000-0005-0000-0000-0000C7DA0000}"/>
    <cellStyle name="Percent 3 2 3 4 2 2 2 3" xfId="48511" xr:uid="{00000000-0005-0000-0000-0000C8DA0000}"/>
    <cellStyle name="Percent 3 2 3 4 2 2 3" xfId="12869" xr:uid="{00000000-0005-0000-0000-0000C9DA0000}"/>
    <cellStyle name="Percent 3 2 3 4 2 2 3 2" xfId="41927" xr:uid="{00000000-0005-0000-0000-0000CADA0000}"/>
    <cellStyle name="Percent 3 2 3 4 2 2 4" xfId="35343" xr:uid="{00000000-0005-0000-0000-0000CBDA0000}"/>
    <cellStyle name="Percent 3 2 3 4 2 3" xfId="16387" xr:uid="{00000000-0005-0000-0000-0000CCDA0000}"/>
    <cellStyle name="Percent 3 2 3 4 2 3 2" xfId="24341" xr:uid="{00000000-0005-0000-0000-0000CDDA0000}"/>
    <cellStyle name="Percent 3 2 3 4 2 3 2 2" xfId="53300" xr:uid="{00000000-0005-0000-0000-0000CEDA0000}"/>
    <cellStyle name="Percent 3 2 3 4 2 3 3" xfId="45359" xr:uid="{00000000-0005-0000-0000-0000CFDA0000}"/>
    <cellStyle name="Percent 3 2 3 4 2 4" xfId="9577" xr:uid="{00000000-0005-0000-0000-0000D0DA0000}"/>
    <cellStyle name="Percent 3 2 3 4 2 4 2" xfId="38635" xr:uid="{00000000-0005-0000-0000-0000D1DA0000}"/>
    <cellStyle name="Percent 3 2 3 4 2 5" xfId="32051" xr:uid="{00000000-0005-0000-0000-0000D2DA0000}"/>
    <cellStyle name="Percent 3 2 3 4 3" xfId="4097" xr:uid="{00000000-0005-0000-0000-0000D3DA0000}"/>
    <cellStyle name="Percent 3 2 3 4 3 2" xfId="17391" xr:uid="{00000000-0005-0000-0000-0000D4DA0000}"/>
    <cellStyle name="Percent 3 2 3 4 3 2 2" xfId="25345" xr:uid="{00000000-0005-0000-0000-0000D5DA0000}"/>
    <cellStyle name="Percent 3 2 3 4 3 2 2 2" xfId="54304" xr:uid="{00000000-0005-0000-0000-0000D6DA0000}"/>
    <cellStyle name="Percent 3 2 3 4 3 2 3" xfId="46363" xr:uid="{00000000-0005-0000-0000-0000D7DA0000}"/>
    <cellStyle name="Percent 3 2 3 4 3 3" xfId="10721" xr:uid="{00000000-0005-0000-0000-0000D8DA0000}"/>
    <cellStyle name="Percent 3 2 3 4 3 3 2" xfId="39779" xr:uid="{00000000-0005-0000-0000-0000D9DA0000}"/>
    <cellStyle name="Percent 3 2 3 4 3 4" xfId="33195" xr:uid="{00000000-0005-0000-0000-0000DADA0000}"/>
    <cellStyle name="Percent 3 2 3 4 4" xfId="5253" xr:uid="{00000000-0005-0000-0000-0000DBDA0000}"/>
    <cellStyle name="Percent 3 2 3 4 4 2" xfId="18535" xr:uid="{00000000-0005-0000-0000-0000DCDA0000}"/>
    <cellStyle name="Percent 3 2 3 4 4 2 2" xfId="26489" xr:uid="{00000000-0005-0000-0000-0000DDDA0000}"/>
    <cellStyle name="Percent 3 2 3 4 4 2 2 2" xfId="55448" xr:uid="{00000000-0005-0000-0000-0000DEDA0000}"/>
    <cellStyle name="Percent 3 2 3 4 4 2 3" xfId="47507" xr:uid="{00000000-0005-0000-0000-0000DFDA0000}"/>
    <cellStyle name="Percent 3 2 3 4 4 3" xfId="11865" xr:uid="{00000000-0005-0000-0000-0000E0DA0000}"/>
    <cellStyle name="Percent 3 2 3 4 4 3 2" xfId="40923" xr:uid="{00000000-0005-0000-0000-0000E1DA0000}"/>
    <cellStyle name="Percent 3 2 3 4 4 4" xfId="34339" xr:uid="{00000000-0005-0000-0000-0000E2DA0000}"/>
    <cellStyle name="Percent 3 2 3 4 5" xfId="7422" xr:uid="{00000000-0005-0000-0000-0000E3DA0000}"/>
    <cellStyle name="Percent 3 2 3 4 5 2" xfId="20683" xr:uid="{00000000-0005-0000-0000-0000E4DA0000}"/>
    <cellStyle name="Percent 3 2 3 4 5 2 2" xfId="28637" xr:uid="{00000000-0005-0000-0000-0000E5DA0000}"/>
    <cellStyle name="Percent 3 2 3 4 5 2 2 2" xfId="57596" xr:uid="{00000000-0005-0000-0000-0000E6DA0000}"/>
    <cellStyle name="Percent 3 2 3 4 5 2 3" xfId="49655" xr:uid="{00000000-0005-0000-0000-0000E7DA0000}"/>
    <cellStyle name="Percent 3 2 3 4 5 3" xfId="14013" xr:uid="{00000000-0005-0000-0000-0000E8DA0000}"/>
    <cellStyle name="Percent 3 2 3 4 5 3 2" xfId="43071" xr:uid="{00000000-0005-0000-0000-0000E9DA0000}"/>
    <cellStyle name="Percent 3 2 3 4 5 4" xfId="36487" xr:uid="{00000000-0005-0000-0000-0000EADA0000}"/>
    <cellStyle name="Percent 3 2 3 4 6" xfId="15292" xr:uid="{00000000-0005-0000-0000-0000EBDA0000}"/>
    <cellStyle name="Percent 3 2 3 4 6 2" xfId="23282" xr:uid="{00000000-0005-0000-0000-0000ECDA0000}"/>
    <cellStyle name="Percent 3 2 3 4 6 2 2" xfId="52241" xr:uid="{00000000-0005-0000-0000-0000EDDA0000}"/>
    <cellStyle name="Percent 3 2 3 4 6 3" xfId="44300" xr:uid="{00000000-0005-0000-0000-0000EEDA0000}"/>
    <cellStyle name="Percent 3 2 3 4 7" xfId="21833" xr:uid="{00000000-0005-0000-0000-0000EFDA0000}"/>
    <cellStyle name="Percent 3 2 3 4 7 2" xfId="29781" xr:uid="{00000000-0005-0000-0000-0000F0DA0000}"/>
    <cellStyle name="Percent 3 2 3 4 7 2 2" xfId="58740" xr:uid="{00000000-0005-0000-0000-0000F1DA0000}"/>
    <cellStyle name="Percent 3 2 3 4 7 3" xfId="50799" xr:uid="{00000000-0005-0000-0000-0000F2DA0000}"/>
    <cellStyle name="Percent 3 2 3 4 8" xfId="8573" xr:uid="{00000000-0005-0000-0000-0000F3DA0000}"/>
    <cellStyle name="Percent 3 2 3 4 8 2" xfId="37631" xr:uid="{00000000-0005-0000-0000-0000F4DA0000}"/>
    <cellStyle name="Percent 3 2 3 4 9" xfId="31047" xr:uid="{00000000-0005-0000-0000-0000F5DA0000}"/>
    <cellStyle name="Percent 3 2 3 5" xfId="2487" xr:uid="{00000000-0005-0000-0000-0000F6DA0000}"/>
    <cellStyle name="Percent 3 2 3 5 2" xfId="5845" xr:uid="{00000000-0005-0000-0000-0000F7DA0000}"/>
    <cellStyle name="Percent 3 2 3 5 2 2" xfId="19127" xr:uid="{00000000-0005-0000-0000-0000F8DA0000}"/>
    <cellStyle name="Percent 3 2 3 5 2 2 2" xfId="27081" xr:uid="{00000000-0005-0000-0000-0000F9DA0000}"/>
    <cellStyle name="Percent 3 2 3 5 2 2 2 2" xfId="56040" xr:uid="{00000000-0005-0000-0000-0000FADA0000}"/>
    <cellStyle name="Percent 3 2 3 5 2 2 3" xfId="48099" xr:uid="{00000000-0005-0000-0000-0000FBDA0000}"/>
    <cellStyle name="Percent 3 2 3 5 2 3" xfId="12457" xr:uid="{00000000-0005-0000-0000-0000FCDA0000}"/>
    <cellStyle name="Percent 3 2 3 5 2 3 2" xfId="41515" xr:uid="{00000000-0005-0000-0000-0000FDDA0000}"/>
    <cellStyle name="Percent 3 2 3 5 2 4" xfId="34931" xr:uid="{00000000-0005-0000-0000-0000FEDA0000}"/>
    <cellStyle name="Percent 3 2 3 5 3" xfId="15943" xr:uid="{00000000-0005-0000-0000-0000FFDA0000}"/>
    <cellStyle name="Percent 3 2 3 5 3 2" xfId="23923" xr:uid="{00000000-0005-0000-0000-000000DB0000}"/>
    <cellStyle name="Percent 3 2 3 5 3 2 2" xfId="52882" xr:uid="{00000000-0005-0000-0000-000001DB0000}"/>
    <cellStyle name="Percent 3 2 3 5 3 3" xfId="44941" xr:uid="{00000000-0005-0000-0000-000002DB0000}"/>
    <cellStyle name="Percent 3 2 3 5 4" xfId="9165" xr:uid="{00000000-0005-0000-0000-000003DB0000}"/>
    <cellStyle name="Percent 3 2 3 5 4 2" xfId="38223" xr:uid="{00000000-0005-0000-0000-000004DB0000}"/>
    <cellStyle name="Percent 3 2 3 5 5" xfId="31639" xr:uid="{00000000-0005-0000-0000-000005DB0000}"/>
    <cellStyle name="Percent 3 2 3 6" xfId="3685" xr:uid="{00000000-0005-0000-0000-000006DB0000}"/>
    <cellStyle name="Percent 3 2 3 6 2" xfId="16979" xr:uid="{00000000-0005-0000-0000-000007DB0000}"/>
    <cellStyle name="Percent 3 2 3 6 2 2" xfId="24933" xr:uid="{00000000-0005-0000-0000-000008DB0000}"/>
    <cellStyle name="Percent 3 2 3 6 2 2 2" xfId="53892" xr:uid="{00000000-0005-0000-0000-000009DB0000}"/>
    <cellStyle name="Percent 3 2 3 6 2 3" xfId="45951" xr:uid="{00000000-0005-0000-0000-00000ADB0000}"/>
    <cellStyle name="Percent 3 2 3 6 3" xfId="10309" xr:uid="{00000000-0005-0000-0000-00000BDB0000}"/>
    <cellStyle name="Percent 3 2 3 6 3 2" xfId="39367" xr:uid="{00000000-0005-0000-0000-00000CDB0000}"/>
    <cellStyle name="Percent 3 2 3 6 4" xfId="32783" xr:uid="{00000000-0005-0000-0000-00000DDB0000}"/>
    <cellStyle name="Percent 3 2 3 7" xfId="4841" xr:uid="{00000000-0005-0000-0000-00000EDB0000}"/>
    <cellStyle name="Percent 3 2 3 7 2" xfId="18123" xr:uid="{00000000-0005-0000-0000-00000FDB0000}"/>
    <cellStyle name="Percent 3 2 3 7 2 2" xfId="26077" xr:uid="{00000000-0005-0000-0000-000010DB0000}"/>
    <cellStyle name="Percent 3 2 3 7 2 2 2" xfId="55036" xr:uid="{00000000-0005-0000-0000-000011DB0000}"/>
    <cellStyle name="Percent 3 2 3 7 2 3" xfId="47095" xr:uid="{00000000-0005-0000-0000-000012DB0000}"/>
    <cellStyle name="Percent 3 2 3 7 3" xfId="11453" xr:uid="{00000000-0005-0000-0000-000013DB0000}"/>
    <cellStyle name="Percent 3 2 3 7 3 2" xfId="40511" xr:uid="{00000000-0005-0000-0000-000014DB0000}"/>
    <cellStyle name="Percent 3 2 3 7 4" xfId="33927" xr:uid="{00000000-0005-0000-0000-000015DB0000}"/>
    <cellStyle name="Percent 3 2 3 8" xfId="7010" xr:uid="{00000000-0005-0000-0000-000016DB0000}"/>
    <cellStyle name="Percent 3 2 3 8 2" xfId="20271" xr:uid="{00000000-0005-0000-0000-000017DB0000}"/>
    <cellStyle name="Percent 3 2 3 8 2 2" xfId="28225" xr:uid="{00000000-0005-0000-0000-000018DB0000}"/>
    <cellStyle name="Percent 3 2 3 8 2 2 2" xfId="57184" xr:uid="{00000000-0005-0000-0000-000019DB0000}"/>
    <cellStyle name="Percent 3 2 3 8 2 3" xfId="49243" xr:uid="{00000000-0005-0000-0000-00001ADB0000}"/>
    <cellStyle name="Percent 3 2 3 8 3" xfId="13601" xr:uid="{00000000-0005-0000-0000-00001BDB0000}"/>
    <cellStyle name="Percent 3 2 3 8 3 2" xfId="42659" xr:uid="{00000000-0005-0000-0000-00001CDB0000}"/>
    <cellStyle name="Percent 3 2 3 8 4" xfId="36075" xr:uid="{00000000-0005-0000-0000-00001DDB0000}"/>
    <cellStyle name="Percent 3 2 3 9" xfId="14879" xr:uid="{00000000-0005-0000-0000-00001EDB0000}"/>
    <cellStyle name="Percent 3 2 3 9 2" xfId="22869" xr:uid="{00000000-0005-0000-0000-00001FDB0000}"/>
    <cellStyle name="Percent 3 2 3 9 2 2" xfId="51828" xr:uid="{00000000-0005-0000-0000-000020DB0000}"/>
    <cellStyle name="Percent 3 2 3 9 3" xfId="43887" xr:uid="{00000000-0005-0000-0000-000021DB0000}"/>
    <cellStyle name="Percent 3 2 4" xfId="1539" xr:uid="{00000000-0005-0000-0000-000022DB0000}"/>
    <cellStyle name="Percent 3 2 4 10" xfId="30728" xr:uid="{00000000-0005-0000-0000-000023DB0000}"/>
    <cellStyle name="Percent 3 2 4 2" xfId="2164" xr:uid="{00000000-0005-0000-0000-000024DB0000}"/>
    <cellStyle name="Percent 3 2 4 2 2" xfId="3172" xr:uid="{00000000-0005-0000-0000-000025DB0000}"/>
    <cellStyle name="Percent 3 2 4 2 2 2" xfId="6530" xr:uid="{00000000-0005-0000-0000-000026DB0000}"/>
    <cellStyle name="Percent 3 2 4 2 2 2 2" xfId="19812" xr:uid="{00000000-0005-0000-0000-000027DB0000}"/>
    <cellStyle name="Percent 3 2 4 2 2 2 2 2" xfId="27766" xr:uid="{00000000-0005-0000-0000-000028DB0000}"/>
    <cellStyle name="Percent 3 2 4 2 2 2 2 2 2" xfId="56725" xr:uid="{00000000-0005-0000-0000-000029DB0000}"/>
    <cellStyle name="Percent 3 2 4 2 2 2 2 3" xfId="48784" xr:uid="{00000000-0005-0000-0000-00002ADB0000}"/>
    <cellStyle name="Percent 3 2 4 2 2 2 3" xfId="13142" xr:uid="{00000000-0005-0000-0000-00002BDB0000}"/>
    <cellStyle name="Percent 3 2 4 2 2 2 3 2" xfId="42200" xr:uid="{00000000-0005-0000-0000-00002CDB0000}"/>
    <cellStyle name="Percent 3 2 4 2 2 2 4" xfId="35616" xr:uid="{00000000-0005-0000-0000-00002DDB0000}"/>
    <cellStyle name="Percent 3 2 4 2 2 3" xfId="16660" xr:uid="{00000000-0005-0000-0000-00002EDB0000}"/>
    <cellStyle name="Percent 3 2 4 2 2 3 2" xfId="24614" xr:uid="{00000000-0005-0000-0000-00002FDB0000}"/>
    <cellStyle name="Percent 3 2 4 2 2 3 2 2" xfId="53573" xr:uid="{00000000-0005-0000-0000-000030DB0000}"/>
    <cellStyle name="Percent 3 2 4 2 2 3 3" xfId="45632" xr:uid="{00000000-0005-0000-0000-000031DB0000}"/>
    <cellStyle name="Percent 3 2 4 2 2 4" xfId="9850" xr:uid="{00000000-0005-0000-0000-000032DB0000}"/>
    <cellStyle name="Percent 3 2 4 2 2 4 2" xfId="38908" xr:uid="{00000000-0005-0000-0000-000033DB0000}"/>
    <cellStyle name="Percent 3 2 4 2 2 5" xfId="32324" xr:uid="{00000000-0005-0000-0000-000034DB0000}"/>
    <cellStyle name="Percent 3 2 4 2 3" xfId="4370" xr:uid="{00000000-0005-0000-0000-000035DB0000}"/>
    <cellStyle name="Percent 3 2 4 2 3 2" xfId="17664" xr:uid="{00000000-0005-0000-0000-000036DB0000}"/>
    <cellStyle name="Percent 3 2 4 2 3 2 2" xfId="25618" xr:uid="{00000000-0005-0000-0000-000037DB0000}"/>
    <cellStyle name="Percent 3 2 4 2 3 2 2 2" xfId="54577" xr:uid="{00000000-0005-0000-0000-000038DB0000}"/>
    <cellStyle name="Percent 3 2 4 2 3 2 3" xfId="46636" xr:uid="{00000000-0005-0000-0000-000039DB0000}"/>
    <cellStyle name="Percent 3 2 4 2 3 3" xfId="10994" xr:uid="{00000000-0005-0000-0000-00003ADB0000}"/>
    <cellStyle name="Percent 3 2 4 2 3 3 2" xfId="40052" xr:uid="{00000000-0005-0000-0000-00003BDB0000}"/>
    <cellStyle name="Percent 3 2 4 2 3 4" xfId="33468" xr:uid="{00000000-0005-0000-0000-00003CDB0000}"/>
    <cellStyle name="Percent 3 2 4 2 4" xfId="5526" xr:uid="{00000000-0005-0000-0000-00003DDB0000}"/>
    <cellStyle name="Percent 3 2 4 2 4 2" xfId="18808" xr:uid="{00000000-0005-0000-0000-00003EDB0000}"/>
    <cellStyle name="Percent 3 2 4 2 4 2 2" xfId="26762" xr:uid="{00000000-0005-0000-0000-00003FDB0000}"/>
    <cellStyle name="Percent 3 2 4 2 4 2 2 2" xfId="55721" xr:uid="{00000000-0005-0000-0000-000040DB0000}"/>
    <cellStyle name="Percent 3 2 4 2 4 2 3" xfId="47780" xr:uid="{00000000-0005-0000-0000-000041DB0000}"/>
    <cellStyle name="Percent 3 2 4 2 4 3" xfId="12138" xr:uid="{00000000-0005-0000-0000-000042DB0000}"/>
    <cellStyle name="Percent 3 2 4 2 4 3 2" xfId="41196" xr:uid="{00000000-0005-0000-0000-000043DB0000}"/>
    <cellStyle name="Percent 3 2 4 2 4 4" xfId="34612" xr:uid="{00000000-0005-0000-0000-000044DB0000}"/>
    <cellStyle name="Percent 3 2 4 2 5" xfId="7695" xr:uid="{00000000-0005-0000-0000-000045DB0000}"/>
    <cellStyle name="Percent 3 2 4 2 5 2" xfId="20956" xr:uid="{00000000-0005-0000-0000-000046DB0000}"/>
    <cellStyle name="Percent 3 2 4 2 5 2 2" xfId="28910" xr:uid="{00000000-0005-0000-0000-000047DB0000}"/>
    <cellStyle name="Percent 3 2 4 2 5 2 2 2" xfId="57869" xr:uid="{00000000-0005-0000-0000-000048DB0000}"/>
    <cellStyle name="Percent 3 2 4 2 5 2 3" xfId="49928" xr:uid="{00000000-0005-0000-0000-000049DB0000}"/>
    <cellStyle name="Percent 3 2 4 2 5 3" xfId="14286" xr:uid="{00000000-0005-0000-0000-00004ADB0000}"/>
    <cellStyle name="Percent 3 2 4 2 5 3 2" xfId="43344" xr:uid="{00000000-0005-0000-0000-00004BDB0000}"/>
    <cellStyle name="Percent 3 2 4 2 5 4" xfId="36760" xr:uid="{00000000-0005-0000-0000-00004CDB0000}"/>
    <cellStyle name="Percent 3 2 4 2 6" xfId="15565" xr:uid="{00000000-0005-0000-0000-00004DDB0000}"/>
    <cellStyle name="Percent 3 2 4 2 6 2" xfId="23555" xr:uid="{00000000-0005-0000-0000-00004EDB0000}"/>
    <cellStyle name="Percent 3 2 4 2 6 2 2" xfId="52514" xr:uid="{00000000-0005-0000-0000-00004FDB0000}"/>
    <cellStyle name="Percent 3 2 4 2 6 3" xfId="44573" xr:uid="{00000000-0005-0000-0000-000050DB0000}"/>
    <cellStyle name="Percent 3 2 4 2 7" xfId="22106" xr:uid="{00000000-0005-0000-0000-000051DB0000}"/>
    <cellStyle name="Percent 3 2 4 2 7 2" xfId="30054" xr:uid="{00000000-0005-0000-0000-000052DB0000}"/>
    <cellStyle name="Percent 3 2 4 2 7 2 2" xfId="59013" xr:uid="{00000000-0005-0000-0000-000053DB0000}"/>
    <cellStyle name="Percent 3 2 4 2 7 3" xfId="51072" xr:uid="{00000000-0005-0000-0000-000054DB0000}"/>
    <cellStyle name="Percent 3 2 4 2 8" xfId="8846" xr:uid="{00000000-0005-0000-0000-000055DB0000}"/>
    <cellStyle name="Percent 3 2 4 2 8 2" xfId="37904" xr:uid="{00000000-0005-0000-0000-000056DB0000}"/>
    <cellStyle name="Percent 3 2 4 2 9" xfId="31320" xr:uid="{00000000-0005-0000-0000-000057DB0000}"/>
    <cellStyle name="Percent 3 2 4 3" xfId="2580" xr:uid="{00000000-0005-0000-0000-000058DB0000}"/>
    <cellStyle name="Percent 3 2 4 3 2" xfId="5938" xr:uid="{00000000-0005-0000-0000-000059DB0000}"/>
    <cellStyle name="Percent 3 2 4 3 2 2" xfId="19220" xr:uid="{00000000-0005-0000-0000-00005ADB0000}"/>
    <cellStyle name="Percent 3 2 4 3 2 2 2" xfId="27174" xr:uid="{00000000-0005-0000-0000-00005BDB0000}"/>
    <cellStyle name="Percent 3 2 4 3 2 2 2 2" xfId="56133" xr:uid="{00000000-0005-0000-0000-00005CDB0000}"/>
    <cellStyle name="Percent 3 2 4 3 2 2 3" xfId="48192" xr:uid="{00000000-0005-0000-0000-00005DDB0000}"/>
    <cellStyle name="Percent 3 2 4 3 2 3" xfId="12550" xr:uid="{00000000-0005-0000-0000-00005EDB0000}"/>
    <cellStyle name="Percent 3 2 4 3 2 3 2" xfId="41608" xr:uid="{00000000-0005-0000-0000-00005FDB0000}"/>
    <cellStyle name="Percent 3 2 4 3 2 4" xfId="35024" xr:uid="{00000000-0005-0000-0000-000060DB0000}"/>
    <cellStyle name="Percent 3 2 4 3 3" xfId="16068" xr:uid="{00000000-0005-0000-0000-000061DB0000}"/>
    <cellStyle name="Percent 3 2 4 3 3 2" xfId="24022" xr:uid="{00000000-0005-0000-0000-000062DB0000}"/>
    <cellStyle name="Percent 3 2 4 3 3 2 2" xfId="52981" xr:uid="{00000000-0005-0000-0000-000063DB0000}"/>
    <cellStyle name="Percent 3 2 4 3 3 3" xfId="45040" xr:uid="{00000000-0005-0000-0000-000064DB0000}"/>
    <cellStyle name="Percent 3 2 4 3 4" xfId="9258" xr:uid="{00000000-0005-0000-0000-000065DB0000}"/>
    <cellStyle name="Percent 3 2 4 3 4 2" xfId="38316" xr:uid="{00000000-0005-0000-0000-000066DB0000}"/>
    <cellStyle name="Percent 3 2 4 3 5" xfId="31732" xr:uid="{00000000-0005-0000-0000-000067DB0000}"/>
    <cellStyle name="Percent 3 2 4 4" xfId="3778" xr:uid="{00000000-0005-0000-0000-000068DB0000}"/>
    <cellStyle name="Percent 3 2 4 4 2" xfId="17072" xr:uid="{00000000-0005-0000-0000-000069DB0000}"/>
    <cellStyle name="Percent 3 2 4 4 2 2" xfId="25026" xr:uid="{00000000-0005-0000-0000-00006ADB0000}"/>
    <cellStyle name="Percent 3 2 4 4 2 2 2" xfId="53985" xr:uid="{00000000-0005-0000-0000-00006BDB0000}"/>
    <cellStyle name="Percent 3 2 4 4 2 3" xfId="46044" xr:uid="{00000000-0005-0000-0000-00006CDB0000}"/>
    <cellStyle name="Percent 3 2 4 4 3" xfId="10402" xr:uid="{00000000-0005-0000-0000-00006DDB0000}"/>
    <cellStyle name="Percent 3 2 4 4 3 2" xfId="39460" xr:uid="{00000000-0005-0000-0000-00006EDB0000}"/>
    <cellStyle name="Percent 3 2 4 4 4" xfId="32876" xr:uid="{00000000-0005-0000-0000-00006FDB0000}"/>
    <cellStyle name="Percent 3 2 4 5" xfId="4934" xr:uid="{00000000-0005-0000-0000-000070DB0000}"/>
    <cellStyle name="Percent 3 2 4 5 2" xfId="18216" xr:uid="{00000000-0005-0000-0000-000071DB0000}"/>
    <cellStyle name="Percent 3 2 4 5 2 2" xfId="26170" xr:uid="{00000000-0005-0000-0000-000072DB0000}"/>
    <cellStyle name="Percent 3 2 4 5 2 2 2" xfId="55129" xr:uid="{00000000-0005-0000-0000-000073DB0000}"/>
    <cellStyle name="Percent 3 2 4 5 2 3" xfId="47188" xr:uid="{00000000-0005-0000-0000-000074DB0000}"/>
    <cellStyle name="Percent 3 2 4 5 3" xfId="11546" xr:uid="{00000000-0005-0000-0000-000075DB0000}"/>
    <cellStyle name="Percent 3 2 4 5 3 2" xfId="40604" xr:uid="{00000000-0005-0000-0000-000076DB0000}"/>
    <cellStyle name="Percent 3 2 4 5 4" xfId="34020" xr:uid="{00000000-0005-0000-0000-000077DB0000}"/>
    <cellStyle name="Percent 3 2 4 6" xfId="7103" xr:uid="{00000000-0005-0000-0000-000078DB0000}"/>
    <cellStyle name="Percent 3 2 4 6 2" xfId="20364" xr:uid="{00000000-0005-0000-0000-000079DB0000}"/>
    <cellStyle name="Percent 3 2 4 6 2 2" xfId="28318" xr:uid="{00000000-0005-0000-0000-00007ADB0000}"/>
    <cellStyle name="Percent 3 2 4 6 2 2 2" xfId="57277" xr:uid="{00000000-0005-0000-0000-00007BDB0000}"/>
    <cellStyle name="Percent 3 2 4 6 2 3" xfId="49336" xr:uid="{00000000-0005-0000-0000-00007CDB0000}"/>
    <cellStyle name="Percent 3 2 4 6 3" xfId="13694" xr:uid="{00000000-0005-0000-0000-00007DDB0000}"/>
    <cellStyle name="Percent 3 2 4 6 3 2" xfId="42752" xr:uid="{00000000-0005-0000-0000-00007EDB0000}"/>
    <cellStyle name="Percent 3 2 4 6 4" xfId="36168" xr:uid="{00000000-0005-0000-0000-00007FDB0000}"/>
    <cellStyle name="Percent 3 2 4 7" xfId="14972" xr:uid="{00000000-0005-0000-0000-000080DB0000}"/>
    <cellStyle name="Percent 3 2 4 7 2" xfId="22962" xr:uid="{00000000-0005-0000-0000-000081DB0000}"/>
    <cellStyle name="Percent 3 2 4 7 2 2" xfId="51921" xr:uid="{00000000-0005-0000-0000-000082DB0000}"/>
    <cellStyle name="Percent 3 2 4 7 3" xfId="43980" xr:uid="{00000000-0005-0000-0000-000083DB0000}"/>
    <cellStyle name="Percent 3 2 4 8" xfId="21514" xr:uid="{00000000-0005-0000-0000-000084DB0000}"/>
    <cellStyle name="Percent 3 2 4 8 2" xfId="29462" xr:uid="{00000000-0005-0000-0000-000085DB0000}"/>
    <cellStyle name="Percent 3 2 4 8 2 2" xfId="58421" xr:uid="{00000000-0005-0000-0000-000086DB0000}"/>
    <cellStyle name="Percent 3 2 4 8 3" xfId="50480" xr:uid="{00000000-0005-0000-0000-000087DB0000}"/>
    <cellStyle name="Percent 3 2 4 9" xfId="8254" xr:uid="{00000000-0005-0000-0000-000088DB0000}"/>
    <cellStyle name="Percent 3 2 4 9 2" xfId="37312" xr:uid="{00000000-0005-0000-0000-000089DB0000}"/>
    <cellStyle name="Percent 3 2 5" xfId="1981" xr:uid="{00000000-0005-0000-0000-00008ADB0000}"/>
    <cellStyle name="Percent 3 2 5 2" xfId="2989" xr:uid="{00000000-0005-0000-0000-00008BDB0000}"/>
    <cellStyle name="Percent 3 2 5 2 2" xfId="6347" xr:uid="{00000000-0005-0000-0000-00008CDB0000}"/>
    <cellStyle name="Percent 3 2 5 2 2 2" xfId="19629" xr:uid="{00000000-0005-0000-0000-00008DDB0000}"/>
    <cellStyle name="Percent 3 2 5 2 2 2 2" xfId="27583" xr:uid="{00000000-0005-0000-0000-00008EDB0000}"/>
    <cellStyle name="Percent 3 2 5 2 2 2 2 2" xfId="56542" xr:uid="{00000000-0005-0000-0000-00008FDB0000}"/>
    <cellStyle name="Percent 3 2 5 2 2 2 3" xfId="48601" xr:uid="{00000000-0005-0000-0000-000090DB0000}"/>
    <cellStyle name="Percent 3 2 5 2 2 3" xfId="12959" xr:uid="{00000000-0005-0000-0000-000091DB0000}"/>
    <cellStyle name="Percent 3 2 5 2 2 3 2" xfId="42017" xr:uid="{00000000-0005-0000-0000-000092DB0000}"/>
    <cellStyle name="Percent 3 2 5 2 2 4" xfId="35433" xr:uid="{00000000-0005-0000-0000-000093DB0000}"/>
    <cellStyle name="Percent 3 2 5 2 3" xfId="16477" xr:uid="{00000000-0005-0000-0000-000094DB0000}"/>
    <cellStyle name="Percent 3 2 5 2 3 2" xfId="24431" xr:uid="{00000000-0005-0000-0000-000095DB0000}"/>
    <cellStyle name="Percent 3 2 5 2 3 2 2" xfId="53390" xr:uid="{00000000-0005-0000-0000-000096DB0000}"/>
    <cellStyle name="Percent 3 2 5 2 3 3" xfId="45449" xr:uid="{00000000-0005-0000-0000-000097DB0000}"/>
    <cellStyle name="Percent 3 2 5 2 4" xfId="9667" xr:uid="{00000000-0005-0000-0000-000098DB0000}"/>
    <cellStyle name="Percent 3 2 5 2 4 2" xfId="38725" xr:uid="{00000000-0005-0000-0000-000099DB0000}"/>
    <cellStyle name="Percent 3 2 5 2 5" xfId="32141" xr:uid="{00000000-0005-0000-0000-00009ADB0000}"/>
    <cellStyle name="Percent 3 2 5 3" xfId="4187" xr:uid="{00000000-0005-0000-0000-00009BDB0000}"/>
    <cellStyle name="Percent 3 2 5 3 2" xfId="17481" xr:uid="{00000000-0005-0000-0000-00009CDB0000}"/>
    <cellStyle name="Percent 3 2 5 3 2 2" xfId="25435" xr:uid="{00000000-0005-0000-0000-00009DDB0000}"/>
    <cellStyle name="Percent 3 2 5 3 2 2 2" xfId="54394" xr:uid="{00000000-0005-0000-0000-00009EDB0000}"/>
    <cellStyle name="Percent 3 2 5 3 2 3" xfId="46453" xr:uid="{00000000-0005-0000-0000-00009FDB0000}"/>
    <cellStyle name="Percent 3 2 5 3 3" xfId="10811" xr:uid="{00000000-0005-0000-0000-0000A0DB0000}"/>
    <cellStyle name="Percent 3 2 5 3 3 2" xfId="39869" xr:uid="{00000000-0005-0000-0000-0000A1DB0000}"/>
    <cellStyle name="Percent 3 2 5 3 4" xfId="33285" xr:uid="{00000000-0005-0000-0000-0000A2DB0000}"/>
    <cellStyle name="Percent 3 2 5 4" xfId="5343" xr:uid="{00000000-0005-0000-0000-0000A3DB0000}"/>
    <cellStyle name="Percent 3 2 5 4 2" xfId="18625" xr:uid="{00000000-0005-0000-0000-0000A4DB0000}"/>
    <cellStyle name="Percent 3 2 5 4 2 2" xfId="26579" xr:uid="{00000000-0005-0000-0000-0000A5DB0000}"/>
    <cellStyle name="Percent 3 2 5 4 2 2 2" xfId="55538" xr:uid="{00000000-0005-0000-0000-0000A6DB0000}"/>
    <cellStyle name="Percent 3 2 5 4 2 3" xfId="47597" xr:uid="{00000000-0005-0000-0000-0000A7DB0000}"/>
    <cellStyle name="Percent 3 2 5 4 3" xfId="11955" xr:uid="{00000000-0005-0000-0000-0000A8DB0000}"/>
    <cellStyle name="Percent 3 2 5 4 3 2" xfId="41013" xr:uid="{00000000-0005-0000-0000-0000A9DB0000}"/>
    <cellStyle name="Percent 3 2 5 4 4" xfId="34429" xr:uid="{00000000-0005-0000-0000-0000AADB0000}"/>
    <cellStyle name="Percent 3 2 5 5" xfId="7512" xr:uid="{00000000-0005-0000-0000-0000ABDB0000}"/>
    <cellStyle name="Percent 3 2 5 5 2" xfId="20773" xr:uid="{00000000-0005-0000-0000-0000ACDB0000}"/>
    <cellStyle name="Percent 3 2 5 5 2 2" xfId="28727" xr:uid="{00000000-0005-0000-0000-0000ADDB0000}"/>
    <cellStyle name="Percent 3 2 5 5 2 2 2" xfId="57686" xr:uid="{00000000-0005-0000-0000-0000AEDB0000}"/>
    <cellStyle name="Percent 3 2 5 5 2 3" xfId="49745" xr:uid="{00000000-0005-0000-0000-0000AFDB0000}"/>
    <cellStyle name="Percent 3 2 5 5 3" xfId="14103" xr:uid="{00000000-0005-0000-0000-0000B0DB0000}"/>
    <cellStyle name="Percent 3 2 5 5 3 2" xfId="43161" xr:uid="{00000000-0005-0000-0000-0000B1DB0000}"/>
    <cellStyle name="Percent 3 2 5 5 4" xfId="36577" xr:uid="{00000000-0005-0000-0000-0000B2DB0000}"/>
    <cellStyle name="Percent 3 2 5 6" xfId="15382" xr:uid="{00000000-0005-0000-0000-0000B3DB0000}"/>
    <cellStyle name="Percent 3 2 5 6 2" xfId="23372" xr:uid="{00000000-0005-0000-0000-0000B4DB0000}"/>
    <cellStyle name="Percent 3 2 5 6 2 2" xfId="52331" xr:uid="{00000000-0005-0000-0000-0000B5DB0000}"/>
    <cellStyle name="Percent 3 2 5 6 3" xfId="44390" xr:uid="{00000000-0005-0000-0000-0000B6DB0000}"/>
    <cellStyle name="Percent 3 2 5 7" xfId="21923" xr:uid="{00000000-0005-0000-0000-0000B7DB0000}"/>
    <cellStyle name="Percent 3 2 5 7 2" xfId="29871" xr:uid="{00000000-0005-0000-0000-0000B8DB0000}"/>
    <cellStyle name="Percent 3 2 5 7 2 2" xfId="58830" xr:uid="{00000000-0005-0000-0000-0000B9DB0000}"/>
    <cellStyle name="Percent 3 2 5 7 3" xfId="50889" xr:uid="{00000000-0005-0000-0000-0000BADB0000}"/>
    <cellStyle name="Percent 3 2 5 8" xfId="8663" xr:uid="{00000000-0005-0000-0000-0000BBDB0000}"/>
    <cellStyle name="Percent 3 2 5 8 2" xfId="37721" xr:uid="{00000000-0005-0000-0000-0000BCDB0000}"/>
    <cellStyle name="Percent 3 2 5 9" xfId="31137" xr:uid="{00000000-0005-0000-0000-0000BDDB0000}"/>
    <cellStyle name="Percent 3 2 6" xfId="1797" xr:uid="{00000000-0005-0000-0000-0000BEDB0000}"/>
    <cellStyle name="Percent 3 2 6 2" xfId="2809" xr:uid="{00000000-0005-0000-0000-0000BFDB0000}"/>
    <cellStyle name="Percent 3 2 6 2 2" xfId="6167" xr:uid="{00000000-0005-0000-0000-0000C0DB0000}"/>
    <cellStyle name="Percent 3 2 6 2 2 2" xfId="19449" xr:uid="{00000000-0005-0000-0000-0000C1DB0000}"/>
    <cellStyle name="Percent 3 2 6 2 2 2 2" xfId="27403" xr:uid="{00000000-0005-0000-0000-0000C2DB0000}"/>
    <cellStyle name="Percent 3 2 6 2 2 2 2 2" xfId="56362" xr:uid="{00000000-0005-0000-0000-0000C3DB0000}"/>
    <cellStyle name="Percent 3 2 6 2 2 2 3" xfId="48421" xr:uid="{00000000-0005-0000-0000-0000C4DB0000}"/>
    <cellStyle name="Percent 3 2 6 2 2 3" xfId="12779" xr:uid="{00000000-0005-0000-0000-0000C5DB0000}"/>
    <cellStyle name="Percent 3 2 6 2 2 3 2" xfId="41837" xr:uid="{00000000-0005-0000-0000-0000C6DB0000}"/>
    <cellStyle name="Percent 3 2 6 2 2 4" xfId="35253" xr:uid="{00000000-0005-0000-0000-0000C7DB0000}"/>
    <cellStyle name="Percent 3 2 6 2 3" xfId="16297" xr:uid="{00000000-0005-0000-0000-0000C8DB0000}"/>
    <cellStyle name="Percent 3 2 6 2 3 2" xfId="24251" xr:uid="{00000000-0005-0000-0000-0000C9DB0000}"/>
    <cellStyle name="Percent 3 2 6 2 3 2 2" xfId="53210" xr:uid="{00000000-0005-0000-0000-0000CADB0000}"/>
    <cellStyle name="Percent 3 2 6 2 3 3" xfId="45269" xr:uid="{00000000-0005-0000-0000-0000CBDB0000}"/>
    <cellStyle name="Percent 3 2 6 2 4" xfId="9487" xr:uid="{00000000-0005-0000-0000-0000CCDB0000}"/>
    <cellStyle name="Percent 3 2 6 2 4 2" xfId="38545" xr:uid="{00000000-0005-0000-0000-0000CDDB0000}"/>
    <cellStyle name="Percent 3 2 6 2 5" xfId="31961" xr:uid="{00000000-0005-0000-0000-0000CEDB0000}"/>
    <cellStyle name="Percent 3 2 6 3" xfId="4007" xr:uid="{00000000-0005-0000-0000-0000CFDB0000}"/>
    <cellStyle name="Percent 3 2 6 3 2" xfId="17301" xr:uid="{00000000-0005-0000-0000-0000D0DB0000}"/>
    <cellStyle name="Percent 3 2 6 3 2 2" xfId="25255" xr:uid="{00000000-0005-0000-0000-0000D1DB0000}"/>
    <cellStyle name="Percent 3 2 6 3 2 2 2" xfId="54214" xr:uid="{00000000-0005-0000-0000-0000D2DB0000}"/>
    <cellStyle name="Percent 3 2 6 3 2 3" xfId="46273" xr:uid="{00000000-0005-0000-0000-0000D3DB0000}"/>
    <cellStyle name="Percent 3 2 6 3 3" xfId="10631" xr:uid="{00000000-0005-0000-0000-0000D4DB0000}"/>
    <cellStyle name="Percent 3 2 6 3 3 2" xfId="39689" xr:uid="{00000000-0005-0000-0000-0000D5DB0000}"/>
    <cellStyle name="Percent 3 2 6 3 4" xfId="33105" xr:uid="{00000000-0005-0000-0000-0000D6DB0000}"/>
    <cellStyle name="Percent 3 2 6 4" xfId="5163" xr:uid="{00000000-0005-0000-0000-0000D7DB0000}"/>
    <cellStyle name="Percent 3 2 6 4 2" xfId="18445" xr:uid="{00000000-0005-0000-0000-0000D8DB0000}"/>
    <cellStyle name="Percent 3 2 6 4 2 2" xfId="26399" xr:uid="{00000000-0005-0000-0000-0000D9DB0000}"/>
    <cellStyle name="Percent 3 2 6 4 2 2 2" xfId="55358" xr:uid="{00000000-0005-0000-0000-0000DADB0000}"/>
    <cellStyle name="Percent 3 2 6 4 2 3" xfId="47417" xr:uid="{00000000-0005-0000-0000-0000DBDB0000}"/>
    <cellStyle name="Percent 3 2 6 4 3" xfId="11775" xr:uid="{00000000-0005-0000-0000-0000DCDB0000}"/>
    <cellStyle name="Percent 3 2 6 4 3 2" xfId="40833" xr:uid="{00000000-0005-0000-0000-0000DDDB0000}"/>
    <cellStyle name="Percent 3 2 6 4 4" xfId="34249" xr:uid="{00000000-0005-0000-0000-0000DEDB0000}"/>
    <cellStyle name="Percent 3 2 6 5" xfId="7332" xr:uid="{00000000-0005-0000-0000-0000DFDB0000}"/>
    <cellStyle name="Percent 3 2 6 5 2" xfId="20593" xr:uid="{00000000-0005-0000-0000-0000E0DB0000}"/>
    <cellStyle name="Percent 3 2 6 5 2 2" xfId="28547" xr:uid="{00000000-0005-0000-0000-0000E1DB0000}"/>
    <cellStyle name="Percent 3 2 6 5 2 2 2" xfId="57506" xr:uid="{00000000-0005-0000-0000-0000E2DB0000}"/>
    <cellStyle name="Percent 3 2 6 5 2 3" xfId="49565" xr:uid="{00000000-0005-0000-0000-0000E3DB0000}"/>
    <cellStyle name="Percent 3 2 6 5 3" xfId="13923" xr:uid="{00000000-0005-0000-0000-0000E4DB0000}"/>
    <cellStyle name="Percent 3 2 6 5 3 2" xfId="42981" xr:uid="{00000000-0005-0000-0000-0000E5DB0000}"/>
    <cellStyle name="Percent 3 2 6 5 4" xfId="36397" xr:uid="{00000000-0005-0000-0000-0000E6DB0000}"/>
    <cellStyle name="Percent 3 2 6 6" xfId="15202" xr:uid="{00000000-0005-0000-0000-0000E7DB0000}"/>
    <cellStyle name="Percent 3 2 6 6 2" xfId="23192" xr:uid="{00000000-0005-0000-0000-0000E8DB0000}"/>
    <cellStyle name="Percent 3 2 6 6 2 2" xfId="52151" xr:uid="{00000000-0005-0000-0000-0000E9DB0000}"/>
    <cellStyle name="Percent 3 2 6 6 3" xfId="44210" xr:uid="{00000000-0005-0000-0000-0000EADB0000}"/>
    <cellStyle name="Percent 3 2 6 7" xfId="21743" xr:uid="{00000000-0005-0000-0000-0000EBDB0000}"/>
    <cellStyle name="Percent 3 2 6 7 2" xfId="29691" xr:uid="{00000000-0005-0000-0000-0000ECDB0000}"/>
    <cellStyle name="Percent 3 2 6 7 2 2" xfId="58650" xr:uid="{00000000-0005-0000-0000-0000EDDB0000}"/>
    <cellStyle name="Percent 3 2 6 7 3" xfId="50709" xr:uid="{00000000-0005-0000-0000-0000EEDB0000}"/>
    <cellStyle name="Percent 3 2 6 8" xfId="8483" xr:uid="{00000000-0005-0000-0000-0000EFDB0000}"/>
    <cellStyle name="Percent 3 2 6 8 2" xfId="37541" xr:uid="{00000000-0005-0000-0000-0000F0DB0000}"/>
    <cellStyle name="Percent 3 2 6 9" xfId="30957" xr:uid="{00000000-0005-0000-0000-0000F1DB0000}"/>
    <cellStyle name="Percent 3 2 7" xfId="3526" xr:uid="{00000000-0005-0000-0000-0000F2DB0000}"/>
    <cellStyle name="Percent 3 2 7 2" xfId="4677" xr:uid="{00000000-0005-0000-0000-0000F3DB0000}"/>
    <cellStyle name="Percent 3 2 7 2 2" xfId="17971" xr:uid="{00000000-0005-0000-0000-0000F4DB0000}"/>
    <cellStyle name="Percent 3 2 7 2 2 2" xfId="25925" xr:uid="{00000000-0005-0000-0000-0000F5DB0000}"/>
    <cellStyle name="Percent 3 2 7 2 2 2 2" xfId="54884" xr:uid="{00000000-0005-0000-0000-0000F6DB0000}"/>
    <cellStyle name="Percent 3 2 7 2 2 3" xfId="46943" xr:uid="{00000000-0005-0000-0000-0000F7DB0000}"/>
    <cellStyle name="Percent 3 2 7 2 3" xfId="11301" xr:uid="{00000000-0005-0000-0000-0000F8DB0000}"/>
    <cellStyle name="Percent 3 2 7 2 3 2" xfId="40359" xr:uid="{00000000-0005-0000-0000-0000F9DB0000}"/>
    <cellStyle name="Percent 3 2 7 2 4" xfId="33775" xr:uid="{00000000-0005-0000-0000-0000FADB0000}"/>
    <cellStyle name="Percent 3 2 7 3" xfId="6837" xr:uid="{00000000-0005-0000-0000-0000FBDB0000}"/>
    <cellStyle name="Percent 3 2 7 3 2" xfId="20119" xr:uid="{00000000-0005-0000-0000-0000FCDB0000}"/>
    <cellStyle name="Percent 3 2 7 3 2 2" xfId="28073" xr:uid="{00000000-0005-0000-0000-0000FDDB0000}"/>
    <cellStyle name="Percent 3 2 7 3 2 2 2" xfId="57032" xr:uid="{00000000-0005-0000-0000-0000FEDB0000}"/>
    <cellStyle name="Percent 3 2 7 3 2 3" xfId="49091" xr:uid="{00000000-0005-0000-0000-0000FFDB0000}"/>
    <cellStyle name="Percent 3 2 7 3 3" xfId="13449" xr:uid="{00000000-0005-0000-0000-000000DC0000}"/>
    <cellStyle name="Percent 3 2 7 3 3 2" xfId="42507" xr:uid="{00000000-0005-0000-0000-000001DC0000}"/>
    <cellStyle name="Percent 3 2 7 3 4" xfId="35923" xr:uid="{00000000-0005-0000-0000-000002DC0000}"/>
    <cellStyle name="Percent 3 2 7 4" xfId="8002" xr:uid="{00000000-0005-0000-0000-000003DC0000}"/>
    <cellStyle name="Percent 3 2 7 4 2" xfId="21263" xr:uid="{00000000-0005-0000-0000-000004DC0000}"/>
    <cellStyle name="Percent 3 2 7 4 2 2" xfId="29217" xr:uid="{00000000-0005-0000-0000-000005DC0000}"/>
    <cellStyle name="Percent 3 2 7 4 2 2 2" xfId="58176" xr:uid="{00000000-0005-0000-0000-000006DC0000}"/>
    <cellStyle name="Percent 3 2 7 4 2 3" xfId="50235" xr:uid="{00000000-0005-0000-0000-000007DC0000}"/>
    <cellStyle name="Percent 3 2 7 4 3" xfId="14593" xr:uid="{00000000-0005-0000-0000-000008DC0000}"/>
    <cellStyle name="Percent 3 2 7 4 3 2" xfId="43651" xr:uid="{00000000-0005-0000-0000-000009DC0000}"/>
    <cellStyle name="Percent 3 2 7 4 4" xfId="37067" xr:uid="{00000000-0005-0000-0000-00000ADC0000}"/>
    <cellStyle name="Percent 3 2 7 5" xfId="15875" xr:uid="{00000000-0005-0000-0000-00000BDC0000}"/>
    <cellStyle name="Percent 3 2 7 5 2" xfId="23864" xr:uid="{00000000-0005-0000-0000-00000CDC0000}"/>
    <cellStyle name="Percent 3 2 7 5 2 2" xfId="52823" xr:uid="{00000000-0005-0000-0000-00000DDC0000}"/>
    <cellStyle name="Percent 3 2 7 5 3" xfId="44882" xr:uid="{00000000-0005-0000-0000-00000EDC0000}"/>
    <cellStyle name="Percent 3 2 7 6" xfId="22413" xr:uid="{00000000-0005-0000-0000-00000FDC0000}"/>
    <cellStyle name="Percent 3 2 7 6 2" xfId="30361" xr:uid="{00000000-0005-0000-0000-000010DC0000}"/>
    <cellStyle name="Percent 3 2 7 6 2 2" xfId="59320" xr:uid="{00000000-0005-0000-0000-000011DC0000}"/>
    <cellStyle name="Percent 3 2 7 6 3" xfId="51379" xr:uid="{00000000-0005-0000-0000-000012DC0000}"/>
    <cellStyle name="Percent 3 2 7 7" xfId="10157" xr:uid="{00000000-0005-0000-0000-000013DC0000}"/>
    <cellStyle name="Percent 3 2 7 7 2" xfId="39215" xr:uid="{00000000-0005-0000-0000-000014DC0000}"/>
    <cellStyle name="Percent 3 2 7 8" xfId="32631" xr:uid="{00000000-0005-0000-0000-000015DC0000}"/>
    <cellStyle name="Percent 3 2 8" xfId="2396" xr:uid="{00000000-0005-0000-0000-000016DC0000}"/>
    <cellStyle name="Percent 3 2 8 2" xfId="5755" xr:uid="{00000000-0005-0000-0000-000017DC0000}"/>
    <cellStyle name="Percent 3 2 8 2 2" xfId="19037" xr:uid="{00000000-0005-0000-0000-000018DC0000}"/>
    <cellStyle name="Percent 3 2 8 2 2 2" xfId="26991" xr:uid="{00000000-0005-0000-0000-000019DC0000}"/>
    <cellStyle name="Percent 3 2 8 2 2 2 2" xfId="55950" xr:uid="{00000000-0005-0000-0000-00001ADC0000}"/>
    <cellStyle name="Percent 3 2 8 2 2 3" xfId="48009" xr:uid="{00000000-0005-0000-0000-00001BDC0000}"/>
    <cellStyle name="Percent 3 2 8 2 3" xfId="12367" xr:uid="{00000000-0005-0000-0000-00001CDC0000}"/>
    <cellStyle name="Percent 3 2 8 2 3 2" xfId="41425" xr:uid="{00000000-0005-0000-0000-00001DDC0000}"/>
    <cellStyle name="Percent 3 2 8 2 4" xfId="34841" xr:uid="{00000000-0005-0000-0000-00001EDC0000}"/>
    <cellStyle name="Percent 3 2 8 3" xfId="15987" xr:uid="{00000000-0005-0000-0000-00001FDC0000}"/>
    <cellStyle name="Percent 3 2 8 3 2" xfId="23951" xr:uid="{00000000-0005-0000-0000-000020DC0000}"/>
    <cellStyle name="Percent 3 2 8 3 2 2" xfId="52910" xr:uid="{00000000-0005-0000-0000-000021DC0000}"/>
    <cellStyle name="Percent 3 2 8 3 3" xfId="44969" xr:uid="{00000000-0005-0000-0000-000022DC0000}"/>
    <cellStyle name="Percent 3 2 8 4" xfId="9075" xr:uid="{00000000-0005-0000-0000-000023DC0000}"/>
    <cellStyle name="Percent 3 2 8 4 2" xfId="38133" xr:uid="{00000000-0005-0000-0000-000024DC0000}"/>
    <cellStyle name="Percent 3 2 8 5" xfId="31549" xr:uid="{00000000-0005-0000-0000-000025DC0000}"/>
    <cellStyle name="Percent 3 2 9" xfId="3595" xr:uid="{00000000-0005-0000-0000-000026DC0000}"/>
    <cellStyle name="Percent 3 2 9 2" xfId="16889" xr:uid="{00000000-0005-0000-0000-000027DC0000}"/>
    <cellStyle name="Percent 3 2 9 2 2" xfId="24843" xr:uid="{00000000-0005-0000-0000-000028DC0000}"/>
    <cellStyle name="Percent 3 2 9 2 2 2" xfId="53802" xr:uid="{00000000-0005-0000-0000-000029DC0000}"/>
    <cellStyle name="Percent 3 2 9 2 3" xfId="45861" xr:uid="{00000000-0005-0000-0000-00002ADC0000}"/>
    <cellStyle name="Percent 3 2 9 3" xfId="10219" xr:uid="{00000000-0005-0000-0000-00002BDC0000}"/>
    <cellStyle name="Percent 3 2 9 3 2" xfId="39277" xr:uid="{00000000-0005-0000-0000-00002CDC0000}"/>
    <cellStyle name="Percent 3 2 9 4" xfId="32693" xr:uid="{00000000-0005-0000-0000-00002DDC0000}"/>
    <cellStyle name="Percent 3 3" xfId="1224" xr:uid="{00000000-0005-0000-0000-00002EDC0000}"/>
    <cellStyle name="Percent 3 4" xfId="106" xr:uid="{00000000-0005-0000-0000-00002FDC0000}"/>
    <cellStyle name="Percent 3 4 10" xfId="14691" xr:uid="{00000000-0005-0000-0000-000030DC0000}"/>
    <cellStyle name="Percent 3 4 10 2" xfId="22726" xr:uid="{00000000-0005-0000-0000-000031DC0000}"/>
    <cellStyle name="Percent 3 4 10 2 2" xfId="51685" xr:uid="{00000000-0005-0000-0000-000032DC0000}"/>
    <cellStyle name="Percent 3 4 10 3" xfId="43744" xr:uid="{00000000-0005-0000-0000-000033DC0000}"/>
    <cellStyle name="Percent 3 4 11" xfId="21353" xr:uid="{00000000-0005-0000-0000-000034DC0000}"/>
    <cellStyle name="Percent 3 4 11 2" xfId="29305" xr:uid="{00000000-0005-0000-0000-000035DC0000}"/>
    <cellStyle name="Percent 3 4 11 2 2" xfId="58264" xr:uid="{00000000-0005-0000-0000-000036DC0000}"/>
    <cellStyle name="Percent 3 4 11 3" xfId="50323" xr:uid="{00000000-0005-0000-0000-000037DC0000}"/>
    <cellStyle name="Percent 3 4 12" xfId="8095" xr:uid="{00000000-0005-0000-0000-000038DC0000}"/>
    <cellStyle name="Percent 3 4 12 2" xfId="37155" xr:uid="{00000000-0005-0000-0000-000039DC0000}"/>
    <cellStyle name="Percent 3 4 13" xfId="30571" xr:uid="{00000000-0005-0000-0000-00003ADC0000}"/>
    <cellStyle name="Percent 3 4 2" xfId="1465" xr:uid="{00000000-0005-0000-0000-00003BDC0000}"/>
    <cellStyle name="Percent 3 4 2 10" xfId="21447" xr:uid="{00000000-0005-0000-0000-00003CDC0000}"/>
    <cellStyle name="Percent 3 4 2 10 2" xfId="29395" xr:uid="{00000000-0005-0000-0000-00003DDC0000}"/>
    <cellStyle name="Percent 3 4 2 10 2 2" xfId="58354" xr:uid="{00000000-0005-0000-0000-00003EDC0000}"/>
    <cellStyle name="Percent 3 4 2 10 3" xfId="50413" xr:uid="{00000000-0005-0000-0000-00003FDC0000}"/>
    <cellStyle name="Percent 3 4 2 11" xfId="8187" xr:uid="{00000000-0005-0000-0000-000040DC0000}"/>
    <cellStyle name="Percent 3 4 2 11 2" xfId="37245" xr:uid="{00000000-0005-0000-0000-000041DC0000}"/>
    <cellStyle name="Percent 3 4 2 12" xfId="30661" xr:uid="{00000000-0005-0000-0000-000042DC0000}"/>
    <cellStyle name="Percent 3 4 2 2" xfId="1685" xr:uid="{00000000-0005-0000-0000-000043DC0000}"/>
    <cellStyle name="Percent 3 4 2 2 10" xfId="30874" xr:uid="{00000000-0005-0000-0000-000044DC0000}"/>
    <cellStyle name="Percent 3 4 2 2 2" xfId="2310" xr:uid="{00000000-0005-0000-0000-000045DC0000}"/>
    <cellStyle name="Percent 3 4 2 2 2 2" xfId="3318" xr:uid="{00000000-0005-0000-0000-000046DC0000}"/>
    <cellStyle name="Percent 3 4 2 2 2 2 2" xfId="6676" xr:uid="{00000000-0005-0000-0000-000047DC0000}"/>
    <cellStyle name="Percent 3 4 2 2 2 2 2 2" xfId="19958" xr:uid="{00000000-0005-0000-0000-000048DC0000}"/>
    <cellStyle name="Percent 3 4 2 2 2 2 2 2 2" xfId="27912" xr:uid="{00000000-0005-0000-0000-000049DC0000}"/>
    <cellStyle name="Percent 3 4 2 2 2 2 2 2 2 2" xfId="56871" xr:uid="{00000000-0005-0000-0000-00004ADC0000}"/>
    <cellStyle name="Percent 3 4 2 2 2 2 2 2 3" xfId="48930" xr:uid="{00000000-0005-0000-0000-00004BDC0000}"/>
    <cellStyle name="Percent 3 4 2 2 2 2 2 3" xfId="13288" xr:uid="{00000000-0005-0000-0000-00004CDC0000}"/>
    <cellStyle name="Percent 3 4 2 2 2 2 2 3 2" xfId="42346" xr:uid="{00000000-0005-0000-0000-00004DDC0000}"/>
    <cellStyle name="Percent 3 4 2 2 2 2 2 4" xfId="35762" xr:uid="{00000000-0005-0000-0000-00004EDC0000}"/>
    <cellStyle name="Percent 3 4 2 2 2 2 3" xfId="16806" xr:uid="{00000000-0005-0000-0000-00004FDC0000}"/>
    <cellStyle name="Percent 3 4 2 2 2 2 3 2" xfId="24760" xr:uid="{00000000-0005-0000-0000-000050DC0000}"/>
    <cellStyle name="Percent 3 4 2 2 2 2 3 2 2" xfId="53719" xr:uid="{00000000-0005-0000-0000-000051DC0000}"/>
    <cellStyle name="Percent 3 4 2 2 2 2 3 3" xfId="45778" xr:uid="{00000000-0005-0000-0000-000052DC0000}"/>
    <cellStyle name="Percent 3 4 2 2 2 2 4" xfId="9996" xr:uid="{00000000-0005-0000-0000-000053DC0000}"/>
    <cellStyle name="Percent 3 4 2 2 2 2 4 2" xfId="39054" xr:uid="{00000000-0005-0000-0000-000054DC0000}"/>
    <cellStyle name="Percent 3 4 2 2 2 2 5" xfId="32470" xr:uid="{00000000-0005-0000-0000-000055DC0000}"/>
    <cellStyle name="Percent 3 4 2 2 2 3" xfId="4516" xr:uid="{00000000-0005-0000-0000-000056DC0000}"/>
    <cellStyle name="Percent 3 4 2 2 2 3 2" xfId="17810" xr:uid="{00000000-0005-0000-0000-000057DC0000}"/>
    <cellStyle name="Percent 3 4 2 2 2 3 2 2" xfId="25764" xr:uid="{00000000-0005-0000-0000-000058DC0000}"/>
    <cellStyle name="Percent 3 4 2 2 2 3 2 2 2" xfId="54723" xr:uid="{00000000-0005-0000-0000-000059DC0000}"/>
    <cellStyle name="Percent 3 4 2 2 2 3 2 3" xfId="46782" xr:uid="{00000000-0005-0000-0000-00005ADC0000}"/>
    <cellStyle name="Percent 3 4 2 2 2 3 3" xfId="11140" xr:uid="{00000000-0005-0000-0000-00005BDC0000}"/>
    <cellStyle name="Percent 3 4 2 2 2 3 3 2" xfId="40198" xr:uid="{00000000-0005-0000-0000-00005CDC0000}"/>
    <cellStyle name="Percent 3 4 2 2 2 3 4" xfId="33614" xr:uid="{00000000-0005-0000-0000-00005DDC0000}"/>
    <cellStyle name="Percent 3 4 2 2 2 4" xfId="5672" xr:uid="{00000000-0005-0000-0000-00005EDC0000}"/>
    <cellStyle name="Percent 3 4 2 2 2 4 2" xfId="18954" xr:uid="{00000000-0005-0000-0000-00005FDC0000}"/>
    <cellStyle name="Percent 3 4 2 2 2 4 2 2" xfId="26908" xr:uid="{00000000-0005-0000-0000-000060DC0000}"/>
    <cellStyle name="Percent 3 4 2 2 2 4 2 2 2" xfId="55867" xr:uid="{00000000-0005-0000-0000-000061DC0000}"/>
    <cellStyle name="Percent 3 4 2 2 2 4 2 3" xfId="47926" xr:uid="{00000000-0005-0000-0000-000062DC0000}"/>
    <cellStyle name="Percent 3 4 2 2 2 4 3" xfId="12284" xr:uid="{00000000-0005-0000-0000-000063DC0000}"/>
    <cellStyle name="Percent 3 4 2 2 2 4 3 2" xfId="41342" xr:uid="{00000000-0005-0000-0000-000064DC0000}"/>
    <cellStyle name="Percent 3 4 2 2 2 4 4" xfId="34758" xr:uid="{00000000-0005-0000-0000-000065DC0000}"/>
    <cellStyle name="Percent 3 4 2 2 2 5" xfId="7841" xr:uid="{00000000-0005-0000-0000-000066DC0000}"/>
    <cellStyle name="Percent 3 4 2 2 2 5 2" xfId="21102" xr:uid="{00000000-0005-0000-0000-000067DC0000}"/>
    <cellStyle name="Percent 3 4 2 2 2 5 2 2" xfId="29056" xr:uid="{00000000-0005-0000-0000-000068DC0000}"/>
    <cellStyle name="Percent 3 4 2 2 2 5 2 2 2" xfId="58015" xr:uid="{00000000-0005-0000-0000-000069DC0000}"/>
    <cellStyle name="Percent 3 4 2 2 2 5 2 3" xfId="50074" xr:uid="{00000000-0005-0000-0000-00006ADC0000}"/>
    <cellStyle name="Percent 3 4 2 2 2 5 3" xfId="14432" xr:uid="{00000000-0005-0000-0000-00006BDC0000}"/>
    <cellStyle name="Percent 3 4 2 2 2 5 3 2" xfId="43490" xr:uid="{00000000-0005-0000-0000-00006CDC0000}"/>
    <cellStyle name="Percent 3 4 2 2 2 5 4" xfId="36906" xr:uid="{00000000-0005-0000-0000-00006DDC0000}"/>
    <cellStyle name="Percent 3 4 2 2 2 6" xfId="15711" xr:uid="{00000000-0005-0000-0000-00006EDC0000}"/>
    <cellStyle name="Percent 3 4 2 2 2 6 2" xfId="23701" xr:uid="{00000000-0005-0000-0000-00006FDC0000}"/>
    <cellStyle name="Percent 3 4 2 2 2 6 2 2" xfId="52660" xr:uid="{00000000-0005-0000-0000-000070DC0000}"/>
    <cellStyle name="Percent 3 4 2 2 2 6 3" xfId="44719" xr:uid="{00000000-0005-0000-0000-000071DC0000}"/>
    <cellStyle name="Percent 3 4 2 2 2 7" xfId="22252" xr:uid="{00000000-0005-0000-0000-000072DC0000}"/>
    <cellStyle name="Percent 3 4 2 2 2 7 2" xfId="30200" xr:uid="{00000000-0005-0000-0000-000073DC0000}"/>
    <cellStyle name="Percent 3 4 2 2 2 7 2 2" xfId="59159" xr:uid="{00000000-0005-0000-0000-000074DC0000}"/>
    <cellStyle name="Percent 3 4 2 2 2 7 3" xfId="51218" xr:uid="{00000000-0005-0000-0000-000075DC0000}"/>
    <cellStyle name="Percent 3 4 2 2 2 8" xfId="8992" xr:uid="{00000000-0005-0000-0000-000076DC0000}"/>
    <cellStyle name="Percent 3 4 2 2 2 8 2" xfId="38050" xr:uid="{00000000-0005-0000-0000-000077DC0000}"/>
    <cellStyle name="Percent 3 4 2 2 2 9" xfId="31466" xr:uid="{00000000-0005-0000-0000-000078DC0000}"/>
    <cellStyle name="Percent 3 4 2 2 3" xfId="2726" xr:uid="{00000000-0005-0000-0000-000079DC0000}"/>
    <cellStyle name="Percent 3 4 2 2 3 2" xfId="6084" xr:uid="{00000000-0005-0000-0000-00007ADC0000}"/>
    <cellStyle name="Percent 3 4 2 2 3 2 2" xfId="19366" xr:uid="{00000000-0005-0000-0000-00007BDC0000}"/>
    <cellStyle name="Percent 3 4 2 2 3 2 2 2" xfId="27320" xr:uid="{00000000-0005-0000-0000-00007CDC0000}"/>
    <cellStyle name="Percent 3 4 2 2 3 2 2 2 2" xfId="56279" xr:uid="{00000000-0005-0000-0000-00007DDC0000}"/>
    <cellStyle name="Percent 3 4 2 2 3 2 2 3" xfId="48338" xr:uid="{00000000-0005-0000-0000-00007EDC0000}"/>
    <cellStyle name="Percent 3 4 2 2 3 2 3" xfId="12696" xr:uid="{00000000-0005-0000-0000-00007FDC0000}"/>
    <cellStyle name="Percent 3 4 2 2 3 2 3 2" xfId="41754" xr:uid="{00000000-0005-0000-0000-000080DC0000}"/>
    <cellStyle name="Percent 3 4 2 2 3 2 4" xfId="35170" xr:uid="{00000000-0005-0000-0000-000081DC0000}"/>
    <cellStyle name="Percent 3 4 2 2 3 3" xfId="16214" xr:uid="{00000000-0005-0000-0000-000082DC0000}"/>
    <cellStyle name="Percent 3 4 2 2 3 3 2" xfId="24168" xr:uid="{00000000-0005-0000-0000-000083DC0000}"/>
    <cellStyle name="Percent 3 4 2 2 3 3 2 2" xfId="53127" xr:uid="{00000000-0005-0000-0000-000084DC0000}"/>
    <cellStyle name="Percent 3 4 2 2 3 3 3" xfId="45186" xr:uid="{00000000-0005-0000-0000-000085DC0000}"/>
    <cellStyle name="Percent 3 4 2 2 3 4" xfId="9404" xr:uid="{00000000-0005-0000-0000-000086DC0000}"/>
    <cellStyle name="Percent 3 4 2 2 3 4 2" xfId="38462" xr:uid="{00000000-0005-0000-0000-000087DC0000}"/>
    <cellStyle name="Percent 3 4 2 2 3 5" xfId="31878" xr:uid="{00000000-0005-0000-0000-000088DC0000}"/>
    <cellStyle name="Percent 3 4 2 2 4" xfId="3924" xr:uid="{00000000-0005-0000-0000-000089DC0000}"/>
    <cellStyle name="Percent 3 4 2 2 4 2" xfId="17218" xr:uid="{00000000-0005-0000-0000-00008ADC0000}"/>
    <cellStyle name="Percent 3 4 2 2 4 2 2" xfId="25172" xr:uid="{00000000-0005-0000-0000-00008BDC0000}"/>
    <cellStyle name="Percent 3 4 2 2 4 2 2 2" xfId="54131" xr:uid="{00000000-0005-0000-0000-00008CDC0000}"/>
    <cellStyle name="Percent 3 4 2 2 4 2 3" xfId="46190" xr:uid="{00000000-0005-0000-0000-00008DDC0000}"/>
    <cellStyle name="Percent 3 4 2 2 4 3" xfId="10548" xr:uid="{00000000-0005-0000-0000-00008EDC0000}"/>
    <cellStyle name="Percent 3 4 2 2 4 3 2" xfId="39606" xr:uid="{00000000-0005-0000-0000-00008FDC0000}"/>
    <cellStyle name="Percent 3 4 2 2 4 4" xfId="33022" xr:uid="{00000000-0005-0000-0000-000090DC0000}"/>
    <cellStyle name="Percent 3 4 2 2 5" xfId="5080" xr:uid="{00000000-0005-0000-0000-000091DC0000}"/>
    <cellStyle name="Percent 3 4 2 2 5 2" xfId="18362" xr:uid="{00000000-0005-0000-0000-000092DC0000}"/>
    <cellStyle name="Percent 3 4 2 2 5 2 2" xfId="26316" xr:uid="{00000000-0005-0000-0000-000093DC0000}"/>
    <cellStyle name="Percent 3 4 2 2 5 2 2 2" xfId="55275" xr:uid="{00000000-0005-0000-0000-000094DC0000}"/>
    <cellStyle name="Percent 3 4 2 2 5 2 3" xfId="47334" xr:uid="{00000000-0005-0000-0000-000095DC0000}"/>
    <cellStyle name="Percent 3 4 2 2 5 3" xfId="11692" xr:uid="{00000000-0005-0000-0000-000096DC0000}"/>
    <cellStyle name="Percent 3 4 2 2 5 3 2" xfId="40750" xr:uid="{00000000-0005-0000-0000-000097DC0000}"/>
    <cellStyle name="Percent 3 4 2 2 5 4" xfId="34166" xr:uid="{00000000-0005-0000-0000-000098DC0000}"/>
    <cellStyle name="Percent 3 4 2 2 6" xfId="7249" xr:uid="{00000000-0005-0000-0000-000099DC0000}"/>
    <cellStyle name="Percent 3 4 2 2 6 2" xfId="20510" xr:uid="{00000000-0005-0000-0000-00009ADC0000}"/>
    <cellStyle name="Percent 3 4 2 2 6 2 2" xfId="28464" xr:uid="{00000000-0005-0000-0000-00009BDC0000}"/>
    <cellStyle name="Percent 3 4 2 2 6 2 2 2" xfId="57423" xr:uid="{00000000-0005-0000-0000-00009CDC0000}"/>
    <cellStyle name="Percent 3 4 2 2 6 2 3" xfId="49482" xr:uid="{00000000-0005-0000-0000-00009DDC0000}"/>
    <cellStyle name="Percent 3 4 2 2 6 3" xfId="13840" xr:uid="{00000000-0005-0000-0000-00009EDC0000}"/>
    <cellStyle name="Percent 3 4 2 2 6 3 2" xfId="42898" xr:uid="{00000000-0005-0000-0000-00009FDC0000}"/>
    <cellStyle name="Percent 3 4 2 2 6 4" xfId="36314" xr:uid="{00000000-0005-0000-0000-0000A0DC0000}"/>
    <cellStyle name="Percent 3 4 2 2 7" xfId="15118" xr:uid="{00000000-0005-0000-0000-0000A1DC0000}"/>
    <cellStyle name="Percent 3 4 2 2 7 2" xfId="23108" xr:uid="{00000000-0005-0000-0000-0000A2DC0000}"/>
    <cellStyle name="Percent 3 4 2 2 7 2 2" xfId="52067" xr:uid="{00000000-0005-0000-0000-0000A3DC0000}"/>
    <cellStyle name="Percent 3 4 2 2 7 3" xfId="44126" xr:uid="{00000000-0005-0000-0000-0000A4DC0000}"/>
    <cellStyle name="Percent 3 4 2 2 8" xfId="21660" xr:uid="{00000000-0005-0000-0000-0000A5DC0000}"/>
    <cellStyle name="Percent 3 4 2 2 8 2" xfId="29608" xr:uid="{00000000-0005-0000-0000-0000A6DC0000}"/>
    <cellStyle name="Percent 3 4 2 2 8 2 2" xfId="58567" xr:uid="{00000000-0005-0000-0000-0000A7DC0000}"/>
    <cellStyle name="Percent 3 4 2 2 8 3" xfId="50626" xr:uid="{00000000-0005-0000-0000-0000A8DC0000}"/>
    <cellStyle name="Percent 3 4 2 2 9" xfId="8400" xr:uid="{00000000-0005-0000-0000-0000A9DC0000}"/>
    <cellStyle name="Percent 3 4 2 2 9 2" xfId="37458" xr:uid="{00000000-0005-0000-0000-0000AADC0000}"/>
    <cellStyle name="Percent 3 4 2 3" xfId="2097" xr:uid="{00000000-0005-0000-0000-0000ABDC0000}"/>
    <cellStyle name="Percent 3 4 2 3 2" xfId="3105" xr:uid="{00000000-0005-0000-0000-0000ACDC0000}"/>
    <cellStyle name="Percent 3 4 2 3 2 2" xfId="6463" xr:uid="{00000000-0005-0000-0000-0000ADDC0000}"/>
    <cellStyle name="Percent 3 4 2 3 2 2 2" xfId="19745" xr:uid="{00000000-0005-0000-0000-0000AEDC0000}"/>
    <cellStyle name="Percent 3 4 2 3 2 2 2 2" xfId="27699" xr:uid="{00000000-0005-0000-0000-0000AFDC0000}"/>
    <cellStyle name="Percent 3 4 2 3 2 2 2 2 2" xfId="56658" xr:uid="{00000000-0005-0000-0000-0000B0DC0000}"/>
    <cellStyle name="Percent 3 4 2 3 2 2 2 3" xfId="48717" xr:uid="{00000000-0005-0000-0000-0000B1DC0000}"/>
    <cellStyle name="Percent 3 4 2 3 2 2 3" xfId="13075" xr:uid="{00000000-0005-0000-0000-0000B2DC0000}"/>
    <cellStyle name="Percent 3 4 2 3 2 2 3 2" xfId="42133" xr:uid="{00000000-0005-0000-0000-0000B3DC0000}"/>
    <cellStyle name="Percent 3 4 2 3 2 2 4" xfId="35549" xr:uid="{00000000-0005-0000-0000-0000B4DC0000}"/>
    <cellStyle name="Percent 3 4 2 3 2 3" xfId="16593" xr:uid="{00000000-0005-0000-0000-0000B5DC0000}"/>
    <cellStyle name="Percent 3 4 2 3 2 3 2" xfId="24547" xr:uid="{00000000-0005-0000-0000-0000B6DC0000}"/>
    <cellStyle name="Percent 3 4 2 3 2 3 2 2" xfId="53506" xr:uid="{00000000-0005-0000-0000-0000B7DC0000}"/>
    <cellStyle name="Percent 3 4 2 3 2 3 3" xfId="45565" xr:uid="{00000000-0005-0000-0000-0000B8DC0000}"/>
    <cellStyle name="Percent 3 4 2 3 2 4" xfId="9783" xr:uid="{00000000-0005-0000-0000-0000B9DC0000}"/>
    <cellStyle name="Percent 3 4 2 3 2 4 2" xfId="38841" xr:uid="{00000000-0005-0000-0000-0000BADC0000}"/>
    <cellStyle name="Percent 3 4 2 3 2 5" xfId="32257" xr:uid="{00000000-0005-0000-0000-0000BBDC0000}"/>
    <cellStyle name="Percent 3 4 2 3 3" xfId="4303" xr:uid="{00000000-0005-0000-0000-0000BCDC0000}"/>
    <cellStyle name="Percent 3 4 2 3 3 2" xfId="17597" xr:uid="{00000000-0005-0000-0000-0000BDDC0000}"/>
    <cellStyle name="Percent 3 4 2 3 3 2 2" xfId="25551" xr:uid="{00000000-0005-0000-0000-0000BEDC0000}"/>
    <cellStyle name="Percent 3 4 2 3 3 2 2 2" xfId="54510" xr:uid="{00000000-0005-0000-0000-0000BFDC0000}"/>
    <cellStyle name="Percent 3 4 2 3 3 2 3" xfId="46569" xr:uid="{00000000-0005-0000-0000-0000C0DC0000}"/>
    <cellStyle name="Percent 3 4 2 3 3 3" xfId="10927" xr:uid="{00000000-0005-0000-0000-0000C1DC0000}"/>
    <cellStyle name="Percent 3 4 2 3 3 3 2" xfId="39985" xr:uid="{00000000-0005-0000-0000-0000C2DC0000}"/>
    <cellStyle name="Percent 3 4 2 3 3 4" xfId="33401" xr:uid="{00000000-0005-0000-0000-0000C3DC0000}"/>
    <cellStyle name="Percent 3 4 2 3 4" xfId="5459" xr:uid="{00000000-0005-0000-0000-0000C4DC0000}"/>
    <cellStyle name="Percent 3 4 2 3 4 2" xfId="18741" xr:uid="{00000000-0005-0000-0000-0000C5DC0000}"/>
    <cellStyle name="Percent 3 4 2 3 4 2 2" xfId="26695" xr:uid="{00000000-0005-0000-0000-0000C6DC0000}"/>
    <cellStyle name="Percent 3 4 2 3 4 2 2 2" xfId="55654" xr:uid="{00000000-0005-0000-0000-0000C7DC0000}"/>
    <cellStyle name="Percent 3 4 2 3 4 2 3" xfId="47713" xr:uid="{00000000-0005-0000-0000-0000C8DC0000}"/>
    <cellStyle name="Percent 3 4 2 3 4 3" xfId="12071" xr:uid="{00000000-0005-0000-0000-0000C9DC0000}"/>
    <cellStyle name="Percent 3 4 2 3 4 3 2" xfId="41129" xr:uid="{00000000-0005-0000-0000-0000CADC0000}"/>
    <cellStyle name="Percent 3 4 2 3 4 4" xfId="34545" xr:uid="{00000000-0005-0000-0000-0000CBDC0000}"/>
    <cellStyle name="Percent 3 4 2 3 5" xfId="7628" xr:uid="{00000000-0005-0000-0000-0000CCDC0000}"/>
    <cellStyle name="Percent 3 4 2 3 5 2" xfId="20889" xr:uid="{00000000-0005-0000-0000-0000CDDC0000}"/>
    <cellStyle name="Percent 3 4 2 3 5 2 2" xfId="28843" xr:uid="{00000000-0005-0000-0000-0000CEDC0000}"/>
    <cellStyle name="Percent 3 4 2 3 5 2 2 2" xfId="57802" xr:uid="{00000000-0005-0000-0000-0000CFDC0000}"/>
    <cellStyle name="Percent 3 4 2 3 5 2 3" xfId="49861" xr:uid="{00000000-0005-0000-0000-0000D0DC0000}"/>
    <cellStyle name="Percent 3 4 2 3 5 3" xfId="14219" xr:uid="{00000000-0005-0000-0000-0000D1DC0000}"/>
    <cellStyle name="Percent 3 4 2 3 5 3 2" xfId="43277" xr:uid="{00000000-0005-0000-0000-0000D2DC0000}"/>
    <cellStyle name="Percent 3 4 2 3 5 4" xfId="36693" xr:uid="{00000000-0005-0000-0000-0000D3DC0000}"/>
    <cellStyle name="Percent 3 4 2 3 6" xfId="15498" xr:uid="{00000000-0005-0000-0000-0000D4DC0000}"/>
    <cellStyle name="Percent 3 4 2 3 6 2" xfId="23488" xr:uid="{00000000-0005-0000-0000-0000D5DC0000}"/>
    <cellStyle name="Percent 3 4 2 3 6 2 2" xfId="52447" xr:uid="{00000000-0005-0000-0000-0000D6DC0000}"/>
    <cellStyle name="Percent 3 4 2 3 6 3" xfId="44506" xr:uid="{00000000-0005-0000-0000-0000D7DC0000}"/>
    <cellStyle name="Percent 3 4 2 3 7" xfId="22039" xr:uid="{00000000-0005-0000-0000-0000D8DC0000}"/>
    <cellStyle name="Percent 3 4 2 3 7 2" xfId="29987" xr:uid="{00000000-0005-0000-0000-0000D9DC0000}"/>
    <cellStyle name="Percent 3 4 2 3 7 2 2" xfId="58946" xr:uid="{00000000-0005-0000-0000-0000DADC0000}"/>
    <cellStyle name="Percent 3 4 2 3 7 3" xfId="51005" xr:uid="{00000000-0005-0000-0000-0000DBDC0000}"/>
    <cellStyle name="Percent 3 4 2 3 8" xfId="8779" xr:uid="{00000000-0005-0000-0000-0000DCDC0000}"/>
    <cellStyle name="Percent 3 4 2 3 8 2" xfId="37837" xr:uid="{00000000-0005-0000-0000-0000DDDC0000}"/>
    <cellStyle name="Percent 3 4 2 3 9" xfId="31253" xr:uid="{00000000-0005-0000-0000-0000DEDC0000}"/>
    <cellStyle name="Percent 3 4 2 4" xfId="1915" xr:uid="{00000000-0005-0000-0000-0000DFDC0000}"/>
    <cellStyle name="Percent 3 4 2 4 2" xfId="2925" xr:uid="{00000000-0005-0000-0000-0000E0DC0000}"/>
    <cellStyle name="Percent 3 4 2 4 2 2" xfId="6283" xr:uid="{00000000-0005-0000-0000-0000E1DC0000}"/>
    <cellStyle name="Percent 3 4 2 4 2 2 2" xfId="19565" xr:uid="{00000000-0005-0000-0000-0000E2DC0000}"/>
    <cellStyle name="Percent 3 4 2 4 2 2 2 2" xfId="27519" xr:uid="{00000000-0005-0000-0000-0000E3DC0000}"/>
    <cellStyle name="Percent 3 4 2 4 2 2 2 2 2" xfId="56478" xr:uid="{00000000-0005-0000-0000-0000E4DC0000}"/>
    <cellStyle name="Percent 3 4 2 4 2 2 2 3" xfId="48537" xr:uid="{00000000-0005-0000-0000-0000E5DC0000}"/>
    <cellStyle name="Percent 3 4 2 4 2 2 3" xfId="12895" xr:uid="{00000000-0005-0000-0000-0000E6DC0000}"/>
    <cellStyle name="Percent 3 4 2 4 2 2 3 2" xfId="41953" xr:uid="{00000000-0005-0000-0000-0000E7DC0000}"/>
    <cellStyle name="Percent 3 4 2 4 2 2 4" xfId="35369" xr:uid="{00000000-0005-0000-0000-0000E8DC0000}"/>
    <cellStyle name="Percent 3 4 2 4 2 3" xfId="16413" xr:uid="{00000000-0005-0000-0000-0000E9DC0000}"/>
    <cellStyle name="Percent 3 4 2 4 2 3 2" xfId="24367" xr:uid="{00000000-0005-0000-0000-0000EADC0000}"/>
    <cellStyle name="Percent 3 4 2 4 2 3 2 2" xfId="53326" xr:uid="{00000000-0005-0000-0000-0000EBDC0000}"/>
    <cellStyle name="Percent 3 4 2 4 2 3 3" xfId="45385" xr:uid="{00000000-0005-0000-0000-0000ECDC0000}"/>
    <cellStyle name="Percent 3 4 2 4 2 4" xfId="9603" xr:uid="{00000000-0005-0000-0000-0000EDDC0000}"/>
    <cellStyle name="Percent 3 4 2 4 2 4 2" xfId="38661" xr:uid="{00000000-0005-0000-0000-0000EEDC0000}"/>
    <cellStyle name="Percent 3 4 2 4 2 5" xfId="32077" xr:uid="{00000000-0005-0000-0000-0000EFDC0000}"/>
    <cellStyle name="Percent 3 4 2 4 3" xfId="4123" xr:uid="{00000000-0005-0000-0000-0000F0DC0000}"/>
    <cellStyle name="Percent 3 4 2 4 3 2" xfId="17417" xr:uid="{00000000-0005-0000-0000-0000F1DC0000}"/>
    <cellStyle name="Percent 3 4 2 4 3 2 2" xfId="25371" xr:uid="{00000000-0005-0000-0000-0000F2DC0000}"/>
    <cellStyle name="Percent 3 4 2 4 3 2 2 2" xfId="54330" xr:uid="{00000000-0005-0000-0000-0000F3DC0000}"/>
    <cellStyle name="Percent 3 4 2 4 3 2 3" xfId="46389" xr:uid="{00000000-0005-0000-0000-0000F4DC0000}"/>
    <cellStyle name="Percent 3 4 2 4 3 3" xfId="10747" xr:uid="{00000000-0005-0000-0000-0000F5DC0000}"/>
    <cellStyle name="Percent 3 4 2 4 3 3 2" xfId="39805" xr:uid="{00000000-0005-0000-0000-0000F6DC0000}"/>
    <cellStyle name="Percent 3 4 2 4 3 4" xfId="33221" xr:uid="{00000000-0005-0000-0000-0000F7DC0000}"/>
    <cellStyle name="Percent 3 4 2 4 4" xfId="5279" xr:uid="{00000000-0005-0000-0000-0000F8DC0000}"/>
    <cellStyle name="Percent 3 4 2 4 4 2" xfId="18561" xr:uid="{00000000-0005-0000-0000-0000F9DC0000}"/>
    <cellStyle name="Percent 3 4 2 4 4 2 2" xfId="26515" xr:uid="{00000000-0005-0000-0000-0000FADC0000}"/>
    <cellStyle name="Percent 3 4 2 4 4 2 2 2" xfId="55474" xr:uid="{00000000-0005-0000-0000-0000FBDC0000}"/>
    <cellStyle name="Percent 3 4 2 4 4 2 3" xfId="47533" xr:uid="{00000000-0005-0000-0000-0000FCDC0000}"/>
    <cellStyle name="Percent 3 4 2 4 4 3" xfId="11891" xr:uid="{00000000-0005-0000-0000-0000FDDC0000}"/>
    <cellStyle name="Percent 3 4 2 4 4 3 2" xfId="40949" xr:uid="{00000000-0005-0000-0000-0000FEDC0000}"/>
    <cellStyle name="Percent 3 4 2 4 4 4" xfId="34365" xr:uid="{00000000-0005-0000-0000-0000FFDC0000}"/>
    <cellStyle name="Percent 3 4 2 4 5" xfId="7448" xr:uid="{00000000-0005-0000-0000-000000DD0000}"/>
    <cellStyle name="Percent 3 4 2 4 5 2" xfId="20709" xr:uid="{00000000-0005-0000-0000-000001DD0000}"/>
    <cellStyle name="Percent 3 4 2 4 5 2 2" xfId="28663" xr:uid="{00000000-0005-0000-0000-000002DD0000}"/>
    <cellStyle name="Percent 3 4 2 4 5 2 2 2" xfId="57622" xr:uid="{00000000-0005-0000-0000-000003DD0000}"/>
    <cellStyle name="Percent 3 4 2 4 5 2 3" xfId="49681" xr:uid="{00000000-0005-0000-0000-000004DD0000}"/>
    <cellStyle name="Percent 3 4 2 4 5 3" xfId="14039" xr:uid="{00000000-0005-0000-0000-000005DD0000}"/>
    <cellStyle name="Percent 3 4 2 4 5 3 2" xfId="43097" xr:uid="{00000000-0005-0000-0000-000006DD0000}"/>
    <cellStyle name="Percent 3 4 2 4 5 4" xfId="36513" xr:uid="{00000000-0005-0000-0000-000007DD0000}"/>
    <cellStyle name="Percent 3 4 2 4 6" xfId="15318" xr:uid="{00000000-0005-0000-0000-000008DD0000}"/>
    <cellStyle name="Percent 3 4 2 4 6 2" xfId="23308" xr:uid="{00000000-0005-0000-0000-000009DD0000}"/>
    <cellStyle name="Percent 3 4 2 4 6 2 2" xfId="52267" xr:uid="{00000000-0005-0000-0000-00000ADD0000}"/>
    <cellStyle name="Percent 3 4 2 4 6 3" xfId="44326" xr:uid="{00000000-0005-0000-0000-00000BDD0000}"/>
    <cellStyle name="Percent 3 4 2 4 7" xfId="21859" xr:uid="{00000000-0005-0000-0000-00000CDD0000}"/>
    <cellStyle name="Percent 3 4 2 4 7 2" xfId="29807" xr:uid="{00000000-0005-0000-0000-00000DDD0000}"/>
    <cellStyle name="Percent 3 4 2 4 7 2 2" xfId="58766" xr:uid="{00000000-0005-0000-0000-00000EDD0000}"/>
    <cellStyle name="Percent 3 4 2 4 7 3" xfId="50825" xr:uid="{00000000-0005-0000-0000-00000FDD0000}"/>
    <cellStyle name="Percent 3 4 2 4 8" xfId="8599" xr:uid="{00000000-0005-0000-0000-000010DD0000}"/>
    <cellStyle name="Percent 3 4 2 4 8 2" xfId="37657" xr:uid="{00000000-0005-0000-0000-000011DD0000}"/>
    <cellStyle name="Percent 3 4 2 4 9" xfId="31073" xr:uid="{00000000-0005-0000-0000-000012DD0000}"/>
    <cellStyle name="Percent 3 4 2 5" xfId="2513" xr:uid="{00000000-0005-0000-0000-000013DD0000}"/>
    <cellStyle name="Percent 3 4 2 5 2" xfId="5871" xr:uid="{00000000-0005-0000-0000-000014DD0000}"/>
    <cellStyle name="Percent 3 4 2 5 2 2" xfId="19153" xr:uid="{00000000-0005-0000-0000-000015DD0000}"/>
    <cellStyle name="Percent 3 4 2 5 2 2 2" xfId="27107" xr:uid="{00000000-0005-0000-0000-000016DD0000}"/>
    <cellStyle name="Percent 3 4 2 5 2 2 2 2" xfId="56066" xr:uid="{00000000-0005-0000-0000-000017DD0000}"/>
    <cellStyle name="Percent 3 4 2 5 2 2 3" xfId="48125" xr:uid="{00000000-0005-0000-0000-000018DD0000}"/>
    <cellStyle name="Percent 3 4 2 5 2 3" xfId="12483" xr:uid="{00000000-0005-0000-0000-000019DD0000}"/>
    <cellStyle name="Percent 3 4 2 5 2 3 2" xfId="41541" xr:uid="{00000000-0005-0000-0000-00001ADD0000}"/>
    <cellStyle name="Percent 3 4 2 5 2 4" xfId="34957" xr:uid="{00000000-0005-0000-0000-00001BDD0000}"/>
    <cellStyle name="Percent 3 4 2 5 3" xfId="15935" xr:uid="{00000000-0005-0000-0000-00001CDD0000}"/>
    <cellStyle name="Percent 3 4 2 5 3 2" xfId="23918" xr:uid="{00000000-0005-0000-0000-00001DDD0000}"/>
    <cellStyle name="Percent 3 4 2 5 3 2 2" xfId="52877" xr:uid="{00000000-0005-0000-0000-00001EDD0000}"/>
    <cellStyle name="Percent 3 4 2 5 3 3" xfId="44936" xr:uid="{00000000-0005-0000-0000-00001FDD0000}"/>
    <cellStyle name="Percent 3 4 2 5 4" xfId="9191" xr:uid="{00000000-0005-0000-0000-000020DD0000}"/>
    <cellStyle name="Percent 3 4 2 5 4 2" xfId="38249" xr:uid="{00000000-0005-0000-0000-000021DD0000}"/>
    <cellStyle name="Percent 3 4 2 5 5" xfId="31665" xr:uid="{00000000-0005-0000-0000-000022DD0000}"/>
    <cellStyle name="Percent 3 4 2 6" xfId="3711" xr:uid="{00000000-0005-0000-0000-000023DD0000}"/>
    <cellStyle name="Percent 3 4 2 6 2" xfId="17005" xr:uid="{00000000-0005-0000-0000-000024DD0000}"/>
    <cellStyle name="Percent 3 4 2 6 2 2" xfId="24959" xr:uid="{00000000-0005-0000-0000-000025DD0000}"/>
    <cellStyle name="Percent 3 4 2 6 2 2 2" xfId="53918" xr:uid="{00000000-0005-0000-0000-000026DD0000}"/>
    <cellStyle name="Percent 3 4 2 6 2 3" xfId="45977" xr:uid="{00000000-0005-0000-0000-000027DD0000}"/>
    <cellStyle name="Percent 3 4 2 6 3" xfId="10335" xr:uid="{00000000-0005-0000-0000-000028DD0000}"/>
    <cellStyle name="Percent 3 4 2 6 3 2" xfId="39393" xr:uid="{00000000-0005-0000-0000-000029DD0000}"/>
    <cellStyle name="Percent 3 4 2 6 4" xfId="32809" xr:uid="{00000000-0005-0000-0000-00002ADD0000}"/>
    <cellStyle name="Percent 3 4 2 7" xfId="4867" xr:uid="{00000000-0005-0000-0000-00002BDD0000}"/>
    <cellStyle name="Percent 3 4 2 7 2" xfId="18149" xr:uid="{00000000-0005-0000-0000-00002CDD0000}"/>
    <cellStyle name="Percent 3 4 2 7 2 2" xfId="26103" xr:uid="{00000000-0005-0000-0000-00002DDD0000}"/>
    <cellStyle name="Percent 3 4 2 7 2 2 2" xfId="55062" xr:uid="{00000000-0005-0000-0000-00002EDD0000}"/>
    <cellStyle name="Percent 3 4 2 7 2 3" xfId="47121" xr:uid="{00000000-0005-0000-0000-00002FDD0000}"/>
    <cellStyle name="Percent 3 4 2 7 3" xfId="11479" xr:uid="{00000000-0005-0000-0000-000030DD0000}"/>
    <cellStyle name="Percent 3 4 2 7 3 2" xfId="40537" xr:uid="{00000000-0005-0000-0000-000031DD0000}"/>
    <cellStyle name="Percent 3 4 2 7 4" xfId="33953" xr:uid="{00000000-0005-0000-0000-000032DD0000}"/>
    <cellStyle name="Percent 3 4 2 8" xfId="7036" xr:uid="{00000000-0005-0000-0000-000033DD0000}"/>
    <cellStyle name="Percent 3 4 2 8 2" xfId="20297" xr:uid="{00000000-0005-0000-0000-000034DD0000}"/>
    <cellStyle name="Percent 3 4 2 8 2 2" xfId="28251" xr:uid="{00000000-0005-0000-0000-000035DD0000}"/>
    <cellStyle name="Percent 3 4 2 8 2 2 2" xfId="57210" xr:uid="{00000000-0005-0000-0000-000036DD0000}"/>
    <cellStyle name="Percent 3 4 2 8 2 3" xfId="49269" xr:uid="{00000000-0005-0000-0000-000037DD0000}"/>
    <cellStyle name="Percent 3 4 2 8 3" xfId="13627" xr:uid="{00000000-0005-0000-0000-000038DD0000}"/>
    <cellStyle name="Percent 3 4 2 8 3 2" xfId="42685" xr:uid="{00000000-0005-0000-0000-000039DD0000}"/>
    <cellStyle name="Percent 3 4 2 8 4" xfId="36101" xr:uid="{00000000-0005-0000-0000-00003ADD0000}"/>
    <cellStyle name="Percent 3 4 2 9" xfId="14905" xr:uid="{00000000-0005-0000-0000-00003BDD0000}"/>
    <cellStyle name="Percent 3 4 2 9 2" xfId="22895" xr:uid="{00000000-0005-0000-0000-00003CDD0000}"/>
    <cellStyle name="Percent 3 4 2 9 2 2" xfId="51854" xr:uid="{00000000-0005-0000-0000-00003DDD0000}"/>
    <cellStyle name="Percent 3 4 2 9 3" xfId="43913" xr:uid="{00000000-0005-0000-0000-00003EDD0000}"/>
    <cellStyle name="Percent 3 4 3" xfId="1565" xr:uid="{00000000-0005-0000-0000-00003FDD0000}"/>
    <cellStyle name="Percent 3 4 3 10" xfId="30754" xr:uid="{00000000-0005-0000-0000-000040DD0000}"/>
    <cellStyle name="Percent 3 4 3 2" xfId="2190" xr:uid="{00000000-0005-0000-0000-000041DD0000}"/>
    <cellStyle name="Percent 3 4 3 2 2" xfId="3198" xr:uid="{00000000-0005-0000-0000-000042DD0000}"/>
    <cellStyle name="Percent 3 4 3 2 2 2" xfId="6556" xr:uid="{00000000-0005-0000-0000-000043DD0000}"/>
    <cellStyle name="Percent 3 4 3 2 2 2 2" xfId="19838" xr:uid="{00000000-0005-0000-0000-000044DD0000}"/>
    <cellStyle name="Percent 3 4 3 2 2 2 2 2" xfId="27792" xr:uid="{00000000-0005-0000-0000-000045DD0000}"/>
    <cellStyle name="Percent 3 4 3 2 2 2 2 2 2" xfId="56751" xr:uid="{00000000-0005-0000-0000-000046DD0000}"/>
    <cellStyle name="Percent 3 4 3 2 2 2 2 3" xfId="48810" xr:uid="{00000000-0005-0000-0000-000047DD0000}"/>
    <cellStyle name="Percent 3 4 3 2 2 2 3" xfId="13168" xr:uid="{00000000-0005-0000-0000-000048DD0000}"/>
    <cellStyle name="Percent 3 4 3 2 2 2 3 2" xfId="42226" xr:uid="{00000000-0005-0000-0000-000049DD0000}"/>
    <cellStyle name="Percent 3 4 3 2 2 2 4" xfId="35642" xr:uid="{00000000-0005-0000-0000-00004ADD0000}"/>
    <cellStyle name="Percent 3 4 3 2 2 3" xfId="16686" xr:uid="{00000000-0005-0000-0000-00004BDD0000}"/>
    <cellStyle name="Percent 3 4 3 2 2 3 2" xfId="24640" xr:uid="{00000000-0005-0000-0000-00004CDD0000}"/>
    <cellStyle name="Percent 3 4 3 2 2 3 2 2" xfId="53599" xr:uid="{00000000-0005-0000-0000-00004DDD0000}"/>
    <cellStyle name="Percent 3 4 3 2 2 3 3" xfId="45658" xr:uid="{00000000-0005-0000-0000-00004EDD0000}"/>
    <cellStyle name="Percent 3 4 3 2 2 4" xfId="9876" xr:uid="{00000000-0005-0000-0000-00004FDD0000}"/>
    <cellStyle name="Percent 3 4 3 2 2 4 2" xfId="38934" xr:uid="{00000000-0005-0000-0000-000050DD0000}"/>
    <cellStyle name="Percent 3 4 3 2 2 5" xfId="32350" xr:uid="{00000000-0005-0000-0000-000051DD0000}"/>
    <cellStyle name="Percent 3 4 3 2 3" xfId="4396" xr:uid="{00000000-0005-0000-0000-000052DD0000}"/>
    <cellStyle name="Percent 3 4 3 2 3 2" xfId="17690" xr:uid="{00000000-0005-0000-0000-000053DD0000}"/>
    <cellStyle name="Percent 3 4 3 2 3 2 2" xfId="25644" xr:uid="{00000000-0005-0000-0000-000054DD0000}"/>
    <cellStyle name="Percent 3 4 3 2 3 2 2 2" xfId="54603" xr:uid="{00000000-0005-0000-0000-000055DD0000}"/>
    <cellStyle name="Percent 3 4 3 2 3 2 3" xfId="46662" xr:uid="{00000000-0005-0000-0000-000056DD0000}"/>
    <cellStyle name="Percent 3 4 3 2 3 3" xfId="11020" xr:uid="{00000000-0005-0000-0000-000057DD0000}"/>
    <cellStyle name="Percent 3 4 3 2 3 3 2" xfId="40078" xr:uid="{00000000-0005-0000-0000-000058DD0000}"/>
    <cellStyle name="Percent 3 4 3 2 3 4" xfId="33494" xr:uid="{00000000-0005-0000-0000-000059DD0000}"/>
    <cellStyle name="Percent 3 4 3 2 4" xfId="5552" xr:uid="{00000000-0005-0000-0000-00005ADD0000}"/>
    <cellStyle name="Percent 3 4 3 2 4 2" xfId="18834" xr:uid="{00000000-0005-0000-0000-00005BDD0000}"/>
    <cellStyle name="Percent 3 4 3 2 4 2 2" xfId="26788" xr:uid="{00000000-0005-0000-0000-00005CDD0000}"/>
    <cellStyle name="Percent 3 4 3 2 4 2 2 2" xfId="55747" xr:uid="{00000000-0005-0000-0000-00005DDD0000}"/>
    <cellStyle name="Percent 3 4 3 2 4 2 3" xfId="47806" xr:uid="{00000000-0005-0000-0000-00005EDD0000}"/>
    <cellStyle name="Percent 3 4 3 2 4 3" xfId="12164" xr:uid="{00000000-0005-0000-0000-00005FDD0000}"/>
    <cellStyle name="Percent 3 4 3 2 4 3 2" xfId="41222" xr:uid="{00000000-0005-0000-0000-000060DD0000}"/>
    <cellStyle name="Percent 3 4 3 2 4 4" xfId="34638" xr:uid="{00000000-0005-0000-0000-000061DD0000}"/>
    <cellStyle name="Percent 3 4 3 2 5" xfId="7721" xr:uid="{00000000-0005-0000-0000-000062DD0000}"/>
    <cellStyle name="Percent 3 4 3 2 5 2" xfId="20982" xr:uid="{00000000-0005-0000-0000-000063DD0000}"/>
    <cellStyle name="Percent 3 4 3 2 5 2 2" xfId="28936" xr:uid="{00000000-0005-0000-0000-000064DD0000}"/>
    <cellStyle name="Percent 3 4 3 2 5 2 2 2" xfId="57895" xr:uid="{00000000-0005-0000-0000-000065DD0000}"/>
    <cellStyle name="Percent 3 4 3 2 5 2 3" xfId="49954" xr:uid="{00000000-0005-0000-0000-000066DD0000}"/>
    <cellStyle name="Percent 3 4 3 2 5 3" xfId="14312" xr:uid="{00000000-0005-0000-0000-000067DD0000}"/>
    <cellStyle name="Percent 3 4 3 2 5 3 2" xfId="43370" xr:uid="{00000000-0005-0000-0000-000068DD0000}"/>
    <cellStyle name="Percent 3 4 3 2 5 4" xfId="36786" xr:uid="{00000000-0005-0000-0000-000069DD0000}"/>
    <cellStyle name="Percent 3 4 3 2 6" xfId="15591" xr:uid="{00000000-0005-0000-0000-00006ADD0000}"/>
    <cellStyle name="Percent 3 4 3 2 6 2" xfId="23581" xr:uid="{00000000-0005-0000-0000-00006BDD0000}"/>
    <cellStyle name="Percent 3 4 3 2 6 2 2" xfId="52540" xr:uid="{00000000-0005-0000-0000-00006CDD0000}"/>
    <cellStyle name="Percent 3 4 3 2 6 3" xfId="44599" xr:uid="{00000000-0005-0000-0000-00006DDD0000}"/>
    <cellStyle name="Percent 3 4 3 2 7" xfId="22132" xr:uid="{00000000-0005-0000-0000-00006EDD0000}"/>
    <cellStyle name="Percent 3 4 3 2 7 2" xfId="30080" xr:uid="{00000000-0005-0000-0000-00006FDD0000}"/>
    <cellStyle name="Percent 3 4 3 2 7 2 2" xfId="59039" xr:uid="{00000000-0005-0000-0000-000070DD0000}"/>
    <cellStyle name="Percent 3 4 3 2 7 3" xfId="51098" xr:uid="{00000000-0005-0000-0000-000071DD0000}"/>
    <cellStyle name="Percent 3 4 3 2 8" xfId="8872" xr:uid="{00000000-0005-0000-0000-000072DD0000}"/>
    <cellStyle name="Percent 3 4 3 2 8 2" xfId="37930" xr:uid="{00000000-0005-0000-0000-000073DD0000}"/>
    <cellStyle name="Percent 3 4 3 2 9" xfId="31346" xr:uid="{00000000-0005-0000-0000-000074DD0000}"/>
    <cellStyle name="Percent 3 4 3 3" xfId="2606" xr:uid="{00000000-0005-0000-0000-000075DD0000}"/>
    <cellStyle name="Percent 3 4 3 3 2" xfId="5964" xr:uid="{00000000-0005-0000-0000-000076DD0000}"/>
    <cellStyle name="Percent 3 4 3 3 2 2" xfId="19246" xr:uid="{00000000-0005-0000-0000-000077DD0000}"/>
    <cellStyle name="Percent 3 4 3 3 2 2 2" xfId="27200" xr:uid="{00000000-0005-0000-0000-000078DD0000}"/>
    <cellStyle name="Percent 3 4 3 3 2 2 2 2" xfId="56159" xr:uid="{00000000-0005-0000-0000-000079DD0000}"/>
    <cellStyle name="Percent 3 4 3 3 2 2 3" xfId="48218" xr:uid="{00000000-0005-0000-0000-00007ADD0000}"/>
    <cellStyle name="Percent 3 4 3 3 2 3" xfId="12576" xr:uid="{00000000-0005-0000-0000-00007BDD0000}"/>
    <cellStyle name="Percent 3 4 3 3 2 3 2" xfId="41634" xr:uid="{00000000-0005-0000-0000-00007CDD0000}"/>
    <cellStyle name="Percent 3 4 3 3 2 4" xfId="35050" xr:uid="{00000000-0005-0000-0000-00007DDD0000}"/>
    <cellStyle name="Percent 3 4 3 3 3" xfId="16094" xr:uid="{00000000-0005-0000-0000-00007EDD0000}"/>
    <cellStyle name="Percent 3 4 3 3 3 2" xfId="24048" xr:uid="{00000000-0005-0000-0000-00007FDD0000}"/>
    <cellStyle name="Percent 3 4 3 3 3 2 2" xfId="53007" xr:uid="{00000000-0005-0000-0000-000080DD0000}"/>
    <cellStyle name="Percent 3 4 3 3 3 3" xfId="45066" xr:uid="{00000000-0005-0000-0000-000081DD0000}"/>
    <cellStyle name="Percent 3 4 3 3 4" xfId="9284" xr:uid="{00000000-0005-0000-0000-000082DD0000}"/>
    <cellStyle name="Percent 3 4 3 3 4 2" xfId="38342" xr:uid="{00000000-0005-0000-0000-000083DD0000}"/>
    <cellStyle name="Percent 3 4 3 3 5" xfId="31758" xr:uid="{00000000-0005-0000-0000-000084DD0000}"/>
    <cellStyle name="Percent 3 4 3 4" xfId="3804" xr:uid="{00000000-0005-0000-0000-000085DD0000}"/>
    <cellStyle name="Percent 3 4 3 4 2" xfId="17098" xr:uid="{00000000-0005-0000-0000-000086DD0000}"/>
    <cellStyle name="Percent 3 4 3 4 2 2" xfId="25052" xr:uid="{00000000-0005-0000-0000-000087DD0000}"/>
    <cellStyle name="Percent 3 4 3 4 2 2 2" xfId="54011" xr:uid="{00000000-0005-0000-0000-000088DD0000}"/>
    <cellStyle name="Percent 3 4 3 4 2 3" xfId="46070" xr:uid="{00000000-0005-0000-0000-000089DD0000}"/>
    <cellStyle name="Percent 3 4 3 4 3" xfId="10428" xr:uid="{00000000-0005-0000-0000-00008ADD0000}"/>
    <cellStyle name="Percent 3 4 3 4 3 2" xfId="39486" xr:uid="{00000000-0005-0000-0000-00008BDD0000}"/>
    <cellStyle name="Percent 3 4 3 4 4" xfId="32902" xr:uid="{00000000-0005-0000-0000-00008CDD0000}"/>
    <cellStyle name="Percent 3 4 3 5" xfId="4960" xr:uid="{00000000-0005-0000-0000-00008DDD0000}"/>
    <cellStyle name="Percent 3 4 3 5 2" xfId="18242" xr:uid="{00000000-0005-0000-0000-00008EDD0000}"/>
    <cellStyle name="Percent 3 4 3 5 2 2" xfId="26196" xr:uid="{00000000-0005-0000-0000-00008FDD0000}"/>
    <cellStyle name="Percent 3 4 3 5 2 2 2" xfId="55155" xr:uid="{00000000-0005-0000-0000-000090DD0000}"/>
    <cellStyle name="Percent 3 4 3 5 2 3" xfId="47214" xr:uid="{00000000-0005-0000-0000-000091DD0000}"/>
    <cellStyle name="Percent 3 4 3 5 3" xfId="11572" xr:uid="{00000000-0005-0000-0000-000092DD0000}"/>
    <cellStyle name="Percent 3 4 3 5 3 2" xfId="40630" xr:uid="{00000000-0005-0000-0000-000093DD0000}"/>
    <cellStyle name="Percent 3 4 3 5 4" xfId="34046" xr:uid="{00000000-0005-0000-0000-000094DD0000}"/>
    <cellStyle name="Percent 3 4 3 6" xfId="7129" xr:uid="{00000000-0005-0000-0000-000095DD0000}"/>
    <cellStyle name="Percent 3 4 3 6 2" xfId="20390" xr:uid="{00000000-0005-0000-0000-000096DD0000}"/>
    <cellStyle name="Percent 3 4 3 6 2 2" xfId="28344" xr:uid="{00000000-0005-0000-0000-000097DD0000}"/>
    <cellStyle name="Percent 3 4 3 6 2 2 2" xfId="57303" xr:uid="{00000000-0005-0000-0000-000098DD0000}"/>
    <cellStyle name="Percent 3 4 3 6 2 3" xfId="49362" xr:uid="{00000000-0005-0000-0000-000099DD0000}"/>
    <cellStyle name="Percent 3 4 3 6 3" xfId="13720" xr:uid="{00000000-0005-0000-0000-00009ADD0000}"/>
    <cellStyle name="Percent 3 4 3 6 3 2" xfId="42778" xr:uid="{00000000-0005-0000-0000-00009BDD0000}"/>
    <cellStyle name="Percent 3 4 3 6 4" xfId="36194" xr:uid="{00000000-0005-0000-0000-00009CDD0000}"/>
    <cellStyle name="Percent 3 4 3 7" xfId="14998" xr:uid="{00000000-0005-0000-0000-00009DDD0000}"/>
    <cellStyle name="Percent 3 4 3 7 2" xfId="22988" xr:uid="{00000000-0005-0000-0000-00009EDD0000}"/>
    <cellStyle name="Percent 3 4 3 7 2 2" xfId="51947" xr:uid="{00000000-0005-0000-0000-00009FDD0000}"/>
    <cellStyle name="Percent 3 4 3 7 3" xfId="44006" xr:uid="{00000000-0005-0000-0000-0000A0DD0000}"/>
    <cellStyle name="Percent 3 4 3 8" xfId="21540" xr:uid="{00000000-0005-0000-0000-0000A1DD0000}"/>
    <cellStyle name="Percent 3 4 3 8 2" xfId="29488" xr:uid="{00000000-0005-0000-0000-0000A2DD0000}"/>
    <cellStyle name="Percent 3 4 3 8 2 2" xfId="58447" xr:uid="{00000000-0005-0000-0000-0000A3DD0000}"/>
    <cellStyle name="Percent 3 4 3 8 3" xfId="50506" xr:uid="{00000000-0005-0000-0000-0000A4DD0000}"/>
    <cellStyle name="Percent 3 4 3 9" xfId="8280" xr:uid="{00000000-0005-0000-0000-0000A5DD0000}"/>
    <cellStyle name="Percent 3 4 3 9 2" xfId="37338" xr:uid="{00000000-0005-0000-0000-0000A6DD0000}"/>
    <cellStyle name="Percent 3 4 4" xfId="2007" xr:uid="{00000000-0005-0000-0000-0000A7DD0000}"/>
    <cellStyle name="Percent 3 4 4 2" xfId="3015" xr:uid="{00000000-0005-0000-0000-0000A8DD0000}"/>
    <cellStyle name="Percent 3 4 4 2 2" xfId="6373" xr:uid="{00000000-0005-0000-0000-0000A9DD0000}"/>
    <cellStyle name="Percent 3 4 4 2 2 2" xfId="19655" xr:uid="{00000000-0005-0000-0000-0000AADD0000}"/>
    <cellStyle name="Percent 3 4 4 2 2 2 2" xfId="27609" xr:uid="{00000000-0005-0000-0000-0000ABDD0000}"/>
    <cellStyle name="Percent 3 4 4 2 2 2 2 2" xfId="56568" xr:uid="{00000000-0005-0000-0000-0000ACDD0000}"/>
    <cellStyle name="Percent 3 4 4 2 2 2 3" xfId="48627" xr:uid="{00000000-0005-0000-0000-0000ADDD0000}"/>
    <cellStyle name="Percent 3 4 4 2 2 3" xfId="12985" xr:uid="{00000000-0005-0000-0000-0000AEDD0000}"/>
    <cellStyle name="Percent 3 4 4 2 2 3 2" xfId="42043" xr:uid="{00000000-0005-0000-0000-0000AFDD0000}"/>
    <cellStyle name="Percent 3 4 4 2 2 4" xfId="35459" xr:uid="{00000000-0005-0000-0000-0000B0DD0000}"/>
    <cellStyle name="Percent 3 4 4 2 3" xfId="16503" xr:uid="{00000000-0005-0000-0000-0000B1DD0000}"/>
    <cellStyle name="Percent 3 4 4 2 3 2" xfId="24457" xr:uid="{00000000-0005-0000-0000-0000B2DD0000}"/>
    <cellStyle name="Percent 3 4 4 2 3 2 2" xfId="53416" xr:uid="{00000000-0005-0000-0000-0000B3DD0000}"/>
    <cellStyle name="Percent 3 4 4 2 3 3" xfId="45475" xr:uid="{00000000-0005-0000-0000-0000B4DD0000}"/>
    <cellStyle name="Percent 3 4 4 2 4" xfId="9693" xr:uid="{00000000-0005-0000-0000-0000B5DD0000}"/>
    <cellStyle name="Percent 3 4 4 2 4 2" xfId="38751" xr:uid="{00000000-0005-0000-0000-0000B6DD0000}"/>
    <cellStyle name="Percent 3 4 4 2 5" xfId="32167" xr:uid="{00000000-0005-0000-0000-0000B7DD0000}"/>
    <cellStyle name="Percent 3 4 4 3" xfId="4213" xr:uid="{00000000-0005-0000-0000-0000B8DD0000}"/>
    <cellStyle name="Percent 3 4 4 3 2" xfId="17507" xr:uid="{00000000-0005-0000-0000-0000B9DD0000}"/>
    <cellStyle name="Percent 3 4 4 3 2 2" xfId="25461" xr:uid="{00000000-0005-0000-0000-0000BADD0000}"/>
    <cellStyle name="Percent 3 4 4 3 2 2 2" xfId="54420" xr:uid="{00000000-0005-0000-0000-0000BBDD0000}"/>
    <cellStyle name="Percent 3 4 4 3 2 3" xfId="46479" xr:uid="{00000000-0005-0000-0000-0000BCDD0000}"/>
    <cellStyle name="Percent 3 4 4 3 3" xfId="10837" xr:uid="{00000000-0005-0000-0000-0000BDDD0000}"/>
    <cellStyle name="Percent 3 4 4 3 3 2" xfId="39895" xr:uid="{00000000-0005-0000-0000-0000BEDD0000}"/>
    <cellStyle name="Percent 3 4 4 3 4" xfId="33311" xr:uid="{00000000-0005-0000-0000-0000BFDD0000}"/>
    <cellStyle name="Percent 3 4 4 4" xfId="5369" xr:uid="{00000000-0005-0000-0000-0000C0DD0000}"/>
    <cellStyle name="Percent 3 4 4 4 2" xfId="18651" xr:uid="{00000000-0005-0000-0000-0000C1DD0000}"/>
    <cellStyle name="Percent 3 4 4 4 2 2" xfId="26605" xr:uid="{00000000-0005-0000-0000-0000C2DD0000}"/>
    <cellStyle name="Percent 3 4 4 4 2 2 2" xfId="55564" xr:uid="{00000000-0005-0000-0000-0000C3DD0000}"/>
    <cellStyle name="Percent 3 4 4 4 2 3" xfId="47623" xr:uid="{00000000-0005-0000-0000-0000C4DD0000}"/>
    <cellStyle name="Percent 3 4 4 4 3" xfId="11981" xr:uid="{00000000-0005-0000-0000-0000C5DD0000}"/>
    <cellStyle name="Percent 3 4 4 4 3 2" xfId="41039" xr:uid="{00000000-0005-0000-0000-0000C6DD0000}"/>
    <cellStyle name="Percent 3 4 4 4 4" xfId="34455" xr:uid="{00000000-0005-0000-0000-0000C7DD0000}"/>
    <cellStyle name="Percent 3 4 4 5" xfId="7538" xr:uid="{00000000-0005-0000-0000-0000C8DD0000}"/>
    <cellStyle name="Percent 3 4 4 5 2" xfId="20799" xr:uid="{00000000-0005-0000-0000-0000C9DD0000}"/>
    <cellStyle name="Percent 3 4 4 5 2 2" xfId="28753" xr:uid="{00000000-0005-0000-0000-0000CADD0000}"/>
    <cellStyle name="Percent 3 4 4 5 2 2 2" xfId="57712" xr:uid="{00000000-0005-0000-0000-0000CBDD0000}"/>
    <cellStyle name="Percent 3 4 4 5 2 3" xfId="49771" xr:uid="{00000000-0005-0000-0000-0000CCDD0000}"/>
    <cellStyle name="Percent 3 4 4 5 3" xfId="14129" xr:uid="{00000000-0005-0000-0000-0000CDDD0000}"/>
    <cellStyle name="Percent 3 4 4 5 3 2" xfId="43187" xr:uid="{00000000-0005-0000-0000-0000CEDD0000}"/>
    <cellStyle name="Percent 3 4 4 5 4" xfId="36603" xr:uid="{00000000-0005-0000-0000-0000CFDD0000}"/>
    <cellStyle name="Percent 3 4 4 6" xfId="15408" xr:uid="{00000000-0005-0000-0000-0000D0DD0000}"/>
    <cellStyle name="Percent 3 4 4 6 2" xfId="23398" xr:uid="{00000000-0005-0000-0000-0000D1DD0000}"/>
    <cellStyle name="Percent 3 4 4 6 2 2" xfId="52357" xr:uid="{00000000-0005-0000-0000-0000D2DD0000}"/>
    <cellStyle name="Percent 3 4 4 6 3" xfId="44416" xr:uid="{00000000-0005-0000-0000-0000D3DD0000}"/>
    <cellStyle name="Percent 3 4 4 7" xfId="21949" xr:uid="{00000000-0005-0000-0000-0000D4DD0000}"/>
    <cellStyle name="Percent 3 4 4 7 2" xfId="29897" xr:uid="{00000000-0005-0000-0000-0000D5DD0000}"/>
    <cellStyle name="Percent 3 4 4 7 2 2" xfId="58856" xr:uid="{00000000-0005-0000-0000-0000D6DD0000}"/>
    <cellStyle name="Percent 3 4 4 7 3" xfId="50915" xr:uid="{00000000-0005-0000-0000-0000D7DD0000}"/>
    <cellStyle name="Percent 3 4 4 8" xfId="8689" xr:uid="{00000000-0005-0000-0000-0000D8DD0000}"/>
    <cellStyle name="Percent 3 4 4 8 2" xfId="37747" xr:uid="{00000000-0005-0000-0000-0000D9DD0000}"/>
    <cellStyle name="Percent 3 4 4 9" xfId="31163" xr:uid="{00000000-0005-0000-0000-0000DADD0000}"/>
    <cellStyle name="Percent 3 4 5" xfId="1823" xr:uid="{00000000-0005-0000-0000-0000DBDD0000}"/>
    <cellStyle name="Percent 3 4 5 2" xfId="2835" xr:uid="{00000000-0005-0000-0000-0000DCDD0000}"/>
    <cellStyle name="Percent 3 4 5 2 2" xfId="6193" xr:uid="{00000000-0005-0000-0000-0000DDDD0000}"/>
    <cellStyle name="Percent 3 4 5 2 2 2" xfId="19475" xr:uid="{00000000-0005-0000-0000-0000DEDD0000}"/>
    <cellStyle name="Percent 3 4 5 2 2 2 2" xfId="27429" xr:uid="{00000000-0005-0000-0000-0000DFDD0000}"/>
    <cellStyle name="Percent 3 4 5 2 2 2 2 2" xfId="56388" xr:uid="{00000000-0005-0000-0000-0000E0DD0000}"/>
    <cellStyle name="Percent 3 4 5 2 2 2 3" xfId="48447" xr:uid="{00000000-0005-0000-0000-0000E1DD0000}"/>
    <cellStyle name="Percent 3 4 5 2 2 3" xfId="12805" xr:uid="{00000000-0005-0000-0000-0000E2DD0000}"/>
    <cellStyle name="Percent 3 4 5 2 2 3 2" xfId="41863" xr:uid="{00000000-0005-0000-0000-0000E3DD0000}"/>
    <cellStyle name="Percent 3 4 5 2 2 4" xfId="35279" xr:uid="{00000000-0005-0000-0000-0000E4DD0000}"/>
    <cellStyle name="Percent 3 4 5 2 3" xfId="16323" xr:uid="{00000000-0005-0000-0000-0000E5DD0000}"/>
    <cellStyle name="Percent 3 4 5 2 3 2" xfId="24277" xr:uid="{00000000-0005-0000-0000-0000E6DD0000}"/>
    <cellStyle name="Percent 3 4 5 2 3 2 2" xfId="53236" xr:uid="{00000000-0005-0000-0000-0000E7DD0000}"/>
    <cellStyle name="Percent 3 4 5 2 3 3" xfId="45295" xr:uid="{00000000-0005-0000-0000-0000E8DD0000}"/>
    <cellStyle name="Percent 3 4 5 2 4" xfId="9513" xr:uid="{00000000-0005-0000-0000-0000E9DD0000}"/>
    <cellStyle name="Percent 3 4 5 2 4 2" xfId="38571" xr:uid="{00000000-0005-0000-0000-0000EADD0000}"/>
    <cellStyle name="Percent 3 4 5 2 5" xfId="31987" xr:uid="{00000000-0005-0000-0000-0000EBDD0000}"/>
    <cellStyle name="Percent 3 4 5 3" xfId="4033" xr:uid="{00000000-0005-0000-0000-0000ECDD0000}"/>
    <cellStyle name="Percent 3 4 5 3 2" xfId="17327" xr:uid="{00000000-0005-0000-0000-0000EDDD0000}"/>
    <cellStyle name="Percent 3 4 5 3 2 2" xfId="25281" xr:uid="{00000000-0005-0000-0000-0000EEDD0000}"/>
    <cellStyle name="Percent 3 4 5 3 2 2 2" xfId="54240" xr:uid="{00000000-0005-0000-0000-0000EFDD0000}"/>
    <cellStyle name="Percent 3 4 5 3 2 3" xfId="46299" xr:uid="{00000000-0005-0000-0000-0000F0DD0000}"/>
    <cellStyle name="Percent 3 4 5 3 3" xfId="10657" xr:uid="{00000000-0005-0000-0000-0000F1DD0000}"/>
    <cellStyle name="Percent 3 4 5 3 3 2" xfId="39715" xr:uid="{00000000-0005-0000-0000-0000F2DD0000}"/>
    <cellStyle name="Percent 3 4 5 3 4" xfId="33131" xr:uid="{00000000-0005-0000-0000-0000F3DD0000}"/>
    <cellStyle name="Percent 3 4 5 4" xfId="5189" xr:uid="{00000000-0005-0000-0000-0000F4DD0000}"/>
    <cellStyle name="Percent 3 4 5 4 2" xfId="18471" xr:uid="{00000000-0005-0000-0000-0000F5DD0000}"/>
    <cellStyle name="Percent 3 4 5 4 2 2" xfId="26425" xr:uid="{00000000-0005-0000-0000-0000F6DD0000}"/>
    <cellStyle name="Percent 3 4 5 4 2 2 2" xfId="55384" xr:uid="{00000000-0005-0000-0000-0000F7DD0000}"/>
    <cellStyle name="Percent 3 4 5 4 2 3" xfId="47443" xr:uid="{00000000-0005-0000-0000-0000F8DD0000}"/>
    <cellStyle name="Percent 3 4 5 4 3" xfId="11801" xr:uid="{00000000-0005-0000-0000-0000F9DD0000}"/>
    <cellStyle name="Percent 3 4 5 4 3 2" xfId="40859" xr:uid="{00000000-0005-0000-0000-0000FADD0000}"/>
    <cellStyle name="Percent 3 4 5 4 4" xfId="34275" xr:uid="{00000000-0005-0000-0000-0000FBDD0000}"/>
    <cellStyle name="Percent 3 4 5 5" xfId="7358" xr:uid="{00000000-0005-0000-0000-0000FCDD0000}"/>
    <cellStyle name="Percent 3 4 5 5 2" xfId="20619" xr:uid="{00000000-0005-0000-0000-0000FDDD0000}"/>
    <cellStyle name="Percent 3 4 5 5 2 2" xfId="28573" xr:uid="{00000000-0005-0000-0000-0000FEDD0000}"/>
    <cellStyle name="Percent 3 4 5 5 2 2 2" xfId="57532" xr:uid="{00000000-0005-0000-0000-0000FFDD0000}"/>
    <cellStyle name="Percent 3 4 5 5 2 3" xfId="49591" xr:uid="{00000000-0005-0000-0000-000000DE0000}"/>
    <cellStyle name="Percent 3 4 5 5 3" xfId="13949" xr:uid="{00000000-0005-0000-0000-000001DE0000}"/>
    <cellStyle name="Percent 3 4 5 5 3 2" xfId="43007" xr:uid="{00000000-0005-0000-0000-000002DE0000}"/>
    <cellStyle name="Percent 3 4 5 5 4" xfId="36423" xr:uid="{00000000-0005-0000-0000-000003DE0000}"/>
    <cellStyle name="Percent 3 4 5 6" xfId="15228" xr:uid="{00000000-0005-0000-0000-000004DE0000}"/>
    <cellStyle name="Percent 3 4 5 6 2" xfId="23218" xr:uid="{00000000-0005-0000-0000-000005DE0000}"/>
    <cellStyle name="Percent 3 4 5 6 2 2" xfId="52177" xr:uid="{00000000-0005-0000-0000-000006DE0000}"/>
    <cellStyle name="Percent 3 4 5 6 3" xfId="44236" xr:uid="{00000000-0005-0000-0000-000007DE0000}"/>
    <cellStyle name="Percent 3 4 5 7" xfId="21769" xr:uid="{00000000-0005-0000-0000-000008DE0000}"/>
    <cellStyle name="Percent 3 4 5 7 2" xfId="29717" xr:uid="{00000000-0005-0000-0000-000009DE0000}"/>
    <cellStyle name="Percent 3 4 5 7 2 2" xfId="58676" xr:uid="{00000000-0005-0000-0000-00000ADE0000}"/>
    <cellStyle name="Percent 3 4 5 7 3" xfId="50735" xr:uid="{00000000-0005-0000-0000-00000BDE0000}"/>
    <cellStyle name="Percent 3 4 5 8" xfId="8509" xr:uid="{00000000-0005-0000-0000-00000CDE0000}"/>
    <cellStyle name="Percent 3 4 5 8 2" xfId="37567" xr:uid="{00000000-0005-0000-0000-00000DDE0000}"/>
    <cellStyle name="Percent 3 4 5 9" xfId="30983" xr:uid="{00000000-0005-0000-0000-00000EDE0000}"/>
    <cellStyle name="Percent 3 4 6" xfId="2422" xr:uid="{00000000-0005-0000-0000-00000FDE0000}"/>
    <cellStyle name="Percent 3 4 6 2" xfId="5781" xr:uid="{00000000-0005-0000-0000-000010DE0000}"/>
    <cellStyle name="Percent 3 4 6 2 2" xfId="19063" xr:uid="{00000000-0005-0000-0000-000011DE0000}"/>
    <cellStyle name="Percent 3 4 6 2 2 2" xfId="27017" xr:uid="{00000000-0005-0000-0000-000012DE0000}"/>
    <cellStyle name="Percent 3 4 6 2 2 2 2" xfId="55976" xr:uid="{00000000-0005-0000-0000-000013DE0000}"/>
    <cellStyle name="Percent 3 4 6 2 2 3" xfId="48035" xr:uid="{00000000-0005-0000-0000-000014DE0000}"/>
    <cellStyle name="Percent 3 4 6 2 3" xfId="12393" xr:uid="{00000000-0005-0000-0000-000015DE0000}"/>
    <cellStyle name="Percent 3 4 6 2 3 2" xfId="41451" xr:uid="{00000000-0005-0000-0000-000016DE0000}"/>
    <cellStyle name="Percent 3 4 6 2 4" xfId="34867" xr:uid="{00000000-0005-0000-0000-000017DE0000}"/>
    <cellStyle name="Percent 3 4 6 3" xfId="14763" xr:uid="{00000000-0005-0000-0000-000018DE0000}"/>
    <cellStyle name="Percent 3 4 6 3 2" xfId="22777" xr:uid="{00000000-0005-0000-0000-000019DE0000}"/>
    <cellStyle name="Percent 3 4 6 3 2 2" xfId="51736" xr:uid="{00000000-0005-0000-0000-00001ADE0000}"/>
    <cellStyle name="Percent 3 4 6 3 3" xfId="43795" xr:uid="{00000000-0005-0000-0000-00001BDE0000}"/>
    <cellStyle name="Percent 3 4 6 4" xfId="9101" xr:uid="{00000000-0005-0000-0000-00001CDE0000}"/>
    <cellStyle name="Percent 3 4 6 4 2" xfId="38159" xr:uid="{00000000-0005-0000-0000-00001DDE0000}"/>
    <cellStyle name="Percent 3 4 6 5" xfId="31575" xr:uid="{00000000-0005-0000-0000-00001EDE0000}"/>
    <cellStyle name="Percent 3 4 7" xfId="3621" xr:uid="{00000000-0005-0000-0000-00001FDE0000}"/>
    <cellStyle name="Percent 3 4 7 2" xfId="16915" xr:uid="{00000000-0005-0000-0000-000020DE0000}"/>
    <cellStyle name="Percent 3 4 7 2 2" xfId="24869" xr:uid="{00000000-0005-0000-0000-000021DE0000}"/>
    <cellStyle name="Percent 3 4 7 2 2 2" xfId="53828" xr:uid="{00000000-0005-0000-0000-000022DE0000}"/>
    <cellStyle name="Percent 3 4 7 2 3" xfId="45887" xr:uid="{00000000-0005-0000-0000-000023DE0000}"/>
    <cellStyle name="Percent 3 4 7 3" xfId="10245" xr:uid="{00000000-0005-0000-0000-000024DE0000}"/>
    <cellStyle name="Percent 3 4 7 3 2" xfId="39303" xr:uid="{00000000-0005-0000-0000-000025DE0000}"/>
    <cellStyle name="Percent 3 4 7 4" xfId="32719" xr:uid="{00000000-0005-0000-0000-000026DE0000}"/>
    <cellStyle name="Percent 3 4 8" xfId="4775" xr:uid="{00000000-0005-0000-0000-000027DE0000}"/>
    <cellStyle name="Percent 3 4 8 2" xfId="18059" xr:uid="{00000000-0005-0000-0000-000028DE0000}"/>
    <cellStyle name="Percent 3 4 8 2 2" xfId="26013" xr:uid="{00000000-0005-0000-0000-000029DE0000}"/>
    <cellStyle name="Percent 3 4 8 2 2 2" xfId="54972" xr:uid="{00000000-0005-0000-0000-00002ADE0000}"/>
    <cellStyle name="Percent 3 4 8 2 3" xfId="47031" xr:uid="{00000000-0005-0000-0000-00002BDE0000}"/>
    <cellStyle name="Percent 3 4 8 3" xfId="11389" xr:uid="{00000000-0005-0000-0000-00002CDE0000}"/>
    <cellStyle name="Percent 3 4 8 3 2" xfId="40447" xr:uid="{00000000-0005-0000-0000-00002DDE0000}"/>
    <cellStyle name="Percent 3 4 8 4" xfId="33863" xr:uid="{00000000-0005-0000-0000-00002EDE0000}"/>
    <cellStyle name="Percent 3 4 9" xfId="6936" xr:uid="{00000000-0005-0000-0000-00002FDE0000}"/>
    <cellStyle name="Percent 3 4 9 2" xfId="20207" xr:uid="{00000000-0005-0000-0000-000030DE0000}"/>
    <cellStyle name="Percent 3 4 9 2 2" xfId="28161" xr:uid="{00000000-0005-0000-0000-000031DE0000}"/>
    <cellStyle name="Percent 3 4 9 2 2 2" xfId="57120" xr:uid="{00000000-0005-0000-0000-000032DE0000}"/>
    <cellStyle name="Percent 3 4 9 2 3" xfId="49179" xr:uid="{00000000-0005-0000-0000-000033DE0000}"/>
    <cellStyle name="Percent 3 4 9 3" xfId="13537" xr:uid="{00000000-0005-0000-0000-000034DE0000}"/>
    <cellStyle name="Percent 3 4 9 3 2" xfId="42595" xr:uid="{00000000-0005-0000-0000-000035DE0000}"/>
    <cellStyle name="Percent 3 4 9 4" xfId="36011" xr:uid="{00000000-0005-0000-0000-000036DE0000}"/>
    <cellStyle name="Percent 3 5" xfId="1420" xr:uid="{00000000-0005-0000-0000-000037DE0000}"/>
    <cellStyle name="Percent 3 5 10" xfId="21402" xr:uid="{00000000-0005-0000-0000-000038DE0000}"/>
    <cellStyle name="Percent 3 5 10 2" xfId="29350" xr:uid="{00000000-0005-0000-0000-000039DE0000}"/>
    <cellStyle name="Percent 3 5 10 2 2" xfId="58309" xr:uid="{00000000-0005-0000-0000-00003ADE0000}"/>
    <cellStyle name="Percent 3 5 10 3" xfId="50368" xr:uid="{00000000-0005-0000-0000-00003BDE0000}"/>
    <cellStyle name="Percent 3 5 11" xfId="8142" xr:uid="{00000000-0005-0000-0000-00003CDE0000}"/>
    <cellStyle name="Percent 3 5 11 2" xfId="37200" xr:uid="{00000000-0005-0000-0000-00003DDE0000}"/>
    <cellStyle name="Percent 3 5 12" xfId="30616" xr:uid="{00000000-0005-0000-0000-00003EDE0000}"/>
    <cellStyle name="Percent 3 5 2" xfId="1640" xr:uid="{00000000-0005-0000-0000-00003FDE0000}"/>
    <cellStyle name="Percent 3 5 2 10" xfId="30829" xr:uid="{00000000-0005-0000-0000-000040DE0000}"/>
    <cellStyle name="Percent 3 5 2 2" xfId="2265" xr:uid="{00000000-0005-0000-0000-000041DE0000}"/>
    <cellStyle name="Percent 3 5 2 2 2" xfId="3273" xr:uid="{00000000-0005-0000-0000-000042DE0000}"/>
    <cellStyle name="Percent 3 5 2 2 2 2" xfId="6631" xr:uid="{00000000-0005-0000-0000-000043DE0000}"/>
    <cellStyle name="Percent 3 5 2 2 2 2 2" xfId="19913" xr:uid="{00000000-0005-0000-0000-000044DE0000}"/>
    <cellStyle name="Percent 3 5 2 2 2 2 2 2" xfId="27867" xr:uid="{00000000-0005-0000-0000-000045DE0000}"/>
    <cellStyle name="Percent 3 5 2 2 2 2 2 2 2" xfId="56826" xr:uid="{00000000-0005-0000-0000-000046DE0000}"/>
    <cellStyle name="Percent 3 5 2 2 2 2 2 3" xfId="48885" xr:uid="{00000000-0005-0000-0000-000047DE0000}"/>
    <cellStyle name="Percent 3 5 2 2 2 2 3" xfId="13243" xr:uid="{00000000-0005-0000-0000-000048DE0000}"/>
    <cellStyle name="Percent 3 5 2 2 2 2 3 2" xfId="42301" xr:uid="{00000000-0005-0000-0000-000049DE0000}"/>
    <cellStyle name="Percent 3 5 2 2 2 2 4" xfId="35717" xr:uid="{00000000-0005-0000-0000-00004ADE0000}"/>
    <cellStyle name="Percent 3 5 2 2 2 3" xfId="16761" xr:uid="{00000000-0005-0000-0000-00004BDE0000}"/>
    <cellStyle name="Percent 3 5 2 2 2 3 2" xfId="24715" xr:uid="{00000000-0005-0000-0000-00004CDE0000}"/>
    <cellStyle name="Percent 3 5 2 2 2 3 2 2" xfId="53674" xr:uid="{00000000-0005-0000-0000-00004DDE0000}"/>
    <cellStyle name="Percent 3 5 2 2 2 3 3" xfId="45733" xr:uid="{00000000-0005-0000-0000-00004EDE0000}"/>
    <cellStyle name="Percent 3 5 2 2 2 4" xfId="9951" xr:uid="{00000000-0005-0000-0000-00004FDE0000}"/>
    <cellStyle name="Percent 3 5 2 2 2 4 2" xfId="39009" xr:uid="{00000000-0005-0000-0000-000050DE0000}"/>
    <cellStyle name="Percent 3 5 2 2 2 5" xfId="32425" xr:uid="{00000000-0005-0000-0000-000051DE0000}"/>
    <cellStyle name="Percent 3 5 2 2 3" xfId="4471" xr:uid="{00000000-0005-0000-0000-000052DE0000}"/>
    <cellStyle name="Percent 3 5 2 2 3 2" xfId="17765" xr:uid="{00000000-0005-0000-0000-000053DE0000}"/>
    <cellStyle name="Percent 3 5 2 2 3 2 2" xfId="25719" xr:uid="{00000000-0005-0000-0000-000054DE0000}"/>
    <cellStyle name="Percent 3 5 2 2 3 2 2 2" xfId="54678" xr:uid="{00000000-0005-0000-0000-000055DE0000}"/>
    <cellStyle name="Percent 3 5 2 2 3 2 3" xfId="46737" xr:uid="{00000000-0005-0000-0000-000056DE0000}"/>
    <cellStyle name="Percent 3 5 2 2 3 3" xfId="11095" xr:uid="{00000000-0005-0000-0000-000057DE0000}"/>
    <cellStyle name="Percent 3 5 2 2 3 3 2" xfId="40153" xr:uid="{00000000-0005-0000-0000-000058DE0000}"/>
    <cellStyle name="Percent 3 5 2 2 3 4" xfId="33569" xr:uid="{00000000-0005-0000-0000-000059DE0000}"/>
    <cellStyle name="Percent 3 5 2 2 4" xfId="5627" xr:uid="{00000000-0005-0000-0000-00005ADE0000}"/>
    <cellStyle name="Percent 3 5 2 2 4 2" xfId="18909" xr:uid="{00000000-0005-0000-0000-00005BDE0000}"/>
    <cellStyle name="Percent 3 5 2 2 4 2 2" xfId="26863" xr:uid="{00000000-0005-0000-0000-00005CDE0000}"/>
    <cellStyle name="Percent 3 5 2 2 4 2 2 2" xfId="55822" xr:uid="{00000000-0005-0000-0000-00005DDE0000}"/>
    <cellStyle name="Percent 3 5 2 2 4 2 3" xfId="47881" xr:uid="{00000000-0005-0000-0000-00005EDE0000}"/>
    <cellStyle name="Percent 3 5 2 2 4 3" xfId="12239" xr:uid="{00000000-0005-0000-0000-00005FDE0000}"/>
    <cellStyle name="Percent 3 5 2 2 4 3 2" xfId="41297" xr:uid="{00000000-0005-0000-0000-000060DE0000}"/>
    <cellStyle name="Percent 3 5 2 2 4 4" xfId="34713" xr:uid="{00000000-0005-0000-0000-000061DE0000}"/>
    <cellStyle name="Percent 3 5 2 2 5" xfId="7796" xr:uid="{00000000-0005-0000-0000-000062DE0000}"/>
    <cellStyle name="Percent 3 5 2 2 5 2" xfId="21057" xr:uid="{00000000-0005-0000-0000-000063DE0000}"/>
    <cellStyle name="Percent 3 5 2 2 5 2 2" xfId="29011" xr:uid="{00000000-0005-0000-0000-000064DE0000}"/>
    <cellStyle name="Percent 3 5 2 2 5 2 2 2" xfId="57970" xr:uid="{00000000-0005-0000-0000-000065DE0000}"/>
    <cellStyle name="Percent 3 5 2 2 5 2 3" xfId="50029" xr:uid="{00000000-0005-0000-0000-000066DE0000}"/>
    <cellStyle name="Percent 3 5 2 2 5 3" xfId="14387" xr:uid="{00000000-0005-0000-0000-000067DE0000}"/>
    <cellStyle name="Percent 3 5 2 2 5 3 2" xfId="43445" xr:uid="{00000000-0005-0000-0000-000068DE0000}"/>
    <cellStyle name="Percent 3 5 2 2 5 4" xfId="36861" xr:uid="{00000000-0005-0000-0000-000069DE0000}"/>
    <cellStyle name="Percent 3 5 2 2 6" xfId="15666" xr:uid="{00000000-0005-0000-0000-00006ADE0000}"/>
    <cellStyle name="Percent 3 5 2 2 6 2" xfId="23656" xr:uid="{00000000-0005-0000-0000-00006BDE0000}"/>
    <cellStyle name="Percent 3 5 2 2 6 2 2" xfId="52615" xr:uid="{00000000-0005-0000-0000-00006CDE0000}"/>
    <cellStyle name="Percent 3 5 2 2 6 3" xfId="44674" xr:uid="{00000000-0005-0000-0000-00006DDE0000}"/>
    <cellStyle name="Percent 3 5 2 2 7" xfId="22207" xr:uid="{00000000-0005-0000-0000-00006EDE0000}"/>
    <cellStyle name="Percent 3 5 2 2 7 2" xfId="30155" xr:uid="{00000000-0005-0000-0000-00006FDE0000}"/>
    <cellStyle name="Percent 3 5 2 2 7 2 2" xfId="59114" xr:uid="{00000000-0005-0000-0000-000070DE0000}"/>
    <cellStyle name="Percent 3 5 2 2 7 3" xfId="51173" xr:uid="{00000000-0005-0000-0000-000071DE0000}"/>
    <cellStyle name="Percent 3 5 2 2 8" xfId="8947" xr:uid="{00000000-0005-0000-0000-000072DE0000}"/>
    <cellStyle name="Percent 3 5 2 2 8 2" xfId="38005" xr:uid="{00000000-0005-0000-0000-000073DE0000}"/>
    <cellStyle name="Percent 3 5 2 2 9" xfId="31421" xr:uid="{00000000-0005-0000-0000-000074DE0000}"/>
    <cellStyle name="Percent 3 5 2 3" xfId="2681" xr:uid="{00000000-0005-0000-0000-000075DE0000}"/>
    <cellStyle name="Percent 3 5 2 3 2" xfId="6039" xr:uid="{00000000-0005-0000-0000-000076DE0000}"/>
    <cellStyle name="Percent 3 5 2 3 2 2" xfId="19321" xr:uid="{00000000-0005-0000-0000-000077DE0000}"/>
    <cellStyle name="Percent 3 5 2 3 2 2 2" xfId="27275" xr:uid="{00000000-0005-0000-0000-000078DE0000}"/>
    <cellStyle name="Percent 3 5 2 3 2 2 2 2" xfId="56234" xr:uid="{00000000-0005-0000-0000-000079DE0000}"/>
    <cellStyle name="Percent 3 5 2 3 2 2 3" xfId="48293" xr:uid="{00000000-0005-0000-0000-00007ADE0000}"/>
    <cellStyle name="Percent 3 5 2 3 2 3" xfId="12651" xr:uid="{00000000-0005-0000-0000-00007BDE0000}"/>
    <cellStyle name="Percent 3 5 2 3 2 3 2" xfId="41709" xr:uid="{00000000-0005-0000-0000-00007CDE0000}"/>
    <cellStyle name="Percent 3 5 2 3 2 4" xfId="35125" xr:uid="{00000000-0005-0000-0000-00007DDE0000}"/>
    <cellStyle name="Percent 3 5 2 3 3" xfId="16169" xr:uid="{00000000-0005-0000-0000-00007EDE0000}"/>
    <cellStyle name="Percent 3 5 2 3 3 2" xfId="24123" xr:uid="{00000000-0005-0000-0000-00007FDE0000}"/>
    <cellStyle name="Percent 3 5 2 3 3 2 2" xfId="53082" xr:uid="{00000000-0005-0000-0000-000080DE0000}"/>
    <cellStyle name="Percent 3 5 2 3 3 3" xfId="45141" xr:uid="{00000000-0005-0000-0000-000081DE0000}"/>
    <cellStyle name="Percent 3 5 2 3 4" xfId="9359" xr:uid="{00000000-0005-0000-0000-000082DE0000}"/>
    <cellStyle name="Percent 3 5 2 3 4 2" xfId="38417" xr:uid="{00000000-0005-0000-0000-000083DE0000}"/>
    <cellStyle name="Percent 3 5 2 3 5" xfId="31833" xr:uid="{00000000-0005-0000-0000-000084DE0000}"/>
    <cellStyle name="Percent 3 5 2 4" xfId="3879" xr:uid="{00000000-0005-0000-0000-000085DE0000}"/>
    <cellStyle name="Percent 3 5 2 4 2" xfId="17173" xr:uid="{00000000-0005-0000-0000-000086DE0000}"/>
    <cellStyle name="Percent 3 5 2 4 2 2" xfId="25127" xr:uid="{00000000-0005-0000-0000-000087DE0000}"/>
    <cellStyle name="Percent 3 5 2 4 2 2 2" xfId="54086" xr:uid="{00000000-0005-0000-0000-000088DE0000}"/>
    <cellStyle name="Percent 3 5 2 4 2 3" xfId="46145" xr:uid="{00000000-0005-0000-0000-000089DE0000}"/>
    <cellStyle name="Percent 3 5 2 4 3" xfId="10503" xr:uid="{00000000-0005-0000-0000-00008ADE0000}"/>
    <cellStyle name="Percent 3 5 2 4 3 2" xfId="39561" xr:uid="{00000000-0005-0000-0000-00008BDE0000}"/>
    <cellStyle name="Percent 3 5 2 4 4" xfId="32977" xr:uid="{00000000-0005-0000-0000-00008CDE0000}"/>
    <cellStyle name="Percent 3 5 2 5" xfId="5035" xr:uid="{00000000-0005-0000-0000-00008DDE0000}"/>
    <cellStyle name="Percent 3 5 2 5 2" xfId="18317" xr:uid="{00000000-0005-0000-0000-00008EDE0000}"/>
    <cellStyle name="Percent 3 5 2 5 2 2" xfId="26271" xr:uid="{00000000-0005-0000-0000-00008FDE0000}"/>
    <cellStyle name="Percent 3 5 2 5 2 2 2" xfId="55230" xr:uid="{00000000-0005-0000-0000-000090DE0000}"/>
    <cellStyle name="Percent 3 5 2 5 2 3" xfId="47289" xr:uid="{00000000-0005-0000-0000-000091DE0000}"/>
    <cellStyle name="Percent 3 5 2 5 3" xfId="11647" xr:uid="{00000000-0005-0000-0000-000092DE0000}"/>
    <cellStyle name="Percent 3 5 2 5 3 2" xfId="40705" xr:uid="{00000000-0005-0000-0000-000093DE0000}"/>
    <cellStyle name="Percent 3 5 2 5 4" xfId="34121" xr:uid="{00000000-0005-0000-0000-000094DE0000}"/>
    <cellStyle name="Percent 3 5 2 6" xfId="7204" xr:uid="{00000000-0005-0000-0000-000095DE0000}"/>
    <cellStyle name="Percent 3 5 2 6 2" xfId="20465" xr:uid="{00000000-0005-0000-0000-000096DE0000}"/>
    <cellStyle name="Percent 3 5 2 6 2 2" xfId="28419" xr:uid="{00000000-0005-0000-0000-000097DE0000}"/>
    <cellStyle name="Percent 3 5 2 6 2 2 2" xfId="57378" xr:uid="{00000000-0005-0000-0000-000098DE0000}"/>
    <cellStyle name="Percent 3 5 2 6 2 3" xfId="49437" xr:uid="{00000000-0005-0000-0000-000099DE0000}"/>
    <cellStyle name="Percent 3 5 2 6 3" xfId="13795" xr:uid="{00000000-0005-0000-0000-00009ADE0000}"/>
    <cellStyle name="Percent 3 5 2 6 3 2" xfId="42853" xr:uid="{00000000-0005-0000-0000-00009BDE0000}"/>
    <cellStyle name="Percent 3 5 2 6 4" xfId="36269" xr:uid="{00000000-0005-0000-0000-00009CDE0000}"/>
    <cellStyle name="Percent 3 5 2 7" xfId="15073" xr:uid="{00000000-0005-0000-0000-00009DDE0000}"/>
    <cellStyle name="Percent 3 5 2 7 2" xfId="23063" xr:uid="{00000000-0005-0000-0000-00009EDE0000}"/>
    <cellStyle name="Percent 3 5 2 7 2 2" xfId="52022" xr:uid="{00000000-0005-0000-0000-00009FDE0000}"/>
    <cellStyle name="Percent 3 5 2 7 3" xfId="44081" xr:uid="{00000000-0005-0000-0000-0000A0DE0000}"/>
    <cellStyle name="Percent 3 5 2 8" xfId="21615" xr:uid="{00000000-0005-0000-0000-0000A1DE0000}"/>
    <cellStyle name="Percent 3 5 2 8 2" xfId="29563" xr:uid="{00000000-0005-0000-0000-0000A2DE0000}"/>
    <cellStyle name="Percent 3 5 2 8 2 2" xfId="58522" xr:uid="{00000000-0005-0000-0000-0000A3DE0000}"/>
    <cellStyle name="Percent 3 5 2 8 3" xfId="50581" xr:uid="{00000000-0005-0000-0000-0000A4DE0000}"/>
    <cellStyle name="Percent 3 5 2 9" xfId="8355" xr:uid="{00000000-0005-0000-0000-0000A5DE0000}"/>
    <cellStyle name="Percent 3 5 2 9 2" xfId="37413" xr:uid="{00000000-0005-0000-0000-0000A6DE0000}"/>
    <cellStyle name="Percent 3 5 3" xfId="2052" xr:uid="{00000000-0005-0000-0000-0000A7DE0000}"/>
    <cellStyle name="Percent 3 5 3 2" xfId="3060" xr:uid="{00000000-0005-0000-0000-0000A8DE0000}"/>
    <cellStyle name="Percent 3 5 3 2 2" xfId="6418" xr:uid="{00000000-0005-0000-0000-0000A9DE0000}"/>
    <cellStyle name="Percent 3 5 3 2 2 2" xfId="19700" xr:uid="{00000000-0005-0000-0000-0000AADE0000}"/>
    <cellStyle name="Percent 3 5 3 2 2 2 2" xfId="27654" xr:uid="{00000000-0005-0000-0000-0000ABDE0000}"/>
    <cellStyle name="Percent 3 5 3 2 2 2 2 2" xfId="56613" xr:uid="{00000000-0005-0000-0000-0000ACDE0000}"/>
    <cellStyle name="Percent 3 5 3 2 2 2 3" xfId="48672" xr:uid="{00000000-0005-0000-0000-0000ADDE0000}"/>
    <cellStyle name="Percent 3 5 3 2 2 3" xfId="13030" xr:uid="{00000000-0005-0000-0000-0000AEDE0000}"/>
    <cellStyle name="Percent 3 5 3 2 2 3 2" xfId="42088" xr:uid="{00000000-0005-0000-0000-0000AFDE0000}"/>
    <cellStyle name="Percent 3 5 3 2 2 4" xfId="35504" xr:uid="{00000000-0005-0000-0000-0000B0DE0000}"/>
    <cellStyle name="Percent 3 5 3 2 3" xfId="16548" xr:uid="{00000000-0005-0000-0000-0000B1DE0000}"/>
    <cellStyle name="Percent 3 5 3 2 3 2" xfId="24502" xr:uid="{00000000-0005-0000-0000-0000B2DE0000}"/>
    <cellStyle name="Percent 3 5 3 2 3 2 2" xfId="53461" xr:uid="{00000000-0005-0000-0000-0000B3DE0000}"/>
    <cellStyle name="Percent 3 5 3 2 3 3" xfId="45520" xr:uid="{00000000-0005-0000-0000-0000B4DE0000}"/>
    <cellStyle name="Percent 3 5 3 2 4" xfId="9738" xr:uid="{00000000-0005-0000-0000-0000B5DE0000}"/>
    <cellStyle name="Percent 3 5 3 2 4 2" xfId="38796" xr:uid="{00000000-0005-0000-0000-0000B6DE0000}"/>
    <cellStyle name="Percent 3 5 3 2 5" xfId="32212" xr:uid="{00000000-0005-0000-0000-0000B7DE0000}"/>
    <cellStyle name="Percent 3 5 3 3" xfId="4258" xr:uid="{00000000-0005-0000-0000-0000B8DE0000}"/>
    <cellStyle name="Percent 3 5 3 3 2" xfId="17552" xr:uid="{00000000-0005-0000-0000-0000B9DE0000}"/>
    <cellStyle name="Percent 3 5 3 3 2 2" xfId="25506" xr:uid="{00000000-0005-0000-0000-0000BADE0000}"/>
    <cellStyle name="Percent 3 5 3 3 2 2 2" xfId="54465" xr:uid="{00000000-0005-0000-0000-0000BBDE0000}"/>
    <cellStyle name="Percent 3 5 3 3 2 3" xfId="46524" xr:uid="{00000000-0005-0000-0000-0000BCDE0000}"/>
    <cellStyle name="Percent 3 5 3 3 3" xfId="10882" xr:uid="{00000000-0005-0000-0000-0000BDDE0000}"/>
    <cellStyle name="Percent 3 5 3 3 3 2" xfId="39940" xr:uid="{00000000-0005-0000-0000-0000BEDE0000}"/>
    <cellStyle name="Percent 3 5 3 3 4" xfId="33356" xr:uid="{00000000-0005-0000-0000-0000BFDE0000}"/>
    <cellStyle name="Percent 3 5 3 4" xfId="5414" xr:uid="{00000000-0005-0000-0000-0000C0DE0000}"/>
    <cellStyle name="Percent 3 5 3 4 2" xfId="18696" xr:uid="{00000000-0005-0000-0000-0000C1DE0000}"/>
    <cellStyle name="Percent 3 5 3 4 2 2" xfId="26650" xr:uid="{00000000-0005-0000-0000-0000C2DE0000}"/>
    <cellStyle name="Percent 3 5 3 4 2 2 2" xfId="55609" xr:uid="{00000000-0005-0000-0000-0000C3DE0000}"/>
    <cellStyle name="Percent 3 5 3 4 2 3" xfId="47668" xr:uid="{00000000-0005-0000-0000-0000C4DE0000}"/>
    <cellStyle name="Percent 3 5 3 4 3" xfId="12026" xr:uid="{00000000-0005-0000-0000-0000C5DE0000}"/>
    <cellStyle name="Percent 3 5 3 4 3 2" xfId="41084" xr:uid="{00000000-0005-0000-0000-0000C6DE0000}"/>
    <cellStyle name="Percent 3 5 3 4 4" xfId="34500" xr:uid="{00000000-0005-0000-0000-0000C7DE0000}"/>
    <cellStyle name="Percent 3 5 3 5" xfId="7583" xr:uid="{00000000-0005-0000-0000-0000C8DE0000}"/>
    <cellStyle name="Percent 3 5 3 5 2" xfId="20844" xr:uid="{00000000-0005-0000-0000-0000C9DE0000}"/>
    <cellStyle name="Percent 3 5 3 5 2 2" xfId="28798" xr:uid="{00000000-0005-0000-0000-0000CADE0000}"/>
    <cellStyle name="Percent 3 5 3 5 2 2 2" xfId="57757" xr:uid="{00000000-0005-0000-0000-0000CBDE0000}"/>
    <cellStyle name="Percent 3 5 3 5 2 3" xfId="49816" xr:uid="{00000000-0005-0000-0000-0000CCDE0000}"/>
    <cellStyle name="Percent 3 5 3 5 3" xfId="14174" xr:uid="{00000000-0005-0000-0000-0000CDDE0000}"/>
    <cellStyle name="Percent 3 5 3 5 3 2" xfId="43232" xr:uid="{00000000-0005-0000-0000-0000CEDE0000}"/>
    <cellStyle name="Percent 3 5 3 5 4" xfId="36648" xr:uid="{00000000-0005-0000-0000-0000CFDE0000}"/>
    <cellStyle name="Percent 3 5 3 6" xfId="15453" xr:uid="{00000000-0005-0000-0000-0000D0DE0000}"/>
    <cellStyle name="Percent 3 5 3 6 2" xfId="23443" xr:uid="{00000000-0005-0000-0000-0000D1DE0000}"/>
    <cellStyle name="Percent 3 5 3 6 2 2" xfId="52402" xr:uid="{00000000-0005-0000-0000-0000D2DE0000}"/>
    <cellStyle name="Percent 3 5 3 6 3" xfId="44461" xr:uid="{00000000-0005-0000-0000-0000D3DE0000}"/>
    <cellStyle name="Percent 3 5 3 7" xfId="21994" xr:uid="{00000000-0005-0000-0000-0000D4DE0000}"/>
    <cellStyle name="Percent 3 5 3 7 2" xfId="29942" xr:uid="{00000000-0005-0000-0000-0000D5DE0000}"/>
    <cellStyle name="Percent 3 5 3 7 2 2" xfId="58901" xr:uid="{00000000-0005-0000-0000-0000D6DE0000}"/>
    <cellStyle name="Percent 3 5 3 7 3" xfId="50960" xr:uid="{00000000-0005-0000-0000-0000D7DE0000}"/>
    <cellStyle name="Percent 3 5 3 8" xfId="8734" xr:uid="{00000000-0005-0000-0000-0000D8DE0000}"/>
    <cellStyle name="Percent 3 5 3 8 2" xfId="37792" xr:uid="{00000000-0005-0000-0000-0000D9DE0000}"/>
    <cellStyle name="Percent 3 5 3 9" xfId="31208" xr:uid="{00000000-0005-0000-0000-0000DADE0000}"/>
    <cellStyle name="Percent 3 5 4" xfId="1870" xr:uid="{00000000-0005-0000-0000-0000DBDE0000}"/>
    <cellStyle name="Percent 3 5 4 2" xfId="2880" xr:uid="{00000000-0005-0000-0000-0000DCDE0000}"/>
    <cellStyle name="Percent 3 5 4 2 2" xfId="6238" xr:uid="{00000000-0005-0000-0000-0000DDDE0000}"/>
    <cellStyle name="Percent 3 5 4 2 2 2" xfId="19520" xr:uid="{00000000-0005-0000-0000-0000DEDE0000}"/>
    <cellStyle name="Percent 3 5 4 2 2 2 2" xfId="27474" xr:uid="{00000000-0005-0000-0000-0000DFDE0000}"/>
    <cellStyle name="Percent 3 5 4 2 2 2 2 2" xfId="56433" xr:uid="{00000000-0005-0000-0000-0000E0DE0000}"/>
    <cellStyle name="Percent 3 5 4 2 2 2 3" xfId="48492" xr:uid="{00000000-0005-0000-0000-0000E1DE0000}"/>
    <cellStyle name="Percent 3 5 4 2 2 3" xfId="12850" xr:uid="{00000000-0005-0000-0000-0000E2DE0000}"/>
    <cellStyle name="Percent 3 5 4 2 2 3 2" xfId="41908" xr:uid="{00000000-0005-0000-0000-0000E3DE0000}"/>
    <cellStyle name="Percent 3 5 4 2 2 4" xfId="35324" xr:uid="{00000000-0005-0000-0000-0000E4DE0000}"/>
    <cellStyle name="Percent 3 5 4 2 3" xfId="16368" xr:uid="{00000000-0005-0000-0000-0000E5DE0000}"/>
    <cellStyle name="Percent 3 5 4 2 3 2" xfId="24322" xr:uid="{00000000-0005-0000-0000-0000E6DE0000}"/>
    <cellStyle name="Percent 3 5 4 2 3 2 2" xfId="53281" xr:uid="{00000000-0005-0000-0000-0000E7DE0000}"/>
    <cellStyle name="Percent 3 5 4 2 3 3" xfId="45340" xr:uid="{00000000-0005-0000-0000-0000E8DE0000}"/>
    <cellStyle name="Percent 3 5 4 2 4" xfId="9558" xr:uid="{00000000-0005-0000-0000-0000E9DE0000}"/>
    <cellStyle name="Percent 3 5 4 2 4 2" xfId="38616" xr:uid="{00000000-0005-0000-0000-0000EADE0000}"/>
    <cellStyle name="Percent 3 5 4 2 5" xfId="32032" xr:uid="{00000000-0005-0000-0000-0000EBDE0000}"/>
    <cellStyle name="Percent 3 5 4 3" xfId="4078" xr:uid="{00000000-0005-0000-0000-0000ECDE0000}"/>
    <cellStyle name="Percent 3 5 4 3 2" xfId="17372" xr:uid="{00000000-0005-0000-0000-0000EDDE0000}"/>
    <cellStyle name="Percent 3 5 4 3 2 2" xfId="25326" xr:uid="{00000000-0005-0000-0000-0000EEDE0000}"/>
    <cellStyle name="Percent 3 5 4 3 2 2 2" xfId="54285" xr:uid="{00000000-0005-0000-0000-0000EFDE0000}"/>
    <cellStyle name="Percent 3 5 4 3 2 3" xfId="46344" xr:uid="{00000000-0005-0000-0000-0000F0DE0000}"/>
    <cellStyle name="Percent 3 5 4 3 3" xfId="10702" xr:uid="{00000000-0005-0000-0000-0000F1DE0000}"/>
    <cellStyle name="Percent 3 5 4 3 3 2" xfId="39760" xr:uid="{00000000-0005-0000-0000-0000F2DE0000}"/>
    <cellStyle name="Percent 3 5 4 3 4" xfId="33176" xr:uid="{00000000-0005-0000-0000-0000F3DE0000}"/>
    <cellStyle name="Percent 3 5 4 4" xfId="5234" xr:uid="{00000000-0005-0000-0000-0000F4DE0000}"/>
    <cellStyle name="Percent 3 5 4 4 2" xfId="18516" xr:uid="{00000000-0005-0000-0000-0000F5DE0000}"/>
    <cellStyle name="Percent 3 5 4 4 2 2" xfId="26470" xr:uid="{00000000-0005-0000-0000-0000F6DE0000}"/>
    <cellStyle name="Percent 3 5 4 4 2 2 2" xfId="55429" xr:uid="{00000000-0005-0000-0000-0000F7DE0000}"/>
    <cellStyle name="Percent 3 5 4 4 2 3" xfId="47488" xr:uid="{00000000-0005-0000-0000-0000F8DE0000}"/>
    <cellStyle name="Percent 3 5 4 4 3" xfId="11846" xr:uid="{00000000-0005-0000-0000-0000F9DE0000}"/>
    <cellStyle name="Percent 3 5 4 4 3 2" xfId="40904" xr:uid="{00000000-0005-0000-0000-0000FADE0000}"/>
    <cellStyle name="Percent 3 5 4 4 4" xfId="34320" xr:uid="{00000000-0005-0000-0000-0000FBDE0000}"/>
    <cellStyle name="Percent 3 5 4 5" xfId="7403" xr:uid="{00000000-0005-0000-0000-0000FCDE0000}"/>
    <cellStyle name="Percent 3 5 4 5 2" xfId="20664" xr:uid="{00000000-0005-0000-0000-0000FDDE0000}"/>
    <cellStyle name="Percent 3 5 4 5 2 2" xfId="28618" xr:uid="{00000000-0005-0000-0000-0000FEDE0000}"/>
    <cellStyle name="Percent 3 5 4 5 2 2 2" xfId="57577" xr:uid="{00000000-0005-0000-0000-0000FFDE0000}"/>
    <cellStyle name="Percent 3 5 4 5 2 3" xfId="49636" xr:uid="{00000000-0005-0000-0000-000000DF0000}"/>
    <cellStyle name="Percent 3 5 4 5 3" xfId="13994" xr:uid="{00000000-0005-0000-0000-000001DF0000}"/>
    <cellStyle name="Percent 3 5 4 5 3 2" xfId="43052" xr:uid="{00000000-0005-0000-0000-000002DF0000}"/>
    <cellStyle name="Percent 3 5 4 5 4" xfId="36468" xr:uid="{00000000-0005-0000-0000-000003DF0000}"/>
    <cellStyle name="Percent 3 5 4 6" xfId="15273" xr:uid="{00000000-0005-0000-0000-000004DF0000}"/>
    <cellStyle name="Percent 3 5 4 6 2" xfId="23263" xr:uid="{00000000-0005-0000-0000-000005DF0000}"/>
    <cellStyle name="Percent 3 5 4 6 2 2" xfId="52222" xr:uid="{00000000-0005-0000-0000-000006DF0000}"/>
    <cellStyle name="Percent 3 5 4 6 3" xfId="44281" xr:uid="{00000000-0005-0000-0000-000007DF0000}"/>
    <cellStyle name="Percent 3 5 4 7" xfId="21814" xr:uid="{00000000-0005-0000-0000-000008DF0000}"/>
    <cellStyle name="Percent 3 5 4 7 2" xfId="29762" xr:uid="{00000000-0005-0000-0000-000009DF0000}"/>
    <cellStyle name="Percent 3 5 4 7 2 2" xfId="58721" xr:uid="{00000000-0005-0000-0000-00000ADF0000}"/>
    <cellStyle name="Percent 3 5 4 7 3" xfId="50780" xr:uid="{00000000-0005-0000-0000-00000BDF0000}"/>
    <cellStyle name="Percent 3 5 4 8" xfId="8554" xr:uid="{00000000-0005-0000-0000-00000CDF0000}"/>
    <cellStyle name="Percent 3 5 4 8 2" xfId="37612" xr:uid="{00000000-0005-0000-0000-00000DDF0000}"/>
    <cellStyle name="Percent 3 5 4 9" xfId="31028" xr:uid="{00000000-0005-0000-0000-00000EDF0000}"/>
    <cellStyle name="Percent 3 5 5" xfId="2468" xr:uid="{00000000-0005-0000-0000-00000FDF0000}"/>
    <cellStyle name="Percent 3 5 5 2" xfId="5826" xr:uid="{00000000-0005-0000-0000-000010DF0000}"/>
    <cellStyle name="Percent 3 5 5 2 2" xfId="19108" xr:uid="{00000000-0005-0000-0000-000011DF0000}"/>
    <cellStyle name="Percent 3 5 5 2 2 2" xfId="27062" xr:uid="{00000000-0005-0000-0000-000012DF0000}"/>
    <cellStyle name="Percent 3 5 5 2 2 2 2" xfId="56021" xr:uid="{00000000-0005-0000-0000-000013DF0000}"/>
    <cellStyle name="Percent 3 5 5 2 2 3" xfId="48080" xr:uid="{00000000-0005-0000-0000-000014DF0000}"/>
    <cellStyle name="Percent 3 5 5 2 3" xfId="12438" xr:uid="{00000000-0005-0000-0000-000015DF0000}"/>
    <cellStyle name="Percent 3 5 5 2 3 2" xfId="41496" xr:uid="{00000000-0005-0000-0000-000016DF0000}"/>
    <cellStyle name="Percent 3 5 5 2 4" xfId="34912" xr:uid="{00000000-0005-0000-0000-000017DF0000}"/>
    <cellStyle name="Percent 3 5 5 3" xfId="14721" xr:uid="{00000000-0005-0000-0000-000018DF0000}"/>
    <cellStyle name="Percent 3 5 5 3 2" xfId="22749" xr:uid="{00000000-0005-0000-0000-000019DF0000}"/>
    <cellStyle name="Percent 3 5 5 3 2 2" xfId="51708" xr:uid="{00000000-0005-0000-0000-00001ADF0000}"/>
    <cellStyle name="Percent 3 5 5 3 3" xfId="43767" xr:uid="{00000000-0005-0000-0000-00001BDF0000}"/>
    <cellStyle name="Percent 3 5 5 4" xfId="9146" xr:uid="{00000000-0005-0000-0000-00001CDF0000}"/>
    <cellStyle name="Percent 3 5 5 4 2" xfId="38204" xr:uid="{00000000-0005-0000-0000-00001DDF0000}"/>
    <cellStyle name="Percent 3 5 5 5" xfId="31620" xr:uid="{00000000-0005-0000-0000-00001EDF0000}"/>
    <cellStyle name="Percent 3 5 6" xfId="3666" xr:uid="{00000000-0005-0000-0000-00001FDF0000}"/>
    <cellStyle name="Percent 3 5 6 2" xfId="16960" xr:uid="{00000000-0005-0000-0000-000020DF0000}"/>
    <cellStyle name="Percent 3 5 6 2 2" xfId="24914" xr:uid="{00000000-0005-0000-0000-000021DF0000}"/>
    <cellStyle name="Percent 3 5 6 2 2 2" xfId="53873" xr:uid="{00000000-0005-0000-0000-000022DF0000}"/>
    <cellStyle name="Percent 3 5 6 2 3" xfId="45932" xr:uid="{00000000-0005-0000-0000-000023DF0000}"/>
    <cellStyle name="Percent 3 5 6 3" xfId="10290" xr:uid="{00000000-0005-0000-0000-000024DF0000}"/>
    <cellStyle name="Percent 3 5 6 3 2" xfId="39348" xr:uid="{00000000-0005-0000-0000-000025DF0000}"/>
    <cellStyle name="Percent 3 5 6 4" xfId="32764" xr:uid="{00000000-0005-0000-0000-000026DF0000}"/>
    <cellStyle name="Percent 3 5 7" xfId="4822" xr:uid="{00000000-0005-0000-0000-000027DF0000}"/>
    <cellStyle name="Percent 3 5 7 2" xfId="18104" xr:uid="{00000000-0005-0000-0000-000028DF0000}"/>
    <cellStyle name="Percent 3 5 7 2 2" xfId="26058" xr:uid="{00000000-0005-0000-0000-000029DF0000}"/>
    <cellStyle name="Percent 3 5 7 2 2 2" xfId="55017" xr:uid="{00000000-0005-0000-0000-00002ADF0000}"/>
    <cellStyle name="Percent 3 5 7 2 3" xfId="47076" xr:uid="{00000000-0005-0000-0000-00002BDF0000}"/>
    <cellStyle name="Percent 3 5 7 3" xfId="11434" xr:uid="{00000000-0005-0000-0000-00002CDF0000}"/>
    <cellStyle name="Percent 3 5 7 3 2" xfId="40492" xr:uid="{00000000-0005-0000-0000-00002DDF0000}"/>
    <cellStyle name="Percent 3 5 7 4" xfId="33908" xr:uid="{00000000-0005-0000-0000-00002EDF0000}"/>
    <cellStyle name="Percent 3 5 8" xfId="6991" xr:uid="{00000000-0005-0000-0000-00002FDF0000}"/>
    <cellStyle name="Percent 3 5 8 2" xfId="20252" xr:uid="{00000000-0005-0000-0000-000030DF0000}"/>
    <cellStyle name="Percent 3 5 8 2 2" xfId="28206" xr:uid="{00000000-0005-0000-0000-000031DF0000}"/>
    <cellStyle name="Percent 3 5 8 2 2 2" xfId="57165" xr:uid="{00000000-0005-0000-0000-000032DF0000}"/>
    <cellStyle name="Percent 3 5 8 2 3" xfId="49224" xr:uid="{00000000-0005-0000-0000-000033DF0000}"/>
    <cellStyle name="Percent 3 5 8 3" xfId="13582" xr:uid="{00000000-0005-0000-0000-000034DF0000}"/>
    <cellStyle name="Percent 3 5 8 3 2" xfId="42640" xr:uid="{00000000-0005-0000-0000-000035DF0000}"/>
    <cellStyle name="Percent 3 5 8 4" xfId="36056" xr:uid="{00000000-0005-0000-0000-000036DF0000}"/>
    <cellStyle name="Percent 3 5 9" xfId="14860" xr:uid="{00000000-0005-0000-0000-000037DF0000}"/>
    <cellStyle name="Percent 3 5 9 2" xfId="22850" xr:uid="{00000000-0005-0000-0000-000038DF0000}"/>
    <cellStyle name="Percent 3 5 9 2 2" xfId="51809" xr:uid="{00000000-0005-0000-0000-000039DF0000}"/>
    <cellStyle name="Percent 3 5 9 3" xfId="43868" xr:uid="{00000000-0005-0000-0000-00003ADF0000}"/>
    <cellStyle name="Percent 3 6" xfId="1528" xr:uid="{00000000-0005-0000-0000-00003BDF0000}"/>
    <cellStyle name="Percent 3 6 10" xfId="30721" xr:uid="{00000000-0005-0000-0000-00003CDF0000}"/>
    <cellStyle name="Percent 3 6 2" xfId="2157" xr:uid="{00000000-0005-0000-0000-00003DDF0000}"/>
    <cellStyle name="Percent 3 6 2 2" xfId="3165" xr:uid="{00000000-0005-0000-0000-00003EDF0000}"/>
    <cellStyle name="Percent 3 6 2 2 2" xfId="6523" xr:uid="{00000000-0005-0000-0000-00003FDF0000}"/>
    <cellStyle name="Percent 3 6 2 2 2 2" xfId="19805" xr:uid="{00000000-0005-0000-0000-000040DF0000}"/>
    <cellStyle name="Percent 3 6 2 2 2 2 2" xfId="27759" xr:uid="{00000000-0005-0000-0000-000041DF0000}"/>
    <cellStyle name="Percent 3 6 2 2 2 2 2 2" xfId="56718" xr:uid="{00000000-0005-0000-0000-000042DF0000}"/>
    <cellStyle name="Percent 3 6 2 2 2 2 3" xfId="48777" xr:uid="{00000000-0005-0000-0000-000043DF0000}"/>
    <cellStyle name="Percent 3 6 2 2 2 3" xfId="13135" xr:uid="{00000000-0005-0000-0000-000044DF0000}"/>
    <cellStyle name="Percent 3 6 2 2 2 3 2" xfId="42193" xr:uid="{00000000-0005-0000-0000-000045DF0000}"/>
    <cellStyle name="Percent 3 6 2 2 2 4" xfId="35609" xr:uid="{00000000-0005-0000-0000-000046DF0000}"/>
    <cellStyle name="Percent 3 6 2 2 3" xfId="16653" xr:uid="{00000000-0005-0000-0000-000047DF0000}"/>
    <cellStyle name="Percent 3 6 2 2 3 2" xfId="24607" xr:uid="{00000000-0005-0000-0000-000048DF0000}"/>
    <cellStyle name="Percent 3 6 2 2 3 2 2" xfId="53566" xr:uid="{00000000-0005-0000-0000-000049DF0000}"/>
    <cellStyle name="Percent 3 6 2 2 3 3" xfId="45625" xr:uid="{00000000-0005-0000-0000-00004ADF0000}"/>
    <cellStyle name="Percent 3 6 2 2 4" xfId="9843" xr:uid="{00000000-0005-0000-0000-00004BDF0000}"/>
    <cellStyle name="Percent 3 6 2 2 4 2" xfId="38901" xr:uid="{00000000-0005-0000-0000-00004CDF0000}"/>
    <cellStyle name="Percent 3 6 2 2 5" xfId="32317" xr:uid="{00000000-0005-0000-0000-00004DDF0000}"/>
    <cellStyle name="Percent 3 6 2 3" xfId="4363" xr:uid="{00000000-0005-0000-0000-00004EDF0000}"/>
    <cellStyle name="Percent 3 6 2 3 2" xfId="17657" xr:uid="{00000000-0005-0000-0000-00004FDF0000}"/>
    <cellStyle name="Percent 3 6 2 3 2 2" xfId="25611" xr:uid="{00000000-0005-0000-0000-000050DF0000}"/>
    <cellStyle name="Percent 3 6 2 3 2 2 2" xfId="54570" xr:uid="{00000000-0005-0000-0000-000051DF0000}"/>
    <cellStyle name="Percent 3 6 2 3 2 3" xfId="46629" xr:uid="{00000000-0005-0000-0000-000052DF0000}"/>
    <cellStyle name="Percent 3 6 2 3 3" xfId="10987" xr:uid="{00000000-0005-0000-0000-000053DF0000}"/>
    <cellStyle name="Percent 3 6 2 3 3 2" xfId="40045" xr:uid="{00000000-0005-0000-0000-000054DF0000}"/>
    <cellStyle name="Percent 3 6 2 3 4" xfId="33461" xr:uid="{00000000-0005-0000-0000-000055DF0000}"/>
    <cellStyle name="Percent 3 6 2 4" xfId="5519" xr:uid="{00000000-0005-0000-0000-000056DF0000}"/>
    <cellStyle name="Percent 3 6 2 4 2" xfId="18801" xr:uid="{00000000-0005-0000-0000-000057DF0000}"/>
    <cellStyle name="Percent 3 6 2 4 2 2" xfId="26755" xr:uid="{00000000-0005-0000-0000-000058DF0000}"/>
    <cellStyle name="Percent 3 6 2 4 2 2 2" xfId="55714" xr:uid="{00000000-0005-0000-0000-000059DF0000}"/>
    <cellStyle name="Percent 3 6 2 4 2 3" xfId="47773" xr:uid="{00000000-0005-0000-0000-00005ADF0000}"/>
    <cellStyle name="Percent 3 6 2 4 3" xfId="12131" xr:uid="{00000000-0005-0000-0000-00005BDF0000}"/>
    <cellStyle name="Percent 3 6 2 4 3 2" xfId="41189" xr:uid="{00000000-0005-0000-0000-00005CDF0000}"/>
    <cellStyle name="Percent 3 6 2 4 4" xfId="34605" xr:uid="{00000000-0005-0000-0000-00005DDF0000}"/>
    <cellStyle name="Percent 3 6 2 5" xfId="7688" xr:uid="{00000000-0005-0000-0000-00005EDF0000}"/>
    <cellStyle name="Percent 3 6 2 5 2" xfId="20949" xr:uid="{00000000-0005-0000-0000-00005FDF0000}"/>
    <cellStyle name="Percent 3 6 2 5 2 2" xfId="28903" xr:uid="{00000000-0005-0000-0000-000060DF0000}"/>
    <cellStyle name="Percent 3 6 2 5 2 2 2" xfId="57862" xr:uid="{00000000-0005-0000-0000-000061DF0000}"/>
    <cellStyle name="Percent 3 6 2 5 2 3" xfId="49921" xr:uid="{00000000-0005-0000-0000-000062DF0000}"/>
    <cellStyle name="Percent 3 6 2 5 3" xfId="14279" xr:uid="{00000000-0005-0000-0000-000063DF0000}"/>
    <cellStyle name="Percent 3 6 2 5 3 2" xfId="43337" xr:uid="{00000000-0005-0000-0000-000064DF0000}"/>
    <cellStyle name="Percent 3 6 2 5 4" xfId="36753" xr:uid="{00000000-0005-0000-0000-000065DF0000}"/>
    <cellStyle name="Percent 3 6 2 6" xfId="15558" xr:uid="{00000000-0005-0000-0000-000066DF0000}"/>
    <cellStyle name="Percent 3 6 2 6 2" xfId="23548" xr:uid="{00000000-0005-0000-0000-000067DF0000}"/>
    <cellStyle name="Percent 3 6 2 6 2 2" xfId="52507" xr:uid="{00000000-0005-0000-0000-000068DF0000}"/>
    <cellStyle name="Percent 3 6 2 6 3" xfId="44566" xr:uid="{00000000-0005-0000-0000-000069DF0000}"/>
    <cellStyle name="Percent 3 6 2 7" xfId="22099" xr:uid="{00000000-0005-0000-0000-00006ADF0000}"/>
    <cellStyle name="Percent 3 6 2 7 2" xfId="30047" xr:uid="{00000000-0005-0000-0000-00006BDF0000}"/>
    <cellStyle name="Percent 3 6 2 7 2 2" xfId="59006" xr:uid="{00000000-0005-0000-0000-00006CDF0000}"/>
    <cellStyle name="Percent 3 6 2 7 3" xfId="51065" xr:uid="{00000000-0005-0000-0000-00006DDF0000}"/>
    <cellStyle name="Percent 3 6 2 8" xfId="8839" xr:uid="{00000000-0005-0000-0000-00006EDF0000}"/>
    <cellStyle name="Percent 3 6 2 8 2" xfId="37897" xr:uid="{00000000-0005-0000-0000-00006FDF0000}"/>
    <cellStyle name="Percent 3 6 2 9" xfId="31313" xr:uid="{00000000-0005-0000-0000-000070DF0000}"/>
    <cellStyle name="Percent 3 6 3" xfId="2573" xr:uid="{00000000-0005-0000-0000-000071DF0000}"/>
    <cellStyle name="Percent 3 6 3 2" xfId="5931" xr:uid="{00000000-0005-0000-0000-000072DF0000}"/>
    <cellStyle name="Percent 3 6 3 2 2" xfId="19213" xr:uid="{00000000-0005-0000-0000-000073DF0000}"/>
    <cellStyle name="Percent 3 6 3 2 2 2" xfId="27167" xr:uid="{00000000-0005-0000-0000-000074DF0000}"/>
    <cellStyle name="Percent 3 6 3 2 2 2 2" xfId="56126" xr:uid="{00000000-0005-0000-0000-000075DF0000}"/>
    <cellStyle name="Percent 3 6 3 2 2 3" xfId="48185" xr:uid="{00000000-0005-0000-0000-000076DF0000}"/>
    <cellStyle name="Percent 3 6 3 2 3" xfId="12543" xr:uid="{00000000-0005-0000-0000-000077DF0000}"/>
    <cellStyle name="Percent 3 6 3 2 3 2" xfId="41601" xr:uid="{00000000-0005-0000-0000-000078DF0000}"/>
    <cellStyle name="Percent 3 6 3 2 4" xfId="35017" xr:uid="{00000000-0005-0000-0000-000079DF0000}"/>
    <cellStyle name="Percent 3 6 3 3" xfId="16061" xr:uid="{00000000-0005-0000-0000-00007ADF0000}"/>
    <cellStyle name="Percent 3 6 3 3 2" xfId="24015" xr:uid="{00000000-0005-0000-0000-00007BDF0000}"/>
    <cellStyle name="Percent 3 6 3 3 2 2" xfId="52974" xr:uid="{00000000-0005-0000-0000-00007CDF0000}"/>
    <cellStyle name="Percent 3 6 3 3 3" xfId="45033" xr:uid="{00000000-0005-0000-0000-00007DDF0000}"/>
    <cellStyle name="Percent 3 6 3 4" xfId="9251" xr:uid="{00000000-0005-0000-0000-00007EDF0000}"/>
    <cellStyle name="Percent 3 6 3 4 2" xfId="38309" xr:uid="{00000000-0005-0000-0000-00007FDF0000}"/>
    <cellStyle name="Percent 3 6 3 5" xfId="31725" xr:uid="{00000000-0005-0000-0000-000080DF0000}"/>
    <cellStyle name="Percent 3 6 4" xfId="3771" xr:uid="{00000000-0005-0000-0000-000081DF0000}"/>
    <cellStyle name="Percent 3 6 4 2" xfId="17065" xr:uid="{00000000-0005-0000-0000-000082DF0000}"/>
    <cellStyle name="Percent 3 6 4 2 2" xfId="25019" xr:uid="{00000000-0005-0000-0000-000083DF0000}"/>
    <cellStyle name="Percent 3 6 4 2 2 2" xfId="53978" xr:uid="{00000000-0005-0000-0000-000084DF0000}"/>
    <cellStyle name="Percent 3 6 4 2 3" xfId="46037" xr:uid="{00000000-0005-0000-0000-000085DF0000}"/>
    <cellStyle name="Percent 3 6 4 3" xfId="10395" xr:uid="{00000000-0005-0000-0000-000086DF0000}"/>
    <cellStyle name="Percent 3 6 4 3 2" xfId="39453" xr:uid="{00000000-0005-0000-0000-000087DF0000}"/>
    <cellStyle name="Percent 3 6 4 4" xfId="32869" xr:uid="{00000000-0005-0000-0000-000088DF0000}"/>
    <cellStyle name="Percent 3 6 5" xfId="4927" xr:uid="{00000000-0005-0000-0000-000089DF0000}"/>
    <cellStyle name="Percent 3 6 5 2" xfId="18209" xr:uid="{00000000-0005-0000-0000-00008ADF0000}"/>
    <cellStyle name="Percent 3 6 5 2 2" xfId="26163" xr:uid="{00000000-0005-0000-0000-00008BDF0000}"/>
    <cellStyle name="Percent 3 6 5 2 2 2" xfId="55122" xr:uid="{00000000-0005-0000-0000-00008CDF0000}"/>
    <cellStyle name="Percent 3 6 5 2 3" xfId="47181" xr:uid="{00000000-0005-0000-0000-00008DDF0000}"/>
    <cellStyle name="Percent 3 6 5 3" xfId="11539" xr:uid="{00000000-0005-0000-0000-00008EDF0000}"/>
    <cellStyle name="Percent 3 6 5 3 2" xfId="40597" xr:uid="{00000000-0005-0000-0000-00008FDF0000}"/>
    <cellStyle name="Percent 3 6 5 4" xfId="34013" xr:uid="{00000000-0005-0000-0000-000090DF0000}"/>
    <cellStyle name="Percent 3 6 6" xfId="7096" xr:uid="{00000000-0005-0000-0000-000091DF0000}"/>
    <cellStyle name="Percent 3 6 6 2" xfId="20357" xr:uid="{00000000-0005-0000-0000-000092DF0000}"/>
    <cellStyle name="Percent 3 6 6 2 2" xfId="28311" xr:uid="{00000000-0005-0000-0000-000093DF0000}"/>
    <cellStyle name="Percent 3 6 6 2 2 2" xfId="57270" xr:uid="{00000000-0005-0000-0000-000094DF0000}"/>
    <cellStyle name="Percent 3 6 6 2 3" xfId="49329" xr:uid="{00000000-0005-0000-0000-000095DF0000}"/>
    <cellStyle name="Percent 3 6 6 3" xfId="13687" xr:uid="{00000000-0005-0000-0000-000096DF0000}"/>
    <cellStyle name="Percent 3 6 6 3 2" xfId="42745" xr:uid="{00000000-0005-0000-0000-000097DF0000}"/>
    <cellStyle name="Percent 3 6 6 4" xfId="36161" xr:uid="{00000000-0005-0000-0000-000098DF0000}"/>
    <cellStyle name="Percent 3 6 7" xfId="14965" xr:uid="{00000000-0005-0000-0000-000099DF0000}"/>
    <cellStyle name="Percent 3 6 7 2" xfId="22955" xr:uid="{00000000-0005-0000-0000-00009ADF0000}"/>
    <cellStyle name="Percent 3 6 7 2 2" xfId="51914" xr:uid="{00000000-0005-0000-0000-00009BDF0000}"/>
    <cellStyle name="Percent 3 6 7 3" xfId="43973" xr:uid="{00000000-0005-0000-0000-00009CDF0000}"/>
    <cellStyle name="Percent 3 6 8" xfId="21507" xr:uid="{00000000-0005-0000-0000-00009DDF0000}"/>
    <cellStyle name="Percent 3 6 8 2" xfId="29455" xr:uid="{00000000-0005-0000-0000-00009EDF0000}"/>
    <cellStyle name="Percent 3 6 8 2 2" xfId="58414" xr:uid="{00000000-0005-0000-0000-00009FDF0000}"/>
    <cellStyle name="Percent 3 6 8 3" xfId="50473" xr:uid="{00000000-0005-0000-0000-0000A0DF0000}"/>
    <cellStyle name="Percent 3 6 9" xfId="8247" xr:uid="{00000000-0005-0000-0000-0000A1DF0000}"/>
    <cellStyle name="Percent 3 6 9 2" xfId="37305" xr:uid="{00000000-0005-0000-0000-0000A2DF0000}"/>
    <cellStyle name="Percent 3 7" xfId="1962" xr:uid="{00000000-0005-0000-0000-0000A3DF0000}"/>
    <cellStyle name="Percent 3 7 2" xfId="2970" xr:uid="{00000000-0005-0000-0000-0000A4DF0000}"/>
    <cellStyle name="Percent 3 7 2 2" xfId="6328" xr:uid="{00000000-0005-0000-0000-0000A5DF0000}"/>
    <cellStyle name="Percent 3 7 2 2 2" xfId="19610" xr:uid="{00000000-0005-0000-0000-0000A6DF0000}"/>
    <cellStyle name="Percent 3 7 2 2 2 2" xfId="27564" xr:uid="{00000000-0005-0000-0000-0000A7DF0000}"/>
    <cellStyle name="Percent 3 7 2 2 2 2 2" xfId="56523" xr:uid="{00000000-0005-0000-0000-0000A8DF0000}"/>
    <cellStyle name="Percent 3 7 2 2 2 3" xfId="48582" xr:uid="{00000000-0005-0000-0000-0000A9DF0000}"/>
    <cellStyle name="Percent 3 7 2 2 3" xfId="12940" xr:uid="{00000000-0005-0000-0000-0000AADF0000}"/>
    <cellStyle name="Percent 3 7 2 2 3 2" xfId="41998" xr:uid="{00000000-0005-0000-0000-0000ABDF0000}"/>
    <cellStyle name="Percent 3 7 2 2 4" xfId="35414" xr:uid="{00000000-0005-0000-0000-0000ACDF0000}"/>
    <cellStyle name="Percent 3 7 2 3" xfId="16458" xr:uid="{00000000-0005-0000-0000-0000ADDF0000}"/>
    <cellStyle name="Percent 3 7 2 3 2" xfId="24412" xr:uid="{00000000-0005-0000-0000-0000AEDF0000}"/>
    <cellStyle name="Percent 3 7 2 3 2 2" xfId="53371" xr:uid="{00000000-0005-0000-0000-0000AFDF0000}"/>
    <cellStyle name="Percent 3 7 2 3 3" xfId="45430" xr:uid="{00000000-0005-0000-0000-0000B0DF0000}"/>
    <cellStyle name="Percent 3 7 2 4" xfId="9648" xr:uid="{00000000-0005-0000-0000-0000B1DF0000}"/>
    <cellStyle name="Percent 3 7 2 4 2" xfId="38706" xr:uid="{00000000-0005-0000-0000-0000B2DF0000}"/>
    <cellStyle name="Percent 3 7 2 5" xfId="32122" xr:uid="{00000000-0005-0000-0000-0000B3DF0000}"/>
    <cellStyle name="Percent 3 7 3" xfId="4168" xr:uid="{00000000-0005-0000-0000-0000B4DF0000}"/>
    <cellStyle name="Percent 3 7 3 2" xfId="17462" xr:uid="{00000000-0005-0000-0000-0000B5DF0000}"/>
    <cellStyle name="Percent 3 7 3 2 2" xfId="25416" xr:uid="{00000000-0005-0000-0000-0000B6DF0000}"/>
    <cellStyle name="Percent 3 7 3 2 2 2" xfId="54375" xr:uid="{00000000-0005-0000-0000-0000B7DF0000}"/>
    <cellStyle name="Percent 3 7 3 2 3" xfId="46434" xr:uid="{00000000-0005-0000-0000-0000B8DF0000}"/>
    <cellStyle name="Percent 3 7 3 3" xfId="10792" xr:uid="{00000000-0005-0000-0000-0000B9DF0000}"/>
    <cellStyle name="Percent 3 7 3 3 2" xfId="39850" xr:uid="{00000000-0005-0000-0000-0000BADF0000}"/>
    <cellStyle name="Percent 3 7 3 4" xfId="33266" xr:uid="{00000000-0005-0000-0000-0000BBDF0000}"/>
    <cellStyle name="Percent 3 7 4" xfId="5324" xr:uid="{00000000-0005-0000-0000-0000BCDF0000}"/>
    <cellStyle name="Percent 3 7 4 2" xfId="18606" xr:uid="{00000000-0005-0000-0000-0000BDDF0000}"/>
    <cellStyle name="Percent 3 7 4 2 2" xfId="26560" xr:uid="{00000000-0005-0000-0000-0000BEDF0000}"/>
    <cellStyle name="Percent 3 7 4 2 2 2" xfId="55519" xr:uid="{00000000-0005-0000-0000-0000BFDF0000}"/>
    <cellStyle name="Percent 3 7 4 2 3" xfId="47578" xr:uid="{00000000-0005-0000-0000-0000C0DF0000}"/>
    <cellStyle name="Percent 3 7 4 3" xfId="11936" xr:uid="{00000000-0005-0000-0000-0000C1DF0000}"/>
    <cellStyle name="Percent 3 7 4 3 2" xfId="40994" xr:uid="{00000000-0005-0000-0000-0000C2DF0000}"/>
    <cellStyle name="Percent 3 7 4 4" xfId="34410" xr:uid="{00000000-0005-0000-0000-0000C3DF0000}"/>
    <cellStyle name="Percent 3 7 5" xfId="7493" xr:uid="{00000000-0005-0000-0000-0000C4DF0000}"/>
    <cellStyle name="Percent 3 7 5 2" xfId="20754" xr:uid="{00000000-0005-0000-0000-0000C5DF0000}"/>
    <cellStyle name="Percent 3 7 5 2 2" xfId="28708" xr:uid="{00000000-0005-0000-0000-0000C6DF0000}"/>
    <cellStyle name="Percent 3 7 5 2 2 2" xfId="57667" xr:uid="{00000000-0005-0000-0000-0000C7DF0000}"/>
    <cellStyle name="Percent 3 7 5 2 3" xfId="49726" xr:uid="{00000000-0005-0000-0000-0000C8DF0000}"/>
    <cellStyle name="Percent 3 7 5 3" xfId="14084" xr:uid="{00000000-0005-0000-0000-0000C9DF0000}"/>
    <cellStyle name="Percent 3 7 5 3 2" xfId="43142" xr:uid="{00000000-0005-0000-0000-0000CADF0000}"/>
    <cellStyle name="Percent 3 7 5 4" xfId="36558" xr:uid="{00000000-0005-0000-0000-0000CBDF0000}"/>
    <cellStyle name="Percent 3 7 6" xfId="15363" xr:uid="{00000000-0005-0000-0000-0000CCDF0000}"/>
    <cellStyle name="Percent 3 7 6 2" xfId="23353" xr:uid="{00000000-0005-0000-0000-0000CDDF0000}"/>
    <cellStyle name="Percent 3 7 6 2 2" xfId="52312" xr:uid="{00000000-0005-0000-0000-0000CEDF0000}"/>
    <cellStyle name="Percent 3 7 6 3" xfId="44371" xr:uid="{00000000-0005-0000-0000-0000CFDF0000}"/>
    <cellStyle name="Percent 3 7 7" xfId="21904" xr:uid="{00000000-0005-0000-0000-0000D0DF0000}"/>
    <cellStyle name="Percent 3 7 7 2" xfId="29852" xr:uid="{00000000-0005-0000-0000-0000D1DF0000}"/>
    <cellStyle name="Percent 3 7 7 2 2" xfId="58811" xr:uid="{00000000-0005-0000-0000-0000D2DF0000}"/>
    <cellStyle name="Percent 3 7 7 3" xfId="50870" xr:uid="{00000000-0005-0000-0000-0000D3DF0000}"/>
    <cellStyle name="Percent 3 7 8" xfId="8644" xr:uid="{00000000-0005-0000-0000-0000D4DF0000}"/>
    <cellStyle name="Percent 3 7 8 2" xfId="37702" xr:uid="{00000000-0005-0000-0000-0000D5DF0000}"/>
    <cellStyle name="Percent 3 7 9" xfId="31118" xr:uid="{00000000-0005-0000-0000-0000D6DF0000}"/>
    <cellStyle name="Percent 3 8" xfId="1778" xr:uid="{00000000-0005-0000-0000-0000D7DF0000}"/>
    <cellStyle name="Percent 3 8 2" xfId="2790" xr:uid="{00000000-0005-0000-0000-0000D8DF0000}"/>
    <cellStyle name="Percent 3 8 2 2" xfId="6148" xr:uid="{00000000-0005-0000-0000-0000D9DF0000}"/>
    <cellStyle name="Percent 3 8 2 2 2" xfId="19430" xr:uid="{00000000-0005-0000-0000-0000DADF0000}"/>
    <cellStyle name="Percent 3 8 2 2 2 2" xfId="27384" xr:uid="{00000000-0005-0000-0000-0000DBDF0000}"/>
    <cellStyle name="Percent 3 8 2 2 2 2 2" xfId="56343" xr:uid="{00000000-0005-0000-0000-0000DCDF0000}"/>
    <cellStyle name="Percent 3 8 2 2 2 3" xfId="48402" xr:uid="{00000000-0005-0000-0000-0000DDDF0000}"/>
    <cellStyle name="Percent 3 8 2 2 3" xfId="12760" xr:uid="{00000000-0005-0000-0000-0000DEDF0000}"/>
    <cellStyle name="Percent 3 8 2 2 3 2" xfId="41818" xr:uid="{00000000-0005-0000-0000-0000DFDF0000}"/>
    <cellStyle name="Percent 3 8 2 2 4" xfId="35234" xr:uid="{00000000-0005-0000-0000-0000E0DF0000}"/>
    <cellStyle name="Percent 3 8 2 3" xfId="16278" xr:uid="{00000000-0005-0000-0000-0000E1DF0000}"/>
    <cellStyle name="Percent 3 8 2 3 2" xfId="24232" xr:uid="{00000000-0005-0000-0000-0000E2DF0000}"/>
    <cellStyle name="Percent 3 8 2 3 2 2" xfId="53191" xr:uid="{00000000-0005-0000-0000-0000E3DF0000}"/>
    <cellStyle name="Percent 3 8 2 3 3" xfId="45250" xr:uid="{00000000-0005-0000-0000-0000E4DF0000}"/>
    <cellStyle name="Percent 3 8 2 4" xfId="9468" xr:uid="{00000000-0005-0000-0000-0000E5DF0000}"/>
    <cellStyle name="Percent 3 8 2 4 2" xfId="38526" xr:uid="{00000000-0005-0000-0000-0000E6DF0000}"/>
    <cellStyle name="Percent 3 8 2 5" xfId="31942" xr:uid="{00000000-0005-0000-0000-0000E7DF0000}"/>
    <cellStyle name="Percent 3 8 3" xfId="3988" xr:uid="{00000000-0005-0000-0000-0000E8DF0000}"/>
    <cellStyle name="Percent 3 8 3 2" xfId="17282" xr:uid="{00000000-0005-0000-0000-0000E9DF0000}"/>
    <cellStyle name="Percent 3 8 3 2 2" xfId="25236" xr:uid="{00000000-0005-0000-0000-0000EADF0000}"/>
    <cellStyle name="Percent 3 8 3 2 2 2" xfId="54195" xr:uid="{00000000-0005-0000-0000-0000EBDF0000}"/>
    <cellStyle name="Percent 3 8 3 2 3" xfId="46254" xr:uid="{00000000-0005-0000-0000-0000ECDF0000}"/>
    <cellStyle name="Percent 3 8 3 3" xfId="10612" xr:uid="{00000000-0005-0000-0000-0000EDDF0000}"/>
    <cellStyle name="Percent 3 8 3 3 2" xfId="39670" xr:uid="{00000000-0005-0000-0000-0000EEDF0000}"/>
    <cellStyle name="Percent 3 8 3 4" xfId="33086" xr:uid="{00000000-0005-0000-0000-0000EFDF0000}"/>
    <cellStyle name="Percent 3 8 4" xfId="5144" xr:uid="{00000000-0005-0000-0000-0000F0DF0000}"/>
    <cellStyle name="Percent 3 8 4 2" xfId="18426" xr:uid="{00000000-0005-0000-0000-0000F1DF0000}"/>
    <cellStyle name="Percent 3 8 4 2 2" xfId="26380" xr:uid="{00000000-0005-0000-0000-0000F2DF0000}"/>
    <cellStyle name="Percent 3 8 4 2 2 2" xfId="55339" xr:uid="{00000000-0005-0000-0000-0000F3DF0000}"/>
    <cellStyle name="Percent 3 8 4 2 3" xfId="47398" xr:uid="{00000000-0005-0000-0000-0000F4DF0000}"/>
    <cellStyle name="Percent 3 8 4 3" xfId="11756" xr:uid="{00000000-0005-0000-0000-0000F5DF0000}"/>
    <cellStyle name="Percent 3 8 4 3 2" xfId="40814" xr:uid="{00000000-0005-0000-0000-0000F6DF0000}"/>
    <cellStyle name="Percent 3 8 4 4" xfId="34230" xr:uid="{00000000-0005-0000-0000-0000F7DF0000}"/>
    <cellStyle name="Percent 3 8 5" xfId="7313" xr:uid="{00000000-0005-0000-0000-0000F8DF0000}"/>
    <cellStyle name="Percent 3 8 5 2" xfId="20574" xr:uid="{00000000-0005-0000-0000-0000F9DF0000}"/>
    <cellStyle name="Percent 3 8 5 2 2" xfId="28528" xr:uid="{00000000-0005-0000-0000-0000FADF0000}"/>
    <cellStyle name="Percent 3 8 5 2 2 2" xfId="57487" xr:uid="{00000000-0005-0000-0000-0000FBDF0000}"/>
    <cellStyle name="Percent 3 8 5 2 3" xfId="49546" xr:uid="{00000000-0005-0000-0000-0000FCDF0000}"/>
    <cellStyle name="Percent 3 8 5 3" xfId="13904" xr:uid="{00000000-0005-0000-0000-0000FDDF0000}"/>
    <cellStyle name="Percent 3 8 5 3 2" xfId="42962" xr:uid="{00000000-0005-0000-0000-0000FEDF0000}"/>
    <cellStyle name="Percent 3 8 5 4" xfId="36378" xr:uid="{00000000-0005-0000-0000-0000FFDF0000}"/>
    <cellStyle name="Percent 3 8 6" xfId="15183" xr:uid="{00000000-0005-0000-0000-000000E00000}"/>
    <cellStyle name="Percent 3 8 6 2" xfId="23173" xr:uid="{00000000-0005-0000-0000-000001E00000}"/>
    <cellStyle name="Percent 3 8 6 2 2" xfId="52132" xr:uid="{00000000-0005-0000-0000-000002E00000}"/>
    <cellStyle name="Percent 3 8 6 3" xfId="44191" xr:uid="{00000000-0005-0000-0000-000003E00000}"/>
    <cellStyle name="Percent 3 8 7" xfId="21724" xr:uid="{00000000-0005-0000-0000-000004E00000}"/>
    <cellStyle name="Percent 3 8 7 2" xfId="29672" xr:uid="{00000000-0005-0000-0000-000005E00000}"/>
    <cellStyle name="Percent 3 8 7 2 2" xfId="58631" xr:uid="{00000000-0005-0000-0000-000006E00000}"/>
    <cellStyle name="Percent 3 8 7 3" xfId="50690" xr:uid="{00000000-0005-0000-0000-000007E00000}"/>
    <cellStyle name="Percent 3 8 8" xfId="8464" xr:uid="{00000000-0005-0000-0000-000008E00000}"/>
    <cellStyle name="Percent 3 8 8 2" xfId="37522" xr:uid="{00000000-0005-0000-0000-000009E00000}"/>
    <cellStyle name="Percent 3 8 9" xfId="30938" xr:uid="{00000000-0005-0000-0000-00000AE00000}"/>
    <cellStyle name="Percent 3 9" xfId="3525" xr:uid="{00000000-0005-0000-0000-00000BE00000}"/>
    <cellStyle name="Percent 3 9 2" xfId="4676" xr:uid="{00000000-0005-0000-0000-00000CE00000}"/>
    <cellStyle name="Percent 3 9 2 2" xfId="17970" xr:uid="{00000000-0005-0000-0000-00000DE00000}"/>
    <cellStyle name="Percent 3 9 2 2 2" xfId="25924" xr:uid="{00000000-0005-0000-0000-00000EE00000}"/>
    <cellStyle name="Percent 3 9 2 2 2 2" xfId="54883" xr:uid="{00000000-0005-0000-0000-00000FE00000}"/>
    <cellStyle name="Percent 3 9 2 2 3" xfId="46942" xr:uid="{00000000-0005-0000-0000-000010E00000}"/>
    <cellStyle name="Percent 3 9 2 3" xfId="11300" xr:uid="{00000000-0005-0000-0000-000011E00000}"/>
    <cellStyle name="Percent 3 9 2 3 2" xfId="40358" xr:uid="{00000000-0005-0000-0000-000012E00000}"/>
    <cellStyle name="Percent 3 9 2 4" xfId="33774" xr:uid="{00000000-0005-0000-0000-000013E00000}"/>
    <cellStyle name="Percent 3 9 3" xfId="6836" xr:uid="{00000000-0005-0000-0000-000014E00000}"/>
    <cellStyle name="Percent 3 9 3 2" xfId="20118" xr:uid="{00000000-0005-0000-0000-000015E00000}"/>
    <cellStyle name="Percent 3 9 3 2 2" xfId="28072" xr:uid="{00000000-0005-0000-0000-000016E00000}"/>
    <cellStyle name="Percent 3 9 3 2 2 2" xfId="57031" xr:uid="{00000000-0005-0000-0000-000017E00000}"/>
    <cellStyle name="Percent 3 9 3 2 3" xfId="49090" xr:uid="{00000000-0005-0000-0000-000018E00000}"/>
    <cellStyle name="Percent 3 9 3 3" xfId="13448" xr:uid="{00000000-0005-0000-0000-000019E00000}"/>
    <cellStyle name="Percent 3 9 3 3 2" xfId="42506" xr:uid="{00000000-0005-0000-0000-00001AE00000}"/>
    <cellStyle name="Percent 3 9 3 4" xfId="35922" xr:uid="{00000000-0005-0000-0000-00001BE00000}"/>
    <cellStyle name="Percent 3 9 4" xfId="8001" xr:uid="{00000000-0005-0000-0000-00001CE00000}"/>
    <cellStyle name="Percent 3 9 4 2" xfId="21262" xr:uid="{00000000-0005-0000-0000-00001DE00000}"/>
    <cellStyle name="Percent 3 9 4 2 2" xfId="29216" xr:uid="{00000000-0005-0000-0000-00001EE00000}"/>
    <cellStyle name="Percent 3 9 4 2 2 2" xfId="58175" xr:uid="{00000000-0005-0000-0000-00001FE00000}"/>
    <cellStyle name="Percent 3 9 4 2 3" xfId="50234" xr:uid="{00000000-0005-0000-0000-000020E00000}"/>
    <cellStyle name="Percent 3 9 4 3" xfId="14592" xr:uid="{00000000-0005-0000-0000-000021E00000}"/>
    <cellStyle name="Percent 3 9 4 3 2" xfId="43650" xr:uid="{00000000-0005-0000-0000-000022E00000}"/>
    <cellStyle name="Percent 3 9 4 4" xfId="37066" xr:uid="{00000000-0005-0000-0000-000023E00000}"/>
    <cellStyle name="Percent 3 9 5" xfId="15874" xr:uid="{00000000-0005-0000-0000-000024E00000}"/>
    <cellStyle name="Percent 3 9 5 2" xfId="23863" xr:uid="{00000000-0005-0000-0000-000025E00000}"/>
    <cellStyle name="Percent 3 9 5 2 2" xfId="52822" xr:uid="{00000000-0005-0000-0000-000026E00000}"/>
    <cellStyle name="Percent 3 9 5 3" xfId="44881" xr:uid="{00000000-0005-0000-0000-000027E00000}"/>
    <cellStyle name="Percent 3 9 6" xfId="22412" xr:uid="{00000000-0005-0000-0000-000028E00000}"/>
    <cellStyle name="Percent 3 9 6 2" xfId="30360" xr:uid="{00000000-0005-0000-0000-000029E00000}"/>
    <cellStyle name="Percent 3 9 6 2 2" xfId="59319" xr:uid="{00000000-0005-0000-0000-00002AE00000}"/>
    <cellStyle name="Percent 3 9 6 3" xfId="51378" xr:uid="{00000000-0005-0000-0000-00002BE00000}"/>
    <cellStyle name="Percent 3 9 7" xfId="10156" xr:uid="{00000000-0005-0000-0000-00002CE00000}"/>
    <cellStyle name="Percent 3 9 7 2" xfId="39214" xr:uid="{00000000-0005-0000-0000-00002DE00000}"/>
    <cellStyle name="Percent 3 9 8" xfId="32630" xr:uid="{00000000-0005-0000-0000-00002EE00000}"/>
    <cellStyle name="Percent 30" xfId="1737" xr:uid="{00000000-0005-0000-0000-00002FE00000}"/>
    <cellStyle name="Percent 31" xfId="1727" xr:uid="{00000000-0005-0000-0000-000030E00000}"/>
    <cellStyle name="Percent 32" xfId="1507" xr:uid="{00000000-0005-0000-0000-000031E00000}"/>
    <cellStyle name="Percent 32 10" xfId="30703" xr:uid="{00000000-0005-0000-0000-000032E00000}"/>
    <cellStyle name="Percent 32 2" xfId="2139" xr:uid="{00000000-0005-0000-0000-000033E00000}"/>
    <cellStyle name="Percent 32 2 2" xfId="3147" xr:uid="{00000000-0005-0000-0000-000034E00000}"/>
    <cellStyle name="Percent 32 2 2 2" xfId="6505" xr:uid="{00000000-0005-0000-0000-000035E00000}"/>
    <cellStyle name="Percent 32 2 2 2 2" xfId="19787" xr:uid="{00000000-0005-0000-0000-000036E00000}"/>
    <cellStyle name="Percent 32 2 2 2 2 2" xfId="27741" xr:uid="{00000000-0005-0000-0000-000037E00000}"/>
    <cellStyle name="Percent 32 2 2 2 2 2 2" xfId="56700" xr:uid="{00000000-0005-0000-0000-000038E00000}"/>
    <cellStyle name="Percent 32 2 2 2 2 3" xfId="48759" xr:uid="{00000000-0005-0000-0000-000039E00000}"/>
    <cellStyle name="Percent 32 2 2 2 3" xfId="13117" xr:uid="{00000000-0005-0000-0000-00003AE00000}"/>
    <cellStyle name="Percent 32 2 2 2 3 2" xfId="42175" xr:uid="{00000000-0005-0000-0000-00003BE00000}"/>
    <cellStyle name="Percent 32 2 2 2 4" xfId="35591" xr:uid="{00000000-0005-0000-0000-00003CE00000}"/>
    <cellStyle name="Percent 32 2 2 3" xfId="16635" xr:uid="{00000000-0005-0000-0000-00003DE00000}"/>
    <cellStyle name="Percent 32 2 2 3 2" xfId="24589" xr:uid="{00000000-0005-0000-0000-00003EE00000}"/>
    <cellStyle name="Percent 32 2 2 3 2 2" xfId="53548" xr:uid="{00000000-0005-0000-0000-00003FE00000}"/>
    <cellStyle name="Percent 32 2 2 3 3" xfId="45607" xr:uid="{00000000-0005-0000-0000-000040E00000}"/>
    <cellStyle name="Percent 32 2 2 4" xfId="9825" xr:uid="{00000000-0005-0000-0000-000041E00000}"/>
    <cellStyle name="Percent 32 2 2 4 2" xfId="38883" xr:uid="{00000000-0005-0000-0000-000042E00000}"/>
    <cellStyle name="Percent 32 2 2 5" xfId="32299" xr:uid="{00000000-0005-0000-0000-000043E00000}"/>
    <cellStyle name="Percent 32 2 3" xfId="4345" xr:uid="{00000000-0005-0000-0000-000044E00000}"/>
    <cellStyle name="Percent 32 2 3 2" xfId="17639" xr:uid="{00000000-0005-0000-0000-000045E00000}"/>
    <cellStyle name="Percent 32 2 3 2 2" xfId="25593" xr:uid="{00000000-0005-0000-0000-000046E00000}"/>
    <cellStyle name="Percent 32 2 3 2 2 2" xfId="54552" xr:uid="{00000000-0005-0000-0000-000047E00000}"/>
    <cellStyle name="Percent 32 2 3 2 3" xfId="46611" xr:uid="{00000000-0005-0000-0000-000048E00000}"/>
    <cellStyle name="Percent 32 2 3 3" xfId="10969" xr:uid="{00000000-0005-0000-0000-000049E00000}"/>
    <cellStyle name="Percent 32 2 3 3 2" xfId="40027" xr:uid="{00000000-0005-0000-0000-00004AE00000}"/>
    <cellStyle name="Percent 32 2 3 4" xfId="33443" xr:uid="{00000000-0005-0000-0000-00004BE00000}"/>
    <cellStyle name="Percent 32 2 4" xfId="5501" xr:uid="{00000000-0005-0000-0000-00004CE00000}"/>
    <cellStyle name="Percent 32 2 4 2" xfId="18783" xr:uid="{00000000-0005-0000-0000-00004DE00000}"/>
    <cellStyle name="Percent 32 2 4 2 2" xfId="26737" xr:uid="{00000000-0005-0000-0000-00004EE00000}"/>
    <cellStyle name="Percent 32 2 4 2 2 2" xfId="55696" xr:uid="{00000000-0005-0000-0000-00004FE00000}"/>
    <cellStyle name="Percent 32 2 4 2 3" xfId="47755" xr:uid="{00000000-0005-0000-0000-000050E00000}"/>
    <cellStyle name="Percent 32 2 4 3" xfId="12113" xr:uid="{00000000-0005-0000-0000-000051E00000}"/>
    <cellStyle name="Percent 32 2 4 3 2" xfId="41171" xr:uid="{00000000-0005-0000-0000-000052E00000}"/>
    <cellStyle name="Percent 32 2 4 4" xfId="34587" xr:uid="{00000000-0005-0000-0000-000053E00000}"/>
    <cellStyle name="Percent 32 2 5" xfId="7670" xr:uid="{00000000-0005-0000-0000-000054E00000}"/>
    <cellStyle name="Percent 32 2 5 2" xfId="20931" xr:uid="{00000000-0005-0000-0000-000055E00000}"/>
    <cellStyle name="Percent 32 2 5 2 2" xfId="28885" xr:uid="{00000000-0005-0000-0000-000056E00000}"/>
    <cellStyle name="Percent 32 2 5 2 2 2" xfId="57844" xr:uid="{00000000-0005-0000-0000-000057E00000}"/>
    <cellStyle name="Percent 32 2 5 2 3" xfId="49903" xr:uid="{00000000-0005-0000-0000-000058E00000}"/>
    <cellStyle name="Percent 32 2 5 3" xfId="14261" xr:uid="{00000000-0005-0000-0000-000059E00000}"/>
    <cellStyle name="Percent 32 2 5 3 2" xfId="43319" xr:uid="{00000000-0005-0000-0000-00005AE00000}"/>
    <cellStyle name="Percent 32 2 5 4" xfId="36735" xr:uid="{00000000-0005-0000-0000-00005BE00000}"/>
    <cellStyle name="Percent 32 2 6" xfId="15540" xr:uid="{00000000-0005-0000-0000-00005CE00000}"/>
    <cellStyle name="Percent 32 2 6 2" xfId="23530" xr:uid="{00000000-0005-0000-0000-00005DE00000}"/>
    <cellStyle name="Percent 32 2 6 2 2" xfId="52489" xr:uid="{00000000-0005-0000-0000-00005EE00000}"/>
    <cellStyle name="Percent 32 2 6 3" xfId="44548" xr:uid="{00000000-0005-0000-0000-00005FE00000}"/>
    <cellStyle name="Percent 32 2 7" xfId="22081" xr:uid="{00000000-0005-0000-0000-000060E00000}"/>
    <cellStyle name="Percent 32 2 7 2" xfId="30029" xr:uid="{00000000-0005-0000-0000-000061E00000}"/>
    <cellStyle name="Percent 32 2 7 2 2" xfId="58988" xr:uid="{00000000-0005-0000-0000-000062E00000}"/>
    <cellStyle name="Percent 32 2 7 3" xfId="51047" xr:uid="{00000000-0005-0000-0000-000063E00000}"/>
    <cellStyle name="Percent 32 2 8" xfId="8821" xr:uid="{00000000-0005-0000-0000-000064E00000}"/>
    <cellStyle name="Percent 32 2 8 2" xfId="37879" xr:uid="{00000000-0005-0000-0000-000065E00000}"/>
    <cellStyle name="Percent 32 2 9" xfId="31295" xr:uid="{00000000-0005-0000-0000-000066E00000}"/>
    <cellStyle name="Percent 32 3" xfId="2555" xr:uid="{00000000-0005-0000-0000-000067E00000}"/>
    <cellStyle name="Percent 32 3 2" xfId="5913" xr:uid="{00000000-0005-0000-0000-000068E00000}"/>
    <cellStyle name="Percent 32 3 2 2" xfId="19195" xr:uid="{00000000-0005-0000-0000-000069E00000}"/>
    <cellStyle name="Percent 32 3 2 2 2" xfId="27149" xr:uid="{00000000-0005-0000-0000-00006AE00000}"/>
    <cellStyle name="Percent 32 3 2 2 2 2" xfId="56108" xr:uid="{00000000-0005-0000-0000-00006BE00000}"/>
    <cellStyle name="Percent 32 3 2 2 3" xfId="48167" xr:uid="{00000000-0005-0000-0000-00006CE00000}"/>
    <cellStyle name="Percent 32 3 2 3" xfId="12525" xr:uid="{00000000-0005-0000-0000-00006DE00000}"/>
    <cellStyle name="Percent 32 3 2 3 2" xfId="41583" xr:uid="{00000000-0005-0000-0000-00006EE00000}"/>
    <cellStyle name="Percent 32 3 2 4" xfId="34999" xr:uid="{00000000-0005-0000-0000-00006FE00000}"/>
    <cellStyle name="Percent 32 3 3" xfId="16043" xr:uid="{00000000-0005-0000-0000-000070E00000}"/>
    <cellStyle name="Percent 32 3 3 2" xfId="23997" xr:uid="{00000000-0005-0000-0000-000071E00000}"/>
    <cellStyle name="Percent 32 3 3 2 2" xfId="52956" xr:uid="{00000000-0005-0000-0000-000072E00000}"/>
    <cellStyle name="Percent 32 3 3 3" xfId="45015" xr:uid="{00000000-0005-0000-0000-000073E00000}"/>
    <cellStyle name="Percent 32 3 4" xfId="9233" xr:uid="{00000000-0005-0000-0000-000074E00000}"/>
    <cellStyle name="Percent 32 3 4 2" xfId="38291" xr:uid="{00000000-0005-0000-0000-000075E00000}"/>
    <cellStyle name="Percent 32 3 5" xfId="31707" xr:uid="{00000000-0005-0000-0000-000076E00000}"/>
    <cellStyle name="Percent 32 4" xfId="3753" xr:uid="{00000000-0005-0000-0000-000077E00000}"/>
    <cellStyle name="Percent 32 4 2" xfId="17047" xr:uid="{00000000-0005-0000-0000-000078E00000}"/>
    <cellStyle name="Percent 32 4 2 2" xfId="25001" xr:uid="{00000000-0005-0000-0000-000079E00000}"/>
    <cellStyle name="Percent 32 4 2 2 2" xfId="53960" xr:uid="{00000000-0005-0000-0000-00007AE00000}"/>
    <cellStyle name="Percent 32 4 2 3" xfId="46019" xr:uid="{00000000-0005-0000-0000-00007BE00000}"/>
    <cellStyle name="Percent 32 4 3" xfId="10377" xr:uid="{00000000-0005-0000-0000-00007CE00000}"/>
    <cellStyle name="Percent 32 4 3 2" xfId="39435" xr:uid="{00000000-0005-0000-0000-00007DE00000}"/>
    <cellStyle name="Percent 32 4 4" xfId="32851" xr:uid="{00000000-0005-0000-0000-00007EE00000}"/>
    <cellStyle name="Percent 32 5" xfId="4909" xr:uid="{00000000-0005-0000-0000-00007FE00000}"/>
    <cellStyle name="Percent 32 5 2" xfId="18191" xr:uid="{00000000-0005-0000-0000-000080E00000}"/>
    <cellStyle name="Percent 32 5 2 2" xfId="26145" xr:uid="{00000000-0005-0000-0000-000081E00000}"/>
    <cellStyle name="Percent 32 5 2 2 2" xfId="55104" xr:uid="{00000000-0005-0000-0000-000082E00000}"/>
    <cellStyle name="Percent 32 5 2 3" xfId="47163" xr:uid="{00000000-0005-0000-0000-000083E00000}"/>
    <cellStyle name="Percent 32 5 3" xfId="11521" xr:uid="{00000000-0005-0000-0000-000084E00000}"/>
    <cellStyle name="Percent 32 5 3 2" xfId="40579" xr:uid="{00000000-0005-0000-0000-000085E00000}"/>
    <cellStyle name="Percent 32 5 4" xfId="33995" xr:uid="{00000000-0005-0000-0000-000086E00000}"/>
    <cellStyle name="Percent 32 6" xfId="7078" xr:uid="{00000000-0005-0000-0000-000087E00000}"/>
    <cellStyle name="Percent 32 6 2" xfId="20339" xr:uid="{00000000-0005-0000-0000-000088E00000}"/>
    <cellStyle name="Percent 32 6 2 2" xfId="28293" xr:uid="{00000000-0005-0000-0000-000089E00000}"/>
    <cellStyle name="Percent 32 6 2 2 2" xfId="57252" xr:uid="{00000000-0005-0000-0000-00008AE00000}"/>
    <cellStyle name="Percent 32 6 2 3" xfId="49311" xr:uid="{00000000-0005-0000-0000-00008BE00000}"/>
    <cellStyle name="Percent 32 6 3" xfId="13669" xr:uid="{00000000-0005-0000-0000-00008CE00000}"/>
    <cellStyle name="Percent 32 6 3 2" xfId="42727" xr:uid="{00000000-0005-0000-0000-00008DE00000}"/>
    <cellStyle name="Percent 32 6 4" xfId="36143" xr:uid="{00000000-0005-0000-0000-00008EE00000}"/>
    <cellStyle name="Percent 32 7" xfId="14947" xr:uid="{00000000-0005-0000-0000-00008FE00000}"/>
    <cellStyle name="Percent 32 7 2" xfId="22937" xr:uid="{00000000-0005-0000-0000-000090E00000}"/>
    <cellStyle name="Percent 32 7 2 2" xfId="51896" xr:uid="{00000000-0005-0000-0000-000091E00000}"/>
    <cellStyle name="Percent 32 7 3" xfId="43955" xr:uid="{00000000-0005-0000-0000-000092E00000}"/>
    <cellStyle name="Percent 32 8" xfId="21489" xr:uid="{00000000-0005-0000-0000-000093E00000}"/>
    <cellStyle name="Percent 32 8 2" xfId="29437" xr:uid="{00000000-0005-0000-0000-000094E00000}"/>
    <cellStyle name="Percent 32 8 2 2" xfId="58396" xr:uid="{00000000-0005-0000-0000-000095E00000}"/>
    <cellStyle name="Percent 32 8 3" xfId="50455" xr:uid="{00000000-0005-0000-0000-000096E00000}"/>
    <cellStyle name="Percent 32 9" xfId="8229" xr:uid="{00000000-0005-0000-0000-000097E00000}"/>
    <cellStyle name="Percent 32 9 2" xfId="37287" xr:uid="{00000000-0005-0000-0000-000098E00000}"/>
    <cellStyle name="Percent 33" xfId="1608" xr:uid="{00000000-0005-0000-0000-000099E00000}"/>
    <cellStyle name="Percent 33 10" xfId="30797" xr:uid="{00000000-0005-0000-0000-00009AE00000}"/>
    <cellStyle name="Percent 33 2" xfId="2233" xr:uid="{00000000-0005-0000-0000-00009BE00000}"/>
    <cellStyle name="Percent 33 2 2" xfId="3241" xr:uid="{00000000-0005-0000-0000-00009CE00000}"/>
    <cellStyle name="Percent 33 2 2 2" xfId="6599" xr:uid="{00000000-0005-0000-0000-00009DE00000}"/>
    <cellStyle name="Percent 33 2 2 2 2" xfId="19881" xr:uid="{00000000-0005-0000-0000-00009EE00000}"/>
    <cellStyle name="Percent 33 2 2 2 2 2" xfId="27835" xr:uid="{00000000-0005-0000-0000-00009FE00000}"/>
    <cellStyle name="Percent 33 2 2 2 2 2 2" xfId="56794" xr:uid="{00000000-0005-0000-0000-0000A0E00000}"/>
    <cellStyle name="Percent 33 2 2 2 2 3" xfId="48853" xr:uid="{00000000-0005-0000-0000-0000A1E00000}"/>
    <cellStyle name="Percent 33 2 2 2 3" xfId="13211" xr:uid="{00000000-0005-0000-0000-0000A2E00000}"/>
    <cellStyle name="Percent 33 2 2 2 3 2" xfId="42269" xr:uid="{00000000-0005-0000-0000-0000A3E00000}"/>
    <cellStyle name="Percent 33 2 2 2 4" xfId="35685" xr:uid="{00000000-0005-0000-0000-0000A4E00000}"/>
    <cellStyle name="Percent 33 2 2 3" xfId="16729" xr:uid="{00000000-0005-0000-0000-0000A5E00000}"/>
    <cellStyle name="Percent 33 2 2 3 2" xfId="24683" xr:uid="{00000000-0005-0000-0000-0000A6E00000}"/>
    <cellStyle name="Percent 33 2 2 3 2 2" xfId="53642" xr:uid="{00000000-0005-0000-0000-0000A7E00000}"/>
    <cellStyle name="Percent 33 2 2 3 3" xfId="45701" xr:uid="{00000000-0005-0000-0000-0000A8E00000}"/>
    <cellStyle name="Percent 33 2 2 4" xfId="9919" xr:uid="{00000000-0005-0000-0000-0000A9E00000}"/>
    <cellStyle name="Percent 33 2 2 4 2" xfId="38977" xr:uid="{00000000-0005-0000-0000-0000AAE00000}"/>
    <cellStyle name="Percent 33 2 2 5" xfId="32393" xr:uid="{00000000-0005-0000-0000-0000ABE00000}"/>
    <cellStyle name="Percent 33 2 3" xfId="4439" xr:uid="{00000000-0005-0000-0000-0000ACE00000}"/>
    <cellStyle name="Percent 33 2 3 2" xfId="17733" xr:uid="{00000000-0005-0000-0000-0000ADE00000}"/>
    <cellStyle name="Percent 33 2 3 2 2" xfId="25687" xr:uid="{00000000-0005-0000-0000-0000AEE00000}"/>
    <cellStyle name="Percent 33 2 3 2 2 2" xfId="54646" xr:uid="{00000000-0005-0000-0000-0000AFE00000}"/>
    <cellStyle name="Percent 33 2 3 2 3" xfId="46705" xr:uid="{00000000-0005-0000-0000-0000B0E00000}"/>
    <cellStyle name="Percent 33 2 3 3" xfId="11063" xr:uid="{00000000-0005-0000-0000-0000B1E00000}"/>
    <cellStyle name="Percent 33 2 3 3 2" xfId="40121" xr:uid="{00000000-0005-0000-0000-0000B2E00000}"/>
    <cellStyle name="Percent 33 2 3 4" xfId="33537" xr:uid="{00000000-0005-0000-0000-0000B3E00000}"/>
    <cellStyle name="Percent 33 2 4" xfId="5595" xr:uid="{00000000-0005-0000-0000-0000B4E00000}"/>
    <cellStyle name="Percent 33 2 4 2" xfId="18877" xr:uid="{00000000-0005-0000-0000-0000B5E00000}"/>
    <cellStyle name="Percent 33 2 4 2 2" xfId="26831" xr:uid="{00000000-0005-0000-0000-0000B6E00000}"/>
    <cellStyle name="Percent 33 2 4 2 2 2" xfId="55790" xr:uid="{00000000-0005-0000-0000-0000B7E00000}"/>
    <cellStyle name="Percent 33 2 4 2 3" xfId="47849" xr:uid="{00000000-0005-0000-0000-0000B8E00000}"/>
    <cellStyle name="Percent 33 2 4 3" xfId="12207" xr:uid="{00000000-0005-0000-0000-0000B9E00000}"/>
    <cellStyle name="Percent 33 2 4 3 2" xfId="41265" xr:uid="{00000000-0005-0000-0000-0000BAE00000}"/>
    <cellStyle name="Percent 33 2 4 4" xfId="34681" xr:uid="{00000000-0005-0000-0000-0000BBE00000}"/>
    <cellStyle name="Percent 33 2 5" xfId="7764" xr:uid="{00000000-0005-0000-0000-0000BCE00000}"/>
    <cellStyle name="Percent 33 2 5 2" xfId="21025" xr:uid="{00000000-0005-0000-0000-0000BDE00000}"/>
    <cellStyle name="Percent 33 2 5 2 2" xfId="28979" xr:uid="{00000000-0005-0000-0000-0000BEE00000}"/>
    <cellStyle name="Percent 33 2 5 2 2 2" xfId="57938" xr:uid="{00000000-0005-0000-0000-0000BFE00000}"/>
    <cellStyle name="Percent 33 2 5 2 3" xfId="49997" xr:uid="{00000000-0005-0000-0000-0000C0E00000}"/>
    <cellStyle name="Percent 33 2 5 3" xfId="14355" xr:uid="{00000000-0005-0000-0000-0000C1E00000}"/>
    <cellStyle name="Percent 33 2 5 3 2" xfId="43413" xr:uid="{00000000-0005-0000-0000-0000C2E00000}"/>
    <cellStyle name="Percent 33 2 5 4" xfId="36829" xr:uid="{00000000-0005-0000-0000-0000C3E00000}"/>
    <cellStyle name="Percent 33 2 6" xfId="15634" xr:uid="{00000000-0005-0000-0000-0000C4E00000}"/>
    <cellStyle name="Percent 33 2 6 2" xfId="23624" xr:uid="{00000000-0005-0000-0000-0000C5E00000}"/>
    <cellStyle name="Percent 33 2 6 2 2" xfId="52583" xr:uid="{00000000-0005-0000-0000-0000C6E00000}"/>
    <cellStyle name="Percent 33 2 6 3" xfId="44642" xr:uid="{00000000-0005-0000-0000-0000C7E00000}"/>
    <cellStyle name="Percent 33 2 7" xfId="22175" xr:uid="{00000000-0005-0000-0000-0000C8E00000}"/>
    <cellStyle name="Percent 33 2 7 2" xfId="30123" xr:uid="{00000000-0005-0000-0000-0000C9E00000}"/>
    <cellStyle name="Percent 33 2 7 2 2" xfId="59082" xr:uid="{00000000-0005-0000-0000-0000CAE00000}"/>
    <cellStyle name="Percent 33 2 7 3" xfId="51141" xr:uid="{00000000-0005-0000-0000-0000CBE00000}"/>
    <cellStyle name="Percent 33 2 8" xfId="8915" xr:uid="{00000000-0005-0000-0000-0000CCE00000}"/>
    <cellStyle name="Percent 33 2 8 2" xfId="37973" xr:uid="{00000000-0005-0000-0000-0000CDE00000}"/>
    <cellStyle name="Percent 33 2 9" xfId="31389" xr:uid="{00000000-0005-0000-0000-0000CEE00000}"/>
    <cellStyle name="Percent 33 3" xfId="2649" xr:uid="{00000000-0005-0000-0000-0000CFE00000}"/>
    <cellStyle name="Percent 33 3 2" xfId="6007" xr:uid="{00000000-0005-0000-0000-0000D0E00000}"/>
    <cellStyle name="Percent 33 3 2 2" xfId="19289" xr:uid="{00000000-0005-0000-0000-0000D1E00000}"/>
    <cellStyle name="Percent 33 3 2 2 2" xfId="27243" xr:uid="{00000000-0005-0000-0000-0000D2E00000}"/>
    <cellStyle name="Percent 33 3 2 2 2 2" xfId="56202" xr:uid="{00000000-0005-0000-0000-0000D3E00000}"/>
    <cellStyle name="Percent 33 3 2 2 3" xfId="48261" xr:uid="{00000000-0005-0000-0000-0000D4E00000}"/>
    <cellStyle name="Percent 33 3 2 3" xfId="12619" xr:uid="{00000000-0005-0000-0000-0000D5E00000}"/>
    <cellStyle name="Percent 33 3 2 3 2" xfId="41677" xr:uid="{00000000-0005-0000-0000-0000D6E00000}"/>
    <cellStyle name="Percent 33 3 2 4" xfId="35093" xr:uid="{00000000-0005-0000-0000-0000D7E00000}"/>
    <cellStyle name="Percent 33 3 3" xfId="16137" xr:uid="{00000000-0005-0000-0000-0000D8E00000}"/>
    <cellStyle name="Percent 33 3 3 2" xfId="24091" xr:uid="{00000000-0005-0000-0000-0000D9E00000}"/>
    <cellStyle name="Percent 33 3 3 2 2" xfId="53050" xr:uid="{00000000-0005-0000-0000-0000DAE00000}"/>
    <cellStyle name="Percent 33 3 3 3" xfId="45109" xr:uid="{00000000-0005-0000-0000-0000DBE00000}"/>
    <cellStyle name="Percent 33 3 4" xfId="9327" xr:uid="{00000000-0005-0000-0000-0000DCE00000}"/>
    <cellStyle name="Percent 33 3 4 2" xfId="38385" xr:uid="{00000000-0005-0000-0000-0000DDE00000}"/>
    <cellStyle name="Percent 33 3 5" xfId="31801" xr:uid="{00000000-0005-0000-0000-0000DEE00000}"/>
    <cellStyle name="Percent 33 4" xfId="3847" xr:uid="{00000000-0005-0000-0000-0000DFE00000}"/>
    <cellStyle name="Percent 33 4 2" xfId="17141" xr:uid="{00000000-0005-0000-0000-0000E0E00000}"/>
    <cellStyle name="Percent 33 4 2 2" xfId="25095" xr:uid="{00000000-0005-0000-0000-0000E1E00000}"/>
    <cellStyle name="Percent 33 4 2 2 2" xfId="54054" xr:uid="{00000000-0005-0000-0000-0000E2E00000}"/>
    <cellStyle name="Percent 33 4 2 3" xfId="46113" xr:uid="{00000000-0005-0000-0000-0000E3E00000}"/>
    <cellStyle name="Percent 33 4 3" xfId="10471" xr:uid="{00000000-0005-0000-0000-0000E4E00000}"/>
    <cellStyle name="Percent 33 4 3 2" xfId="39529" xr:uid="{00000000-0005-0000-0000-0000E5E00000}"/>
    <cellStyle name="Percent 33 4 4" xfId="32945" xr:uid="{00000000-0005-0000-0000-0000E6E00000}"/>
    <cellStyle name="Percent 33 5" xfId="5003" xr:uid="{00000000-0005-0000-0000-0000E7E00000}"/>
    <cellStyle name="Percent 33 5 2" xfId="18285" xr:uid="{00000000-0005-0000-0000-0000E8E00000}"/>
    <cellStyle name="Percent 33 5 2 2" xfId="26239" xr:uid="{00000000-0005-0000-0000-0000E9E00000}"/>
    <cellStyle name="Percent 33 5 2 2 2" xfId="55198" xr:uid="{00000000-0005-0000-0000-0000EAE00000}"/>
    <cellStyle name="Percent 33 5 2 3" xfId="47257" xr:uid="{00000000-0005-0000-0000-0000EBE00000}"/>
    <cellStyle name="Percent 33 5 3" xfId="11615" xr:uid="{00000000-0005-0000-0000-0000ECE00000}"/>
    <cellStyle name="Percent 33 5 3 2" xfId="40673" xr:uid="{00000000-0005-0000-0000-0000EDE00000}"/>
    <cellStyle name="Percent 33 5 4" xfId="34089" xr:uid="{00000000-0005-0000-0000-0000EEE00000}"/>
    <cellStyle name="Percent 33 6" xfId="7172" xr:uid="{00000000-0005-0000-0000-0000EFE00000}"/>
    <cellStyle name="Percent 33 6 2" xfId="20433" xr:uid="{00000000-0005-0000-0000-0000F0E00000}"/>
    <cellStyle name="Percent 33 6 2 2" xfId="28387" xr:uid="{00000000-0005-0000-0000-0000F1E00000}"/>
    <cellStyle name="Percent 33 6 2 2 2" xfId="57346" xr:uid="{00000000-0005-0000-0000-0000F2E00000}"/>
    <cellStyle name="Percent 33 6 2 3" xfId="49405" xr:uid="{00000000-0005-0000-0000-0000F3E00000}"/>
    <cellStyle name="Percent 33 6 3" xfId="13763" xr:uid="{00000000-0005-0000-0000-0000F4E00000}"/>
    <cellStyle name="Percent 33 6 3 2" xfId="42821" xr:uid="{00000000-0005-0000-0000-0000F5E00000}"/>
    <cellStyle name="Percent 33 6 4" xfId="36237" xr:uid="{00000000-0005-0000-0000-0000F6E00000}"/>
    <cellStyle name="Percent 33 7" xfId="15041" xr:uid="{00000000-0005-0000-0000-0000F7E00000}"/>
    <cellStyle name="Percent 33 7 2" xfId="23031" xr:uid="{00000000-0005-0000-0000-0000F8E00000}"/>
    <cellStyle name="Percent 33 7 2 2" xfId="51990" xr:uid="{00000000-0005-0000-0000-0000F9E00000}"/>
    <cellStyle name="Percent 33 7 3" xfId="44049" xr:uid="{00000000-0005-0000-0000-0000FAE00000}"/>
    <cellStyle name="Percent 33 8" xfId="21583" xr:uid="{00000000-0005-0000-0000-0000FBE00000}"/>
    <cellStyle name="Percent 33 8 2" xfId="29531" xr:uid="{00000000-0005-0000-0000-0000FCE00000}"/>
    <cellStyle name="Percent 33 8 2 2" xfId="58490" xr:uid="{00000000-0005-0000-0000-0000FDE00000}"/>
    <cellStyle name="Percent 33 8 3" xfId="50549" xr:uid="{00000000-0005-0000-0000-0000FEE00000}"/>
    <cellStyle name="Percent 33 9" xfId="8323" xr:uid="{00000000-0005-0000-0000-0000FFE00000}"/>
    <cellStyle name="Percent 33 9 2" xfId="37381" xr:uid="{00000000-0005-0000-0000-000000E10000}"/>
    <cellStyle name="Percent 34" xfId="1752" xr:uid="{00000000-0005-0000-0000-000001E10000}"/>
    <cellStyle name="Percent 34 10" xfId="30918" xr:uid="{00000000-0005-0000-0000-000002E10000}"/>
    <cellStyle name="Percent 34 2" xfId="2354" xr:uid="{00000000-0005-0000-0000-000003E10000}"/>
    <cellStyle name="Percent 34 2 2" xfId="3362" xr:uid="{00000000-0005-0000-0000-000004E10000}"/>
    <cellStyle name="Percent 34 2 2 2" xfId="6720" xr:uid="{00000000-0005-0000-0000-000005E10000}"/>
    <cellStyle name="Percent 34 2 2 2 2" xfId="20002" xr:uid="{00000000-0005-0000-0000-000006E10000}"/>
    <cellStyle name="Percent 34 2 2 2 2 2" xfId="27956" xr:uid="{00000000-0005-0000-0000-000007E10000}"/>
    <cellStyle name="Percent 34 2 2 2 2 2 2" xfId="56915" xr:uid="{00000000-0005-0000-0000-000008E10000}"/>
    <cellStyle name="Percent 34 2 2 2 2 3" xfId="48974" xr:uid="{00000000-0005-0000-0000-000009E10000}"/>
    <cellStyle name="Percent 34 2 2 2 3" xfId="13332" xr:uid="{00000000-0005-0000-0000-00000AE10000}"/>
    <cellStyle name="Percent 34 2 2 2 3 2" xfId="42390" xr:uid="{00000000-0005-0000-0000-00000BE10000}"/>
    <cellStyle name="Percent 34 2 2 2 4" xfId="35806" xr:uid="{00000000-0005-0000-0000-00000CE10000}"/>
    <cellStyle name="Percent 34 2 2 3" xfId="16850" xr:uid="{00000000-0005-0000-0000-00000DE10000}"/>
    <cellStyle name="Percent 34 2 2 3 2" xfId="24804" xr:uid="{00000000-0005-0000-0000-00000EE10000}"/>
    <cellStyle name="Percent 34 2 2 3 2 2" xfId="53763" xr:uid="{00000000-0005-0000-0000-00000FE10000}"/>
    <cellStyle name="Percent 34 2 2 3 3" xfId="45822" xr:uid="{00000000-0005-0000-0000-000010E10000}"/>
    <cellStyle name="Percent 34 2 2 4" xfId="10040" xr:uid="{00000000-0005-0000-0000-000011E10000}"/>
    <cellStyle name="Percent 34 2 2 4 2" xfId="39098" xr:uid="{00000000-0005-0000-0000-000012E10000}"/>
    <cellStyle name="Percent 34 2 2 5" xfId="32514" xr:uid="{00000000-0005-0000-0000-000013E10000}"/>
    <cellStyle name="Percent 34 2 3" xfId="4560" xr:uid="{00000000-0005-0000-0000-000014E10000}"/>
    <cellStyle name="Percent 34 2 3 2" xfId="17854" xr:uid="{00000000-0005-0000-0000-000015E10000}"/>
    <cellStyle name="Percent 34 2 3 2 2" xfId="25808" xr:uid="{00000000-0005-0000-0000-000016E10000}"/>
    <cellStyle name="Percent 34 2 3 2 2 2" xfId="54767" xr:uid="{00000000-0005-0000-0000-000017E10000}"/>
    <cellStyle name="Percent 34 2 3 2 3" xfId="46826" xr:uid="{00000000-0005-0000-0000-000018E10000}"/>
    <cellStyle name="Percent 34 2 3 3" xfId="11184" xr:uid="{00000000-0005-0000-0000-000019E10000}"/>
    <cellStyle name="Percent 34 2 3 3 2" xfId="40242" xr:uid="{00000000-0005-0000-0000-00001AE10000}"/>
    <cellStyle name="Percent 34 2 3 4" xfId="33658" xr:uid="{00000000-0005-0000-0000-00001BE10000}"/>
    <cellStyle name="Percent 34 2 4" xfId="5716" xr:uid="{00000000-0005-0000-0000-00001CE10000}"/>
    <cellStyle name="Percent 34 2 4 2" xfId="18998" xr:uid="{00000000-0005-0000-0000-00001DE10000}"/>
    <cellStyle name="Percent 34 2 4 2 2" xfId="26952" xr:uid="{00000000-0005-0000-0000-00001EE10000}"/>
    <cellStyle name="Percent 34 2 4 2 2 2" xfId="55911" xr:uid="{00000000-0005-0000-0000-00001FE10000}"/>
    <cellStyle name="Percent 34 2 4 2 3" xfId="47970" xr:uid="{00000000-0005-0000-0000-000020E10000}"/>
    <cellStyle name="Percent 34 2 4 3" xfId="12328" xr:uid="{00000000-0005-0000-0000-000021E10000}"/>
    <cellStyle name="Percent 34 2 4 3 2" xfId="41386" xr:uid="{00000000-0005-0000-0000-000022E10000}"/>
    <cellStyle name="Percent 34 2 4 4" xfId="34802" xr:uid="{00000000-0005-0000-0000-000023E10000}"/>
    <cellStyle name="Percent 34 2 5" xfId="7885" xr:uid="{00000000-0005-0000-0000-000024E10000}"/>
    <cellStyle name="Percent 34 2 5 2" xfId="21146" xr:uid="{00000000-0005-0000-0000-000025E10000}"/>
    <cellStyle name="Percent 34 2 5 2 2" xfId="29100" xr:uid="{00000000-0005-0000-0000-000026E10000}"/>
    <cellStyle name="Percent 34 2 5 2 2 2" xfId="58059" xr:uid="{00000000-0005-0000-0000-000027E10000}"/>
    <cellStyle name="Percent 34 2 5 2 3" xfId="50118" xr:uid="{00000000-0005-0000-0000-000028E10000}"/>
    <cellStyle name="Percent 34 2 5 3" xfId="14476" xr:uid="{00000000-0005-0000-0000-000029E10000}"/>
    <cellStyle name="Percent 34 2 5 3 2" xfId="43534" xr:uid="{00000000-0005-0000-0000-00002AE10000}"/>
    <cellStyle name="Percent 34 2 5 4" xfId="36950" xr:uid="{00000000-0005-0000-0000-00002BE10000}"/>
    <cellStyle name="Percent 34 2 6" xfId="15755" xr:uid="{00000000-0005-0000-0000-00002CE10000}"/>
    <cellStyle name="Percent 34 2 6 2" xfId="23745" xr:uid="{00000000-0005-0000-0000-00002DE10000}"/>
    <cellStyle name="Percent 34 2 6 2 2" xfId="52704" xr:uid="{00000000-0005-0000-0000-00002EE10000}"/>
    <cellStyle name="Percent 34 2 6 3" xfId="44763" xr:uid="{00000000-0005-0000-0000-00002FE10000}"/>
    <cellStyle name="Percent 34 2 7" xfId="22296" xr:uid="{00000000-0005-0000-0000-000030E10000}"/>
    <cellStyle name="Percent 34 2 7 2" xfId="30244" xr:uid="{00000000-0005-0000-0000-000031E10000}"/>
    <cellStyle name="Percent 34 2 7 2 2" xfId="59203" xr:uid="{00000000-0005-0000-0000-000032E10000}"/>
    <cellStyle name="Percent 34 2 7 3" xfId="51262" xr:uid="{00000000-0005-0000-0000-000033E10000}"/>
    <cellStyle name="Percent 34 2 8" xfId="9036" xr:uid="{00000000-0005-0000-0000-000034E10000}"/>
    <cellStyle name="Percent 34 2 8 2" xfId="38094" xr:uid="{00000000-0005-0000-0000-000035E10000}"/>
    <cellStyle name="Percent 34 2 9" xfId="31510" xr:uid="{00000000-0005-0000-0000-000036E10000}"/>
    <cellStyle name="Percent 34 3" xfId="2770" xr:uid="{00000000-0005-0000-0000-000037E10000}"/>
    <cellStyle name="Percent 34 3 2" xfId="6128" xr:uid="{00000000-0005-0000-0000-000038E10000}"/>
    <cellStyle name="Percent 34 3 2 2" xfId="19410" xr:uid="{00000000-0005-0000-0000-000039E10000}"/>
    <cellStyle name="Percent 34 3 2 2 2" xfId="27364" xr:uid="{00000000-0005-0000-0000-00003AE10000}"/>
    <cellStyle name="Percent 34 3 2 2 2 2" xfId="56323" xr:uid="{00000000-0005-0000-0000-00003BE10000}"/>
    <cellStyle name="Percent 34 3 2 2 3" xfId="48382" xr:uid="{00000000-0005-0000-0000-00003CE10000}"/>
    <cellStyle name="Percent 34 3 2 3" xfId="12740" xr:uid="{00000000-0005-0000-0000-00003DE10000}"/>
    <cellStyle name="Percent 34 3 2 3 2" xfId="41798" xr:uid="{00000000-0005-0000-0000-00003EE10000}"/>
    <cellStyle name="Percent 34 3 2 4" xfId="35214" xr:uid="{00000000-0005-0000-0000-00003FE10000}"/>
    <cellStyle name="Percent 34 3 3" xfId="16258" xr:uid="{00000000-0005-0000-0000-000040E10000}"/>
    <cellStyle name="Percent 34 3 3 2" xfId="24212" xr:uid="{00000000-0005-0000-0000-000041E10000}"/>
    <cellStyle name="Percent 34 3 3 2 2" xfId="53171" xr:uid="{00000000-0005-0000-0000-000042E10000}"/>
    <cellStyle name="Percent 34 3 3 3" xfId="45230" xr:uid="{00000000-0005-0000-0000-000043E10000}"/>
    <cellStyle name="Percent 34 3 4" xfId="9448" xr:uid="{00000000-0005-0000-0000-000044E10000}"/>
    <cellStyle name="Percent 34 3 4 2" xfId="38506" xr:uid="{00000000-0005-0000-0000-000045E10000}"/>
    <cellStyle name="Percent 34 3 5" xfId="31922" xr:uid="{00000000-0005-0000-0000-000046E10000}"/>
    <cellStyle name="Percent 34 4" xfId="3968" xr:uid="{00000000-0005-0000-0000-000047E10000}"/>
    <cellStyle name="Percent 34 4 2" xfId="17262" xr:uid="{00000000-0005-0000-0000-000048E10000}"/>
    <cellStyle name="Percent 34 4 2 2" xfId="25216" xr:uid="{00000000-0005-0000-0000-000049E10000}"/>
    <cellStyle name="Percent 34 4 2 2 2" xfId="54175" xr:uid="{00000000-0005-0000-0000-00004AE10000}"/>
    <cellStyle name="Percent 34 4 2 3" xfId="46234" xr:uid="{00000000-0005-0000-0000-00004BE10000}"/>
    <cellStyle name="Percent 34 4 3" xfId="10592" xr:uid="{00000000-0005-0000-0000-00004CE10000}"/>
    <cellStyle name="Percent 34 4 3 2" xfId="39650" xr:uid="{00000000-0005-0000-0000-00004DE10000}"/>
    <cellStyle name="Percent 34 4 4" xfId="33066" xr:uid="{00000000-0005-0000-0000-00004EE10000}"/>
    <cellStyle name="Percent 34 5" xfId="5124" xr:uid="{00000000-0005-0000-0000-00004FE10000}"/>
    <cellStyle name="Percent 34 5 2" xfId="18406" xr:uid="{00000000-0005-0000-0000-000050E10000}"/>
    <cellStyle name="Percent 34 5 2 2" xfId="26360" xr:uid="{00000000-0005-0000-0000-000051E10000}"/>
    <cellStyle name="Percent 34 5 2 2 2" xfId="55319" xr:uid="{00000000-0005-0000-0000-000052E10000}"/>
    <cellStyle name="Percent 34 5 2 3" xfId="47378" xr:uid="{00000000-0005-0000-0000-000053E10000}"/>
    <cellStyle name="Percent 34 5 3" xfId="11736" xr:uid="{00000000-0005-0000-0000-000054E10000}"/>
    <cellStyle name="Percent 34 5 3 2" xfId="40794" xr:uid="{00000000-0005-0000-0000-000055E10000}"/>
    <cellStyle name="Percent 34 5 4" xfId="34210" xr:uid="{00000000-0005-0000-0000-000056E10000}"/>
    <cellStyle name="Percent 34 6" xfId="7293" xr:uid="{00000000-0005-0000-0000-000057E10000}"/>
    <cellStyle name="Percent 34 6 2" xfId="20554" xr:uid="{00000000-0005-0000-0000-000058E10000}"/>
    <cellStyle name="Percent 34 6 2 2" xfId="28508" xr:uid="{00000000-0005-0000-0000-000059E10000}"/>
    <cellStyle name="Percent 34 6 2 2 2" xfId="57467" xr:uid="{00000000-0005-0000-0000-00005AE10000}"/>
    <cellStyle name="Percent 34 6 2 3" xfId="49526" xr:uid="{00000000-0005-0000-0000-00005BE10000}"/>
    <cellStyle name="Percent 34 6 3" xfId="13884" xr:uid="{00000000-0005-0000-0000-00005CE10000}"/>
    <cellStyle name="Percent 34 6 3 2" xfId="42942" xr:uid="{00000000-0005-0000-0000-00005DE10000}"/>
    <cellStyle name="Percent 34 6 4" xfId="36358" xr:uid="{00000000-0005-0000-0000-00005EE10000}"/>
    <cellStyle name="Percent 34 7" xfId="15163" xr:uid="{00000000-0005-0000-0000-00005FE10000}"/>
    <cellStyle name="Percent 34 7 2" xfId="23153" xr:uid="{00000000-0005-0000-0000-000060E10000}"/>
    <cellStyle name="Percent 34 7 2 2" xfId="52112" xr:uid="{00000000-0005-0000-0000-000061E10000}"/>
    <cellStyle name="Percent 34 7 3" xfId="44171" xr:uid="{00000000-0005-0000-0000-000062E10000}"/>
    <cellStyle name="Percent 34 8" xfId="21704" xr:uid="{00000000-0005-0000-0000-000063E10000}"/>
    <cellStyle name="Percent 34 8 2" xfId="29652" xr:uid="{00000000-0005-0000-0000-000064E10000}"/>
    <cellStyle name="Percent 34 8 2 2" xfId="58611" xr:uid="{00000000-0005-0000-0000-000065E10000}"/>
    <cellStyle name="Percent 34 8 3" xfId="50670" xr:uid="{00000000-0005-0000-0000-000066E10000}"/>
    <cellStyle name="Percent 34 9" xfId="8444" xr:uid="{00000000-0005-0000-0000-000067E10000}"/>
    <cellStyle name="Percent 34 9 2" xfId="37502" xr:uid="{00000000-0005-0000-0000-000068E10000}"/>
    <cellStyle name="Percent 35" xfId="1604" xr:uid="{00000000-0005-0000-0000-000069E10000}"/>
    <cellStyle name="Percent 35 10" xfId="30793" xr:uid="{00000000-0005-0000-0000-00006AE10000}"/>
    <cellStyle name="Percent 35 2" xfId="2229" xr:uid="{00000000-0005-0000-0000-00006BE10000}"/>
    <cellStyle name="Percent 35 2 2" xfId="3237" xr:uid="{00000000-0005-0000-0000-00006CE10000}"/>
    <cellStyle name="Percent 35 2 2 2" xfId="6595" xr:uid="{00000000-0005-0000-0000-00006DE10000}"/>
    <cellStyle name="Percent 35 2 2 2 2" xfId="19877" xr:uid="{00000000-0005-0000-0000-00006EE10000}"/>
    <cellStyle name="Percent 35 2 2 2 2 2" xfId="27831" xr:uid="{00000000-0005-0000-0000-00006FE10000}"/>
    <cellStyle name="Percent 35 2 2 2 2 2 2" xfId="56790" xr:uid="{00000000-0005-0000-0000-000070E10000}"/>
    <cellStyle name="Percent 35 2 2 2 2 3" xfId="48849" xr:uid="{00000000-0005-0000-0000-000071E10000}"/>
    <cellStyle name="Percent 35 2 2 2 3" xfId="13207" xr:uid="{00000000-0005-0000-0000-000072E10000}"/>
    <cellStyle name="Percent 35 2 2 2 3 2" xfId="42265" xr:uid="{00000000-0005-0000-0000-000073E10000}"/>
    <cellStyle name="Percent 35 2 2 2 4" xfId="35681" xr:uid="{00000000-0005-0000-0000-000074E10000}"/>
    <cellStyle name="Percent 35 2 2 3" xfId="16725" xr:uid="{00000000-0005-0000-0000-000075E10000}"/>
    <cellStyle name="Percent 35 2 2 3 2" xfId="24679" xr:uid="{00000000-0005-0000-0000-000076E10000}"/>
    <cellStyle name="Percent 35 2 2 3 2 2" xfId="53638" xr:uid="{00000000-0005-0000-0000-000077E10000}"/>
    <cellStyle name="Percent 35 2 2 3 3" xfId="45697" xr:uid="{00000000-0005-0000-0000-000078E10000}"/>
    <cellStyle name="Percent 35 2 2 4" xfId="9915" xr:uid="{00000000-0005-0000-0000-000079E10000}"/>
    <cellStyle name="Percent 35 2 2 4 2" xfId="38973" xr:uid="{00000000-0005-0000-0000-00007AE10000}"/>
    <cellStyle name="Percent 35 2 2 5" xfId="32389" xr:uid="{00000000-0005-0000-0000-00007BE10000}"/>
    <cellStyle name="Percent 35 2 3" xfId="4435" xr:uid="{00000000-0005-0000-0000-00007CE10000}"/>
    <cellStyle name="Percent 35 2 3 2" xfId="17729" xr:uid="{00000000-0005-0000-0000-00007DE10000}"/>
    <cellStyle name="Percent 35 2 3 2 2" xfId="25683" xr:uid="{00000000-0005-0000-0000-00007EE10000}"/>
    <cellStyle name="Percent 35 2 3 2 2 2" xfId="54642" xr:uid="{00000000-0005-0000-0000-00007FE10000}"/>
    <cellStyle name="Percent 35 2 3 2 3" xfId="46701" xr:uid="{00000000-0005-0000-0000-000080E10000}"/>
    <cellStyle name="Percent 35 2 3 3" xfId="11059" xr:uid="{00000000-0005-0000-0000-000081E10000}"/>
    <cellStyle name="Percent 35 2 3 3 2" xfId="40117" xr:uid="{00000000-0005-0000-0000-000082E10000}"/>
    <cellStyle name="Percent 35 2 3 4" xfId="33533" xr:uid="{00000000-0005-0000-0000-000083E10000}"/>
    <cellStyle name="Percent 35 2 4" xfId="5591" xr:uid="{00000000-0005-0000-0000-000084E10000}"/>
    <cellStyle name="Percent 35 2 4 2" xfId="18873" xr:uid="{00000000-0005-0000-0000-000085E10000}"/>
    <cellStyle name="Percent 35 2 4 2 2" xfId="26827" xr:uid="{00000000-0005-0000-0000-000086E10000}"/>
    <cellStyle name="Percent 35 2 4 2 2 2" xfId="55786" xr:uid="{00000000-0005-0000-0000-000087E10000}"/>
    <cellStyle name="Percent 35 2 4 2 3" xfId="47845" xr:uid="{00000000-0005-0000-0000-000088E10000}"/>
    <cellStyle name="Percent 35 2 4 3" xfId="12203" xr:uid="{00000000-0005-0000-0000-000089E10000}"/>
    <cellStyle name="Percent 35 2 4 3 2" xfId="41261" xr:uid="{00000000-0005-0000-0000-00008AE10000}"/>
    <cellStyle name="Percent 35 2 4 4" xfId="34677" xr:uid="{00000000-0005-0000-0000-00008BE10000}"/>
    <cellStyle name="Percent 35 2 5" xfId="7760" xr:uid="{00000000-0005-0000-0000-00008CE10000}"/>
    <cellStyle name="Percent 35 2 5 2" xfId="21021" xr:uid="{00000000-0005-0000-0000-00008DE10000}"/>
    <cellStyle name="Percent 35 2 5 2 2" xfId="28975" xr:uid="{00000000-0005-0000-0000-00008EE10000}"/>
    <cellStyle name="Percent 35 2 5 2 2 2" xfId="57934" xr:uid="{00000000-0005-0000-0000-00008FE10000}"/>
    <cellStyle name="Percent 35 2 5 2 3" xfId="49993" xr:uid="{00000000-0005-0000-0000-000090E10000}"/>
    <cellStyle name="Percent 35 2 5 3" xfId="14351" xr:uid="{00000000-0005-0000-0000-000091E10000}"/>
    <cellStyle name="Percent 35 2 5 3 2" xfId="43409" xr:uid="{00000000-0005-0000-0000-000092E10000}"/>
    <cellStyle name="Percent 35 2 5 4" xfId="36825" xr:uid="{00000000-0005-0000-0000-000093E10000}"/>
    <cellStyle name="Percent 35 2 6" xfId="15630" xr:uid="{00000000-0005-0000-0000-000094E10000}"/>
    <cellStyle name="Percent 35 2 6 2" xfId="23620" xr:uid="{00000000-0005-0000-0000-000095E10000}"/>
    <cellStyle name="Percent 35 2 6 2 2" xfId="52579" xr:uid="{00000000-0005-0000-0000-000096E10000}"/>
    <cellStyle name="Percent 35 2 6 3" xfId="44638" xr:uid="{00000000-0005-0000-0000-000097E10000}"/>
    <cellStyle name="Percent 35 2 7" xfId="22171" xr:uid="{00000000-0005-0000-0000-000098E10000}"/>
    <cellStyle name="Percent 35 2 7 2" xfId="30119" xr:uid="{00000000-0005-0000-0000-000099E10000}"/>
    <cellStyle name="Percent 35 2 7 2 2" xfId="59078" xr:uid="{00000000-0005-0000-0000-00009AE10000}"/>
    <cellStyle name="Percent 35 2 7 3" xfId="51137" xr:uid="{00000000-0005-0000-0000-00009BE10000}"/>
    <cellStyle name="Percent 35 2 8" xfId="8911" xr:uid="{00000000-0005-0000-0000-00009CE10000}"/>
    <cellStyle name="Percent 35 2 8 2" xfId="37969" xr:uid="{00000000-0005-0000-0000-00009DE10000}"/>
    <cellStyle name="Percent 35 2 9" xfId="31385" xr:uid="{00000000-0005-0000-0000-00009EE10000}"/>
    <cellStyle name="Percent 35 3" xfId="2645" xr:uid="{00000000-0005-0000-0000-00009FE10000}"/>
    <cellStyle name="Percent 35 3 2" xfId="6003" xr:uid="{00000000-0005-0000-0000-0000A0E10000}"/>
    <cellStyle name="Percent 35 3 2 2" xfId="19285" xr:uid="{00000000-0005-0000-0000-0000A1E10000}"/>
    <cellStyle name="Percent 35 3 2 2 2" xfId="27239" xr:uid="{00000000-0005-0000-0000-0000A2E10000}"/>
    <cellStyle name="Percent 35 3 2 2 2 2" xfId="56198" xr:uid="{00000000-0005-0000-0000-0000A3E10000}"/>
    <cellStyle name="Percent 35 3 2 2 3" xfId="48257" xr:uid="{00000000-0005-0000-0000-0000A4E10000}"/>
    <cellStyle name="Percent 35 3 2 3" xfId="12615" xr:uid="{00000000-0005-0000-0000-0000A5E10000}"/>
    <cellStyle name="Percent 35 3 2 3 2" xfId="41673" xr:uid="{00000000-0005-0000-0000-0000A6E10000}"/>
    <cellStyle name="Percent 35 3 2 4" xfId="35089" xr:uid="{00000000-0005-0000-0000-0000A7E10000}"/>
    <cellStyle name="Percent 35 3 3" xfId="16133" xr:uid="{00000000-0005-0000-0000-0000A8E10000}"/>
    <cellStyle name="Percent 35 3 3 2" xfId="24087" xr:uid="{00000000-0005-0000-0000-0000A9E10000}"/>
    <cellStyle name="Percent 35 3 3 2 2" xfId="53046" xr:uid="{00000000-0005-0000-0000-0000AAE10000}"/>
    <cellStyle name="Percent 35 3 3 3" xfId="45105" xr:uid="{00000000-0005-0000-0000-0000ABE10000}"/>
    <cellStyle name="Percent 35 3 4" xfId="9323" xr:uid="{00000000-0005-0000-0000-0000ACE10000}"/>
    <cellStyle name="Percent 35 3 4 2" xfId="38381" xr:uid="{00000000-0005-0000-0000-0000ADE10000}"/>
    <cellStyle name="Percent 35 3 5" xfId="31797" xr:uid="{00000000-0005-0000-0000-0000AEE10000}"/>
    <cellStyle name="Percent 35 4" xfId="3843" xr:uid="{00000000-0005-0000-0000-0000AFE10000}"/>
    <cellStyle name="Percent 35 4 2" xfId="17137" xr:uid="{00000000-0005-0000-0000-0000B0E10000}"/>
    <cellStyle name="Percent 35 4 2 2" xfId="25091" xr:uid="{00000000-0005-0000-0000-0000B1E10000}"/>
    <cellStyle name="Percent 35 4 2 2 2" xfId="54050" xr:uid="{00000000-0005-0000-0000-0000B2E10000}"/>
    <cellStyle name="Percent 35 4 2 3" xfId="46109" xr:uid="{00000000-0005-0000-0000-0000B3E10000}"/>
    <cellStyle name="Percent 35 4 3" xfId="10467" xr:uid="{00000000-0005-0000-0000-0000B4E10000}"/>
    <cellStyle name="Percent 35 4 3 2" xfId="39525" xr:uid="{00000000-0005-0000-0000-0000B5E10000}"/>
    <cellStyle name="Percent 35 4 4" xfId="32941" xr:uid="{00000000-0005-0000-0000-0000B6E10000}"/>
    <cellStyle name="Percent 35 5" xfId="4999" xr:uid="{00000000-0005-0000-0000-0000B7E10000}"/>
    <cellStyle name="Percent 35 5 2" xfId="18281" xr:uid="{00000000-0005-0000-0000-0000B8E10000}"/>
    <cellStyle name="Percent 35 5 2 2" xfId="26235" xr:uid="{00000000-0005-0000-0000-0000B9E10000}"/>
    <cellStyle name="Percent 35 5 2 2 2" xfId="55194" xr:uid="{00000000-0005-0000-0000-0000BAE10000}"/>
    <cellStyle name="Percent 35 5 2 3" xfId="47253" xr:uid="{00000000-0005-0000-0000-0000BBE10000}"/>
    <cellStyle name="Percent 35 5 3" xfId="11611" xr:uid="{00000000-0005-0000-0000-0000BCE10000}"/>
    <cellStyle name="Percent 35 5 3 2" xfId="40669" xr:uid="{00000000-0005-0000-0000-0000BDE10000}"/>
    <cellStyle name="Percent 35 5 4" xfId="34085" xr:uid="{00000000-0005-0000-0000-0000BEE10000}"/>
    <cellStyle name="Percent 35 6" xfId="7168" xr:uid="{00000000-0005-0000-0000-0000BFE10000}"/>
    <cellStyle name="Percent 35 6 2" xfId="20429" xr:uid="{00000000-0005-0000-0000-0000C0E10000}"/>
    <cellStyle name="Percent 35 6 2 2" xfId="28383" xr:uid="{00000000-0005-0000-0000-0000C1E10000}"/>
    <cellStyle name="Percent 35 6 2 2 2" xfId="57342" xr:uid="{00000000-0005-0000-0000-0000C2E10000}"/>
    <cellStyle name="Percent 35 6 2 3" xfId="49401" xr:uid="{00000000-0005-0000-0000-0000C3E10000}"/>
    <cellStyle name="Percent 35 6 3" xfId="13759" xr:uid="{00000000-0005-0000-0000-0000C4E10000}"/>
    <cellStyle name="Percent 35 6 3 2" xfId="42817" xr:uid="{00000000-0005-0000-0000-0000C5E10000}"/>
    <cellStyle name="Percent 35 6 4" xfId="36233" xr:uid="{00000000-0005-0000-0000-0000C6E10000}"/>
    <cellStyle name="Percent 35 7" xfId="15037" xr:uid="{00000000-0005-0000-0000-0000C7E10000}"/>
    <cellStyle name="Percent 35 7 2" xfId="23027" xr:uid="{00000000-0005-0000-0000-0000C8E10000}"/>
    <cellStyle name="Percent 35 7 2 2" xfId="51986" xr:uid="{00000000-0005-0000-0000-0000C9E10000}"/>
    <cellStyle name="Percent 35 7 3" xfId="44045" xr:uid="{00000000-0005-0000-0000-0000CAE10000}"/>
    <cellStyle name="Percent 35 8" xfId="21579" xr:uid="{00000000-0005-0000-0000-0000CBE10000}"/>
    <cellStyle name="Percent 35 8 2" xfId="29527" xr:uid="{00000000-0005-0000-0000-0000CCE10000}"/>
    <cellStyle name="Percent 35 8 2 2" xfId="58486" xr:uid="{00000000-0005-0000-0000-0000CDE10000}"/>
    <cellStyle name="Percent 35 8 3" xfId="50545" xr:uid="{00000000-0005-0000-0000-0000CEE10000}"/>
    <cellStyle name="Percent 35 9" xfId="8319" xr:uid="{00000000-0005-0000-0000-0000CFE10000}"/>
    <cellStyle name="Percent 35 9 2" xfId="37377" xr:uid="{00000000-0005-0000-0000-0000D0E10000}"/>
    <cellStyle name="Percent 36" xfId="1583" xr:uid="{00000000-0005-0000-0000-0000D1E10000}"/>
    <cellStyle name="Percent 36 10" xfId="30772" xr:uid="{00000000-0005-0000-0000-0000D2E10000}"/>
    <cellStyle name="Percent 36 2" xfId="2208" xr:uid="{00000000-0005-0000-0000-0000D3E10000}"/>
    <cellStyle name="Percent 36 2 2" xfId="3216" xr:uid="{00000000-0005-0000-0000-0000D4E10000}"/>
    <cellStyle name="Percent 36 2 2 2" xfId="6574" xr:uid="{00000000-0005-0000-0000-0000D5E10000}"/>
    <cellStyle name="Percent 36 2 2 2 2" xfId="19856" xr:uid="{00000000-0005-0000-0000-0000D6E10000}"/>
    <cellStyle name="Percent 36 2 2 2 2 2" xfId="27810" xr:uid="{00000000-0005-0000-0000-0000D7E10000}"/>
    <cellStyle name="Percent 36 2 2 2 2 2 2" xfId="56769" xr:uid="{00000000-0005-0000-0000-0000D8E10000}"/>
    <cellStyle name="Percent 36 2 2 2 2 3" xfId="48828" xr:uid="{00000000-0005-0000-0000-0000D9E10000}"/>
    <cellStyle name="Percent 36 2 2 2 3" xfId="13186" xr:uid="{00000000-0005-0000-0000-0000DAE10000}"/>
    <cellStyle name="Percent 36 2 2 2 3 2" xfId="42244" xr:uid="{00000000-0005-0000-0000-0000DBE10000}"/>
    <cellStyle name="Percent 36 2 2 2 4" xfId="35660" xr:uid="{00000000-0005-0000-0000-0000DCE10000}"/>
    <cellStyle name="Percent 36 2 2 3" xfId="16704" xr:uid="{00000000-0005-0000-0000-0000DDE10000}"/>
    <cellStyle name="Percent 36 2 2 3 2" xfId="24658" xr:uid="{00000000-0005-0000-0000-0000DEE10000}"/>
    <cellStyle name="Percent 36 2 2 3 2 2" xfId="53617" xr:uid="{00000000-0005-0000-0000-0000DFE10000}"/>
    <cellStyle name="Percent 36 2 2 3 3" xfId="45676" xr:uid="{00000000-0005-0000-0000-0000E0E10000}"/>
    <cellStyle name="Percent 36 2 2 4" xfId="9894" xr:uid="{00000000-0005-0000-0000-0000E1E10000}"/>
    <cellStyle name="Percent 36 2 2 4 2" xfId="38952" xr:uid="{00000000-0005-0000-0000-0000E2E10000}"/>
    <cellStyle name="Percent 36 2 2 5" xfId="32368" xr:uid="{00000000-0005-0000-0000-0000E3E10000}"/>
    <cellStyle name="Percent 36 2 3" xfId="4414" xr:uid="{00000000-0005-0000-0000-0000E4E10000}"/>
    <cellStyle name="Percent 36 2 3 2" xfId="17708" xr:uid="{00000000-0005-0000-0000-0000E5E10000}"/>
    <cellStyle name="Percent 36 2 3 2 2" xfId="25662" xr:uid="{00000000-0005-0000-0000-0000E6E10000}"/>
    <cellStyle name="Percent 36 2 3 2 2 2" xfId="54621" xr:uid="{00000000-0005-0000-0000-0000E7E10000}"/>
    <cellStyle name="Percent 36 2 3 2 3" xfId="46680" xr:uid="{00000000-0005-0000-0000-0000E8E10000}"/>
    <cellStyle name="Percent 36 2 3 3" xfId="11038" xr:uid="{00000000-0005-0000-0000-0000E9E10000}"/>
    <cellStyle name="Percent 36 2 3 3 2" xfId="40096" xr:uid="{00000000-0005-0000-0000-0000EAE10000}"/>
    <cellStyle name="Percent 36 2 3 4" xfId="33512" xr:uid="{00000000-0005-0000-0000-0000EBE10000}"/>
    <cellStyle name="Percent 36 2 4" xfId="5570" xr:uid="{00000000-0005-0000-0000-0000ECE10000}"/>
    <cellStyle name="Percent 36 2 4 2" xfId="18852" xr:uid="{00000000-0005-0000-0000-0000EDE10000}"/>
    <cellStyle name="Percent 36 2 4 2 2" xfId="26806" xr:uid="{00000000-0005-0000-0000-0000EEE10000}"/>
    <cellStyle name="Percent 36 2 4 2 2 2" xfId="55765" xr:uid="{00000000-0005-0000-0000-0000EFE10000}"/>
    <cellStyle name="Percent 36 2 4 2 3" xfId="47824" xr:uid="{00000000-0005-0000-0000-0000F0E10000}"/>
    <cellStyle name="Percent 36 2 4 3" xfId="12182" xr:uid="{00000000-0005-0000-0000-0000F1E10000}"/>
    <cellStyle name="Percent 36 2 4 3 2" xfId="41240" xr:uid="{00000000-0005-0000-0000-0000F2E10000}"/>
    <cellStyle name="Percent 36 2 4 4" xfId="34656" xr:uid="{00000000-0005-0000-0000-0000F3E10000}"/>
    <cellStyle name="Percent 36 2 5" xfId="7739" xr:uid="{00000000-0005-0000-0000-0000F4E10000}"/>
    <cellStyle name="Percent 36 2 5 2" xfId="21000" xr:uid="{00000000-0005-0000-0000-0000F5E10000}"/>
    <cellStyle name="Percent 36 2 5 2 2" xfId="28954" xr:uid="{00000000-0005-0000-0000-0000F6E10000}"/>
    <cellStyle name="Percent 36 2 5 2 2 2" xfId="57913" xr:uid="{00000000-0005-0000-0000-0000F7E10000}"/>
    <cellStyle name="Percent 36 2 5 2 3" xfId="49972" xr:uid="{00000000-0005-0000-0000-0000F8E10000}"/>
    <cellStyle name="Percent 36 2 5 3" xfId="14330" xr:uid="{00000000-0005-0000-0000-0000F9E10000}"/>
    <cellStyle name="Percent 36 2 5 3 2" xfId="43388" xr:uid="{00000000-0005-0000-0000-0000FAE10000}"/>
    <cellStyle name="Percent 36 2 5 4" xfId="36804" xr:uid="{00000000-0005-0000-0000-0000FBE10000}"/>
    <cellStyle name="Percent 36 2 6" xfId="15609" xr:uid="{00000000-0005-0000-0000-0000FCE10000}"/>
    <cellStyle name="Percent 36 2 6 2" xfId="23599" xr:uid="{00000000-0005-0000-0000-0000FDE10000}"/>
    <cellStyle name="Percent 36 2 6 2 2" xfId="52558" xr:uid="{00000000-0005-0000-0000-0000FEE10000}"/>
    <cellStyle name="Percent 36 2 6 3" xfId="44617" xr:uid="{00000000-0005-0000-0000-0000FFE10000}"/>
    <cellStyle name="Percent 36 2 7" xfId="22150" xr:uid="{00000000-0005-0000-0000-000000E20000}"/>
    <cellStyle name="Percent 36 2 7 2" xfId="30098" xr:uid="{00000000-0005-0000-0000-000001E20000}"/>
    <cellStyle name="Percent 36 2 7 2 2" xfId="59057" xr:uid="{00000000-0005-0000-0000-000002E20000}"/>
    <cellStyle name="Percent 36 2 7 3" xfId="51116" xr:uid="{00000000-0005-0000-0000-000003E20000}"/>
    <cellStyle name="Percent 36 2 8" xfId="8890" xr:uid="{00000000-0005-0000-0000-000004E20000}"/>
    <cellStyle name="Percent 36 2 8 2" xfId="37948" xr:uid="{00000000-0005-0000-0000-000005E20000}"/>
    <cellStyle name="Percent 36 2 9" xfId="31364" xr:uid="{00000000-0005-0000-0000-000006E20000}"/>
    <cellStyle name="Percent 36 3" xfId="2624" xr:uid="{00000000-0005-0000-0000-000007E20000}"/>
    <cellStyle name="Percent 36 3 2" xfId="5982" xr:uid="{00000000-0005-0000-0000-000008E20000}"/>
    <cellStyle name="Percent 36 3 2 2" xfId="19264" xr:uid="{00000000-0005-0000-0000-000009E20000}"/>
    <cellStyle name="Percent 36 3 2 2 2" xfId="27218" xr:uid="{00000000-0005-0000-0000-00000AE20000}"/>
    <cellStyle name="Percent 36 3 2 2 2 2" xfId="56177" xr:uid="{00000000-0005-0000-0000-00000BE20000}"/>
    <cellStyle name="Percent 36 3 2 2 3" xfId="48236" xr:uid="{00000000-0005-0000-0000-00000CE20000}"/>
    <cellStyle name="Percent 36 3 2 3" xfId="12594" xr:uid="{00000000-0005-0000-0000-00000DE20000}"/>
    <cellStyle name="Percent 36 3 2 3 2" xfId="41652" xr:uid="{00000000-0005-0000-0000-00000EE20000}"/>
    <cellStyle name="Percent 36 3 2 4" xfId="35068" xr:uid="{00000000-0005-0000-0000-00000FE20000}"/>
    <cellStyle name="Percent 36 3 3" xfId="16112" xr:uid="{00000000-0005-0000-0000-000010E20000}"/>
    <cellStyle name="Percent 36 3 3 2" xfId="24066" xr:uid="{00000000-0005-0000-0000-000011E20000}"/>
    <cellStyle name="Percent 36 3 3 2 2" xfId="53025" xr:uid="{00000000-0005-0000-0000-000012E20000}"/>
    <cellStyle name="Percent 36 3 3 3" xfId="45084" xr:uid="{00000000-0005-0000-0000-000013E20000}"/>
    <cellStyle name="Percent 36 3 4" xfId="9302" xr:uid="{00000000-0005-0000-0000-000014E20000}"/>
    <cellStyle name="Percent 36 3 4 2" xfId="38360" xr:uid="{00000000-0005-0000-0000-000015E20000}"/>
    <cellStyle name="Percent 36 3 5" xfId="31776" xr:uid="{00000000-0005-0000-0000-000016E20000}"/>
    <cellStyle name="Percent 36 4" xfId="3822" xr:uid="{00000000-0005-0000-0000-000017E20000}"/>
    <cellStyle name="Percent 36 4 2" xfId="17116" xr:uid="{00000000-0005-0000-0000-000018E20000}"/>
    <cellStyle name="Percent 36 4 2 2" xfId="25070" xr:uid="{00000000-0005-0000-0000-000019E20000}"/>
    <cellStyle name="Percent 36 4 2 2 2" xfId="54029" xr:uid="{00000000-0005-0000-0000-00001AE20000}"/>
    <cellStyle name="Percent 36 4 2 3" xfId="46088" xr:uid="{00000000-0005-0000-0000-00001BE20000}"/>
    <cellStyle name="Percent 36 4 3" xfId="10446" xr:uid="{00000000-0005-0000-0000-00001CE20000}"/>
    <cellStyle name="Percent 36 4 3 2" xfId="39504" xr:uid="{00000000-0005-0000-0000-00001DE20000}"/>
    <cellStyle name="Percent 36 4 4" xfId="32920" xr:uid="{00000000-0005-0000-0000-00001EE20000}"/>
    <cellStyle name="Percent 36 5" xfId="4978" xr:uid="{00000000-0005-0000-0000-00001FE20000}"/>
    <cellStyle name="Percent 36 5 2" xfId="18260" xr:uid="{00000000-0005-0000-0000-000020E20000}"/>
    <cellStyle name="Percent 36 5 2 2" xfId="26214" xr:uid="{00000000-0005-0000-0000-000021E20000}"/>
    <cellStyle name="Percent 36 5 2 2 2" xfId="55173" xr:uid="{00000000-0005-0000-0000-000022E20000}"/>
    <cellStyle name="Percent 36 5 2 3" xfId="47232" xr:uid="{00000000-0005-0000-0000-000023E20000}"/>
    <cellStyle name="Percent 36 5 3" xfId="11590" xr:uid="{00000000-0005-0000-0000-000024E20000}"/>
    <cellStyle name="Percent 36 5 3 2" xfId="40648" xr:uid="{00000000-0005-0000-0000-000025E20000}"/>
    <cellStyle name="Percent 36 5 4" xfId="34064" xr:uid="{00000000-0005-0000-0000-000026E20000}"/>
    <cellStyle name="Percent 36 6" xfId="7147" xr:uid="{00000000-0005-0000-0000-000027E20000}"/>
    <cellStyle name="Percent 36 6 2" xfId="20408" xr:uid="{00000000-0005-0000-0000-000028E20000}"/>
    <cellStyle name="Percent 36 6 2 2" xfId="28362" xr:uid="{00000000-0005-0000-0000-000029E20000}"/>
    <cellStyle name="Percent 36 6 2 2 2" xfId="57321" xr:uid="{00000000-0005-0000-0000-00002AE20000}"/>
    <cellStyle name="Percent 36 6 2 3" xfId="49380" xr:uid="{00000000-0005-0000-0000-00002BE20000}"/>
    <cellStyle name="Percent 36 6 3" xfId="13738" xr:uid="{00000000-0005-0000-0000-00002CE20000}"/>
    <cellStyle name="Percent 36 6 3 2" xfId="42796" xr:uid="{00000000-0005-0000-0000-00002DE20000}"/>
    <cellStyle name="Percent 36 6 4" xfId="36212" xr:uid="{00000000-0005-0000-0000-00002EE20000}"/>
    <cellStyle name="Percent 36 7" xfId="15016" xr:uid="{00000000-0005-0000-0000-00002FE20000}"/>
    <cellStyle name="Percent 36 7 2" xfId="23006" xr:uid="{00000000-0005-0000-0000-000030E20000}"/>
    <cellStyle name="Percent 36 7 2 2" xfId="51965" xr:uid="{00000000-0005-0000-0000-000031E20000}"/>
    <cellStyle name="Percent 36 7 3" xfId="44024" xr:uid="{00000000-0005-0000-0000-000032E20000}"/>
    <cellStyle name="Percent 36 8" xfId="21558" xr:uid="{00000000-0005-0000-0000-000033E20000}"/>
    <cellStyle name="Percent 36 8 2" xfId="29506" xr:uid="{00000000-0005-0000-0000-000034E20000}"/>
    <cellStyle name="Percent 36 8 2 2" xfId="58465" xr:uid="{00000000-0005-0000-0000-000035E20000}"/>
    <cellStyle name="Percent 36 8 3" xfId="50524" xr:uid="{00000000-0005-0000-0000-000036E20000}"/>
    <cellStyle name="Percent 36 9" xfId="8298" xr:uid="{00000000-0005-0000-0000-000037E20000}"/>
    <cellStyle name="Percent 36 9 2" xfId="37356" xr:uid="{00000000-0005-0000-0000-000038E20000}"/>
    <cellStyle name="Percent 37" xfId="1601" xr:uid="{00000000-0005-0000-0000-000039E20000}"/>
    <cellStyle name="Percent 37 10" xfId="30790" xr:uid="{00000000-0005-0000-0000-00003AE20000}"/>
    <cellStyle name="Percent 37 2" xfId="2226" xr:uid="{00000000-0005-0000-0000-00003BE20000}"/>
    <cellStyle name="Percent 37 2 2" xfId="3234" xr:uid="{00000000-0005-0000-0000-00003CE20000}"/>
    <cellStyle name="Percent 37 2 2 2" xfId="6592" xr:uid="{00000000-0005-0000-0000-00003DE20000}"/>
    <cellStyle name="Percent 37 2 2 2 2" xfId="19874" xr:uid="{00000000-0005-0000-0000-00003EE20000}"/>
    <cellStyle name="Percent 37 2 2 2 2 2" xfId="27828" xr:uid="{00000000-0005-0000-0000-00003FE20000}"/>
    <cellStyle name="Percent 37 2 2 2 2 2 2" xfId="56787" xr:uid="{00000000-0005-0000-0000-000040E20000}"/>
    <cellStyle name="Percent 37 2 2 2 2 3" xfId="48846" xr:uid="{00000000-0005-0000-0000-000041E20000}"/>
    <cellStyle name="Percent 37 2 2 2 3" xfId="13204" xr:uid="{00000000-0005-0000-0000-000042E20000}"/>
    <cellStyle name="Percent 37 2 2 2 3 2" xfId="42262" xr:uid="{00000000-0005-0000-0000-000043E20000}"/>
    <cellStyle name="Percent 37 2 2 2 4" xfId="35678" xr:uid="{00000000-0005-0000-0000-000044E20000}"/>
    <cellStyle name="Percent 37 2 2 3" xfId="16722" xr:uid="{00000000-0005-0000-0000-000045E20000}"/>
    <cellStyle name="Percent 37 2 2 3 2" xfId="24676" xr:uid="{00000000-0005-0000-0000-000046E20000}"/>
    <cellStyle name="Percent 37 2 2 3 2 2" xfId="53635" xr:uid="{00000000-0005-0000-0000-000047E20000}"/>
    <cellStyle name="Percent 37 2 2 3 3" xfId="45694" xr:uid="{00000000-0005-0000-0000-000048E20000}"/>
    <cellStyle name="Percent 37 2 2 4" xfId="9912" xr:uid="{00000000-0005-0000-0000-000049E20000}"/>
    <cellStyle name="Percent 37 2 2 4 2" xfId="38970" xr:uid="{00000000-0005-0000-0000-00004AE20000}"/>
    <cellStyle name="Percent 37 2 2 5" xfId="32386" xr:uid="{00000000-0005-0000-0000-00004BE20000}"/>
    <cellStyle name="Percent 37 2 3" xfId="4432" xr:uid="{00000000-0005-0000-0000-00004CE20000}"/>
    <cellStyle name="Percent 37 2 3 2" xfId="17726" xr:uid="{00000000-0005-0000-0000-00004DE20000}"/>
    <cellStyle name="Percent 37 2 3 2 2" xfId="25680" xr:uid="{00000000-0005-0000-0000-00004EE20000}"/>
    <cellStyle name="Percent 37 2 3 2 2 2" xfId="54639" xr:uid="{00000000-0005-0000-0000-00004FE20000}"/>
    <cellStyle name="Percent 37 2 3 2 3" xfId="46698" xr:uid="{00000000-0005-0000-0000-000050E20000}"/>
    <cellStyle name="Percent 37 2 3 3" xfId="11056" xr:uid="{00000000-0005-0000-0000-000051E20000}"/>
    <cellStyle name="Percent 37 2 3 3 2" xfId="40114" xr:uid="{00000000-0005-0000-0000-000052E20000}"/>
    <cellStyle name="Percent 37 2 3 4" xfId="33530" xr:uid="{00000000-0005-0000-0000-000053E20000}"/>
    <cellStyle name="Percent 37 2 4" xfId="5588" xr:uid="{00000000-0005-0000-0000-000054E20000}"/>
    <cellStyle name="Percent 37 2 4 2" xfId="18870" xr:uid="{00000000-0005-0000-0000-000055E20000}"/>
    <cellStyle name="Percent 37 2 4 2 2" xfId="26824" xr:uid="{00000000-0005-0000-0000-000056E20000}"/>
    <cellStyle name="Percent 37 2 4 2 2 2" xfId="55783" xr:uid="{00000000-0005-0000-0000-000057E20000}"/>
    <cellStyle name="Percent 37 2 4 2 3" xfId="47842" xr:uid="{00000000-0005-0000-0000-000058E20000}"/>
    <cellStyle name="Percent 37 2 4 3" xfId="12200" xr:uid="{00000000-0005-0000-0000-000059E20000}"/>
    <cellStyle name="Percent 37 2 4 3 2" xfId="41258" xr:uid="{00000000-0005-0000-0000-00005AE20000}"/>
    <cellStyle name="Percent 37 2 4 4" xfId="34674" xr:uid="{00000000-0005-0000-0000-00005BE20000}"/>
    <cellStyle name="Percent 37 2 5" xfId="7757" xr:uid="{00000000-0005-0000-0000-00005CE20000}"/>
    <cellStyle name="Percent 37 2 5 2" xfId="21018" xr:uid="{00000000-0005-0000-0000-00005DE20000}"/>
    <cellStyle name="Percent 37 2 5 2 2" xfId="28972" xr:uid="{00000000-0005-0000-0000-00005EE20000}"/>
    <cellStyle name="Percent 37 2 5 2 2 2" xfId="57931" xr:uid="{00000000-0005-0000-0000-00005FE20000}"/>
    <cellStyle name="Percent 37 2 5 2 3" xfId="49990" xr:uid="{00000000-0005-0000-0000-000060E20000}"/>
    <cellStyle name="Percent 37 2 5 3" xfId="14348" xr:uid="{00000000-0005-0000-0000-000061E20000}"/>
    <cellStyle name="Percent 37 2 5 3 2" xfId="43406" xr:uid="{00000000-0005-0000-0000-000062E20000}"/>
    <cellStyle name="Percent 37 2 5 4" xfId="36822" xr:uid="{00000000-0005-0000-0000-000063E20000}"/>
    <cellStyle name="Percent 37 2 6" xfId="15627" xr:uid="{00000000-0005-0000-0000-000064E20000}"/>
    <cellStyle name="Percent 37 2 6 2" xfId="23617" xr:uid="{00000000-0005-0000-0000-000065E20000}"/>
    <cellStyle name="Percent 37 2 6 2 2" xfId="52576" xr:uid="{00000000-0005-0000-0000-000066E20000}"/>
    <cellStyle name="Percent 37 2 6 3" xfId="44635" xr:uid="{00000000-0005-0000-0000-000067E20000}"/>
    <cellStyle name="Percent 37 2 7" xfId="22168" xr:uid="{00000000-0005-0000-0000-000068E20000}"/>
    <cellStyle name="Percent 37 2 7 2" xfId="30116" xr:uid="{00000000-0005-0000-0000-000069E20000}"/>
    <cellStyle name="Percent 37 2 7 2 2" xfId="59075" xr:uid="{00000000-0005-0000-0000-00006AE20000}"/>
    <cellStyle name="Percent 37 2 7 3" xfId="51134" xr:uid="{00000000-0005-0000-0000-00006BE20000}"/>
    <cellStyle name="Percent 37 2 8" xfId="8908" xr:uid="{00000000-0005-0000-0000-00006CE20000}"/>
    <cellStyle name="Percent 37 2 8 2" xfId="37966" xr:uid="{00000000-0005-0000-0000-00006DE20000}"/>
    <cellStyle name="Percent 37 2 9" xfId="31382" xr:uid="{00000000-0005-0000-0000-00006EE20000}"/>
    <cellStyle name="Percent 37 3" xfId="2642" xr:uid="{00000000-0005-0000-0000-00006FE20000}"/>
    <cellStyle name="Percent 37 3 2" xfId="6000" xr:uid="{00000000-0005-0000-0000-000070E20000}"/>
    <cellStyle name="Percent 37 3 2 2" xfId="19282" xr:uid="{00000000-0005-0000-0000-000071E20000}"/>
    <cellStyle name="Percent 37 3 2 2 2" xfId="27236" xr:uid="{00000000-0005-0000-0000-000072E20000}"/>
    <cellStyle name="Percent 37 3 2 2 2 2" xfId="56195" xr:uid="{00000000-0005-0000-0000-000073E20000}"/>
    <cellStyle name="Percent 37 3 2 2 3" xfId="48254" xr:uid="{00000000-0005-0000-0000-000074E20000}"/>
    <cellStyle name="Percent 37 3 2 3" xfId="12612" xr:uid="{00000000-0005-0000-0000-000075E20000}"/>
    <cellStyle name="Percent 37 3 2 3 2" xfId="41670" xr:uid="{00000000-0005-0000-0000-000076E20000}"/>
    <cellStyle name="Percent 37 3 2 4" xfId="35086" xr:uid="{00000000-0005-0000-0000-000077E20000}"/>
    <cellStyle name="Percent 37 3 3" xfId="16130" xr:uid="{00000000-0005-0000-0000-000078E20000}"/>
    <cellStyle name="Percent 37 3 3 2" xfId="24084" xr:uid="{00000000-0005-0000-0000-000079E20000}"/>
    <cellStyle name="Percent 37 3 3 2 2" xfId="53043" xr:uid="{00000000-0005-0000-0000-00007AE20000}"/>
    <cellStyle name="Percent 37 3 3 3" xfId="45102" xr:uid="{00000000-0005-0000-0000-00007BE20000}"/>
    <cellStyle name="Percent 37 3 4" xfId="9320" xr:uid="{00000000-0005-0000-0000-00007CE20000}"/>
    <cellStyle name="Percent 37 3 4 2" xfId="38378" xr:uid="{00000000-0005-0000-0000-00007DE20000}"/>
    <cellStyle name="Percent 37 3 5" xfId="31794" xr:uid="{00000000-0005-0000-0000-00007EE20000}"/>
    <cellStyle name="Percent 37 4" xfId="3840" xr:uid="{00000000-0005-0000-0000-00007FE20000}"/>
    <cellStyle name="Percent 37 4 2" xfId="17134" xr:uid="{00000000-0005-0000-0000-000080E20000}"/>
    <cellStyle name="Percent 37 4 2 2" xfId="25088" xr:uid="{00000000-0005-0000-0000-000081E20000}"/>
    <cellStyle name="Percent 37 4 2 2 2" xfId="54047" xr:uid="{00000000-0005-0000-0000-000082E20000}"/>
    <cellStyle name="Percent 37 4 2 3" xfId="46106" xr:uid="{00000000-0005-0000-0000-000083E20000}"/>
    <cellStyle name="Percent 37 4 3" xfId="10464" xr:uid="{00000000-0005-0000-0000-000084E20000}"/>
    <cellStyle name="Percent 37 4 3 2" xfId="39522" xr:uid="{00000000-0005-0000-0000-000085E20000}"/>
    <cellStyle name="Percent 37 4 4" xfId="32938" xr:uid="{00000000-0005-0000-0000-000086E20000}"/>
    <cellStyle name="Percent 37 5" xfId="4996" xr:uid="{00000000-0005-0000-0000-000087E20000}"/>
    <cellStyle name="Percent 37 5 2" xfId="18278" xr:uid="{00000000-0005-0000-0000-000088E20000}"/>
    <cellStyle name="Percent 37 5 2 2" xfId="26232" xr:uid="{00000000-0005-0000-0000-000089E20000}"/>
    <cellStyle name="Percent 37 5 2 2 2" xfId="55191" xr:uid="{00000000-0005-0000-0000-00008AE20000}"/>
    <cellStyle name="Percent 37 5 2 3" xfId="47250" xr:uid="{00000000-0005-0000-0000-00008BE20000}"/>
    <cellStyle name="Percent 37 5 3" xfId="11608" xr:uid="{00000000-0005-0000-0000-00008CE20000}"/>
    <cellStyle name="Percent 37 5 3 2" xfId="40666" xr:uid="{00000000-0005-0000-0000-00008DE20000}"/>
    <cellStyle name="Percent 37 5 4" xfId="34082" xr:uid="{00000000-0005-0000-0000-00008EE20000}"/>
    <cellStyle name="Percent 37 6" xfId="7165" xr:uid="{00000000-0005-0000-0000-00008FE20000}"/>
    <cellStyle name="Percent 37 6 2" xfId="20426" xr:uid="{00000000-0005-0000-0000-000090E20000}"/>
    <cellStyle name="Percent 37 6 2 2" xfId="28380" xr:uid="{00000000-0005-0000-0000-000091E20000}"/>
    <cellStyle name="Percent 37 6 2 2 2" xfId="57339" xr:uid="{00000000-0005-0000-0000-000092E20000}"/>
    <cellStyle name="Percent 37 6 2 3" xfId="49398" xr:uid="{00000000-0005-0000-0000-000093E20000}"/>
    <cellStyle name="Percent 37 6 3" xfId="13756" xr:uid="{00000000-0005-0000-0000-000094E20000}"/>
    <cellStyle name="Percent 37 6 3 2" xfId="42814" xr:uid="{00000000-0005-0000-0000-000095E20000}"/>
    <cellStyle name="Percent 37 6 4" xfId="36230" xr:uid="{00000000-0005-0000-0000-000096E20000}"/>
    <cellStyle name="Percent 37 7" xfId="15034" xr:uid="{00000000-0005-0000-0000-000097E20000}"/>
    <cellStyle name="Percent 37 7 2" xfId="23024" xr:uid="{00000000-0005-0000-0000-000098E20000}"/>
    <cellStyle name="Percent 37 7 2 2" xfId="51983" xr:uid="{00000000-0005-0000-0000-000099E20000}"/>
    <cellStyle name="Percent 37 7 3" xfId="44042" xr:uid="{00000000-0005-0000-0000-00009AE20000}"/>
    <cellStyle name="Percent 37 8" xfId="21576" xr:uid="{00000000-0005-0000-0000-00009BE20000}"/>
    <cellStyle name="Percent 37 8 2" xfId="29524" xr:uid="{00000000-0005-0000-0000-00009CE20000}"/>
    <cellStyle name="Percent 37 8 2 2" xfId="58483" xr:uid="{00000000-0005-0000-0000-00009DE20000}"/>
    <cellStyle name="Percent 37 8 3" xfId="50542" xr:uid="{00000000-0005-0000-0000-00009EE20000}"/>
    <cellStyle name="Percent 37 9" xfId="8316" xr:uid="{00000000-0005-0000-0000-00009FE20000}"/>
    <cellStyle name="Percent 37 9 2" xfId="37374" xr:uid="{00000000-0005-0000-0000-0000A0E20000}"/>
    <cellStyle name="Percent 38" xfId="1586" xr:uid="{00000000-0005-0000-0000-0000A1E20000}"/>
    <cellStyle name="Percent 38 10" xfId="30775" xr:uid="{00000000-0005-0000-0000-0000A2E20000}"/>
    <cellStyle name="Percent 38 2" xfId="2211" xr:uid="{00000000-0005-0000-0000-0000A3E20000}"/>
    <cellStyle name="Percent 38 2 2" xfId="3219" xr:uid="{00000000-0005-0000-0000-0000A4E20000}"/>
    <cellStyle name="Percent 38 2 2 2" xfId="6577" xr:uid="{00000000-0005-0000-0000-0000A5E20000}"/>
    <cellStyle name="Percent 38 2 2 2 2" xfId="19859" xr:uid="{00000000-0005-0000-0000-0000A6E20000}"/>
    <cellStyle name="Percent 38 2 2 2 2 2" xfId="27813" xr:uid="{00000000-0005-0000-0000-0000A7E20000}"/>
    <cellStyle name="Percent 38 2 2 2 2 2 2" xfId="56772" xr:uid="{00000000-0005-0000-0000-0000A8E20000}"/>
    <cellStyle name="Percent 38 2 2 2 2 3" xfId="48831" xr:uid="{00000000-0005-0000-0000-0000A9E20000}"/>
    <cellStyle name="Percent 38 2 2 2 3" xfId="13189" xr:uid="{00000000-0005-0000-0000-0000AAE20000}"/>
    <cellStyle name="Percent 38 2 2 2 3 2" xfId="42247" xr:uid="{00000000-0005-0000-0000-0000ABE20000}"/>
    <cellStyle name="Percent 38 2 2 2 4" xfId="35663" xr:uid="{00000000-0005-0000-0000-0000ACE20000}"/>
    <cellStyle name="Percent 38 2 2 3" xfId="16707" xr:uid="{00000000-0005-0000-0000-0000ADE20000}"/>
    <cellStyle name="Percent 38 2 2 3 2" xfId="24661" xr:uid="{00000000-0005-0000-0000-0000AEE20000}"/>
    <cellStyle name="Percent 38 2 2 3 2 2" xfId="53620" xr:uid="{00000000-0005-0000-0000-0000AFE20000}"/>
    <cellStyle name="Percent 38 2 2 3 3" xfId="45679" xr:uid="{00000000-0005-0000-0000-0000B0E20000}"/>
    <cellStyle name="Percent 38 2 2 4" xfId="9897" xr:uid="{00000000-0005-0000-0000-0000B1E20000}"/>
    <cellStyle name="Percent 38 2 2 4 2" xfId="38955" xr:uid="{00000000-0005-0000-0000-0000B2E20000}"/>
    <cellStyle name="Percent 38 2 2 5" xfId="32371" xr:uid="{00000000-0005-0000-0000-0000B3E20000}"/>
    <cellStyle name="Percent 38 2 3" xfId="4417" xr:uid="{00000000-0005-0000-0000-0000B4E20000}"/>
    <cellStyle name="Percent 38 2 3 2" xfId="17711" xr:uid="{00000000-0005-0000-0000-0000B5E20000}"/>
    <cellStyle name="Percent 38 2 3 2 2" xfId="25665" xr:uid="{00000000-0005-0000-0000-0000B6E20000}"/>
    <cellStyle name="Percent 38 2 3 2 2 2" xfId="54624" xr:uid="{00000000-0005-0000-0000-0000B7E20000}"/>
    <cellStyle name="Percent 38 2 3 2 3" xfId="46683" xr:uid="{00000000-0005-0000-0000-0000B8E20000}"/>
    <cellStyle name="Percent 38 2 3 3" xfId="11041" xr:uid="{00000000-0005-0000-0000-0000B9E20000}"/>
    <cellStyle name="Percent 38 2 3 3 2" xfId="40099" xr:uid="{00000000-0005-0000-0000-0000BAE20000}"/>
    <cellStyle name="Percent 38 2 3 4" xfId="33515" xr:uid="{00000000-0005-0000-0000-0000BBE20000}"/>
    <cellStyle name="Percent 38 2 4" xfId="5573" xr:uid="{00000000-0005-0000-0000-0000BCE20000}"/>
    <cellStyle name="Percent 38 2 4 2" xfId="18855" xr:uid="{00000000-0005-0000-0000-0000BDE20000}"/>
    <cellStyle name="Percent 38 2 4 2 2" xfId="26809" xr:uid="{00000000-0005-0000-0000-0000BEE20000}"/>
    <cellStyle name="Percent 38 2 4 2 2 2" xfId="55768" xr:uid="{00000000-0005-0000-0000-0000BFE20000}"/>
    <cellStyle name="Percent 38 2 4 2 3" xfId="47827" xr:uid="{00000000-0005-0000-0000-0000C0E20000}"/>
    <cellStyle name="Percent 38 2 4 3" xfId="12185" xr:uid="{00000000-0005-0000-0000-0000C1E20000}"/>
    <cellStyle name="Percent 38 2 4 3 2" xfId="41243" xr:uid="{00000000-0005-0000-0000-0000C2E20000}"/>
    <cellStyle name="Percent 38 2 4 4" xfId="34659" xr:uid="{00000000-0005-0000-0000-0000C3E20000}"/>
    <cellStyle name="Percent 38 2 5" xfId="7742" xr:uid="{00000000-0005-0000-0000-0000C4E20000}"/>
    <cellStyle name="Percent 38 2 5 2" xfId="21003" xr:uid="{00000000-0005-0000-0000-0000C5E20000}"/>
    <cellStyle name="Percent 38 2 5 2 2" xfId="28957" xr:uid="{00000000-0005-0000-0000-0000C6E20000}"/>
    <cellStyle name="Percent 38 2 5 2 2 2" xfId="57916" xr:uid="{00000000-0005-0000-0000-0000C7E20000}"/>
    <cellStyle name="Percent 38 2 5 2 3" xfId="49975" xr:uid="{00000000-0005-0000-0000-0000C8E20000}"/>
    <cellStyle name="Percent 38 2 5 3" xfId="14333" xr:uid="{00000000-0005-0000-0000-0000C9E20000}"/>
    <cellStyle name="Percent 38 2 5 3 2" xfId="43391" xr:uid="{00000000-0005-0000-0000-0000CAE20000}"/>
    <cellStyle name="Percent 38 2 5 4" xfId="36807" xr:uid="{00000000-0005-0000-0000-0000CBE20000}"/>
    <cellStyle name="Percent 38 2 6" xfId="15612" xr:uid="{00000000-0005-0000-0000-0000CCE20000}"/>
    <cellStyle name="Percent 38 2 6 2" xfId="23602" xr:uid="{00000000-0005-0000-0000-0000CDE20000}"/>
    <cellStyle name="Percent 38 2 6 2 2" xfId="52561" xr:uid="{00000000-0005-0000-0000-0000CEE20000}"/>
    <cellStyle name="Percent 38 2 6 3" xfId="44620" xr:uid="{00000000-0005-0000-0000-0000CFE20000}"/>
    <cellStyle name="Percent 38 2 7" xfId="22153" xr:uid="{00000000-0005-0000-0000-0000D0E20000}"/>
    <cellStyle name="Percent 38 2 7 2" xfId="30101" xr:uid="{00000000-0005-0000-0000-0000D1E20000}"/>
    <cellStyle name="Percent 38 2 7 2 2" xfId="59060" xr:uid="{00000000-0005-0000-0000-0000D2E20000}"/>
    <cellStyle name="Percent 38 2 7 3" xfId="51119" xr:uid="{00000000-0005-0000-0000-0000D3E20000}"/>
    <cellStyle name="Percent 38 2 8" xfId="8893" xr:uid="{00000000-0005-0000-0000-0000D4E20000}"/>
    <cellStyle name="Percent 38 2 8 2" xfId="37951" xr:uid="{00000000-0005-0000-0000-0000D5E20000}"/>
    <cellStyle name="Percent 38 2 9" xfId="31367" xr:uid="{00000000-0005-0000-0000-0000D6E20000}"/>
    <cellStyle name="Percent 38 3" xfId="2627" xr:uid="{00000000-0005-0000-0000-0000D7E20000}"/>
    <cellStyle name="Percent 38 3 2" xfId="5985" xr:uid="{00000000-0005-0000-0000-0000D8E20000}"/>
    <cellStyle name="Percent 38 3 2 2" xfId="19267" xr:uid="{00000000-0005-0000-0000-0000D9E20000}"/>
    <cellStyle name="Percent 38 3 2 2 2" xfId="27221" xr:uid="{00000000-0005-0000-0000-0000DAE20000}"/>
    <cellStyle name="Percent 38 3 2 2 2 2" xfId="56180" xr:uid="{00000000-0005-0000-0000-0000DBE20000}"/>
    <cellStyle name="Percent 38 3 2 2 3" xfId="48239" xr:uid="{00000000-0005-0000-0000-0000DCE20000}"/>
    <cellStyle name="Percent 38 3 2 3" xfId="12597" xr:uid="{00000000-0005-0000-0000-0000DDE20000}"/>
    <cellStyle name="Percent 38 3 2 3 2" xfId="41655" xr:uid="{00000000-0005-0000-0000-0000DEE20000}"/>
    <cellStyle name="Percent 38 3 2 4" xfId="35071" xr:uid="{00000000-0005-0000-0000-0000DFE20000}"/>
    <cellStyle name="Percent 38 3 3" xfId="16115" xr:uid="{00000000-0005-0000-0000-0000E0E20000}"/>
    <cellStyle name="Percent 38 3 3 2" xfId="24069" xr:uid="{00000000-0005-0000-0000-0000E1E20000}"/>
    <cellStyle name="Percent 38 3 3 2 2" xfId="53028" xr:uid="{00000000-0005-0000-0000-0000E2E20000}"/>
    <cellStyle name="Percent 38 3 3 3" xfId="45087" xr:uid="{00000000-0005-0000-0000-0000E3E20000}"/>
    <cellStyle name="Percent 38 3 4" xfId="9305" xr:uid="{00000000-0005-0000-0000-0000E4E20000}"/>
    <cellStyle name="Percent 38 3 4 2" xfId="38363" xr:uid="{00000000-0005-0000-0000-0000E5E20000}"/>
    <cellStyle name="Percent 38 3 5" xfId="31779" xr:uid="{00000000-0005-0000-0000-0000E6E20000}"/>
    <cellStyle name="Percent 38 4" xfId="3825" xr:uid="{00000000-0005-0000-0000-0000E7E20000}"/>
    <cellStyle name="Percent 38 4 2" xfId="17119" xr:uid="{00000000-0005-0000-0000-0000E8E20000}"/>
    <cellStyle name="Percent 38 4 2 2" xfId="25073" xr:uid="{00000000-0005-0000-0000-0000E9E20000}"/>
    <cellStyle name="Percent 38 4 2 2 2" xfId="54032" xr:uid="{00000000-0005-0000-0000-0000EAE20000}"/>
    <cellStyle name="Percent 38 4 2 3" xfId="46091" xr:uid="{00000000-0005-0000-0000-0000EBE20000}"/>
    <cellStyle name="Percent 38 4 3" xfId="10449" xr:uid="{00000000-0005-0000-0000-0000ECE20000}"/>
    <cellStyle name="Percent 38 4 3 2" xfId="39507" xr:uid="{00000000-0005-0000-0000-0000EDE20000}"/>
    <cellStyle name="Percent 38 4 4" xfId="32923" xr:uid="{00000000-0005-0000-0000-0000EEE20000}"/>
    <cellStyle name="Percent 38 5" xfId="4981" xr:uid="{00000000-0005-0000-0000-0000EFE20000}"/>
    <cellStyle name="Percent 38 5 2" xfId="18263" xr:uid="{00000000-0005-0000-0000-0000F0E20000}"/>
    <cellStyle name="Percent 38 5 2 2" xfId="26217" xr:uid="{00000000-0005-0000-0000-0000F1E20000}"/>
    <cellStyle name="Percent 38 5 2 2 2" xfId="55176" xr:uid="{00000000-0005-0000-0000-0000F2E20000}"/>
    <cellStyle name="Percent 38 5 2 3" xfId="47235" xr:uid="{00000000-0005-0000-0000-0000F3E20000}"/>
    <cellStyle name="Percent 38 5 3" xfId="11593" xr:uid="{00000000-0005-0000-0000-0000F4E20000}"/>
    <cellStyle name="Percent 38 5 3 2" xfId="40651" xr:uid="{00000000-0005-0000-0000-0000F5E20000}"/>
    <cellStyle name="Percent 38 5 4" xfId="34067" xr:uid="{00000000-0005-0000-0000-0000F6E20000}"/>
    <cellStyle name="Percent 38 6" xfId="7150" xr:uid="{00000000-0005-0000-0000-0000F7E20000}"/>
    <cellStyle name="Percent 38 6 2" xfId="20411" xr:uid="{00000000-0005-0000-0000-0000F8E20000}"/>
    <cellStyle name="Percent 38 6 2 2" xfId="28365" xr:uid="{00000000-0005-0000-0000-0000F9E20000}"/>
    <cellStyle name="Percent 38 6 2 2 2" xfId="57324" xr:uid="{00000000-0005-0000-0000-0000FAE20000}"/>
    <cellStyle name="Percent 38 6 2 3" xfId="49383" xr:uid="{00000000-0005-0000-0000-0000FBE20000}"/>
    <cellStyle name="Percent 38 6 3" xfId="13741" xr:uid="{00000000-0005-0000-0000-0000FCE20000}"/>
    <cellStyle name="Percent 38 6 3 2" xfId="42799" xr:uid="{00000000-0005-0000-0000-0000FDE20000}"/>
    <cellStyle name="Percent 38 6 4" xfId="36215" xr:uid="{00000000-0005-0000-0000-0000FEE20000}"/>
    <cellStyle name="Percent 38 7" xfId="15019" xr:uid="{00000000-0005-0000-0000-0000FFE20000}"/>
    <cellStyle name="Percent 38 7 2" xfId="23009" xr:uid="{00000000-0005-0000-0000-000000E30000}"/>
    <cellStyle name="Percent 38 7 2 2" xfId="51968" xr:uid="{00000000-0005-0000-0000-000001E30000}"/>
    <cellStyle name="Percent 38 7 3" xfId="44027" xr:uid="{00000000-0005-0000-0000-000002E30000}"/>
    <cellStyle name="Percent 38 8" xfId="21561" xr:uid="{00000000-0005-0000-0000-000003E30000}"/>
    <cellStyle name="Percent 38 8 2" xfId="29509" xr:uid="{00000000-0005-0000-0000-000004E30000}"/>
    <cellStyle name="Percent 38 8 2 2" xfId="58468" xr:uid="{00000000-0005-0000-0000-000005E30000}"/>
    <cellStyle name="Percent 38 8 3" xfId="50527" xr:uid="{00000000-0005-0000-0000-000006E30000}"/>
    <cellStyle name="Percent 38 9" xfId="8301" xr:uid="{00000000-0005-0000-0000-000007E30000}"/>
    <cellStyle name="Percent 38 9 2" xfId="37359" xr:uid="{00000000-0005-0000-0000-000008E30000}"/>
    <cellStyle name="Percent 39" xfId="1597" xr:uid="{00000000-0005-0000-0000-000009E30000}"/>
    <cellStyle name="Percent 39 10" xfId="30786" xr:uid="{00000000-0005-0000-0000-00000AE30000}"/>
    <cellStyle name="Percent 39 2" xfId="2222" xr:uid="{00000000-0005-0000-0000-00000BE30000}"/>
    <cellStyle name="Percent 39 2 2" xfId="3230" xr:uid="{00000000-0005-0000-0000-00000CE30000}"/>
    <cellStyle name="Percent 39 2 2 2" xfId="6588" xr:uid="{00000000-0005-0000-0000-00000DE30000}"/>
    <cellStyle name="Percent 39 2 2 2 2" xfId="19870" xr:uid="{00000000-0005-0000-0000-00000EE30000}"/>
    <cellStyle name="Percent 39 2 2 2 2 2" xfId="27824" xr:uid="{00000000-0005-0000-0000-00000FE30000}"/>
    <cellStyle name="Percent 39 2 2 2 2 2 2" xfId="56783" xr:uid="{00000000-0005-0000-0000-000010E30000}"/>
    <cellStyle name="Percent 39 2 2 2 2 3" xfId="48842" xr:uid="{00000000-0005-0000-0000-000011E30000}"/>
    <cellStyle name="Percent 39 2 2 2 3" xfId="13200" xr:uid="{00000000-0005-0000-0000-000012E30000}"/>
    <cellStyle name="Percent 39 2 2 2 3 2" xfId="42258" xr:uid="{00000000-0005-0000-0000-000013E30000}"/>
    <cellStyle name="Percent 39 2 2 2 4" xfId="35674" xr:uid="{00000000-0005-0000-0000-000014E30000}"/>
    <cellStyle name="Percent 39 2 2 3" xfId="16718" xr:uid="{00000000-0005-0000-0000-000015E30000}"/>
    <cellStyle name="Percent 39 2 2 3 2" xfId="24672" xr:uid="{00000000-0005-0000-0000-000016E30000}"/>
    <cellStyle name="Percent 39 2 2 3 2 2" xfId="53631" xr:uid="{00000000-0005-0000-0000-000017E30000}"/>
    <cellStyle name="Percent 39 2 2 3 3" xfId="45690" xr:uid="{00000000-0005-0000-0000-000018E30000}"/>
    <cellStyle name="Percent 39 2 2 4" xfId="9908" xr:uid="{00000000-0005-0000-0000-000019E30000}"/>
    <cellStyle name="Percent 39 2 2 4 2" xfId="38966" xr:uid="{00000000-0005-0000-0000-00001AE30000}"/>
    <cellStyle name="Percent 39 2 2 5" xfId="32382" xr:uid="{00000000-0005-0000-0000-00001BE30000}"/>
    <cellStyle name="Percent 39 2 3" xfId="4428" xr:uid="{00000000-0005-0000-0000-00001CE30000}"/>
    <cellStyle name="Percent 39 2 3 2" xfId="17722" xr:uid="{00000000-0005-0000-0000-00001DE30000}"/>
    <cellStyle name="Percent 39 2 3 2 2" xfId="25676" xr:uid="{00000000-0005-0000-0000-00001EE30000}"/>
    <cellStyle name="Percent 39 2 3 2 2 2" xfId="54635" xr:uid="{00000000-0005-0000-0000-00001FE30000}"/>
    <cellStyle name="Percent 39 2 3 2 3" xfId="46694" xr:uid="{00000000-0005-0000-0000-000020E30000}"/>
    <cellStyle name="Percent 39 2 3 3" xfId="11052" xr:uid="{00000000-0005-0000-0000-000021E30000}"/>
    <cellStyle name="Percent 39 2 3 3 2" xfId="40110" xr:uid="{00000000-0005-0000-0000-000022E30000}"/>
    <cellStyle name="Percent 39 2 3 4" xfId="33526" xr:uid="{00000000-0005-0000-0000-000023E30000}"/>
    <cellStyle name="Percent 39 2 4" xfId="5584" xr:uid="{00000000-0005-0000-0000-000024E30000}"/>
    <cellStyle name="Percent 39 2 4 2" xfId="18866" xr:uid="{00000000-0005-0000-0000-000025E30000}"/>
    <cellStyle name="Percent 39 2 4 2 2" xfId="26820" xr:uid="{00000000-0005-0000-0000-000026E30000}"/>
    <cellStyle name="Percent 39 2 4 2 2 2" xfId="55779" xr:uid="{00000000-0005-0000-0000-000027E30000}"/>
    <cellStyle name="Percent 39 2 4 2 3" xfId="47838" xr:uid="{00000000-0005-0000-0000-000028E30000}"/>
    <cellStyle name="Percent 39 2 4 3" xfId="12196" xr:uid="{00000000-0005-0000-0000-000029E30000}"/>
    <cellStyle name="Percent 39 2 4 3 2" xfId="41254" xr:uid="{00000000-0005-0000-0000-00002AE30000}"/>
    <cellStyle name="Percent 39 2 4 4" xfId="34670" xr:uid="{00000000-0005-0000-0000-00002BE30000}"/>
    <cellStyle name="Percent 39 2 5" xfId="7753" xr:uid="{00000000-0005-0000-0000-00002CE30000}"/>
    <cellStyle name="Percent 39 2 5 2" xfId="21014" xr:uid="{00000000-0005-0000-0000-00002DE30000}"/>
    <cellStyle name="Percent 39 2 5 2 2" xfId="28968" xr:uid="{00000000-0005-0000-0000-00002EE30000}"/>
    <cellStyle name="Percent 39 2 5 2 2 2" xfId="57927" xr:uid="{00000000-0005-0000-0000-00002FE30000}"/>
    <cellStyle name="Percent 39 2 5 2 3" xfId="49986" xr:uid="{00000000-0005-0000-0000-000030E30000}"/>
    <cellStyle name="Percent 39 2 5 3" xfId="14344" xr:uid="{00000000-0005-0000-0000-000031E30000}"/>
    <cellStyle name="Percent 39 2 5 3 2" xfId="43402" xr:uid="{00000000-0005-0000-0000-000032E30000}"/>
    <cellStyle name="Percent 39 2 5 4" xfId="36818" xr:uid="{00000000-0005-0000-0000-000033E30000}"/>
    <cellStyle name="Percent 39 2 6" xfId="15623" xr:uid="{00000000-0005-0000-0000-000034E30000}"/>
    <cellStyle name="Percent 39 2 6 2" xfId="23613" xr:uid="{00000000-0005-0000-0000-000035E30000}"/>
    <cellStyle name="Percent 39 2 6 2 2" xfId="52572" xr:uid="{00000000-0005-0000-0000-000036E30000}"/>
    <cellStyle name="Percent 39 2 6 3" xfId="44631" xr:uid="{00000000-0005-0000-0000-000037E30000}"/>
    <cellStyle name="Percent 39 2 7" xfId="22164" xr:uid="{00000000-0005-0000-0000-000038E30000}"/>
    <cellStyle name="Percent 39 2 7 2" xfId="30112" xr:uid="{00000000-0005-0000-0000-000039E30000}"/>
    <cellStyle name="Percent 39 2 7 2 2" xfId="59071" xr:uid="{00000000-0005-0000-0000-00003AE30000}"/>
    <cellStyle name="Percent 39 2 7 3" xfId="51130" xr:uid="{00000000-0005-0000-0000-00003BE30000}"/>
    <cellStyle name="Percent 39 2 8" xfId="8904" xr:uid="{00000000-0005-0000-0000-00003CE30000}"/>
    <cellStyle name="Percent 39 2 8 2" xfId="37962" xr:uid="{00000000-0005-0000-0000-00003DE30000}"/>
    <cellStyle name="Percent 39 2 9" xfId="31378" xr:uid="{00000000-0005-0000-0000-00003EE30000}"/>
    <cellStyle name="Percent 39 3" xfId="2638" xr:uid="{00000000-0005-0000-0000-00003FE30000}"/>
    <cellStyle name="Percent 39 3 2" xfId="5996" xr:uid="{00000000-0005-0000-0000-000040E30000}"/>
    <cellStyle name="Percent 39 3 2 2" xfId="19278" xr:uid="{00000000-0005-0000-0000-000041E30000}"/>
    <cellStyle name="Percent 39 3 2 2 2" xfId="27232" xr:uid="{00000000-0005-0000-0000-000042E30000}"/>
    <cellStyle name="Percent 39 3 2 2 2 2" xfId="56191" xr:uid="{00000000-0005-0000-0000-000043E30000}"/>
    <cellStyle name="Percent 39 3 2 2 3" xfId="48250" xr:uid="{00000000-0005-0000-0000-000044E30000}"/>
    <cellStyle name="Percent 39 3 2 3" xfId="12608" xr:uid="{00000000-0005-0000-0000-000045E30000}"/>
    <cellStyle name="Percent 39 3 2 3 2" xfId="41666" xr:uid="{00000000-0005-0000-0000-000046E30000}"/>
    <cellStyle name="Percent 39 3 2 4" xfId="35082" xr:uid="{00000000-0005-0000-0000-000047E30000}"/>
    <cellStyle name="Percent 39 3 3" xfId="16126" xr:uid="{00000000-0005-0000-0000-000048E30000}"/>
    <cellStyle name="Percent 39 3 3 2" xfId="24080" xr:uid="{00000000-0005-0000-0000-000049E30000}"/>
    <cellStyle name="Percent 39 3 3 2 2" xfId="53039" xr:uid="{00000000-0005-0000-0000-00004AE30000}"/>
    <cellStyle name="Percent 39 3 3 3" xfId="45098" xr:uid="{00000000-0005-0000-0000-00004BE30000}"/>
    <cellStyle name="Percent 39 3 4" xfId="9316" xr:uid="{00000000-0005-0000-0000-00004CE30000}"/>
    <cellStyle name="Percent 39 3 4 2" xfId="38374" xr:uid="{00000000-0005-0000-0000-00004DE30000}"/>
    <cellStyle name="Percent 39 3 5" xfId="31790" xr:uid="{00000000-0005-0000-0000-00004EE30000}"/>
    <cellStyle name="Percent 39 4" xfId="3836" xr:uid="{00000000-0005-0000-0000-00004FE30000}"/>
    <cellStyle name="Percent 39 4 2" xfId="17130" xr:uid="{00000000-0005-0000-0000-000050E30000}"/>
    <cellStyle name="Percent 39 4 2 2" xfId="25084" xr:uid="{00000000-0005-0000-0000-000051E30000}"/>
    <cellStyle name="Percent 39 4 2 2 2" xfId="54043" xr:uid="{00000000-0005-0000-0000-000052E30000}"/>
    <cellStyle name="Percent 39 4 2 3" xfId="46102" xr:uid="{00000000-0005-0000-0000-000053E30000}"/>
    <cellStyle name="Percent 39 4 3" xfId="10460" xr:uid="{00000000-0005-0000-0000-000054E30000}"/>
    <cellStyle name="Percent 39 4 3 2" xfId="39518" xr:uid="{00000000-0005-0000-0000-000055E30000}"/>
    <cellStyle name="Percent 39 4 4" xfId="32934" xr:uid="{00000000-0005-0000-0000-000056E30000}"/>
    <cellStyle name="Percent 39 5" xfId="4992" xr:uid="{00000000-0005-0000-0000-000057E30000}"/>
    <cellStyle name="Percent 39 5 2" xfId="18274" xr:uid="{00000000-0005-0000-0000-000058E30000}"/>
    <cellStyle name="Percent 39 5 2 2" xfId="26228" xr:uid="{00000000-0005-0000-0000-000059E30000}"/>
    <cellStyle name="Percent 39 5 2 2 2" xfId="55187" xr:uid="{00000000-0005-0000-0000-00005AE30000}"/>
    <cellStyle name="Percent 39 5 2 3" xfId="47246" xr:uid="{00000000-0005-0000-0000-00005BE30000}"/>
    <cellStyle name="Percent 39 5 3" xfId="11604" xr:uid="{00000000-0005-0000-0000-00005CE30000}"/>
    <cellStyle name="Percent 39 5 3 2" xfId="40662" xr:uid="{00000000-0005-0000-0000-00005DE30000}"/>
    <cellStyle name="Percent 39 5 4" xfId="34078" xr:uid="{00000000-0005-0000-0000-00005EE30000}"/>
    <cellStyle name="Percent 39 6" xfId="7161" xr:uid="{00000000-0005-0000-0000-00005FE30000}"/>
    <cellStyle name="Percent 39 6 2" xfId="20422" xr:uid="{00000000-0005-0000-0000-000060E30000}"/>
    <cellStyle name="Percent 39 6 2 2" xfId="28376" xr:uid="{00000000-0005-0000-0000-000061E30000}"/>
    <cellStyle name="Percent 39 6 2 2 2" xfId="57335" xr:uid="{00000000-0005-0000-0000-000062E30000}"/>
    <cellStyle name="Percent 39 6 2 3" xfId="49394" xr:uid="{00000000-0005-0000-0000-000063E30000}"/>
    <cellStyle name="Percent 39 6 3" xfId="13752" xr:uid="{00000000-0005-0000-0000-000064E30000}"/>
    <cellStyle name="Percent 39 6 3 2" xfId="42810" xr:uid="{00000000-0005-0000-0000-000065E30000}"/>
    <cellStyle name="Percent 39 6 4" xfId="36226" xr:uid="{00000000-0005-0000-0000-000066E30000}"/>
    <cellStyle name="Percent 39 7" xfId="15030" xr:uid="{00000000-0005-0000-0000-000067E30000}"/>
    <cellStyle name="Percent 39 7 2" xfId="23020" xr:uid="{00000000-0005-0000-0000-000068E30000}"/>
    <cellStyle name="Percent 39 7 2 2" xfId="51979" xr:uid="{00000000-0005-0000-0000-000069E30000}"/>
    <cellStyle name="Percent 39 7 3" xfId="44038" xr:uid="{00000000-0005-0000-0000-00006AE30000}"/>
    <cellStyle name="Percent 39 8" xfId="21572" xr:uid="{00000000-0005-0000-0000-00006BE30000}"/>
    <cellStyle name="Percent 39 8 2" xfId="29520" xr:uid="{00000000-0005-0000-0000-00006CE30000}"/>
    <cellStyle name="Percent 39 8 2 2" xfId="58479" xr:uid="{00000000-0005-0000-0000-00006DE30000}"/>
    <cellStyle name="Percent 39 8 3" xfId="50538" xr:uid="{00000000-0005-0000-0000-00006EE30000}"/>
    <cellStyle name="Percent 39 9" xfId="8312" xr:uid="{00000000-0005-0000-0000-00006FE30000}"/>
    <cellStyle name="Percent 39 9 2" xfId="37370" xr:uid="{00000000-0005-0000-0000-000070E30000}"/>
    <cellStyle name="Percent 4" xfId="67" xr:uid="{00000000-0005-0000-0000-000071E30000}"/>
    <cellStyle name="Percent 4 2" xfId="125" xr:uid="{00000000-0005-0000-0000-000072E30000}"/>
    <cellStyle name="Percent 4 3" xfId="1225" xr:uid="{00000000-0005-0000-0000-000073E30000}"/>
    <cellStyle name="Percent 4 4" xfId="3527" xr:uid="{00000000-0005-0000-0000-000074E30000}"/>
    <cellStyle name="Percent 40" xfId="1589" xr:uid="{00000000-0005-0000-0000-000075E30000}"/>
    <cellStyle name="Percent 40 10" xfId="30778" xr:uid="{00000000-0005-0000-0000-000076E30000}"/>
    <cellStyle name="Percent 40 2" xfId="2214" xr:uid="{00000000-0005-0000-0000-000077E30000}"/>
    <cellStyle name="Percent 40 2 2" xfId="3222" xr:uid="{00000000-0005-0000-0000-000078E30000}"/>
    <cellStyle name="Percent 40 2 2 2" xfId="6580" xr:uid="{00000000-0005-0000-0000-000079E30000}"/>
    <cellStyle name="Percent 40 2 2 2 2" xfId="19862" xr:uid="{00000000-0005-0000-0000-00007AE30000}"/>
    <cellStyle name="Percent 40 2 2 2 2 2" xfId="27816" xr:uid="{00000000-0005-0000-0000-00007BE30000}"/>
    <cellStyle name="Percent 40 2 2 2 2 2 2" xfId="56775" xr:uid="{00000000-0005-0000-0000-00007CE30000}"/>
    <cellStyle name="Percent 40 2 2 2 2 3" xfId="48834" xr:uid="{00000000-0005-0000-0000-00007DE30000}"/>
    <cellStyle name="Percent 40 2 2 2 3" xfId="13192" xr:uid="{00000000-0005-0000-0000-00007EE30000}"/>
    <cellStyle name="Percent 40 2 2 2 3 2" xfId="42250" xr:uid="{00000000-0005-0000-0000-00007FE30000}"/>
    <cellStyle name="Percent 40 2 2 2 4" xfId="35666" xr:uid="{00000000-0005-0000-0000-000080E30000}"/>
    <cellStyle name="Percent 40 2 2 3" xfId="16710" xr:uid="{00000000-0005-0000-0000-000081E30000}"/>
    <cellStyle name="Percent 40 2 2 3 2" xfId="24664" xr:uid="{00000000-0005-0000-0000-000082E30000}"/>
    <cellStyle name="Percent 40 2 2 3 2 2" xfId="53623" xr:uid="{00000000-0005-0000-0000-000083E30000}"/>
    <cellStyle name="Percent 40 2 2 3 3" xfId="45682" xr:uid="{00000000-0005-0000-0000-000084E30000}"/>
    <cellStyle name="Percent 40 2 2 4" xfId="9900" xr:uid="{00000000-0005-0000-0000-000085E30000}"/>
    <cellStyle name="Percent 40 2 2 4 2" xfId="38958" xr:uid="{00000000-0005-0000-0000-000086E30000}"/>
    <cellStyle name="Percent 40 2 2 5" xfId="32374" xr:uid="{00000000-0005-0000-0000-000087E30000}"/>
    <cellStyle name="Percent 40 2 3" xfId="4420" xr:uid="{00000000-0005-0000-0000-000088E30000}"/>
    <cellStyle name="Percent 40 2 3 2" xfId="17714" xr:uid="{00000000-0005-0000-0000-000089E30000}"/>
    <cellStyle name="Percent 40 2 3 2 2" xfId="25668" xr:uid="{00000000-0005-0000-0000-00008AE30000}"/>
    <cellStyle name="Percent 40 2 3 2 2 2" xfId="54627" xr:uid="{00000000-0005-0000-0000-00008BE30000}"/>
    <cellStyle name="Percent 40 2 3 2 3" xfId="46686" xr:uid="{00000000-0005-0000-0000-00008CE30000}"/>
    <cellStyle name="Percent 40 2 3 3" xfId="11044" xr:uid="{00000000-0005-0000-0000-00008DE30000}"/>
    <cellStyle name="Percent 40 2 3 3 2" xfId="40102" xr:uid="{00000000-0005-0000-0000-00008EE30000}"/>
    <cellStyle name="Percent 40 2 3 4" xfId="33518" xr:uid="{00000000-0005-0000-0000-00008FE30000}"/>
    <cellStyle name="Percent 40 2 4" xfId="5576" xr:uid="{00000000-0005-0000-0000-000090E30000}"/>
    <cellStyle name="Percent 40 2 4 2" xfId="18858" xr:uid="{00000000-0005-0000-0000-000091E30000}"/>
    <cellStyle name="Percent 40 2 4 2 2" xfId="26812" xr:uid="{00000000-0005-0000-0000-000092E30000}"/>
    <cellStyle name="Percent 40 2 4 2 2 2" xfId="55771" xr:uid="{00000000-0005-0000-0000-000093E30000}"/>
    <cellStyle name="Percent 40 2 4 2 3" xfId="47830" xr:uid="{00000000-0005-0000-0000-000094E30000}"/>
    <cellStyle name="Percent 40 2 4 3" xfId="12188" xr:uid="{00000000-0005-0000-0000-000095E30000}"/>
    <cellStyle name="Percent 40 2 4 3 2" xfId="41246" xr:uid="{00000000-0005-0000-0000-000096E30000}"/>
    <cellStyle name="Percent 40 2 4 4" xfId="34662" xr:uid="{00000000-0005-0000-0000-000097E30000}"/>
    <cellStyle name="Percent 40 2 5" xfId="7745" xr:uid="{00000000-0005-0000-0000-000098E30000}"/>
    <cellStyle name="Percent 40 2 5 2" xfId="21006" xr:uid="{00000000-0005-0000-0000-000099E30000}"/>
    <cellStyle name="Percent 40 2 5 2 2" xfId="28960" xr:uid="{00000000-0005-0000-0000-00009AE30000}"/>
    <cellStyle name="Percent 40 2 5 2 2 2" xfId="57919" xr:uid="{00000000-0005-0000-0000-00009BE30000}"/>
    <cellStyle name="Percent 40 2 5 2 3" xfId="49978" xr:uid="{00000000-0005-0000-0000-00009CE30000}"/>
    <cellStyle name="Percent 40 2 5 3" xfId="14336" xr:uid="{00000000-0005-0000-0000-00009DE30000}"/>
    <cellStyle name="Percent 40 2 5 3 2" xfId="43394" xr:uid="{00000000-0005-0000-0000-00009EE30000}"/>
    <cellStyle name="Percent 40 2 5 4" xfId="36810" xr:uid="{00000000-0005-0000-0000-00009FE30000}"/>
    <cellStyle name="Percent 40 2 6" xfId="15615" xr:uid="{00000000-0005-0000-0000-0000A0E30000}"/>
    <cellStyle name="Percent 40 2 6 2" xfId="23605" xr:uid="{00000000-0005-0000-0000-0000A1E30000}"/>
    <cellStyle name="Percent 40 2 6 2 2" xfId="52564" xr:uid="{00000000-0005-0000-0000-0000A2E30000}"/>
    <cellStyle name="Percent 40 2 6 3" xfId="44623" xr:uid="{00000000-0005-0000-0000-0000A3E30000}"/>
    <cellStyle name="Percent 40 2 7" xfId="22156" xr:uid="{00000000-0005-0000-0000-0000A4E30000}"/>
    <cellStyle name="Percent 40 2 7 2" xfId="30104" xr:uid="{00000000-0005-0000-0000-0000A5E30000}"/>
    <cellStyle name="Percent 40 2 7 2 2" xfId="59063" xr:uid="{00000000-0005-0000-0000-0000A6E30000}"/>
    <cellStyle name="Percent 40 2 7 3" xfId="51122" xr:uid="{00000000-0005-0000-0000-0000A7E30000}"/>
    <cellStyle name="Percent 40 2 8" xfId="8896" xr:uid="{00000000-0005-0000-0000-0000A8E30000}"/>
    <cellStyle name="Percent 40 2 8 2" xfId="37954" xr:uid="{00000000-0005-0000-0000-0000A9E30000}"/>
    <cellStyle name="Percent 40 2 9" xfId="31370" xr:uid="{00000000-0005-0000-0000-0000AAE30000}"/>
    <cellStyle name="Percent 40 3" xfId="2630" xr:uid="{00000000-0005-0000-0000-0000ABE30000}"/>
    <cellStyle name="Percent 40 3 2" xfId="5988" xr:uid="{00000000-0005-0000-0000-0000ACE30000}"/>
    <cellStyle name="Percent 40 3 2 2" xfId="19270" xr:uid="{00000000-0005-0000-0000-0000ADE30000}"/>
    <cellStyle name="Percent 40 3 2 2 2" xfId="27224" xr:uid="{00000000-0005-0000-0000-0000AEE30000}"/>
    <cellStyle name="Percent 40 3 2 2 2 2" xfId="56183" xr:uid="{00000000-0005-0000-0000-0000AFE30000}"/>
    <cellStyle name="Percent 40 3 2 2 3" xfId="48242" xr:uid="{00000000-0005-0000-0000-0000B0E30000}"/>
    <cellStyle name="Percent 40 3 2 3" xfId="12600" xr:uid="{00000000-0005-0000-0000-0000B1E30000}"/>
    <cellStyle name="Percent 40 3 2 3 2" xfId="41658" xr:uid="{00000000-0005-0000-0000-0000B2E30000}"/>
    <cellStyle name="Percent 40 3 2 4" xfId="35074" xr:uid="{00000000-0005-0000-0000-0000B3E30000}"/>
    <cellStyle name="Percent 40 3 3" xfId="16118" xr:uid="{00000000-0005-0000-0000-0000B4E30000}"/>
    <cellStyle name="Percent 40 3 3 2" xfId="24072" xr:uid="{00000000-0005-0000-0000-0000B5E30000}"/>
    <cellStyle name="Percent 40 3 3 2 2" xfId="53031" xr:uid="{00000000-0005-0000-0000-0000B6E30000}"/>
    <cellStyle name="Percent 40 3 3 3" xfId="45090" xr:uid="{00000000-0005-0000-0000-0000B7E30000}"/>
    <cellStyle name="Percent 40 3 4" xfId="9308" xr:uid="{00000000-0005-0000-0000-0000B8E30000}"/>
    <cellStyle name="Percent 40 3 4 2" xfId="38366" xr:uid="{00000000-0005-0000-0000-0000B9E30000}"/>
    <cellStyle name="Percent 40 3 5" xfId="31782" xr:uid="{00000000-0005-0000-0000-0000BAE30000}"/>
    <cellStyle name="Percent 40 4" xfId="3828" xr:uid="{00000000-0005-0000-0000-0000BBE30000}"/>
    <cellStyle name="Percent 40 4 2" xfId="17122" xr:uid="{00000000-0005-0000-0000-0000BCE30000}"/>
    <cellStyle name="Percent 40 4 2 2" xfId="25076" xr:uid="{00000000-0005-0000-0000-0000BDE30000}"/>
    <cellStyle name="Percent 40 4 2 2 2" xfId="54035" xr:uid="{00000000-0005-0000-0000-0000BEE30000}"/>
    <cellStyle name="Percent 40 4 2 3" xfId="46094" xr:uid="{00000000-0005-0000-0000-0000BFE30000}"/>
    <cellStyle name="Percent 40 4 3" xfId="10452" xr:uid="{00000000-0005-0000-0000-0000C0E30000}"/>
    <cellStyle name="Percent 40 4 3 2" xfId="39510" xr:uid="{00000000-0005-0000-0000-0000C1E30000}"/>
    <cellStyle name="Percent 40 4 4" xfId="32926" xr:uid="{00000000-0005-0000-0000-0000C2E30000}"/>
    <cellStyle name="Percent 40 5" xfId="4984" xr:uid="{00000000-0005-0000-0000-0000C3E30000}"/>
    <cellStyle name="Percent 40 5 2" xfId="18266" xr:uid="{00000000-0005-0000-0000-0000C4E30000}"/>
    <cellStyle name="Percent 40 5 2 2" xfId="26220" xr:uid="{00000000-0005-0000-0000-0000C5E30000}"/>
    <cellStyle name="Percent 40 5 2 2 2" xfId="55179" xr:uid="{00000000-0005-0000-0000-0000C6E30000}"/>
    <cellStyle name="Percent 40 5 2 3" xfId="47238" xr:uid="{00000000-0005-0000-0000-0000C7E30000}"/>
    <cellStyle name="Percent 40 5 3" xfId="11596" xr:uid="{00000000-0005-0000-0000-0000C8E30000}"/>
    <cellStyle name="Percent 40 5 3 2" xfId="40654" xr:uid="{00000000-0005-0000-0000-0000C9E30000}"/>
    <cellStyle name="Percent 40 5 4" xfId="34070" xr:uid="{00000000-0005-0000-0000-0000CAE30000}"/>
    <cellStyle name="Percent 40 6" xfId="7153" xr:uid="{00000000-0005-0000-0000-0000CBE30000}"/>
    <cellStyle name="Percent 40 6 2" xfId="20414" xr:uid="{00000000-0005-0000-0000-0000CCE30000}"/>
    <cellStyle name="Percent 40 6 2 2" xfId="28368" xr:uid="{00000000-0005-0000-0000-0000CDE30000}"/>
    <cellStyle name="Percent 40 6 2 2 2" xfId="57327" xr:uid="{00000000-0005-0000-0000-0000CEE30000}"/>
    <cellStyle name="Percent 40 6 2 3" xfId="49386" xr:uid="{00000000-0005-0000-0000-0000CFE30000}"/>
    <cellStyle name="Percent 40 6 3" xfId="13744" xr:uid="{00000000-0005-0000-0000-0000D0E30000}"/>
    <cellStyle name="Percent 40 6 3 2" xfId="42802" xr:uid="{00000000-0005-0000-0000-0000D1E30000}"/>
    <cellStyle name="Percent 40 6 4" xfId="36218" xr:uid="{00000000-0005-0000-0000-0000D2E30000}"/>
    <cellStyle name="Percent 40 7" xfId="15022" xr:uid="{00000000-0005-0000-0000-0000D3E30000}"/>
    <cellStyle name="Percent 40 7 2" xfId="23012" xr:uid="{00000000-0005-0000-0000-0000D4E30000}"/>
    <cellStyle name="Percent 40 7 2 2" xfId="51971" xr:uid="{00000000-0005-0000-0000-0000D5E30000}"/>
    <cellStyle name="Percent 40 7 3" xfId="44030" xr:uid="{00000000-0005-0000-0000-0000D6E30000}"/>
    <cellStyle name="Percent 40 8" xfId="21564" xr:uid="{00000000-0005-0000-0000-0000D7E30000}"/>
    <cellStyle name="Percent 40 8 2" xfId="29512" xr:uid="{00000000-0005-0000-0000-0000D8E30000}"/>
    <cellStyle name="Percent 40 8 2 2" xfId="58471" xr:uid="{00000000-0005-0000-0000-0000D9E30000}"/>
    <cellStyle name="Percent 40 8 3" xfId="50530" xr:uid="{00000000-0005-0000-0000-0000DAE30000}"/>
    <cellStyle name="Percent 40 9" xfId="8304" xr:uid="{00000000-0005-0000-0000-0000DBE30000}"/>
    <cellStyle name="Percent 40 9 2" xfId="37362" xr:uid="{00000000-0005-0000-0000-0000DCE30000}"/>
    <cellStyle name="Percent 41" xfId="1592" xr:uid="{00000000-0005-0000-0000-0000DDE30000}"/>
    <cellStyle name="Percent 41 10" xfId="30781" xr:uid="{00000000-0005-0000-0000-0000DEE30000}"/>
    <cellStyle name="Percent 41 2" xfId="2217" xr:uid="{00000000-0005-0000-0000-0000DFE30000}"/>
    <cellStyle name="Percent 41 2 2" xfId="3225" xr:uid="{00000000-0005-0000-0000-0000E0E30000}"/>
    <cellStyle name="Percent 41 2 2 2" xfId="6583" xr:uid="{00000000-0005-0000-0000-0000E1E30000}"/>
    <cellStyle name="Percent 41 2 2 2 2" xfId="19865" xr:uid="{00000000-0005-0000-0000-0000E2E30000}"/>
    <cellStyle name="Percent 41 2 2 2 2 2" xfId="27819" xr:uid="{00000000-0005-0000-0000-0000E3E30000}"/>
    <cellStyle name="Percent 41 2 2 2 2 2 2" xfId="56778" xr:uid="{00000000-0005-0000-0000-0000E4E30000}"/>
    <cellStyle name="Percent 41 2 2 2 2 3" xfId="48837" xr:uid="{00000000-0005-0000-0000-0000E5E30000}"/>
    <cellStyle name="Percent 41 2 2 2 3" xfId="13195" xr:uid="{00000000-0005-0000-0000-0000E6E30000}"/>
    <cellStyle name="Percent 41 2 2 2 3 2" xfId="42253" xr:uid="{00000000-0005-0000-0000-0000E7E30000}"/>
    <cellStyle name="Percent 41 2 2 2 4" xfId="35669" xr:uid="{00000000-0005-0000-0000-0000E8E30000}"/>
    <cellStyle name="Percent 41 2 2 3" xfId="16713" xr:uid="{00000000-0005-0000-0000-0000E9E30000}"/>
    <cellStyle name="Percent 41 2 2 3 2" xfId="24667" xr:uid="{00000000-0005-0000-0000-0000EAE30000}"/>
    <cellStyle name="Percent 41 2 2 3 2 2" xfId="53626" xr:uid="{00000000-0005-0000-0000-0000EBE30000}"/>
    <cellStyle name="Percent 41 2 2 3 3" xfId="45685" xr:uid="{00000000-0005-0000-0000-0000ECE30000}"/>
    <cellStyle name="Percent 41 2 2 4" xfId="9903" xr:uid="{00000000-0005-0000-0000-0000EDE30000}"/>
    <cellStyle name="Percent 41 2 2 4 2" xfId="38961" xr:uid="{00000000-0005-0000-0000-0000EEE30000}"/>
    <cellStyle name="Percent 41 2 2 5" xfId="32377" xr:uid="{00000000-0005-0000-0000-0000EFE30000}"/>
    <cellStyle name="Percent 41 2 3" xfId="4423" xr:uid="{00000000-0005-0000-0000-0000F0E30000}"/>
    <cellStyle name="Percent 41 2 3 2" xfId="17717" xr:uid="{00000000-0005-0000-0000-0000F1E30000}"/>
    <cellStyle name="Percent 41 2 3 2 2" xfId="25671" xr:uid="{00000000-0005-0000-0000-0000F2E30000}"/>
    <cellStyle name="Percent 41 2 3 2 2 2" xfId="54630" xr:uid="{00000000-0005-0000-0000-0000F3E30000}"/>
    <cellStyle name="Percent 41 2 3 2 3" xfId="46689" xr:uid="{00000000-0005-0000-0000-0000F4E30000}"/>
    <cellStyle name="Percent 41 2 3 3" xfId="11047" xr:uid="{00000000-0005-0000-0000-0000F5E30000}"/>
    <cellStyle name="Percent 41 2 3 3 2" xfId="40105" xr:uid="{00000000-0005-0000-0000-0000F6E30000}"/>
    <cellStyle name="Percent 41 2 3 4" xfId="33521" xr:uid="{00000000-0005-0000-0000-0000F7E30000}"/>
    <cellStyle name="Percent 41 2 4" xfId="5579" xr:uid="{00000000-0005-0000-0000-0000F8E30000}"/>
    <cellStyle name="Percent 41 2 4 2" xfId="18861" xr:uid="{00000000-0005-0000-0000-0000F9E30000}"/>
    <cellStyle name="Percent 41 2 4 2 2" xfId="26815" xr:uid="{00000000-0005-0000-0000-0000FAE30000}"/>
    <cellStyle name="Percent 41 2 4 2 2 2" xfId="55774" xr:uid="{00000000-0005-0000-0000-0000FBE30000}"/>
    <cellStyle name="Percent 41 2 4 2 3" xfId="47833" xr:uid="{00000000-0005-0000-0000-0000FCE30000}"/>
    <cellStyle name="Percent 41 2 4 3" xfId="12191" xr:uid="{00000000-0005-0000-0000-0000FDE30000}"/>
    <cellStyle name="Percent 41 2 4 3 2" xfId="41249" xr:uid="{00000000-0005-0000-0000-0000FEE30000}"/>
    <cellStyle name="Percent 41 2 4 4" xfId="34665" xr:uid="{00000000-0005-0000-0000-0000FFE30000}"/>
    <cellStyle name="Percent 41 2 5" xfId="7748" xr:uid="{00000000-0005-0000-0000-000000E40000}"/>
    <cellStyle name="Percent 41 2 5 2" xfId="21009" xr:uid="{00000000-0005-0000-0000-000001E40000}"/>
    <cellStyle name="Percent 41 2 5 2 2" xfId="28963" xr:uid="{00000000-0005-0000-0000-000002E40000}"/>
    <cellStyle name="Percent 41 2 5 2 2 2" xfId="57922" xr:uid="{00000000-0005-0000-0000-000003E40000}"/>
    <cellStyle name="Percent 41 2 5 2 3" xfId="49981" xr:uid="{00000000-0005-0000-0000-000004E40000}"/>
    <cellStyle name="Percent 41 2 5 3" xfId="14339" xr:uid="{00000000-0005-0000-0000-000005E40000}"/>
    <cellStyle name="Percent 41 2 5 3 2" xfId="43397" xr:uid="{00000000-0005-0000-0000-000006E40000}"/>
    <cellStyle name="Percent 41 2 5 4" xfId="36813" xr:uid="{00000000-0005-0000-0000-000007E40000}"/>
    <cellStyle name="Percent 41 2 6" xfId="15618" xr:uid="{00000000-0005-0000-0000-000008E40000}"/>
    <cellStyle name="Percent 41 2 6 2" xfId="23608" xr:uid="{00000000-0005-0000-0000-000009E40000}"/>
    <cellStyle name="Percent 41 2 6 2 2" xfId="52567" xr:uid="{00000000-0005-0000-0000-00000AE40000}"/>
    <cellStyle name="Percent 41 2 6 3" xfId="44626" xr:uid="{00000000-0005-0000-0000-00000BE40000}"/>
    <cellStyle name="Percent 41 2 7" xfId="22159" xr:uid="{00000000-0005-0000-0000-00000CE40000}"/>
    <cellStyle name="Percent 41 2 7 2" xfId="30107" xr:uid="{00000000-0005-0000-0000-00000DE40000}"/>
    <cellStyle name="Percent 41 2 7 2 2" xfId="59066" xr:uid="{00000000-0005-0000-0000-00000EE40000}"/>
    <cellStyle name="Percent 41 2 7 3" xfId="51125" xr:uid="{00000000-0005-0000-0000-00000FE40000}"/>
    <cellStyle name="Percent 41 2 8" xfId="8899" xr:uid="{00000000-0005-0000-0000-000010E40000}"/>
    <cellStyle name="Percent 41 2 8 2" xfId="37957" xr:uid="{00000000-0005-0000-0000-000011E40000}"/>
    <cellStyle name="Percent 41 2 9" xfId="31373" xr:uid="{00000000-0005-0000-0000-000012E40000}"/>
    <cellStyle name="Percent 41 3" xfId="2633" xr:uid="{00000000-0005-0000-0000-000013E40000}"/>
    <cellStyle name="Percent 41 3 2" xfId="5991" xr:uid="{00000000-0005-0000-0000-000014E40000}"/>
    <cellStyle name="Percent 41 3 2 2" xfId="19273" xr:uid="{00000000-0005-0000-0000-000015E40000}"/>
    <cellStyle name="Percent 41 3 2 2 2" xfId="27227" xr:uid="{00000000-0005-0000-0000-000016E40000}"/>
    <cellStyle name="Percent 41 3 2 2 2 2" xfId="56186" xr:uid="{00000000-0005-0000-0000-000017E40000}"/>
    <cellStyle name="Percent 41 3 2 2 3" xfId="48245" xr:uid="{00000000-0005-0000-0000-000018E40000}"/>
    <cellStyle name="Percent 41 3 2 3" xfId="12603" xr:uid="{00000000-0005-0000-0000-000019E40000}"/>
    <cellStyle name="Percent 41 3 2 3 2" xfId="41661" xr:uid="{00000000-0005-0000-0000-00001AE40000}"/>
    <cellStyle name="Percent 41 3 2 4" xfId="35077" xr:uid="{00000000-0005-0000-0000-00001BE40000}"/>
    <cellStyle name="Percent 41 3 3" xfId="16121" xr:uid="{00000000-0005-0000-0000-00001CE40000}"/>
    <cellStyle name="Percent 41 3 3 2" xfId="24075" xr:uid="{00000000-0005-0000-0000-00001DE40000}"/>
    <cellStyle name="Percent 41 3 3 2 2" xfId="53034" xr:uid="{00000000-0005-0000-0000-00001EE40000}"/>
    <cellStyle name="Percent 41 3 3 3" xfId="45093" xr:uid="{00000000-0005-0000-0000-00001FE40000}"/>
    <cellStyle name="Percent 41 3 4" xfId="9311" xr:uid="{00000000-0005-0000-0000-000020E40000}"/>
    <cellStyle name="Percent 41 3 4 2" xfId="38369" xr:uid="{00000000-0005-0000-0000-000021E40000}"/>
    <cellStyle name="Percent 41 3 5" xfId="31785" xr:uid="{00000000-0005-0000-0000-000022E40000}"/>
    <cellStyle name="Percent 41 4" xfId="3831" xr:uid="{00000000-0005-0000-0000-000023E40000}"/>
    <cellStyle name="Percent 41 4 2" xfId="17125" xr:uid="{00000000-0005-0000-0000-000024E40000}"/>
    <cellStyle name="Percent 41 4 2 2" xfId="25079" xr:uid="{00000000-0005-0000-0000-000025E40000}"/>
    <cellStyle name="Percent 41 4 2 2 2" xfId="54038" xr:uid="{00000000-0005-0000-0000-000026E40000}"/>
    <cellStyle name="Percent 41 4 2 3" xfId="46097" xr:uid="{00000000-0005-0000-0000-000027E40000}"/>
    <cellStyle name="Percent 41 4 3" xfId="10455" xr:uid="{00000000-0005-0000-0000-000028E40000}"/>
    <cellStyle name="Percent 41 4 3 2" xfId="39513" xr:uid="{00000000-0005-0000-0000-000029E40000}"/>
    <cellStyle name="Percent 41 4 4" xfId="32929" xr:uid="{00000000-0005-0000-0000-00002AE40000}"/>
    <cellStyle name="Percent 41 5" xfId="4987" xr:uid="{00000000-0005-0000-0000-00002BE40000}"/>
    <cellStyle name="Percent 41 5 2" xfId="18269" xr:uid="{00000000-0005-0000-0000-00002CE40000}"/>
    <cellStyle name="Percent 41 5 2 2" xfId="26223" xr:uid="{00000000-0005-0000-0000-00002DE40000}"/>
    <cellStyle name="Percent 41 5 2 2 2" xfId="55182" xr:uid="{00000000-0005-0000-0000-00002EE40000}"/>
    <cellStyle name="Percent 41 5 2 3" xfId="47241" xr:uid="{00000000-0005-0000-0000-00002FE40000}"/>
    <cellStyle name="Percent 41 5 3" xfId="11599" xr:uid="{00000000-0005-0000-0000-000030E40000}"/>
    <cellStyle name="Percent 41 5 3 2" xfId="40657" xr:uid="{00000000-0005-0000-0000-000031E40000}"/>
    <cellStyle name="Percent 41 5 4" xfId="34073" xr:uid="{00000000-0005-0000-0000-000032E40000}"/>
    <cellStyle name="Percent 41 6" xfId="7156" xr:uid="{00000000-0005-0000-0000-000033E40000}"/>
    <cellStyle name="Percent 41 6 2" xfId="20417" xr:uid="{00000000-0005-0000-0000-000034E40000}"/>
    <cellStyle name="Percent 41 6 2 2" xfId="28371" xr:uid="{00000000-0005-0000-0000-000035E40000}"/>
    <cellStyle name="Percent 41 6 2 2 2" xfId="57330" xr:uid="{00000000-0005-0000-0000-000036E40000}"/>
    <cellStyle name="Percent 41 6 2 3" xfId="49389" xr:uid="{00000000-0005-0000-0000-000037E40000}"/>
    <cellStyle name="Percent 41 6 3" xfId="13747" xr:uid="{00000000-0005-0000-0000-000038E40000}"/>
    <cellStyle name="Percent 41 6 3 2" xfId="42805" xr:uid="{00000000-0005-0000-0000-000039E40000}"/>
    <cellStyle name="Percent 41 6 4" xfId="36221" xr:uid="{00000000-0005-0000-0000-00003AE40000}"/>
    <cellStyle name="Percent 41 7" xfId="15025" xr:uid="{00000000-0005-0000-0000-00003BE40000}"/>
    <cellStyle name="Percent 41 7 2" xfId="23015" xr:uid="{00000000-0005-0000-0000-00003CE40000}"/>
    <cellStyle name="Percent 41 7 2 2" xfId="51974" xr:uid="{00000000-0005-0000-0000-00003DE40000}"/>
    <cellStyle name="Percent 41 7 3" xfId="44033" xr:uid="{00000000-0005-0000-0000-00003EE40000}"/>
    <cellStyle name="Percent 41 8" xfId="21567" xr:uid="{00000000-0005-0000-0000-00003FE40000}"/>
    <cellStyle name="Percent 41 8 2" xfId="29515" xr:uid="{00000000-0005-0000-0000-000040E40000}"/>
    <cellStyle name="Percent 41 8 2 2" xfId="58474" xr:uid="{00000000-0005-0000-0000-000041E40000}"/>
    <cellStyle name="Percent 41 8 3" xfId="50533" xr:uid="{00000000-0005-0000-0000-000042E40000}"/>
    <cellStyle name="Percent 41 9" xfId="8307" xr:uid="{00000000-0005-0000-0000-000043E40000}"/>
    <cellStyle name="Percent 41 9 2" xfId="37365" xr:uid="{00000000-0005-0000-0000-000044E40000}"/>
    <cellStyle name="Percent 42" xfId="1755" xr:uid="{00000000-0005-0000-0000-000045E40000}"/>
    <cellStyle name="Percent 42 10" xfId="30921" xr:uid="{00000000-0005-0000-0000-000046E40000}"/>
    <cellStyle name="Percent 42 2" xfId="2357" xr:uid="{00000000-0005-0000-0000-000047E40000}"/>
    <cellStyle name="Percent 42 2 2" xfId="3365" xr:uid="{00000000-0005-0000-0000-000048E40000}"/>
    <cellStyle name="Percent 42 2 2 2" xfId="6723" xr:uid="{00000000-0005-0000-0000-000049E40000}"/>
    <cellStyle name="Percent 42 2 2 2 2" xfId="20005" xr:uid="{00000000-0005-0000-0000-00004AE40000}"/>
    <cellStyle name="Percent 42 2 2 2 2 2" xfId="27959" xr:uid="{00000000-0005-0000-0000-00004BE40000}"/>
    <cellStyle name="Percent 42 2 2 2 2 2 2" xfId="56918" xr:uid="{00000000-0005-0000-0000-00004CE40000}"/>
    <cellStyle name="Percent 42 2 2 2 2 3" xfId="48977" xr:uid="{00000000-0005-0000-0000-00004DE40000}"/>
    <cellStyle name="Percent 42 2 2 2 3" xfId="13335" xr:uid="{00000000-0005-0000-0000-00004EE40000}"/>
    <cellStyle name="Percent 42 2 2 2 3 2" xfId="42393" xr:uid="{00000000-0005-0000-0000-00004FE40000}"/>
    <cellStyle name="Percent 42 2 2 2 4" xfId="35809" xr:uid="{00000000-0005-0000-0000-000050E40000}"/>
    <cellStyle name="Percent 42 2 2 3" xfId="16853" xr:uid="{00000000-0005-0000-0000-000051E40000}"/>
    <cellStyle name="Percent 42 2 2 3 2" xfId="24807" xr:uid="{00000000-0005-0000-0000-000052E40000}"/>
    <cellStyle name="Percent 42 2 2 3 2 2" xfId="53766" xr:uid="{00000000-0005-0000-0000-000053E40000}"/>
    <cellStyle name="Percent 42 2 2 3 3" xfId="45825" xr:uid="{00000000-0005-0000-0000-000054E40000}"/>
    <cellStyle name="Percent 42 2 2 4" xfId="10043" xr:uid="{00000000-0005-0000-0000-000055E40000}"/>
    <cellStyle name="Percent 42 2 2 4 2" xfId="39101" xr:uid="{00000000-0005-0000-0000-000056E40000}"/>
    <cellStyle name="Percent 42 2 2 5" xfId="32517" xr:uid="{00000000-0005-0000-0000-000057E40000}"/>
    <cellStyle name="Percent 42 2 3" xfId="4563" xr:uid="{00000000-0005-0000-0000-000058E40000}"/>
    <cellStyle name="Percent 42 2 3 2" xfId="17857" xr:uid="{00000000-0005-0000-0000-000059E40000}"/>
    <cellStyle name="Percent 42 2 3 2 2" xfId="25811" xr:uid="{00000000-0005-0000-0000-00005AE40000}"/>
    <cellStyle name="Percent 42 2 3 2 2 2" xfId="54770" xr:uid="{00000000-0005-0000-0000-00005BE40000}"/>
    <cellStyle name="Percent 42 2 3 2 3" xfId="46829" xr:uid="{00000000-0005-0000-0000-00005CE40000}"/>
    <cellStyle name="Percent 42 2 3 3" xfId="11187" xr:uid="{00000000-0005-0000-0000-00005DE40000}"/>
    <cellStyle name="Percent 42 2 3 3 2" xfId="40245" xr:uid="{00000000-0005-0000-0000-00005EE40000}"/>
    <cellStyle name="Percent 42 2 3 4" xfId="33661" xr:uid="{00000000-0005-0000-0000-00005FE40000}"/>
    <cellStyle name="Percent 42 2 4" xfId="5719" xr:uid="{00000000-0005-0000-0000-000060E40000}"/>
    <cellStyle name="Percent 42 2 4 2" xfId="19001" xr:uid="{00000000-0005-0000-0000-000061E40000}"/>
    <cellStyle name="Percent 42 2 4 2 2" xfId="26955" xr:uid="{00000000-0005-0000-0000-000062E40000}"/>
    <cellStyle name="Percent 42 2 4 2 2 2" xfId="55914" xr:uid="{00000000-0005-0000-0000-000063E40000}"/>
    <cellStyle name="Percent 42 2 4 2 3" xfId="47973" xr:uid="{00000000-0005-0000-0000-000064E40000}"/>
    <cellStyle name="Percent 42 2 4 3" xfId="12331" xr:uid="{00000000-0005-0000-0000-000065E40000}"/>
    <cellStyle name="Percent 42 2 4 3 2" xfId="41389" xr:uid="{00000000-0005-0000-0000-000066E40000}"/>
    <cellStyle name="Percent 42 2 4 4" xfId="34805" xr:uid="{00000000-0005-0000-0000-000067E40000}"/>
    <cellStyle name="Percent 42 2 5" xfId="7888" xr:uid="{00000000-0005-0000-0000-000068E40000}"/>
    <cellStyle name="Percent 42 2 5 2" xfId="21149" xr:uid="{00000000-0005-0000-0000-000069E40000}"/>
    <cellStyle name="Percent 42 2 5 2 2" xfId="29103" xr:uid="{00000000-0005-0000-0000-00006AE40000}"/>
    <cellStyle name="Percent 42 2 5 2 2 2" xfId="58062" xr:uid="{00000000-0005-0000-0000-00006BE40000}"/>
    <cellStyle name="Percent 42 2 5 2 3" xfId="50121" xr:uid="{00000000-0005-0000-0000-00006CE40000}"/>
    <cellStyle name="Percent 42 2 5 3" xfId="14479" xr:uid="{00000000-0005-0000-0000-00006DE40000}"/>
    <cellStyle name="Percent 42 2 5 3 2" xfId="43537" xr:uid="{00000000-0005-0000-0000-00006EE40000}"/>
    <cellStyle name="Percent 42 2 5 4" xfId="36953" xr:uid="{00000000-0005-0000-0000-00006FE40000}"/>
    <cellStyle name="Percent 42 2 6" xfId="15758" xr:uid="{00000000-0005-0000-0000-000070E40000}"/>
    <cellStyle name="Percent 42 2 6 2" xfId="23748" xr:uid="{00000000-0005-0000-0000-000071E40000}"/>
    <cellStyle name="Percent 42 2 6 2 2" xfId="52707" xr:uid="{00000000-0005-0000-0000-000072E40000}"/>
    <cellStyle name="Percent 42 2 6 3" xfId="44766" xr:uid="{00000000-0005-0000-0000-000073E40000}"/>
    <cellStyle name="Percent 42 2 7" xfId="22299" xr:uid="{00000000-0005-0000-0000-000074E40000}"/>
    <cellStyle name="Percent 42 2 7 2" xfId="30247" xr:uid="{00000000-0005-0000-0000-000075E40000}"/>
    <cellStyle name="Percent 42 2 7 2 2" xfId="59206" xr:uid="{00000000-0005-0000-0000-000076E40000}"/>
    <cellStyle name="Percent 42 2 7 3" xfId="51265" xr:uid="{00000000-0005-0000-0000-000077E40000}"/>
    <cellStyle name="Percent 42 2 8" xfId="9039" xr:uid="{00000000-0005-0000-0000-000078E40000}"/>
    <cellStyle name="Percent 42 2 8 2" xfId="38097" xr:uid="{00000000-0005-0000-0000-000079E40000}"/>
    <cellStyle name="Percent 42 2 9" xfId="31513" xr:uid="{00000000-0005-0000-0000-00007AE40000}"/>
    <cellStyle name="Percent 42 3" xfId="2773" xr:uid="{00000000-0005-0000-0000-00007BE40000}"/>
    <cellStyle name="Percent 42 3 2" xfId="6131" xr:uid="{00000000-0005-0000-0000-00007CE40000}"/>
    <cellStyle name="Percent 42 3 2 2" xfId="19413" xr:uid="{00000000-0005-0000-0000-00007DE40000}"/>
    <cellStyle name="Percent 42 3 2 2 2" xfId="27367" xr:uid="{00000000-0005-0000-0000-00007EE40000}"/>
    <cellStyle name="Percent 42 3 2 2 2 2" xfId="56326" xr:uid="{00000000-0005-0000-0000-00007FE40000}"/>
    <cellStyle name="Percent 42 3 2 2 3" xfId="48385" xr:uid="{00000000-0005-0000-0000-000080E40000}"/>
    <cellStyle name="Percent 42 3 2 3" xfId="12743" xr:uid="{00000000-0005-0000-0000-000081E40000}"/>
    <cellStyle name="Percent 42 3 2 3 2" xfId="41801" xr:uid="{00000000-0005-0000-0000-000082E40000}"/>
    <cellStyle name="Percent 42 3 2 4" xfId="35217" xr:uid="{00000000-0005-0000-0000-000083E40000}"/>
    <cellStyle name="Percent 42 3 3" xfId="16261" xr:uid="{00000000-0005-0000-0000-000084E40000}"/>
    <cellStyle name="Percent 42 3 3 2" xfId="24215" xr:uid="{00000000-0005-0000-0000-000085E40000}"/>
    <cellStyle name="Percent 42 3 3 2 2" xfId="53174" xr:uid="{00000000-0005-0000-0000-000086E40000}"/>
    <cellStyle name="Percent 42 3 3 3" xfId="45233" xr:uid="{00000000-0005-0000-0000-000087E40000}"/>
    <cellStyle name="Percent 42 3 4" xfId="9451" xr:uid="{00000000-0005-0000-0000-000088E40000}"/>
    <cellStyle name="Percent 42 3 4 2" xfId="38509" xr:uid="{00000000-0005-0000-0000-000089E40000}"/>
    <cellStyle name="Percent 42 3 5" xfId="31925" xr:uid="{00000000-0005-0000-0000-00008AE40000}"/>
    <cellStyle name="Percent 42 4" xfId="3971" xr:uid="{00000000-0005-0000-0000-00008BE40000}"/>
    <cellStyle name="Percent 42 4 2" xfId="17265" xr:uid="{00000000-0005-0000-0000-00008CE40000}"/>
    <cellStyle name="Percent 42 4 2 2" xfId="25219" xr:uid="{00000000-0005-0000-0000-00008DE40000}"/>
    <cellStyle name="Percent 42 4 2 2 2" xfId="54178" xr:uid="{00000000-0005-0000-0000-00008EE40000}"/>
    <cellStyle name="Percent 42 4 2 3" xfId="46237" xr:uid="{00000000-0005-0000-0000-00008FE40000}"/>
    <cellStyle name="Percent 42 4 3" xfId="10595" xr:uid="{00000000-0005-0000-0000-000090E40000}"/>
    <cellStyle name="Percent 42 4 3 2" xfId="39653" xr:uid="{00000000-0005-0000-0000-000091E40000}"/>
    <cellStyle name="Percent 42 4 4" xfId="33069" xr:uid="{00000000-0005-0000-0000-000092E40000}"/>
    <cellStyle name="Percent 42 5" xfId="5127" xr:uid="{00000000-0005-0000-0000-000093E40000}"/>
    <cellStyle name="Percent 42 5 2" xfId="18409" xr:uid="{00000000-0005-0000-0000-000094E40000}"/>
    <cellStyle name="Percent 42 5 2 2" xfId="26363" xr:uid="{00000000-0005-0000-0000-000095E40000}"/>
    <cellStyle name="Percent 42 5 2 2 2" xfId="55322" xr:uid="{00000000-0005-0000-0000-000096E40000}"/>
    <cellStyle name="Percent 42 5 2 3" xfId="47381" xr:uid="{00000000-0005-0000-0000-000097E40000}"/>
    <cellStyle name="Percent 42 5 3" xfId="11739" xr:uid="{00000000-0005-0000-0000-000098E40000}"/>
    <cellStyle name="Percent 42 5 3 2" xfId="40797" xr:uid="{00000000-0005-0000-0000-000099E40000}"/>
    <cellStyle name="Percent 42 5 4" xfId="34213" xr:uid="{00000000-0005-0000-0000-00009AE40000}"/>
    <cellStyle name="Percent 42 6" xfId="7296" xr:uid="{00000000-0005-0000-0000-00009BE40000}"/>
    <cellStyle name="Percent 42 6 2" xfId="20557" xr:uid="{00000000-0005-0000-0000-00009CE40000}"/>
    <cellStyle name="Percent 42 6 2 2" xfId="28511" xr:uid="{00000000-0005-0000-0000-00009DE40000}"/>
    <cellStyle name="Percent 42 6 2 2 2" xfId="57470" xr:uid="{00000000-0005-0000-0000-00009EE40000}"/>
    <cellStyle name="Percent 42 6 2 3" xfId="49529" xr:uid="{00000000-0005-0000-0000-00009FE40000}"/>
    <cellStyle name="Percent 42 6 3" xfId="13887" xr:uid="{00000000-0005-0000-0000-0000A0E40000}"/>
    <cellStyle name="Percent 42 6 3 2" xfId="42945" xr:uid="{00000000-0005-0000-0000-0000A1E40000}"/>
    <cellStyle name="Percent 42 6 4" xfId="36361" xr:uid="{00000000-0005-0000-0000-0000A2E40000}"/>
    <cellStyle name="Percent 42 7" xfId="15166" xr:uid="{00000000-0005-0000-0000-0000A3E40000}"/>
    <cellStyle name="Percent 42 7 2" xfId="23156" xr:uid="{00000000-0005-0000-0000-0000A4E40000}"/>
    <cellStyle name="Percent 42 7 2 2" xfId="52115" xr:uid="{00000000-0005-0000-0000-0000A5E40000}"/>
    <cellStyle name="Percent 42 7 3" xfId="44174" xr:uid="{00000000-0005-0000-0000-0000A6E40000}"/>
    <cellStyle name="Percent 42 8" xfId="21707" xr:uid="{00000000-0005-0000-0000-0000A7E40000}"/>
    <cellStyle name="Percent 42 8 2" xfId="29655" xr:uid="{00000000-0005-0000-0000-0000A8E40000}"/>
    <cellStyle name="Percent 42 8 2 2" xfId="58614" xr:uid="{00000000-0005-0000-0000-0000A9E40000}"/>
    <cellStyle name="Percent 42 8 3" xfId="50673" xr:uid="{00000000-0005-0000-0000-0000AAE40000}"/>
    <cellStyle name="Percent 42 9" xfId="8447" xr:uid="{00000000-0005-0000-0000-0000ABE40000}"/>
    <cellStyle name="Percent 42 9 2" xfId="37505" xr:uid="{00000000-0005-0000-0000-0000ACE40000}"/>
    <cellStyle name="Percent 43" xfId="1594" xr:uid="{00000000-0005-0000-0000-0000ADE40000}"/>
    <cellStyle name="Percent 43 10" xfId="30783" xr:uid="{00000000-0005-0000-0000-0000AEE40000}"/>
    <cellStyle name="Percent 43 2" xfId="2219" xr:uid="{00000000-0005-0000-0000-0000AFE40000}"/>
    <cellStyle name="Percent 43 2 2" xfId="3227" xr:uid="{00000000-0005-0000-0000-0000B0E40000}"/>
    <cellStyle name="Percent 43 2 2 2" xfId="6585" xr:uid="{00000000-0005-0000-0000-0000B1E40000}"/>
    <cellStyle name="Percent 43 2 2 2 2" xfId="19867" xr:uid="{00000000-0005-0000-0000-0000B2E40000}"/>
    <cellStyle name="Percent 43 2 2 2 2 2" xfId="27821" xr:uid="{00000000-0005-0000-0000-0000B3E40000}"/>
    <cellStyle name="Percent 43 2 2 2 2 2 2" xfId="56780" xr:uid="{00000000-0005-0000-0000-0000B4E40000}"/>
    <cellStyle name="Percent 43 2 2 2 2 3" xfId="48839" xr:uid="{00000000-0005-0000-0000-0000B5E40000}"/>
    <cellStyle name="Percent 43 2 2 2 3" xfId="13197" xr:uid="{00000000-0005-0000-0000-0000B6E40000}"/>
    <cellStyle name="Percent 43 2 2 2 3 2" xfId="42255" xr:uid="{00000000-0005-0000-0000-0000B7E40000}"/>
    <cellStyle name="Percent 43 2 2 2 4" xfId="35671" xr:uid="{00000000-0005-0000-0000-0000B8E40000}"/>
    <cellStyle name="Percent 43 2 2 3" xfId="16715" xr:uid="{00000000-0005-0000-0000-0000B9E40000}"/>
    <cellStyle name="Percent 43 2 2 3 2" xfId="24669" xr:uid="{00000000-0005-0000-0000-0000BAE40000}"/>
    <cellStyle name="Percent 43 2 2 3 2 2" xfId="53628" xr:uid="{00000000-0005-0000-0000-0000BBE40000}"/>
    <cellStyle name="Percent 43 2 2 3 3" xfId="45687" xr:uid="{00000000-0005-0000-0000-0000BCE40000}"/>
    <cellStyle name="Percent 43 2 2 4" xfId="9905" xr:uid="{00000000-0005-0000-0000-0000BDE40000}"/>
    <cellStyle name="Percent 43 2 2 4 2" xfId="38963" xr:uid="{00000000-0005-0000-0000-0000BEE40000}"/>
    <cellStyle name="Percent 43 2 2 5" xfId="32379" xr:uid="{00000000-0005-0000-0000-0000BFE40000}"/>
    <cellStyle name="Percent 43 2 3" xfId="4425" xr:uid="{00000000-0005-0000-0000-0000C0E40000}"/>
    <cellStyle name="Percent 43 2 3 2" xfId="17719" xr:uid="{00000000-0005-0000-0000-0000C1E40000}"/>
    <cellStyle name="Percent 43 2 3 2 2" xfId="25673" xr:uid="{00000000-0005-0000-0000-0000C2E40000}"/>
    <cellStyle name="Percent 43 2 3 2 2 2" xfId="54632" xr:uid="{00000000-0005-0000-0000-0000C3E40000}"/>
    <cellStyle name="Percent 43 2 3 2 3" xfId="46691" xr:uid="{00000000-0005-0000-0000-0000C4E40000}"/>
    <cellStyle name="Percent 43 2 3 3" xfId="11049" xr:uid="{00000000-0005-0000-0000-0000C5E40000}"/>
    <cellStyle name="Percent 43 2 3 3 2" xfId="40107" xr:uid="{00000000-0005-0000-0000-0000C6E40000}"/>
    <cellStyle name="Percent 43 2 3 4" xfId="33523" xr:uid="{00000000-0005-0000-0000-0000C7E40000}"/>
    <cellStyle name="Percent 43 2 4" xfId="5581" xr:uid="{00000000-0005-0000-0000-0000C8E40000}"/>
    <cellStyle name="Percent 43 2 4 2" xfId="18863" xr:uid="{00000000-0005-0000-0000-0000C9E40000}"/>
    <cellStyle name="Percent 43 2 4 2 2" xfId="26817" xr:uid="{00000000-0005-0000-0000-0000CAE40000}"/>
    <cellStyle name="Percent 43 2 4 2 2 2" xfId="55776" xr:uid="{00000000-0005-0000-0000-0000CBE40000}"/>
    <cellStyle name="Percent 43 2 4 2 3" xfId="47835" xr:uid="{00000000-0005-0000-0000-0000CCE40000}"/>
    <cellStyle name="Percent 43 2 4 3" xfId="12193" xr:uid="{00000000-0005-0000-0000-0000CDE40000}"/>
    <cellStyle name="Percent 43 2 4 3 2" xfId="41251" xr:uid="{00000000-0005-0000-0000-0000CEE40000}"/>
    <cellStyle name="Percent 43 2 4 4" xfId="34667" xr:uid="{00000000-0005-0000-0000-0000CFE40000}"/>
    <cellStyle name="Percent 43 2 5" xfId="7750" xr:uid="{00000000-0005-0000-0000-0000D0E40000}"/>
    <cellStyle name="Percent 43 2 5 2" xfId="21011" xr:uid="{00000000-0005-0000-0000-0000D1E40000}"/>
    <cellStyle name="Percent 43 2 5 2 2" xfId="28965" xr:uid="{00000000-0005-0000-0000-0000D2E40000}"/>
    <cellStyle name="Percent 43 2 5 2 2 2" xfId="57924" xr:uid="{00000000-0005-0000-0000-0000D3E40000}"/>
    <cellStyle name="Percent 43 2 5 2 3" xfId="49983" xr:uid="{00000000-0005-0000-0000-0000D4E40000}"/>
    <cellStyle name="Percent 43 2 5 3" xfId="14341" xr:uid="{00000000-0005-0000-0000-0000D5E40000}"/>
    <cellStyle name="Percent 43 2 5 3 2" xfId="43399" xr:uid="{00000000-0005-0000-0000-0000D6E40000}"/>
    <cellStyle name="Percent 43 2 5 4" xfId="36815" xr:uid="{00000000-0005-0000-0000-0000D7E40000}"/>
    <cellStyle name="Percent 43 2 6" xfId="15620" xr:uid="{00000000-0005-0000-0000-0000D8E40000}"/>
    <cellStyle name="Percent 43 2 6 2" xfId="23610" xr:uid="{00000000-0005-0000-0000-0000D9E40000}"/>
    <cellStyle name="Percent 43 2 6 2 2" xfId="52569" xr:uid="{00000000-0005-0000-0000-0000DAE40000}"/>
    <cellStyle name="Percent 43 2 6 3" xfId="44628" xr:uid="{00000000-0005-0000-0000-0000DBE40000}"/>
    <cellStyle name="Percent 43 2 7" xfId="22161" xr:uid="{00000000-0005-0000-0000-0000DCE40000}"/>
    <cellStyle name="Percent 43 2 7 2" xfId="30109" xr:uid="{00000000-0005-0000-0000-0000DDE40000}"/>
    <cellStyle name="Percent 43 2 7 2 2" xfId="59068" xr:uid="{00000000-0005-0000-0000-0000DEE40000}"/>
    <cellStyle name="Percent 43 2 7 3" xfId="51127" xr:uid="{00000000-0005-0000-0000-0000DFE40000}"/>
    <cellStyle name="Percent 43 2 8" xfId="8901" xr:uid="{00000000-0005-0000-0000-0000E0E40000}"/>
    <cellStyle name="Percent 43 2 8 2" xfId="37959" xr:uid="{00000000-0005-0000-0000-0000E1E40000}"/>
    <cellStyle name="Percent 43 2 9" xfId="31375" xr:uid="{00000000-0005-0000-0000-0000E2E40000}"/>
    <cellStyle name="Percent 43 3" xfId="2635" xr:uid="{00000000-0005-0000-0000-0000E3E40000}"/>
    <cellStyle name="Percent 43 3 2" xfId="5993" xr:uid="{00000000-0005-0000-0000-0000E4E40000}"/>
    <cellStyle name="Percent 43 3 2 2" xfId="19275" xr:uid="{00000000-0005-0000-0000-0000E5E40000}"/>
    <cellStyle name="Percent 43 3 2 2 2" xfId="27229" xr:uid="{00000000-0005-0000-0000-0000E6E40000}"/>
    <cellStyle name="Percent 43 3 2 2 2 2" xfId="56188" xr:uid="{00000000-0005-0000-0000-0000E7E40000}"/>
    <cellStyle name="Percent 43 3 2 2 3" xfId="48247" xr:uid="{00000000-0005-0000-0000-0000E8E40000}"/>
    <cellStyle name="Percent 43 3 2 3" xfId="12605" xr:uid="{00000000-0005-0000-0000-0000E9E40000}"/>
    <cellStyle name="Percent 43 3 2 3 2" xfId="41663" xr:uid="{00000000-0005-0000-0000-0000EAE40000}"/>
    <cellStyle name="Percent 43 3 2 4" xfId="35079" xr:uid="{00000000-0005-0000-0000-0000EBE40000}"/>
    <cellStyle name="Percent 43 3 3" xfId="16123" xr:uid="{00000000-0005-0000-0000-0000ECE40000}"/>
    <cellStyle name="Percent 43 3 3 2" xfId="24077" xr:uid="{00000000-0005-0000-0000-0000EDE40000}"/>
    <cellStyle name="Percent 43 3 3 2 2" xfId="53036" xr:uid="{00000000-0005-0000-0000-0000EEE40000}"/>
    <cellStyle name="Percent 43 3 3 3" xfId="45095" xr:uid="{00000000-0005-0000-0000-0000EFE40000}"/>
    <cellStyle name="Percent 43 3 4" xfId="9313" xr:uid="{00000000-0005-0000-0000-0000F0E40000}"/>
    <cellStyle name="Percent 43 3 4 2" xfId="38371" xr:uid="{00000000-0005-0000-0000-0000F1E40000}"/>
    <cellStyle name="Percent 43 3 5" xfId="31787" xr:uid="{00000000-0005-0000-0000-0000F2E40000}"/>
    <cellStyle name="Percent 43 4" xfId="3833" xr:uid="{00000000-0005-0000-0000-0000F3E40000}"/>
    <cellStyle name="Percent 43 4 2" xfId="17127" xr:uid="{00000000-0005-0000-0000-0000F4E40000}"/>
    <cellStyle name="Percent 43 4 2 2" xfId="25081" xr:uid="{00000000-0005-0000-0000-0000F5E40000}"/>
    <cellStyle name="Percent 43 4 2 2 2" xfId="54040" xr:uid="{00000000-0005-0000-0000-0000F6E40000}"/>
    <cellStyle name="Percent 43 4 2 3" xfId="46099" xr:uid="{00000000-0005-0000-0000-0000F7E40000}"/>
    <cellStyle name="Percent 43 4 3" xfId="10457" xr:uid="{00000000-0005-0000-0000-0000F8E40000}"/>
    <cellStyle name="Percent 43 4 3 2" xfId="39515" xr:uid="{00000000-0005-0000-0000-0000F9E40000}"/>
    <cellStyle name="Percent 43 4 4" xfId="32931" xr:uid="{00000000-0005-0000-0000-0000FAE40000}"/>
    <cellStyle name="Percent 43 5" xfId="4989" xr:uid="{00000000-0005-0000-0000-0000FBE40000}"/>
    <cellStyle name="Percent 43 5 2" xfId="18271" xr:uid="{00000000-0005-0000-0000-0000FCE40000}"/>
    <cellStyle name="Percent 43 5 2 2" xfId="26225" xr:uid="{00000000-0005-0000-0000-0000FDE40000}"/>
    <cellStyle name="Percent 43 5 2 2 2" xfId="55184" xr:uid="{00000000-0005-0000-0000-0000FEE40000}"/>
    <cellStyle name="Percent 43 5 2 3" xfId="47243" xr:uid="{00000000-0005-0000-0000-0000FFE40000}"/>
    <cellStyle name="Percent 43 5 3" xfId="11601" xr:uid="{00000000-0005-0000-0000-000000E50000}"/>
    <cellStyle name="Percent 43 5 3 2" xfId="40659" xr:uid="{00000000-0005-0000-0000-000001E50000}"/>
    <cellStyle name="Percent 43 5 4" xfId="34075" xr:uid="{00000000-0005-0000-0000-000002E50000}"/>
    <cellStyle name="Percent 43 6" xfId="7158" xr:uid="{00000000-0005-0000-0000-000003E50000}"/>
    <cellStyle name="Percent 43 6 2" xfId="20419" xr:uid="{00000000-0005-0000-0000-000004E50000}"/>
    <cellStyle name="Percent 43 6 2 2" xfId="28373" xr:uid="{00000000-0005-0000-0000-000005E50000}"/>
    <cellStyle name="Percent 43 6 2 2 2" xfId="57332" xr:uid="{00000000-0005-0000-0000-000006E50000}"/>
    <cellStyle name="Percent 43 6 2 3" xfId="49391" xr:uid="{00000000-0005-0000-0000-000007E50000}"/>
    <cellStyle name="Percent 43 6 3" xfId="13749" xr:uid="{00000000-0005-0000-0000-000008E50000}"/>
    <cellStyle name="Percent 43 6 3 2" xfId="42807" xr:uid="{00000000-0005-0000-0000-000009E50000}"/>
    <cellStyle name="Percent 43 6 4" xfId="36223" xr:uid="{00000000-0005-0000-0000-00000AE50000}"/>
    <cellStyle name="Percent 43 7" xfId="15027" xr:uid="{00000000-0005-0000-0000-00000BE50000}"/>
    <cellStyle name="Percent 43 7 2" xfId="23017" xr:uid="{00000000-0005-0000-0000-00000CE50000}"/>
    <cellStyle name="Percent 43 7 2 2" xfId="51976" xr:uid="{00000000-0005-0000-0000-00000DE50000}"/>
    <cellStyle name="Percent 43 7 3" xfId="44035" xr:uid="{00000000-0005-0000-0000-00000EE50000}"/>
    <cellStyle name="Percent 43 8" xfId="21569" xr:uid="{00000000-0005-0000-0000-00000FE50000}"/>
    <cellStyle name="Percent 43 8 2" xfId="29517" xr:uid="{00000000-0005-0000-0000-000010E50000}"/>
    <cellStyle name="Percent 43 8 2 2" xfId="58476" xr:uid="{00000000-0005-0000-0000-000011E50000}"/>
    <cellStyle name="Percent 43 8 3" xfId="50535" xr:uid="{00000000-0005-0000-0000-000012E50000}"/>
    <cellStyle name="Percent 43 9" xfId="8309" xr:uid="{00000000-0005-0000-0000-000013E50000}"/>
    <cellStyle name="Percent 43 9 2" xfId="37367" xr:uid="{00000000-0005-0000-0000-000014E50000}"/>
    <cellStyle name="Percent 44" xfId="1595" xr:uid="{00000000-0005-0000-0000-000015E50000}"/>
    <cellStyle name="Percent 44 10" xfId="30784" xr:uid="{00000000-0005-0000-0000-000016E50000}"/>
    <cellStyle name="Percent 44 2" xfId="2220" xr:uid="{00000000-0005-0000-0000-000017E50000}"/>
    <cellStyle name="Percent 44 2 2" xfId="3228" xr:uid="{00000000-0005-0000-0000-000018E50000}"/>
    <cellStyle name="Percent 44 2 2 2" xfId="6586" xr:uid="{00000000-0005-0000-0000-000019E50000}"/>
    <cellStyle name="Percent 44 2 2 2 2" xfId="19868" xr:uid="{00000000-0005-0000-0000-00001AE50000}"/>
    <cellStyle name="Percent 44 2 2 2 2 2" xfId="27822" xr:uid="{00000000-0005-0000-0000-00001BE50000}"/>
    <cellStyle name="Percent 44 2 2 2 2 2 2" xfId="56781" xr:uid="{00000000-0005-0000-0000-00001CE50000}"/>
    <cellStyle name="Percent 44 2 2 2 2 3" xfId="48840" xr:uid="{00000000-0005-0000-0000-00001DE50000}"/>
    <cellStyle name="Percent 44 2 2 2 3" xfId="13198" xr:uid="{00000000-0005-0000-0000-00001EE50000}"/>
    <cellStyle name="Percent 44 2 2 2 3 2" xfId="42256" xr:uid="{00000000-0005-0000-0000-00001FE50000}"/>
    <cellStyle name="Percent 44 2 2 2 4" xfId="35672" xr:uid="{00000000-0005-0000-0000-000020E50000}"/>
    <cellStyle name="Percent 44 2 2 3" xfId="16716" xr:uid="{00000000-0005-0000-0000-000021E50000}"/>
    <cellStyle name="Percent 44 2 2 3 2" xfId="24670" xr:uid="{00000000-0005-0000-0000-000022E50000}"/>
    <cellStyle name="Percent 44 2 2 3 2 2" xfId="53629" xr:uid="{00000000-0005-0000-0000-000023E50000}"/>
    <cellStyle name="Percent 44 2 2 3 3" xfId="45688" xr:uid="{00000000-0005-0000-0000-000024E50000}"/>
    <cellStyle name="Percent 44 2 2 4" xfId="9906" xr:uid="{00000000-0005-0000-0000-000025E50000}"/>
    <cellStyle name="Percent 44 2 2 4 2" xfId="38964" xr:uid="{00000000-0005-0000-0000-000026E50000}"/>
    <cellStyle name="Percent 44 2 2 5" xfId="32380" xr:uid="{00000000-0005-0000-0000-000027E50000}"/>
    <cellStyle name="Percent 44 2 3" xfId="4426" xr:uid="{00000000-0005-0000-0000-000028E50000}"/>
    <cellStyle name="Percent 44 2 3 2" xfId="17720" xr:uid="{00000000-0005-0000-0000-000029E50000}"/>
    <cellStyle name="Percent 44 2 3 2 2" xfId="25674" xr:uid="{00000000-0005-0000-0000-00002AE50000}"/>
    <cellStyle name="Percent 44 2 3 2 2 2" xfId="54633" xr:uid="{00000000-0005-0000-0000-00002BE50000}"/>
    <cellStyle name="Percent 44 2 3 2 3" xfId="46692" xr:uid="{00000000-0005-0000-0000-00002CE50000}"/>
    <cellStyle name="Percent 44 2 3 3" xfId="11050" xr:uid="{00000000-0005-0000-0000-00002DE50000}"/>
    <cellStyle name="Percent 44 2 3 3 2" xfId="40108" xr:uid="{00000000-0005-0000-0000-00002EE50000}"/>
    <cellStyle name="Percent 44 2 3 4" xfId="33524" xr:uid="{00000000-0005-0000-0000-00002FE50000}"/>
    <cellStyle name="Percent 44 2 4" xfId="5582" xr:uid="{00000000-0005-0000-0000-000030E50000}"/>
    <cellStyle name="Percent 44 2 4 2" xfId="18864" xr:uid="{00000000-0005-0000-0000-000031E50000}"/>
    <cellStyle name="Percent 44 2 4 2 2" xfId="26818" xr:uid="{00000000-0005-0000-0000-000032E50000}"/>
    <cellStyle name="Percent 44 2 4 2 2 2" xfId="55777" xr:uid="{00000000-0005-0000-0000-000033E50000}"/>
    <cellStyle name="Percent 44 2 4 2 3" xfId="47836" xr:uid="{00000000-0005-0000-0000-000034E50000}"/>
    <cellStyle name="Percent 44 2 4 3" xfId="12194" xr:uid="{00000000-0005-0000-0000-000035E50000}"/>
    <cellStyle name="Percent 44 2 4 3 2" xfId="41252" xr:uid="{00000000-0005-0000-0000-000036E50000}"/>
    <cellStyle name="Percent 44 2 4 4" xfId="34668" xr:uid="{00000000-0005-0000-0000-000037E50000}"/>
    <cellStyle name="Percent 44 2 5" xfId="7751" xr:uid="{00000000-0005-0000-0000-000038E50000}"/>
    <cellStyle name="Percent 44 2 5 2" xfId="21012" xr:uid="{00000000-0005-0000-0000-000039E50000}"/>
    <cellStyle name="Percent 44 2 5 2 2" xfId="28966" xr:uid="{00000000-0005-0000-0000-00003AE50000}"/>
    <cellStyle name="Percent 44 2 5 2 2 2" xfId="57925" xr:uid="{00000000-0005-0000-0000-00003BE50000}"/>
    <cellStyle name="Percent 44 2 5 2 3" xfId="49984" xr:uid="{00000000-0005-0000-0000-00003CE50000}"/>
    <cellStyle name="Percent 44 2 5 3" xfId="14342" xr:uid="{00000000-0005-0000-0000-00003DE50000}"/>
    <cellStyle name="Percent 44 2 5 3 2" xfId="43400" xr:uid="{00000000-0005-0000-0000-00003EE50000}"/>
    <cellStyle name="Percent 44 2 5 4" xfId="36816" xr:uid="{00000000-0005-0000-0000-00003FE50000}"/>
    <cellStyle name="Percent 44 2 6" xfId="15621" xr:uid="{00000000-0005-0000-0000-000040E50000}"/>
    <cellStyle name="Percent 44 2 6 2" xfId="23611" xr:uid="{00000000-0005-0000-0000-000041E50000}"/>
    <cellStyle name="Percent 44 2 6 2 2" xfId="52570" xr:uid="{00000000-0005-0000-0000-000042E50000}"/>
    <cellStyle name="Percent 44 2 6 3" xfId="44629" xr:uid="{00000000-0005-0000-0000-000043E50000}"/>
    <cellStyle name="Percent 44 2 7" xfId="22162" xr:uid="{00000000-0005-0000-0000-000044E50000}"/>
    <cellStyle name="Percent 44 2 7 2" xfId="30110" xr:uid="{00000000-0005-0000-0000-000045E50000}"/>
    <cellStyle name="Percent 44 2 7 2 2" xfId="59069" xr:uid="{00000000-0005-0000-0000-000046E50000}"/>
    <cellStyle name="Percent 44 2 7 3" xfId="51128" xr:uid="{00000000-0005-0000-0000-000047E50000}"/>
    <cellStyle name="Percent 44 2 8" xfId="8902" xr:uid="{00000000-0005-0000-0000-000048E50000}"/>
    <cellStyle name="Percent 44 2 8 2" xfId="37960" xr:uid="{00000000-0005-0000-0000-000049E50000}"/>
    <cellStyle name="Percent 44 2 9" xfId="31376" xr:uid="{00000000-0005-0000-0000-00004AE50000}"/>
    <cellStyle name="Percent 44 3" xfId="2636" xr:uid="{00000000-0005-0000-0000-00004BE50000}"/>
    <cellStyle name="Percent 44 3 2" xfId="5994" xr:uid="{00000000-0005-0000-0000-00004CE50000}"/>
    <cellStyle name="Percent 44 3 2 2" xfId="19276" xr:uid="{00000000-0005-0000-0000-00004DE50000}"/>
    <cellStyle name="Percent 44 3 2 2 2" xfId="27230" xr:uid="{00000000-0005-0000-0000-00004EE50000}"/>
    <cellStyle name="Percent 44 3 2 2 2 2" xfId="56189" xr:uid="{00000000-0005-0000-0000-00004FE50000}"/>
    <cellStyle name="Percent 44 3 2 2 3" xfId="48248" xr:uid="{00000000-0005-0000-0000-000050E50000}"/>
    <cellStyle name="Percent 44 3 2 3" xfId="12606" xr:uid="{00000000-0005-0000-0000-000051E50000}"/>
    <cellStyle name="Percent 44 3 2 3 2" xfId="41664" xr:uid="{00000000-0005-0000-0000-000052E50000}"/>
    <cellStyle name="Percent 44 3 2 4" xfId="35080" xr:uid="{00000000-0005-0000-0000-000053E50000}"/>
    <cellStyle name="Percent 44 3 3" xfId="16124" xr:uid="{00000000-0005-0000-0000-000054E50000}"/>
    <cellStyle name="Percent 44 3 3 2" xfId="24078" xr:uid="{00000000-0005-0000-0000-000055E50000}"/>
    <cellStyle name="Percent 44 3 3 2 2" xfId="53037" xr:uid="{00000000-0005-0000-0000-000056E50000}"/>
    <cellStyle name="Percent 44 3 3 3" xfId="45096" xr:uid="{00000000-0005-0000-0000-000057E50000}"/>
    <cellStyle name="Percent 44 3 4" xfId="9314" xr:uid="{00000000-0005-0000-0000-000058E50000}"/>
    <cellStyle name="Percent 44 3 4 2" xfId="38372" xr:uid="{00000000-0005-0000-0000-000059E50000}"/>
    <cellStyle name="Percent 44 3 5" xfId="31788" xr:uid="{00000000-0005-0000-0000-00005AE50000}"/>
    <cellStyle name="Percent 44 4" xfId="3834" xr:uid="{00000000-0005-0000-0000-00005BE50000}"/>
    <cellStyle name="Percent 44 4 2" xfId="17128" xr:uid="{00000000-0005-0000-0000-00005CE50000}"/>
    <cellStyle name="Percent 44 4 2 2" xfId="25082" xr:uid="{00000000-0005-0000-0000-00005DE50000}"/>
    <cellStyle name="Percent 44 4 2 2 2" xfId="54041" xr:uid="{00000000-0005-0000-0000-00005EE50000}"/>
    <cellStyle name="Percent 44 4 2 3" xfId="46100" xr:uid="{00000000-0005-0000-0000-00005FE50000}"/>
    <cellStyle name="Percent 44 4 3" xfId="10458" xr:uid="{00000000-0005-0000-0000-000060E50000}"/>
    <cellStyle name="Percent 44 4 3 2" xfId="39516" xr:uid="{00000000-0005-0000-0000-000061E50000}"/>
    <cellStyle name="Percent 44 4 4" xfId="32932" xr:uid="{00000000-0005-0000-0000-000062E50000}"/>
    <cellStyle name="Percent 44 5" xfId="4990" xr:uid="{00000000-0005-0000-0000-000063E50000}"/>
    <cellStyle name="Percent 44 5 2" xfId="18272" xr:uid="{00000000-0005-0000-0000-000064E50000}"/>
    <cellStyle name="Percent 44 5 2 2" xfId="26226" xr:uid="{00000000-0005-0000-0000-000065E50000}"/>
    <cellStyle name="Percent 44 5 2 2 2" xfId="55185" xr:uid="{00000000-0005-0000-0000-000066E50000}"/>
    <cellStyle name="Percent 44 5 2 3" xfId="47244" xr:uid="{00000000-0005-0000-0000-000067E50000}"/>
    <cellStyle name="Percent 44 5 3" xfId="11602" xr:uid="{00000000-0005-0000-0000-000068E50000}"/>
    <cellStyle name="Percent 44 5 3 2" xfId="40660" xr:uid="{00000000-0005-0000-0000-000069E50000}"/>
    <cellStyle name="Percent 44 5 4" xfId="34076" xr:uid="{00000000-0005-0000-0000-00006AE50000}"/>
    <cellStyle name="Percent 44 6" xfId="7159" xr:uid="{00000000-0005-0000-0000-00006BE50000}"/>
    <cellStyle name="Percent 44 6 2" xfId="20420" xr:uid="{00000000-0005-0000-0000-00006CE50000}"/>
    <cellStyle name="Percent 44 6 2 2" xfId="28374" xr:uid="{00000000-0005-0000-0000-00006DE50000}"/>
    <cellStyle name="Percent 44 6 2 2 2" xfId="57333" xr:uid="{00000000-0005-0000-0000-00006EE50000}"/>
    <cellStyle name="Percent 44 6 2 3" xfId="49392" xr:uid="{00000000-0005-0000-0000-00006FE50000}"/>
    <cellStyle name="Percent 44 6 3" xfId="13750" xr:uid="{00000000-0005-0000-0000-000070E50000}"/>
    <cellStyle name="Percent 44 6 3 2" xfId="42808" xr:uid="{00000000-0005-0000-0000-000071E50000}"/>
    <cellStyle name="Percent 44 6 4" xfId="36224" xr:uid="{00000000-0005-0000-0000-000072E50000}"/>
    <cellStyle name="Percent 44 7" xfId="15028" xr:uid="{00000000-0005-0000-0000-000073E50000}"/>
    <cellStyle name="Percent 44 7 2" xfId="23018" xr:uid="{00000000-0005-0000-0000-000074E50000}"/>
    <cellStyle name="Percent 44 7 2 2" xfId="51977" xr:uid="{00000000-0005-0000-0000-000075E50000}"/>
    <cellStyle name="Percent 44 7 3" xfId="44036" xr:uid="{00000000-0005-0000-0000-000076E50000}"/>
    <cellStyle name="Percent 44 8" xfId="21570" xr:uid="{00000000-0005-0000-0000-000077E50000}"/>
    <cellStyle name="Percent 44 8 2" xfId="29518" xr:uid="{00000000-0005-0000-0000-000078E50000}"/>
    <cellStyle name="Percent 44 8 2 2" xfId="58477" xr:uid="{00000000-0005-0000-0000-000079E50000}"/>
    <cellStyle name="Percent 44 8 3" xfId="50536" xr:uid="{00000000-0005-0000-0000-00007AE50000}"/>
    <cellStyle name="Percent 44 9" xfId="8310" xr:uid="{00000000-0005-0000-0000-00007BE50000}"/>
    <cellStyle name="Percent 44 9 2" xfId="37368" xr:uid="{00000000-0005-0000-0000-00007CE50000}"/>
    <cellStyle name="Percent 45" xfId="1769" xr:uid="{00000000-0005-0000-0000-00007DE50000}"/>
    <cellStyle name="Percent 46" xfId="1770" xr:uid="{00000000-0005-0000-0000-00007EE50000}"/>
    <cellStyle name="Percent 47" xfId="1957" xr:uid="{00000000-0005-0000-0000-00007FE50000}"/>
    <cellStyle name="Percent 48" xfId="1773" xr:uid="{00000000-0005-0000-0000-000080E50000}"/>
    <cellStyle name="Percent 49" xfId="1839" xr:uid="{00000000-0005-0000-0000-000081E50000}"/>
    <cellStyle name="Percent 5" xfId="101" xr:uid="{00000000-0005-0000-0000-000082E50000}"/>
    <cellStyle name="Percent 5 2" xfId="123" xr:uid="{00000000-0005-0000-0000-000083E50000}"/>
    <cellStyle name="Percent 5 3" xfId="1226" xr:uid="{00000000-0005-0000-0000-000084E50000}"/>
    <cellStyle name="Percent 5 4" xfId="3528" xr:uid="{00000000-0005-0000-0000-000085E50000}"/>
    <cellStyle name="Percent 5 4 2" xfId="4678" xr:uid="{00000000-0005-0000-0000-000086E50000}"/>
    <cellStyle name="Percent 5 4 2 2" xfId="17972" xr:uid="{00000000-0005-0000-0000-000087E50000}"/>
    <cellStyle name="Percent 5 4 2 2 2" xfId="25926" xr:uid="{00000000-0005-0000-0000-000088E50000}"/>
    <cellStyle name="Percent 5 4 2 2 2 2" xfId="54885" xr:uid="{00000000-0005-0000-0000-000089E50000}"/>
    <cellStyle name="Percent 5 4 2 2 3" xfId="46944" xr:uid="{00000000-0005-0000-0000-00008AE50000}"/>
    <cellStyle name="Percent 5 4 2 3" xfId="11302" xr:uid="{00000000-0005-0000-0000-00008BE50000}"/>
    <cellStyle name="Percent 5 4 2 3 2" xfId="40360" xr:uid="{00000000-0005-0000-0000-00008CE50000}"/>
    <cellStyle name="Percent 5 4 2 4" xfId="33776" xr:uid="{00000000-0005-0000-0000-00008DE50000}"/>
    <cellStyle name="Percent 5 4 3" xfId="6838" xr:uid="{00000000-0005-0000-0000-00008EE50000}"/>
    <cellStyle name="Percent 5 4 3 2" xfId="20120" xr:uid="{00000000-0005-0000-0000-00008FE50000}"/>
    <cellStyle name="Percent 5 4 3 2 2" xfId="28074" xr:uid="{00000000-0005-0000-0000-000090E50000}"/>
    <cellStyle name="Percent 5 4 3 2 2 2" xfId="57033" xr:uid="{00000000-0005-0000-0000-000091E50000}"/>
    <cellStyle name="Percent 5 4 3 2 3" xfId="49092" xr:uid="{00000000-0005-0000-0000-000092E50000}"/>
    <cellStyle name="Percent 5 4 3 3" xfId="13450" xr:uid="{00000000-0005-0000-0000-000093E50000}"/>
    <cellStyle name="Percent 5 4 3 3 2" xfId="42508" xr:uid="{00000000-0005-0000-0000-000094E50000}"/>
    <cellStyle name="Percent 5 4 3 4" xfId="35924" xr:uid="{00000000-0005-0000-0000-000095E50000}"/>
    <cellStyle name="Percent 5 4 4" xfId="8003" xr:uid="{00000000-0005-0000-0000-000096E50000}"/>
    <cellStyle name="Percent 5 4 4 2" xfId="21264" xr:uid="{00000000-0005-0000-0000-000097E50000}"/>
    <cellStyle name="Percent 5 4 4 2 2" xfId="29218" xr:uid="{00000000-0005-0000-0000-000098E50000}"/>
    <cellStyle name="Percent 5 4 4 2 2 2" xfId="58177" xr:uid="{00000000-0005-0000-0000-000099E50000}"/>
    <cellStyle name="Percent 5 4 4 2 3" xfId="50236" xr:uid="{00000000-0005-0000-0000-00009AE50000}"/>
    <cellStyle name="Percent 5 4 4 3" xfId="14594" xr:uid="{00000000-0005-0000-0000-00009BE50000}"/>
    <cellStyle name="Percent 5 4 4 3 2" xfId="43652" xr:uid="{00000000-0005-0000-0000-00009CE50000}"/>
    <cellStyle name="Percent 5 4 4 4" xfId="37068" xr:uid="{00000000-0005-0000-0000-00009DE50000}"/>
    <cellStyle name="Percent 5 4 5" xfId="15876" xr:uid="{00000000-0005-0000-0000-00009EE50000}"/>
    <cellStyle name="Percent 5 4 5 2" xfId="23865" xr:uid="{00000000-0005-0000-0000-00009FE50000}"/>
    <cellStyle name="Percent 5 4 5 2 2" xfId="52824" xr:uid="{00000000-0005-0000-0000-0000A0E50000}"/>
    <cellStyle name="Percent 5 4 5 3" xfId="44883" xr:uid="{00000000-0005-0000-0000-0000A1E50000}"/>
    <cellStyle name="Percent 5 4 6" xfId="22414" xr:uid="{00000000-0005-0000-0000-0000A2E50000}"/>
    <cellStyle name="Percent 5 4 6 2" xfId="30362" xr:uid="{00000000-0005-0000-0000-0000A3E50000}"/>
    <cellStyle name="Percent 5 4 6 2 2" xfId="59321" xr:uid="{00000000-0005-0000-0000-0000A4E50000}"/>
    <cellStyle name="Percent 5 4 6 3" xfId="51380" xr:uid="{00000000-0005-0000-0000-0000A5E50000}"/>
    <cellStyle name="Percent 5 4 7" xfId="10158" xr:uid="{00000000-0005-0000-0000-0000A6E50000}"/>
    <cellStyle name="Percent 5 4 7 2" xfId="39216" xr:uid="{00000000-0005-0000-0000-0000A7E50000}"/>
    <cellStyle name="Percent 5 4 8" xfId="32632" xr:uid="{00000000-0005-0000-0000-0000A8E50000}"/>
    <cellStyle name="Percent 5 5" xfId="22561" xr:uid="{00000000-0005-0000-0000-0000A9E50000}"/>
    <cellStyle name="Percent 5 5 2" xfId="30502" xr:uid="{00000000-0005-0000-0000-0000AAE50000}"/>
    <cellStyle name="Percent 5 5 2 2" xfId="59461" xr:uid="{00000000-0005-0000-0000-0000ABE50000}"/>
    <cellStyle name="Percent 5 5 3" xfId="51523" xr:uid="{00000000-0005-0000-0000-0000ACE50000}"/>
    <cellStyle name="Percent 5 6" xfId="22664" xr:uid="{00000000-0005-0000-0000-0000ADE50000}"/>
    <cellStyle name="Percent 5 6 2" xfId="51626" xr:uid="{00000000-0005-0000-0000-0000AEE50000}"/>
    <cellStyle name="Percent 50" xfId="3380" xr:uid="{00000000-0005-0000-0000-0000AFE50000}"/>
    <cellStyle name="Percent 50 2" xfId="4578" xr:uid="{00000000-0005-0000-0000-0000B0E50000}"/>
    <cellStyle name="Percent 50 2 2" xfId="17872" xr:uid="{00000000-0005-0000-0000-0000B1E50000}"/>
    <cellStyle name="Percent 50 2 2 2" xfId="25826" xr:uid="{00000000-0005-0000-0000-0000B2E50000}"/>
    <cellStyle name="Percent 50 2 2 2 2" xfId="54785" xr:uid="{00000000-0005-0000-0000-0000B3E50000}"/>
    <cellStyle name="Percent 50 2 2 3" xfId="46844" xr:uid="{00000000-0005-0000-0000-0000B4E50000}"/>
    <cellStyle name="Percent 50 2 3" xfId="11202" xr:uid="{00000000-0005-0000-0000-0000B5E50000}"/>
    <cellStyle name="Percent 50 2 3 2" xfId="40260" xr:uid="{00000000-0005-0000-0000-0000B6E50000}"/>
    <cellStyle name="Percent 50 2 4" xfId="33676" xr:uid="{00000000-0005-0000-0000-0000B7E50000}"/>
    <cellStyle name="Percent 50 3" xfId="6738" xr:uid="{00000000-0005-0000-0000-0000B8E50000}"/>
    <cellStyle name="Percent 50 3 2" xfId="20020" xr:uid="{00000000-0005-0000-0000-0000B9E50000}"/>
    <cellStyle name="Percent 50 3 2 2" xfId="27974" xr:uid="{00000000-0005-0000-0000-0000BAE50000}"/>
    <cellStyle name="Percent 50 3 2 2 2" xfId="56933" xr:uid="{00000000-0005-0000-0000-0000BBE50000}"/>
    <cellStyle name="Percent 50 3 2 3" xfId="48992" xr:uid="{00000000-0005-0000-0000-0000BCE50000}"/>
    <cellStyle name="Percent 50 3 3" xfId="13350" xr:uid="{00000000-0005-0000-0000-0000BDE50000}"/>
    <cellStyle name="Percent 50 3 3 2" xfId="42408" xr:uid="{00000000-0005-0000-0000-0000BEE50000}"/>
    <cellStyle name="Percent 50 3 4" xfId="35824" xr:uid="{00000000-0005-0000-0000-0000BFE50000}"/>
    <cellStyle name="Percent 50 4" xfId="7903" xr:uid="{00000000-0005-0000-0000-0000C0E50000}"/>
    <cellStyle name="Percent 50 4 2" xfId="21164" xr:uid="{00000000-0005-0000-0000-0000C1E50000}"/>
    <cellStyle name="Percent 50 4 2 2" xfId="29118" xr:uid="{00000000-0005-0000-0000-0000C2E50000}"/>
    <cellStyle name="Percent 50 4 2 2 2" xfId="58077" xr:uid="{00000000-0005-0000-0000-0000C3E50000}"/>
    <cellStyle name="Percent 50 4 2 3" xfId="50136" xr:uid="{00000000-0005-0000-0000-0000C4E50000}"/>
    <cellStyle name="Percent 50 4 3" xfId="14494" xr:uid="{00000000-0005-0000-0000-0000C5E50000}"/>
    <cellStyle name="Percent 50 4 3 2" xfId="43552" xr:uid="{00000000-0005-0000-0000-0000C6E50000}"/>
    <cellStyle name="Percent 50 4 4" xfId="36968" xr:uid="{00000000-0005-0000-0000-0000C7E50000}"/>
    <cellStyle name="Percent 50 5" xfId="15773" xr:uid="{00000000-0005-0000-0000-0000C8E50000}"/>
    <cellStyle name="Percent 50 5 2" xfId="23763" xr:uid="{00000000-0005-0000-0000-0000C9E50000}"/>
    <cellStyle name="Percent 50 5 2 2" xfId="52722" xr:uid="{00000000-0005-0000-0000-0000CAE50000}"/>
    <cellStyle name="Percent 50 5 3" xfId="44781" xr:uid="{00000000-0005-0000-0000-0000CBE50000}"/>
    <cellStyle name="Percent 50 6" xfId="22314" xr:uid="{00000000-0005-0000-0000-0000CCE50000}"/>
    <cellStyle name="Percent 50 6 2" xfId="30262" xr:uid="{00000000-0005-0000-0000-0000CDE50000}"/>
    <cellStyle name="Percent 50 6 2 2" xfId="59221" xr:uid="{00000000-0005-0000-0000-0000CEE50000}"/>
    <cellStyle name="Percent 50 6 3" xfId="51280" xr:uid="{00000000-0005-0000-0000-0000CFE50000}"/>
    <cellStyle name="Percent 50 7" xfId="10058" xr:uid="{00000000-0005-0000-0000-0000D0E50000}"/>
    <cellStyle name="Percent 50 7 2" xfId="39116" xr:uid="{00000000-0005-0000-0000-0000D1E50000}"/>
    <cellStyle name="Percent 50 8" xfId="32532" xr:uid="{00000000-0005-0000-0000-0000D2E50000}"/>
    <cellStyle name="Percent 51" xfId="3534" xr:uid="{00000000-0005-0000-0000-0000D3E50000}"/>
    <cellStyle name="Percent 51 2" xfId="4681" xr:uid="{00000000-0005-0000-0000-0000D4E50000}"/>
    <cellStyle name="Percent 51 2 2" xfId="17975" xr:uid="{00000000-0005-0000-0000-0000D5E50000}"/>
    <cellStyle name="Percent 51 2 2 2" xfId="25929" xr:uid="{00000000-0005-0000-0000-0000D6E50000}"/>
    <cellStyle name="Percent 51 2 2 2 2" xfId="54888" xr:uid="{00000000-0005-0000-0000-0000D7E50000}"/>
    <cellStyle name="Percent 51 2 2 3" xfId="46947" xr:uid="{00000000-0005-0000-0000-0000D8E50000}"/>
    <cellStyle name="Percent 51 2 3" xfId="11305" xr:uid="{00000000-0005-0000-0000-0000D9E50000}"/>
    <cellStyle name="Percent 51 2 3 2" xfId="40363" xr:uid="{00000000-0005-0000-0000-0000DAE50000}"/>
    <cellStyle name="Percent 51 2 4" xfId="33779" xr:uid="{00000000-0005-0000-0000-0000DBE50000}"/>
    <cellStyle name="Percent 51 3" xfId="6841" xr:uid="{00000000-0005-0000-0000-0000DCE50000}"/>
    <cellStyle name="Percent 51 3 2" xfId="20123" xr:uid="{00000000-0005-0000-0000-0000DDE50000}"/>
    <cellStyle name="Percent 51 3 2 2" xfId="28077" xr:uid="{00000000-0005-0000-0000-0000DEE50000}"/>
    <cellStyle name="Percent 51 3 2 2 2" xfId="57036" xr:uid="{00000000-0005-0000-0000-0000DFE50000}"/>
    <cellStyle name="Percent 51 3 2 3" xfId="49095" xr:uid="{00000000-0005-0000-0000-0000E0E50000}"/>
    <cellStyle name="Percent 51 3 3" xfId="13453" xr:uid="{00000000-0005-0000-0000-0000E1E50000}"/>
    <cellStyle name="Percent 51 3 3 2" xfId="42511" xr:uid="{00000000-0005-0000-0000-0000E2E50000}"/>
    <cellStyle name="Percent 51 3 4" xfId="35927" xr:uid="{00000000-0005-0000-0000-0000E3E50000}"/>
    <cellStyle name="Percent 51 4" xfId="8006" xr:uid="{00000000-0005-0000-0000-0000E4E50000}"/>
    <cellStyle name="Percent 51 4 2" xfId="21267" xr:uid="{00000000-0005-0000-0000-0000E5E50000}"/>
    <cellStyle name="Percent 51 4 2 2" xfId="29221" xr:uid="{00000000-0005-0000-0000-0000E6E50000}"/>
    <cellStyle name="Percent 51 4 2 2 2" xfId="58180" xr:uid="{00000000-0005-0000-0000-0000E7E50000}"/>
    <cellStyle name="Percent 51 4 2 3" xfId="50239" xr:uid="{00000000-0005-0000-0000-0000E8E50000}"/>
    <cellStyle name="Percent 51 4 3" xfId="14597" xr:uid="{00000000-0005-0000-0000-0000E9E50000}"/>
    <cellStyle name="Percent 51 4 3 2" xfId="43655" xr:uid="{00000000-0005-0000-0000-0000EAE50000}"/>
    <cellStyle name="Percent 51 4 4" xfId="37071" xr:uid="{00000000-0005-0000-0000-0000EBE50000}"/>
    <cellStyle name="Percent 51 5" xfId="15880" xr:uid="{00000000-0005-0000-0000-0000ECE50000}"/>
    <cellStyle name="Percent 51 5 2" xfId="23869" xr:uid="{00000000-0005-0000-0000-0000EDE50000}"/>
    <cellStyle name="Percent 51 5 2 2" xfId="52828" xr:uid="{00000000-0005-0000-0000-0000EEE50000}"/>
    <cellStyle name="Percent 51 5 3" xfId="44887" xr:uid="{00000000-0005-0000-0000-0000EFE50000}"/>
    <cellStyle name="Percent 51 6" xfId="22417" xr:uid="{00000000-0005-0000-0000-0000F0E50000}"/>
    <cellStyle name="Percent 51 6 2" xfId="30365" xr:uid="{00000000-0005-0000-0000-0000F1E50000}"/>
    <cellStyle name="Percent 51 6 2 2" xfId="59324" xr:uid="{00000000-0005-0000-0000-0000F2E50000}"/>
    <cellStyle name="Percent 51 6 3" xfId="51383" xr:uid="{00000000-0005-0000-0000-0000F3E50000}"/>
    <cellStyle name="Percent 51 7" xfId="10161" xr:uid="{00000000-0005-0000-0000-0000F4E50000}"/>
    <cellStyle name="Percent 51 7 2" xfId="39219" xr:uid="{00000000-0005-0000-0000-0000F5E50000}"/>
    <cellStyle name="Percent 51 8" xfId="32635" xr:uid="{00000000-0005-0000-0000-0000F6E50000}"/>
    <cellStyle name="Percent 52" xfId="3543" xr:uid="{00000000-0005-0000-0000-0000F7E50000}"/>
    <cellStyle name="Percent 52 2" xfId="4690" xr:uid="{00000000-0005-0000-0000-0000F8E50000}"/>
    <cellStyle name="Percent 52 2 2" xfId="17984" xr:uid="{00000000-0005-0000-0000-0000F9E50000}"/>
    <cellStyle name="Percent 52 2 2 2" xfId="25938" xr:uid="{00000000-0005-0000-0000-0000FAE50000}"/>
    <cellStyle name="Percent 52 2 2 2 2" xfId="54897" xr:uid="{00000000-0005-0000-0000-0000FBE50000}"/>
    <cellStyle name="Percent 52 2 2 3" xfId="46956" xr:uid="{00000000-0005-0000-0000-0000FCE50000}"/>
    <cellStyle name="Percent 52 2 3" xfId="11314" xr:uid="{00000000-0005-0000-0000-0000FDE50000}"/>
    <cellStyle name="Percent 52 2 3 2" xfId="40372" xr:uid="{00000000-0005-0000-0000-0000FEE50000}"/>
    <cellStyle name="Percent 52 2 4" xfId="33788" xr:uid="{00000000-0005-0000-0000-0000FFE50000}"/>
    <cellStyle name="Percent 52 3" xfId="6850" xr:uid="{00000000-0005-0000-0000-000000E60000}"/>
    <cellStyle name="Percent 52 3 2" xfId="20132" xr:uid="{00000000-0005-0000-0000-000001E60000}"/>
    <cellStyle name="Percent 52 3 2 2" xfId="28086" xr:uid="{00000000-0005-0000-0000-000002E60000}"/>
    <cellStyle name="Percent 52 3 2 2 2" xfId="57045" xr:uid="{00000000-0005-0000-0000-000003E60000}"/>
    <cellStyle name="Percent 52 3 2 3" xfId="49104" xr:uid="{00000000-0005-0000-0000-000004E60000}"/>
    <cellStyle name="Percent 52 3 3" xfId="13462" xr:uid="{00000000-0005-0000-0000-000005E60000}"/>
    <cellStyle name="Percent 52 3 3 2" xfId="42520" xr:uid="{00000000-0005-0000-0000-000006E60000}"/>
    <cellStyle name="Percent 52 3 4" xfId="35936" xr:uid="{00000000-0005-0000-0000-000007E60000}"/>
    <cellStyle name="Percent 52 4" xfId="8015" xr:uid="{00000000-0005-0000-0000-000008E60000}"/>
    <cellStyle name="Percent 52 4 2" xfId="21276" xr:uid="{00000000-0005-0000-0000-000009E60000}"/>
    <cellStyle name="Percent 52 4 2 2" xfId="29230" xr:uid="{00000000-0005-0000-0000-00000AE60000}"/>
    <cellStyle name="Percent 52 4 2 2 2" xfId="58189" xr:uid="{00000000-0005-0000-0000-00000BE60000}"/>
    <cellStyle name="Percent 52 4 2 3" xfId="50248" xr:uid="{00000000-0005-0000-0000-00000CE60000}"/>
    <cellStyle name="Percent 52 4 3" xfId="14606" xr:uid="{00000000-0005-0000-0000-00000DE60000}"/>
    <cellStyle name="Percent 52 4 3 2" xfId="43664" xr:uid="{00000000-0005-0000-0000-00000EE60000}"/>
    <cellStyle name="Percent 52 4 4" xfId="37080" xr:uid="{00000000-0005-0000-0000-00000FE60000}"/>
    <cellStyle name="Percent 52 5" xfId="15889" xr:uid="{00000000-0005-0000-0000-000010E60000}"/>
    <cellStyle name="Percent 52 5 2" xfId="23878" xr:uid="{00000000-0005-0000-0000-000011E60000}"/>
    <cellStyle name="Percent 52 5 2 2" xfId="52837" xr:uid="{00000000-0005-0000-0000-000012E60000}"/>
    <cellStyle name="Percent 52 5 3" xfId="44896" xr:uid="{00000000-0005-0000-0000-000013E60000}"/>
    <cellStyle name="Percent 52 6" xfId="22426" xr:uid="{00000000-0005-0000-0000-000014E60000}"/>
    <cellStyle name="Percent 52 6 2" xfId="30374" xr:uid="{00000000-0005-0000-0000-000015E60000}"/>
    <cellStyle name="Percent 52 6 2 2" xfId="59333" xr:uid="{00000000-0005-0000-0000-000016E60000}"/>
    <cellStyle name="Percent 52 6 3" xfId="51392" xr:uid="{00000000-0005-0000-0000-000017E60000}"/>
    <cellStyle name="Percent 52 7" xfId="10170" xr:uid="{00000000-0005-0000-0000-000018E60000}"/>
    <cellStyle name="Percent 52 7 2" xfId="39228" xr:uid="{00000000-0005-0000-0000-000019E60000}"/>
    <cellStyle name="Percent 52 8" xfId="32644" xr:uid="{00000000-0005-0000-0000-00001AE60000}"/>
    <cellStyle name="Percent 53" xfId="3537" xr:uid="{00000000-0005-0000-0000-00001BE60000}"/>
    <cellStyle name="Percent 53 2" xfId="4684" xr:uid="{00000000-0005-0000-0000-00001CE60000}"/>
    <cellStyle name="Percent 53 2 2" xfId="17978" xr:uid="{00000000-0005-0000-0000-00001DE60000}"/>
    <cellStyle name="Percent 53 2 2 2" xfId="25932" xr:uid="{00000000-0005-0000-0000-00001EE60000}"/>
    <cellStyle name="Percent 53 2 2 2 2" xfId="54891" xr:uid="{00000000-0005-0000-0000-00001FE60000}"/>
    <cellStyle name="Percent 53 2 2 3" xfId="46950" xr:uid="{00000000-0005-0000-0000-000020E60000}"/>
    <cellStyle name="Percent 53 2 3" xfId="11308" xr:uid="{00000000-0005-0000-0000-000021E60000}"/>
    <cellStyle name="Percent 53 2 3 2" xfId="40366" xr:uid="{00000000-0005-0000-0000-000022E60000}"/>
    <cellStyle name="Percent 53 2 4" xfId="33782" xr:uid="{00000000-0005-0000-0000-000023E60000}"/>
    <cellStyle name="Percent 53 3" xfId="6844" xr:uid="{00000000-0005-0000-0000-000024E60000}"/>
    <cellStyle name="Percent 53 3 2" xfId="20126" xr:uid="{00000000-0005-0000-0000-000025E60000}"/>
    <cellStyle name="Percent 53 3 2 2" xfId="28080" xr:uid="{00000000-0005-0000-0000-000026E60000}"/>
    <cellStyle name="Percent 53 3 2 2 2" xfId="57039" xr:uid="{00000000-0005-0000-0000-000027E60000}"/>
    <cellStyle name="Percent 53 3 2 3" xfId="49098" xr:uid="{00000000-0005-0000-0000-000028E60000}"/>
    <cellStyle name="Percent 53 3 3" xfId="13456" xr:uid="{00000000-0005-0000-0000-000029E60000}"/>
    <cellStyle name="Percent 53 3 3 2" xfId="42514" xr:uid="{00000000-0005-0000-0000-00002AE60000}"/>
    <cellStyle name="Percent 53 3 4" xfId="35930" xr:uid="{00000000-0005-0000-0000-00002BE60000}"/>
    <cellStyle name="Percent 53 4" xfId="8009" xr:uid="{00000000-0005-0000-0000-00002CE60000}"/>
    <cellStyle name="Percent 53 4 2" xfId="21270" xr:uid="{00000000-0005-0000-0000-00002DE60000}"/>
    <cellStyle name="Percent 53 4 2 2" xfId="29224" xr:uid="{00000000-0005-0000-0000-00002EE60000}"/>
    <cellStyle name="Percent 53 4 2 2 2" xfId="58183" xr:uid="{00000000-0005-0000-0000-00002FE60000}"/>
    <cellStyle name="Percent 53 4 2 3" xfId="50242" xr:uid="{00000000-0005-0000-0000-000030E60000}"/>
    <cellStyle name="Percent 53 4 3" xfId="14600" xr:uid="{00000000-0005-0000-0000-000031E60000}"/>
    <cellStyle name="Percent 53 4 3 2" xfId="43658" xr:uid="{00000000-0005-0000-0000-000032E60000}"/>
    <cellStyle name="Percent 53 4 4" xfId="37074" xr:uid="{00000000-0005-0000-0000-000033E60000}"/>
    <cellStyle name="Percent 53 5" xfId="15883" xr:uid="{00000000-0005-0000-0000-000034E60000}"/>
    <cellStyle name="Percent 53 5 2" xfId="23872" xr:uid="{00000000-0005-0000-0000-000035E60000}"/>
    <cellStyle name="Percent 53 5 2 2" xfId="52831" xr:uid="{00000000-0005-0000-0000-000036E60000}"/>
    <cellStyle name="Percent 53 5 3" xfId="44890" xr:uid="{00000000-0005-0000-0000-000037E60000}"/>
    <cellStyle name="Percent 53 6" xfId="22420" xr:uid="{00000000-0005-0000-0000-000038E60000}"/>
    <cellStyle name="Percent 53 6 2" xfId="30368" xr:uid="{00000000-0005-0000-0000-000039E60000}"/>
    <cellStyle name="Percent 53 6 2 2" xfId="59327" xr:uid="{00000000-0005-0000-0000-00003AE60000}"/>
    <cellStyle name="Percent 53 6 3" xfId="51386" xr:uid="{00000000-0005-0000-0000-00003BE60000}"/>
    <cellStyle name="Percent 53 7" xfId="10164" xr:uid="{00000000-0005-0000-0000-00003CE60000}"/>
    <cellStyle name="Percent 53 7 2" xfId="39222" xr:uid="{00000000-0005-0000-0000-00003DE60000}"/>
    <cellStyle name="Percent 53 8" xfId="32638" xr:uid="{00000000-0005-0000-0000-00003EE60000}"/>
    <cellStyle name="Percent 54" xfId="3546" xr:uid="{00000000-0005-0000-0000-00003FE60000}"/>
    <cellStyle name="Percent 54 2" xfId="4693" xr:uid="{00000000-0005-0000-0000-000040E60000}"/>
    <cellStyle name="Percent 54 2 2" xfId="17987" xr:uid="{00000000-0005-0000-0000-000041E60000}"/>
    <cellStyle name="Percent 54 2 2 2" xfId="25941" xr:uid="{00000000-0005-0000-0000-000042E60000}"/>
    <cellStyle name="Percent 54 2 2 2 2" xfId="54900" xr:uid="{00000000-0005-0000-0000-000043E60000}"/>
    <cellStyle name="Percent 54 2 2 3" xfId="46959" xr:uid="{00000000-0005-0000-0000-000044E60000}"/>
    <cellStyle name="Percent 54 2 3" xfId="11317" xr:uid="{00000000-0005-0000-0000-000045E60000}"/>
    <cellStyle name="Percent 54 2 3 2" xfId="40375" xr:uid="{00000000-0005-0000-0000-000046E60000}"/>
    <cellStyle name="Percent 54 2 4" xfId="33791" xr:uid="{00000000-0005-0000-0000-000047E60000}"/>
    <cellStyle name="Percent 54 3" xfId="6853" xr:uid="{00000000-0005-0000-0000-000048E60000}"/>
    <cellStyle name="Percent 54 3 2" xfId="20135" xr:uid="{00000000-0005-0000-0000-000049E60000}"/>
    <cellStyle name="Percent 54 3 2 2" xfId="28089" xr:uid="{00000000-0005-0000-0000-00004AE60000}"/>
    <cellStyle name="Percent 54 3 2 2 2" xfId="57048" xr:uid="{00000000-0005-0000-0000-00004BE60000}"/>
    <cellStyle name="Percent 54 3 2 3" xfId="49107" xr:uid="{00000000-0005-0000-0000-00004CE60000}"/>
    <cellStyle name="Percent 54 3 3" xfId="13465" xr:uid="{00000000-0005-0000-0000-00004DE60000}"/>
    <cellStyle name="Percent 54 3 3 2" xfId="42523" xr:uid="{00000000-0005-0000-0000-00004EE60000}"/>
    <cellStyle name="Percent 54 3 4" xfId="35939" xr:uid="{00000000-0005-0000-0000-00004FE60000}"/>
    <cellStyle name="Percent 54 4" xfId="8018" xr:uid="{00000000-0005-0000-0000-000050E60000}"/>
    <cellStyle name="Percent 54 4 2" xfId="21279" xr:uid="{00000000-0005-0000-0000-000051E60000}"/>
    <cellStyle name="Percent 54 4 2 2" xfId="29233" xr:uid="{00000000-0005-0000-0000-000052E60000}"/>
    <cellStyle name="Percent 54 4 2 2 2" xfId="58192" xr:uid="{00000000-0005-0000-0000-000053E60000}"/>
    <cellStyle name="Percent 54 4 2 3" xfId="50251" xr:uid="{00000000-0005-0000-0000-000054E60000}"/>
    <cellStyle name="Percent 54 4 3" xfId="14609" xr:uid="{00000000-0005-0000-0000-000055E60000}"/>
    <cellStyle name="Percent 54 4 3 2" xfId="43667" xr:uid="{00000000-0005-0000-0000-000056E60000}"/>
    <cellStyle name="Percent 54 4 4" xfId="37083" xr:uid="{00000000-0005-0000-0000-000057E60000}"/>
    <cellStyle name="Percent 54 5" xfId="15892" xr:uid="{00000000-0005-0000-0000-000058E60000}"/>
    <cellStyle name="Percent 54 5 2" xfId="23881" xr:uid="{00000000-0005-0000-0000-000059E60000}"/>
    <cellStyle name="Percent 54 5 2 2" xfId="52840" xr:uid="{00000000-0005-0000-0000-00005AE60000}"/>
    <cellStyle name="Percent 54 5 3" xfId="44899" xr:uid="{00000000-0005-0000-0000-00005BE60000}"/>
    <cellStyle name="Percent 54 6" xfId="22429" xr:uid="{00000000-0005-0000-0000-00005CE60000}"/>
    <cellStyle name="Percent 54 6 2" xfId="30377" xr:uid="{00000000-0005-0000-0000-00005DE60000}"/>
    <cellStyle name="Percent 54 6 2 2" xfId="59336" xr:uid="{00000000-0005-0000-0000-00005EE60000}"/>
    <cellStyle name="Percent 54 6 3" xfId="51395" xr:uid="{00000000-0005-0000-0000-00005FE60000}"/>
    <cellStyle name="Percent 54 7" xfId="10173" xr:uid="{00000000-0005-0000-0000-000060E60000}"/>
    <cellStyle name="Percent 54 7 2" xfId="39231" xr:uid="{00000000-0005-0000-0000-000061E60000}"/>
    <cellStyle name="Percent 54 8" xfId="32647" xr:uid="{00000000-0005-0000-0000-000062E60000}"/>
    <cellStyle name="Percent 55" xfId="3539" xr:uid="{00000000-0005-0000-0000-000063E60000}"/>
    <cellStyle name="Percent 55 2" xfId="4686" xr:uid="{00000000-0005-0000-0000-000064E60000}"/>
    <cellStyle name="Percent 55 2 2" xfId="17980" xr:uid="{00000000-0005-0000-0000-000065E60000}"/>
    <cellStyle name="Percent 55 2 2 2" xfId="25934" xr:uid="{00000000-0005-0000-0000-000066E60000}"/>
    <cellStyle name="Percent 55 2 2 2 2" xfId="54893" xr:uid="{00000000-0005-0000-0000-000067E60000}"/>
    <cellStyle name="Percent 55 2 2 3" xfId="46952" xr:uid="{00000000-0005-0000-0000-000068E60000}"/>
    <cellStyle name="Percent 55 2 3" xfId="11310" xr:uid="{00000000-0005-0000-0000-000069E60000}"/>
    <cellStyle name="Percent 55 2 3 2" xfId="40368" xr:uid="{00000000-0005-0000-0000-00006AE60000}"/>
    <cellStyle name="Percent 55 2 4" xfId="33784" xr:uid="{00000000-0005-0000-0000-00006BE60000}"/>
    <cellStyle name="Percent 55 3" xfId="6846" xr:uid="{00000000-0005-0000-0000-00006CE60000}"/>
    <cellStyle name="Percent 55 3 2" xfId="20128" xr:uid="{00000000-0005-0000-0000-00006DE60000}"/>
    <cellStyle name="Percent 55 3 2 2" xfId="28082" xr:uid="{00000000-0005-0000-0000-00006EE60000}"/>
    <cellStyle name="Percent 55 3 2 2 2" xfId="57041" xr:uid="{00000000-0005-0000-0000-00006FE60000}"/>
    <cellStyle name="Percent 55 3 2 3" xfId="49100" xr:uid="{00000000-0005-0000-0000-000070E60000}"/>
    <cellStyle name="Percent 55 3 3" xfId="13458" xr:uid="{00000000-0005-0000-0000-000071E60000}"/>
    <cellStyle name="Percent 55 3 3 2" xfId="42516" xr:uid="{00000000-0005-0000-0000-000072E60000}"/>
    <cellStyle name="Percent 55 3 4" xfId="35932" xr:uid="{00000000-0005-0000-0000-000073E60000}"/>
    <cellStyle name="Percent 55 4" xfId="8011" xr:uid="{00000000-0005-0000-0000-000074E60000}"/>
    <cellStyle name="Percent 55 4 2" xfId="21272" xr:uid="{00000000-0005-0000-0000-000075E60000}"/>
    <cellStyle name="Percent 55 4 2 2" xfId="29226" xr:uid="{00000000-0005-0000-0000-000076E60000}"/>
    <cellStyle name="Percent 55 4 2 2 2" xfId="58185" xr:uid="{00000000-0005-0000-0000-000077E60000}"/>
    <cellStyle name="Percent 55 4 2 3" xfId="50244" xr:uid="{00000000-0005-0000-0000-000078E60000}"/>
    <cellStyle name="Percent 55 4 3" xfId="14602" xr:uid="{00000000-0005-0000-0000-000079E60000}"/>
    <cellStyle name="Percent 55 4 3 2" xfId="43660" xr:uid="{00000000-0005-0000-0000-00007AE60000}"/>
    <cellStyle name="Percent 55 4 4" xfId="37076" xr:uid="{00000000-0005-0000-0000-00007BE60000}"/>
    <cellStyle name="Percent 55 5" xfId="15885" xr:uid="{00000000-0005-0000-0000-00007CE60000}"/>
    <cellStyle name="Percent 55 5 2" xfId="23874" xr:uid="{00000000-0005-0000-0000-00007DE60000}"/>
    <cellStyle name="Percent 55 5 2 2" xfId="52833" xr:uid="{00000000-0005-0000-0000-00007EE60000}"/>
    <cellStyle name="Percent 55 5 3" xfId="44892" xr:uid="{00000000-0005-0000-0000-00007FE60000}"/>
    <cellStyle name="Percent 55 6" xfId="22422" xr:uid="{00000000-0005-0000-0000-000080E60000}"/>
    <cellStyle name="Percent 55 6 2" xfId="30370" xr:uid="{00000000-0005-0000-0000-000081E60000}"/>
    <cellStyle name="Percent 55 6 2 2" xfId="59329" xr:uid="{00000000-0005-0000-0000-000082E60000}"/>
    <cellStyle name="Percent 55 6 3" xfId="51388" xr:uid="{00000000-0005-0000-0000-000083E60000}"/>
    <cellStyle name="Percent 55 7" xfId="10166" xr:uid="{00000000-0005-0000-0000-000084E60000}"/>
    <cellStyle name="Percent 55 7 2" xfId="39224" xr:uid="{00000000-0005-0000-0000-000085E60000}"/>
    <cellStyle name="Percent 55 8" xfId="32640" xr:uid="{00000000-0005-0000-0000-000086E60000}"/>
    <cellStyle name="Percent 56" xfId="3540" xr:uid="{00000000-0005-0000-0000-000087E60000}"/>
    <cellStyle name="Percent 56 2" xfId="4687" xr:uid="{00000000-0005-0000-0000-000088E60000}"/>
    <cellStyle name="Percent 56 2 2" xfId="17981" xr:uid="{00000000-0005-0000-0000-000089E60000}"/>
    <cellStyle name="Percent 56 2 2 2" xfId="25935" xr:uid="{00000000-0005-0000-0000-00008AE60000}"/>
    <cellStyle name="Percent 56 2 2 2 2" xfId="54894" xr:uid="{00000000-0005-0000-0000-00008BE60000}"/>
    <cellStyle name="Percent 56 2 2 3" xfId="46953" xr:uid="{00000000-0005-0000-0000-00008CE60000}"/>
    <cellStyle name="Percent 56 2 3" xfId="11311" xr:uid="{00000000-0005-0000-0000-00008DE60000}"/>
    <cellStyle name="Percent 56 2 3 2" xfId="40369" xr:uid="{00000000-0005-0000-0000-00008EE60000}"/>
    <cellStyle name="Percent 56 2 4" xfId="33785" xr:uid="{00000000-0005-0000-0000-00008FE60000}"/>
    <cellStyle name="Percent 56 3" xfId="6847" xr:uid="{00000000-0005-0000-0000-000090E60000}"/>
    <cellStyle name="Percent 56 3 2" xfId="20129" xr:uid="{00000000-0005-0000-0000-000091E60000}"/>
    <cellStyle name="Percent 56 3 2 2" xfId="28083" xr:uid="{00000000-0005-0000-0000-000092E60000}"/>
    <cellStyle name="Percent 56 3 2 2 2" xfId="57042" xr:uid="{00000000-0005-0000-0000-000093E60000}"/>
    <cellStyle name="Percent 56 3 2 3" xfId="49101" xr:uid="{00000000-0005-0000-0000-000094E60000}"/>
    <cellStyle name="Percent 56 3 3" xfId="13459" xr:uid="{00000000-0005-0000-0000-000095E60000}"/>
    <cellStyle name="Percent 56 3 3 2" xfId="42517" xr:uid="{00000000-0005-0000-0000-000096E60000}"/>
    <cellStyle name="Percent 56 3 4" xfId="35933" xr:uid="{00000000-0005-0000-0000-000097E60000}"/>
    <cellStyle name="Percent 56 4" xfId="8012" xr:uid="{00000000-0005-0000-0000-000098E60000}"/>
    <cellStyle name="Percent 56 4 2" xfId="21273" xr:uid="{00000000-0005-0000-0000-000099E60000}"/>
    <cellStyle name="Percent 56 4 2 2" xfId="29227" xr:uid="{00000000-0005-0000-0000-00009AE60000}"/>
    <cellStyle name="Percent 56 4 2 2 2" xfId="58186" xr:uid="{00000000-0005-0000-0000-00009BE60000}"/>
    <cellStyle name="Percent 56 4 2 3" xfId="50245" xr:uid="{00000000-0005-0000-0000-00009CE60000}"/>
    <cellStyle name="Percent 56 4 3" xfId="14603" xr:uid="{00000000-0005-0000-0000-00009DE60000}"/>
    <cellStyle name="Percent 56 4 3 2" xfId="43661" xr:uid="{00000000-0005-0000-0000-00009EE60000}"/>
    <cellStyle name="Percent 56 4 4" xfId="37077" xr:uid="{00000000-0005-0000-0000-00009FE60000}"/>
    <cellStyle name="Percent 56 5" xfId="15886" xr:uid="{00000000-0005-0000-0000-0000A0E60000}"/>
    <cellStyle name="Percent 56 5 2" xfId="23875" xr:uid="{00000000-0005-0000-0000-0000A1E60000}"/>
    <cellStyle name="Percent 56 5 2 2" xfId="52834" xr:uid="{00000000-0005-0000-0000-0000A2E60000}"/>
    <cellStyle name="Percent 56 5 3" xfId="44893" xr:uid="{00000000-0005-0000-0000-0000A3E60000}"/>
    <cellStyle name="Percent 56 6" xfId="22423" xr:uid="{00000000-0005-0000-0000-0000A4E60000}"/>
    <cellStyle name="Percent 56 6 2" xfId="30371" xr:uid="{00000000-0005-0000-0000-0000A5E60000}"/>
    <cellStyle name="Percent 56 6 2 2" xfId="59330" xr:uid="{00000000-0005-0000-0000-0000A6E60000}"/>
    <cellStyle name="Percent 56 6 3" xfId="51389" xr:uid="{00000000-0005-0000-0000-0000A7E60000}"/>
    <cellStyle name="Percent 56 7" xfId="10167" xr:uid="{00000000-0005-0000-0000-0000A8E60000}"/>
    <cellStyle name="Percent 56 7 2" xfId="39225" xr:uid="{00000000-0005-0000-0000-0000A9E60000}"/>
    <cellStyle name="Percent 56 8" xfId="32641" xr:uid="{00000000-0005-0000-0000-0000AAE60000}"/>
    <cellStyle name="Percent 57" xfId="3552" xr:uid="{00000000-0005-0000-0000-0000ABE60000}"/>
    <cellStyle name="Percent 57 2" xfId="4699" xr:uid="{00000000-0005-0000-0000-0000ACE60000}"/>
    <cellStyle name="Percent 57 2 2" xfId="17993" xr:uid="{00000000-0005-0000-0000-0000ADE60000}"/>
    <cellStyle name="Percent 57 2 2 2" xfId="25947" xr:uid="{00000000-0005-0000-0000-0000AEE60000}"/>
    <cellStyle name="Percent 57 2 2 2 2" xfId="54906" xr:uid="{00000000-0005-0000-0000-0000AFE60000}"/>
    <cellStyle name="Percent 57 2 2 3" xfId="46965" xr:uid="{00000000-0005-0000-0000-0000B0E60000}"/>
    <cellStyle name="Percent 57 2 3" xfId="11323" xr:uid="{00000000-0005-0000-0000-0000B1E60000}"/>
    <cellStyle name="Percent 57 2 3 2" xfId="40381" xr:uid="{00000000-0005-0000-0000-0000B2E60000}"/>
    <cellStyle name="Percent 57 2 4" xfId="33797" xr:uid="{00000000-0005-0000-0000-0000B3E60000}"/>
    <cellStyle name="Percent 57 3" xfId="6859" xr:uid="{00000000-0005-0000-0000-0000B4E60000}"/>
    <cellStyle name="Percent 57 3 2" xfId="20141" xr:uid="{00000000-0005-0000-0000-0000B5E60000}"/>
    <cellStyle name="Percent 57 3 2 2" xfId="28095" xr:uid="{00000000-0005-0000-0000-0000B6E60000}"/>
    <cellStyle name="Percent 57 3 2 2 2" xfId="57054" xr:uid="{00000000-0005-0000-0000-0000B7E60000}"/>
    <cellStyle name="Percent 57 3 2 3" xfId="49113" xr:uid="{00000000-0005-0000-0000-0000B8E60000}"/>
    <cellStyle name="Percent 57 3 3" xfId="13471" xr:uid="{00000000-0005-0000-0000-0000B9E60000}"/>
    <cellStyle name="Percent 57 3 3 2" xfId="42529" xr:uid="{00000000-0005-0000-0000-0000BAE60000}"/>
    <cellStyle name="Percent 57 3 4" xfId="35945" xr:uid="{00000000-0005-0000-0000-0000BBE60000}"/>
    <cellStyle name="Percent 57 4" xfId="8024" xr:uid="{00000000-0005-0000-0000-0000BCE60000}"/>
    <cellStyle name="Percent 57 4 2" xfId="21285" xr:uid="{00000000-0005-0000-0000-0000BDE60000}"/>
    <cellStyle name="Percent 57 4 2 2" xfId="29239" xr:uid="{00000000-0005-0000-0000-0000BEE60000}"/>
    <cellStyle name="Percent 57 4 2 2 2" xfId="58198" xr:uid="{00000000-0005-0000-0000-0000BFE60000}"/>
    <cellStyle name="Percent 57 4 2 3" xfId="50257" xr:uid="{00000000-0005-0000-0000-0000C0E60000}"/>
    <cellStyle name="Percent 57 4 3" xfId="14615" xr:uid="{00000000-0005-0000-0000-0000C1E60000}"/>
    <cellStyle name="Percent 57 4 3 2" xfId="43673" xr:uid="{00000000-0005-0000-0000-0000C2E60000}"/>
    <cellStyle name="Percent 57 4 4" xfId="37089" xr:uid="{00000000-0005-0000-0000-0000C3E60000}"/>
    <cellStyle name="Percent 57 5" xfId="15898" xr:uid="{00000000-0005-0000-0000-0000C4E60000}"/>
    <cellStyle name="Percent 57 5 2" xfId="23887" xr:uid="{00000000-0005-0000-0000-0000C5E60000}"/>
    <cellStyle name="Percent 57 5 2 2" xfId="52846" xr:uid="{00000000-0005-0000-0000-0000C6E60000}"/>
    <cellStyle name="Percent 57 5 3" xfId="44905" xr:uid="{00000000-0005-0000-0000-0000C7E60000}"/>
    <cellStyle name="Percent 57 6" xfId="22435" xr:uid="{00000000-0005-0000-0000-0000C8E60000}"/>
    <cellStyle name="Percent 57 6 2" xfId="30383" xr:uid="{00000000-0005-0000-0000-0000C9E60000}"/>
    <cellStyle name="Percent 57 6 2 2" xfId="59342" xr:uid="{00000000-0005-0000-0000-0000CAE60000}"/>
    <cellStyle name="Percent 57 6 3" xfId="51401" xr:uid="{00000000-0005-0000-0000-0000CBE60000}"/>
    <cellStyle name="Percent 57 7" xfId="10179" xr:uid="{00000000-0005-0000-0000-0000CCE60000}"/>
    <cellStyle name="Percent 57 7 2" xfId="39237" xr:uid="{00000000-0005-0000-0000-0000CDE60000}"/>
    <cellStyle name="Percent 57 8" xfId="32653" xr:uid="{00000000-0005-0000-0000-0000CEE60000}"/>
    <cellStyle name="Percent 58" xfId="3558" xr:uid="{00000000-0005-0000-0000-0000CFE60000}"/>
    <cellStyle name="Percent 58 2" xfId="4705" xr:uid="{00000000-0005-0000-0000-0000D0E60000}"/>
    <cellStyle name="Percent 58 2 2" xfId="17999" xr:uid="{00000000-0005-0000-0000-0000D1E60000}"/>
    <cellStyle name="Percent 58 2 2 2" xfId="25953" xr:uid="{00000000-0005-0000-0000-0000D2E60000}"/>
    <cellStyle name="Percent 58 2 2 2 2" xfId="54912" xr:uid="{00000000-0005-0000-0000-0000D3E60000}"/>
    <cellStyle name="Percent 58 2 2 3" xfId="46971" xr:uid="{00000000-0005-0000-0000-0000D4E60000}"/>
    <cellStyle name="Percent 58 2 3" xfId="11329" xr:uid="{00000000-0005-0000-0000-0000D5E60000}"/>
    <cellStyle name="Percent 58 2 3 2" xfId="40387" xr:uid="{00000000-0005-0000-0000-0000D6E60000}"/>
    <cellStyle name="Percent 58 2 4" xfId="33803" xr:uid="{00000000-0005-0000-0000-0000D7E60000}"/>
    <cellStyle name="Percent 58 3" xfId="6865" xr:uid="{00000000-0005-0000-0000-0000D8E60000}"/>
    <cellStyle name="Percent 58 3 2" xfId="20147" xr:uid="{00000000-0005-0000-0000-0000D9E60000}"/>
    <cellStyle name="Percent 58 3 2 2" xfId="28101" xr:uid="{00000000-0005-0000-0000-0000DAE60000}"/>
    <cellStyle name="Percent 58 3 2 2 2" xfId="57060" xr:uid="{00000000-0005-0000-0000-0000DBE60000}"/>
    <cellStyle name="Percent 58 3 2 3" xfId="49119" xr:uid="{00000000-0005-0000-0000-0000DCE60000}"/>
    <cellStyle name="Percent 58 3 3" xfId="13477" xr:uid="{00000000-0005-0000-0000-0000DDE60000}"/>
    <cellStyle name="Percent 58 3 3 2" xfId="42535" xr:uid="{00000000-0005-0000-0000-0000DEE60000}"/>
    <cellStyle name="Percent 58 3 4" xfId="35951" xr:uid="{00000000-0005-0000-0000-0000DFE60000}"/>
    <cellStyle name="Percent 58 4" xfId="8030" xr:uid="{00000000-0005-0000-0000-0000E0E60000}"/>
    <cellStyle name="Percent 58 4 2" xfId="21291" xr:uid="{00000000-0005-0000-0000-0000E1E60000}"/>
    <cellStyle name="Percent 58 4 2 2" xfId="29245" xr:uid="{00000000-0005-0000-0000-0000E2E60000}"/>
    <cellStyle name="Percent 58 4 2 2 2" xfId="58204" xr:uid="{00000000-0005-0000-0000-0000E3E60000}"/>
    <cellStyle name="Percent 58 4 2 3" xfId="50263" xr:uid="{00000000-0005-0000-0000-0000E4E60000}"/>
    <cellStyle name="Percent 58 4 3" xfId="14621" xr:uid="{00000000-0005-0000-0000-0000E5E60000}"/>
    <cellStyle name="Percent 58 4 3 2" xfId="43679" xr:uid="{00000000-0005-0000-0000-0000E6E60000}"/>
    <cellStyle name="Percent 58 4 4" xfId="37095" xr:uid="{00000000-0005-0000-0000-0000E7E60000}"/>
    <cellStyle name="Percent 58 5" xfId="15904" xr:uid="{00000000-0005-0000-0000-0000E8E60000}"/>
    <cellStyle name="Percent 58 5 2" xfId="23893" xr:uid="{00000000-0005-0000-0000-0000E9E60000}"/>
    <cellStyle name="Percent 58 5 2 2" xfId="52852" xr:uid="{00000000-0005-0000-0000-0000EAE60000}"/>
    <cellStyle name="Percent 58 5 3" xfId="44911" xr:uid="{00000000-0005-0000-0000-0000EBE60000}"/>
    <cellStyle name="Percent 58 6" xfId="22441" xr:uid="{00000000-0005-0000-0000-0000ECE60000}"/>
    <cellStyle name="Percent 58 6 2" xfId="30389" xr:uid="{00000000-0005-0000-0000-0000EDE60000}"/>
    <cellStyle name="Percent 58 6 2 2" xfId="59348" xr:uid="{00000000-0005-0000-0000-0000EEE60000}"/>
    <cellStyle name="Percent 58 6 3" xfId="51407" xr:uid="{00000000-0005-0000-0000-0000EFE60000}"/>
    <cellStyle name="Percent 58 7" xfId="10185" xr:uid="{00000000-0005-0000-0000-0000F0E60000}"/>
    <cellStyle name="Percent 58 7 2" xfId="39243" xr:uid="{00000000-0005-0000-0000-0000F1E60000}"/>
    <cellStyle name="Percent 58 8" xfId="32659" xr:uid="{00000000-0005-0000-0000-0000F2E60000}"/>
    <cellStyle name="Percent 59" xfId="3550" xr:uid="{00000000-0005-0000-0000-0000F3E60000}"/>
    <cellStyle name="Percent 59 2" xfId="4697" xr:uid="{00000000-0005-0000-0000-0000F4E60000}"/>
    <cellStyle name="Percent 59 2 2" xfId="17991" xr:uid="{00000000-0005-0000-0000-0000F5E60000}"/>
    <cellStyle name="Percent 59 2 2 2" xfId="25945" xr:uid="{00000000-0005-0000-0000-0000F6E60000}"/>
    <cellStyle name="Percent 59 2 2 2 2" xfId="54904" xr:uid="{00000000-0005-0000-0000-0000F7E60000}"/>
    <cellStyle name="Percent 59 2 2 3" xfId="46963" xr:uid="{00000000-0005-0000-0000-0000F8E60000}"/>
    <cellStyle name="Percent 59 2 3" xfId="11321" xr:uid="{00000000-0005-0000-0000-0000F9E60000}"/>
    <cellStyle name="Percent 59 2 3 2" xfId="40379" xr:uid="{00000000-0005-0000-0000-0000FAE60000}"/>
    <cellStyle name="Percent 59 2 4" xfId="33795" xr:uid="{00000000-0005-0000-0000-0000FBE60000}"/>
    <cellStyle name="Percent 59 3" xfId="6857" xr:uid="{00000000-0005-0000-0000-0000FCE60000}"/>
    <cellStyle name="Percent 59 3 2" xfId="20139" xr:uid="{00000000-0005-0000-0000-0000FDE60000}"/>
    <cellStyle name="Percent 59 3 2 2" xfId="28093" xr:uid="{00000000-0005-0000-0000-0000FEE60000}"/>
    <cellStyle name="Percent 59 3 2 2 2" xfId="57052" xr:uid="{00000000-0005-0000-0000-0000FFE60000}"/>
    <cellStyle name="Percent 59 3 2 3" xfId="49111" xr:uid="{00000000-0005-0000-0000-000000E70000}"/>
    <cellStyle name="Percent 59 3 3" xfId="13469" xr:uid="{00000000-0005-0000-0000-000001E70000}"/>
    <cellStyle name="Percent 59 3 3 2" xfId="42527" xr:uid="{00000000-0005-0000-0000-000002E70000}"/>
    <cellStyle name="Percent 59 3 4" xfId="35943" xr:uid="{00000000-0005-0000-0000-000003E70000}"/>
    <cellStyle name="Percent 59 4" xfId="8022" xr:uid="{00000000-0005-0000-0000-000004E70000}"/>
    <cellStyle name="Percent 59 4 2" xfId="21283" xr:uid="{00000000-0005-0000-0000-000005E70000}"/>
    <cellStyle name="Percent 59 4 2 2" xfId="29237" xr:uid="{00000000-0005-0000-0000-000006E70000}"/>
    <cellStyle name="Percent 59 4 2 2 2" xfId="58196" xr:uid="{00000000-0005-0000-0000-000007E70000}"/>
    <cellStyle name="Percent 59 4 2 3" xfId="50255" xr:uid="{00000000-0005-0000-0000-000008E70000}"/>
    <cellStyle name="Percent 59 4 3" xfId="14613" xr:uid="{00000000-0005-0000-0000-000009E70000}"/>
    <cellStyle name="Percent 59 4 3 2" xfId="43671" xr:uid="{00000000-0005-0000-0000-00000AE70000}"/>
    <cellStyle name="Percent 59 4 4" xfId="37087" xr:uid="{00000000-0005-0000-0000-00000BE70000}"/>
    <cellStyle name="Percent 59 5" xfId="15896" xr:uid="{00000000-0005-0000-0000-00000CE70000}"/>
    <cellStyle name="Percent 59 5 2" xfId="23885" xr:uid="{00000000-0005-0000-0000-00000DE70000}"/>
    <cellStyle name="Percent 59 5 2 2" xfId="52844" xr:uid="{00000000-0005-0000-0000-00000EE70000}"/>
    <cellStyle name="Percent 59 5 3" xfId="44903" xr:uid="{00000000-0005-0000-0000-00000FE70000}"/>
    <cellStyle name="Percent 59 6" xfId="22433" xr:uid="{00000000-0005-0000-0000-000010E70000}"/>
    <cellStyle name="Percent 59 6 2" xfId="30381" xr:uid="{00000000-0005-0000-0000-000011E70000}"/>
    <cellStyle name="Percent 59 6 2 2" xfId="59340" xr:uid="{00000000-0005-0000-0000-000012E70000}"/>
    <cellStyle name="Percent 59 6 3" xfId="51399" xr:uid="{00000000-0005-0000-0000-000013E70000}"/>
    <cellStyle name="Percent 59 7" xfId="10177" xr:uid="{00000000-0005-0000-0000-000014E70000}"/>
    <cellStyle name="Percent 59 7 2" xfId="39235" xr:uid="{00000000-0005-0000-0000-000015E70000}"/>
    <cellStyle name="Percent 59 8" xfId="32651" xr:uid="{00000000-0005-0000-0000-000016E70000}"/>
    <cellStyle name="Percent 6" xfId="1227" xr:uid="{00000000-0005-0000-0000-000017E70000}"/>
    <cellStyle name="Percent 60" xfId="3555" xr:uid="{00000000-0005-0000-0000-000018E70000}"/>
    <cellStyle name="Percent 60 2" xfId="4702" xr:uid="{00000000-0005-0000-0000-000019E70000}"/>
    <cellStyle name="Percent 60 2 2" xfId="17996" xr:uid="{00000000-0005-0000-0000-00001AE70000}"/>
    <cellStyle name="Percent 60 2 2 2" xfId="25950" xr:uid="{00000000-0005-0000-0000-00001BE70000}"/>
    <cellStyle name="Percent 60 2 2 2 2" xfId="54909" xr:uid="{00000000-0005-0000-0000-00001CE70000}"/>
    <cellStyle name="Percent 60 2 2 3" xfId="46968" xr:uid="{00000000-0005-0000-0000-00001DE70000}"/>
    <cellStyle name="Percent 60 2 3" xfId="11326" xr:uid="{00000000-0005-0000-0000-00001EE70000}"/>
    <cellStyle name="Percent 60 2 3 2" xfId="40384" xr:uid="{00000000-0005-0000-0000-00001FE70000}"/>
    <cellStyle name="Percent 60 2 4" xfId="33800" xr:uid="{00000000-0005-0000-0000-000020E70000}"/>
    <cellStyle name="Percent 60 3" xfId="6862" xr:uid="{00000000-0005-0000-0000-000021E70000}"/>
    <cellStyle name="Percent 60 3 2" xfId="20144" xr:uid="{00000000-0005-0000-0000-000022E70000}"/>
    <cellStyle name="Percent 60 3 2 2" xfId="28098" xr:uid="{00000000-0005-0000-0000-000023E70000}"/>
    <cellStyle name="Percent 60 3 2 2 2" xfId="57057" xr:uid="{00000000-0005-0000-0000-000024E70000}"/>
    <cellStyle name="Percent 60 3 2 3" xfId="49116" xr:uid="{00000000-0005-0000-0000-000025E70000}"/>
    <cellStyle name="Percent 60 3 3" xfId="13474" xr:uid="{00000000-0005-0000-0000-000026E70000}"/>
    <cellStyle name="Percent 60 3 3 2" xfId="42532" xr:uid="{00000000-0005-0000-0000-000027E70000}"/>
    <cellStyle name="Percent 60 3 4" xfId="35948" xr:uid="{00000000-0005-0000-0000-000028E70000}"/>
    <cellStyle name="Percent 60 4" xfId="8027" xr:uid="{00000000-0005-0000-0000-000029E70000}"/>
    <cellStyle name="Percent 60 4 2" xfId="21288" xr:uid="{00000000-0005-0000-0000-00002AE70000}"/>
    <cellStyle name="Percent 60 4 2 2" xfId="29242" xr:uid="{00000000-0005-0000-0000-00002BE70000}"/>
    <cellStyle name="Percent 60 4 2 2 2" xfId="58201" xr:uid="{00000000-0005-0000-0000-00002CE70000}"/>
    <cellStyle name="Percent 60 4 2 3" xfId="50260" xr:uid="{00000000-0005-0000-0000-00002DE70000}"/>
    <cellStyle name="Percent 60 4 3" xfId="14618" xr:uid="{00000000-0005-0000-0000-00002EE70000}"/>
    <cellStyle name="Percent 60 4 3 2" xfId="43676" xr:uid="{00000000-0005-0000-0000-00002FE70000}"/>
    <cellStyle name="Percent 60 4 4" xfId="37092" xr:uid="{00000000-0005-0000-0000-000030E70000}"/>
    <cellStyle name="Percent 60 5" xfId="15901" xr:uid="{00000000-0005-0000-0000-000031E70000}"/>
    <cellStyle name="Percent 60 5 2" xfId="23890" xr:uid="{00000000-0005-0000-0000-000032E70000}"/>
    <cellStyle name="Percent 60 5 2 2" xfId="52849" xr:uid="{00000000-0005-0000-0000-000033E70000}"/>
    <cellStyle name="Percent 60 5 3" xfId="44908" xr:uid="{00000000-0005-0000-0000-000034E70000}"/>
    <cellStyle name="Percent 60 6" xfId="22438" xr:uid="{00000000-0005-0000-0000-000035E70000}"/>
    <cellStyle name="Percent 60 6 2" xfId="30386" xr:uid="{00000000-0005-0000-0000-000036E70000}"/>
    <cellStyle name="Percent 60 6 2 2" xfId="59345" xr:uid="{00000000-0005-0000-0000-000037E70000}"/>
    <cellStyle name="Percent 60 6 3" xfId="51404" xr:uid="{00000000-0005-0000-0000-000038E70000}"/>
    <cellStyle name="Percent 60 7" xfId="10182" xr:uid="{00000000-0005-0000-0000-000039E70000}"/>
    <cellStyle name="Percent 60 7 2" xfId="39240" xr:uid="{00000000-0005-0000-0000-00003AE70000}"/>
    <cellStyle name="Percent 60 8" xfId="32656" xr:uid="{00000000-0005-0000-0000-00003BE70000}"/>
    <cellStyle name="Percent 61" xfId="3562" xr:uid="{00000000-0005-0000-0000-00003CE70000}"/>
    <cellStyle name="Percent 61 2" xfId="4709" xr:uid="{00000000-0005-0000-0000-00003DE70000}"/>
    <cellStyle name="Percent 61 2 2" xfId="18003" xr:uid="{00000000-0005-0000-0000-00003EE70000}"/>
    <cellStyle name="Percent 61 2 2 2" xfId="25957" xr:uid="{00000000-0005-0000-0000-00003FE70000}"/>
    <cellStyle name="Percent 61 2 2 2 2" xfId="54916" xr:uid="{00000000-0005-0000-0000-000040E70000}"/>
    <cellStyle name="Percent 61 2 2 3" xfId="46975" xr:uid="{00000000-0005-0000-0000-000041E70000}"/>
    <cellStyle name="Percent 61 2 3" xfId="11333" xr:uid="{00000000-0005-0000-0000-000042E70000}"/>
    <cellStyle name="Percent 61 2 3 2" xfId="40391" xr:uid="{00000000-0005-0000-0000-000043E70000}"/>
    <cellStyle name="Percent 61 2 4" xfId="33807" xr:uid="{00000000-0005-0000-0000-000044E70000}"/>
    <cellStyle name="Percent 61 3" xfId="6869" xr:uid="{00000000-0005-0000-0000-000045E70000}"/>
    <cellStyle name="Percent 61 3 2" xfId="20151" xr:uid="{00000000-0005-0000-0000-000046E70000}"/>
    <cellStyle name="Percent 61 3 2 2" xfId="28105" xr:uid="{00000000-0005-0000-0000-000047E70000}"/>
    <cellStyle name="Percent 61 3 2 2 2" xfId="57064" xr:uid="{00000000-0005-0000-0000-000048E70000}"/>
    <cellStyle name="Percent 61 3 2 3" xfId="49123" xr:uid="{00000000-0005-0000-0000-000049E70000}"/>
    <cellStyle name="Percent 61 3 3" xfId="13481" xr:uid="{00000000-0005-0000-0000-00004AE70000}"/>
    <cellStyle name="Percent 61 3 3 2" xfId="42539" xr:uid="{00000000-0005-0000-0000-00004BE70000}"/>
    <cellStyle name="Percent 61 3 4" xfId="35955" xr:uid="{00000000-0005-0000-0000-00004CE70000}"/>
    <cellStyle name="Percent 61 4" xfId="8034" xr:uid="{00000000-0005-0000-0000-00004DE70000}"/>
    <cellStyle name="Percent 61 4 2" xfId="21295" xr:uid="{00000000-0005-0000-0000-00004EE70000}"/>
    <cellStyle name="Percent 61 4 2 2" xfId="29249" xr:uid="{00000000-0005-0000-0000-00004FE70000}"/>
    <cellStyle name="Percent 61 4 2 2 2" xfId="58208" xr:uid="{00000000-0005-0000-0000-000050E70000}"/>
    <cellStyle name="Percent 61 4 2 3" xfId="50267" xr:uid="{00000000-0005-0000-0000-000051E70000}"/>
    <cellStyle name="Percent 61 4 3" xfId="14625" xr:uid="{00000000-0005-0000-0000-000052E70000}"/>
    <cellStyle name="Percent 61 4 3 2" xfId="43683" xr:uid="{00000000-0005-0000-0000-000053E70000}"/>
    <cellStyle name="Percent 61 4 4" xfId="37099" xr:uid="{00000000-0005-0000-0000-000054E70000}"/>
    <cellStyle name="Percent 61 5" xfId="15908" xr:uid="{00000000-0005-0000-0000-000055E70000}"/>
    <cellStyle name="Percent 61 5 2" xfId="23897" xr:uid="{00000000-0005-0000-0000-000056E70000}"/>
    <cellStyle name="Percent 61 5 2 2" xfId="52856" xr:uid="{00000000-0005-0000-0000-000057E70000}"/>
    <cellStyle name="Percent 61 5 3" xfId="44915" xr:uid="{00000000-0005-0000-0000-000058E70000}"/>
    <cellStyle name="Percent 61 6" xfId="22445" xr:uid="{00000000-0005-0000-0000-000059E70000}"/>
    <cellStyle name="Percent 61 6 2" xfId="30393" xr:uid="{00000000-0005-0000-0000-00005AE70000}"/>
    <cellStyle name="Percent 61 6 2 2" xfId="59352" xr:uid="{00000000-0005-0000-0000-00005BE70000}"/>
    <cellStyle name="Percent 61 6 3" xfId="51411" xr:uid="{00000000-0005-0000-0000-00005CE70000}"/>
    <cellStyle name="Percent 61 7" xfId="10189" xr:uid="{00000000-0005-0000-0000-00005DE70000}"/>
    <cellStyle name="Percent 61 7 2" xfId="39247" xr:uid="{00000000-0005-0000-0000-00005EE70000}"/>
    <cellStyle name="Percent 61 8" xfId="32663" xr:uid="{00000000-0005-0000-0000-00005FE70000}"/>
    <cellStyle name="Percent 62" xfId="3566" xr:uid="{00000000-0005-0000-0000-000060E70000}"/>
    <cellStyle name="Percent 62 2" xfId="4713" xr:uid="{00000000-0005-0000-0000-000061E70000}"/>
    <cellStyle name="Percent 62 2 2" xfId="18007" xr:uid="{00000000-0005-0000-0000-000062E70000}"/>
    <cellStyle name="Percent 62 2 2 2" xfId="25961" xr:uid="{00000000-0005-0000-0000-000063E70000}"/>
    <cellStyle name="Percent 62 2 2 2 2" xfId="54920" xr:uid="{00000000-0005-0000-0000-000064E70000}"/>
    <cellStyle name="Percent 62 2 2 3" xfId="46979" xr:uid="{00000000-0005-0000-0000-000065E70000}"/>
    <cellStyle name="Percent 62 2 3" xfId="11337" xr:uid="{00000000-0005-0000-0000-000066E70000}"/>
    <cellStyle name="Percent 62 2 3 2" xfId="40395" xr:uid="{00000000-0005-0000-0000-000067E70000}"/>
    <cellStyle name="Percent 62 2 4" xfId="33811" xr:uid="{00000000-0005-0000-0000-000068E70000}"/>
    <cellStyle name="Percent 62 3" xfId="6873" xr:uid="{00000000-0005-0000-0000-000069E70000}"/>
    <cellStyle name="Percent 62 3 2" xfId="20155" xr:uid="{00000000-0005-0000-0000-00006AE70000}"/>
    <cellStyle name="Percent 62 3 2 2" xfId="28109" xr:uid="{00000000-0005-0000-0000-00006BE70000}"/>
    <cellStyle name="Percent 62 3 2 2 2" xfId="57068" xr:uid="{00000000-0005-0000-0000-00006CE70000}"/>
    <cellStyle name="Percent 62 3 2 3" xfId="49127" xr:uid="{00000000-0005-0000-0000-00006DE70000}"/>
    <cellStyle name="Percent 62 3 3" xfId="13485" xr:uid="{00000000-0005-0000-0000-00006EE70000}"/>
    <cellStyle name="Percent 62 3 3 2" xfId="42543" xr:uid="{00000000-0005-0000-0000-00006FE70000}"/>
    <cellStyle name="Percent 62 3 4" xfId="35959" xr:uid="{00000000-0005-0000-0000-000070E70000}"/>
    <cellStyle name="Percent 62 4" xfId="8038" xr:uid="{00000000-0005-0000-0000-000071E70000}"/>
    <cellStyle name="Percent 62 4 2" xfId="21299" xr:uid="{00000000-0005-0000-0000-000072E70000}"/>
    <cellStyle name="Percent 62 4 2 2" xfId="29253" xr:uid="{00000000-0005-0000-0000-000073E70000}"/>
    <cellStyle name="Percent 62 4 2 2 2" xfId="58212" xr:uid="{00000000-0005-0000-0000-000074E70000}"/>
    <cellStyle name="Percent 62 4 2 3" xfId="50271" xr:uid="{00000000-0005-0000-0000-000075E70000}"/>
    <cellStyle name="Percent 62 4 3" xfId="14629" xr:uid="{00000000-0005-0000-0000-000076E70000}"/>
    <cellStyle name="Percent 62 4 3 2" xfId="43687" xr:uid="{00000000-0005-0000-0000-000077E70000}"/>
    <cellStyle name="Percent 62 4 4" xfId="37103" xr:uid="{00000000-0005-0000-0000-000078E70000}"/>
    <cellStyle name="Percent 62 5" xfId="15912" xr:uid="{00000000-0005-0000-0000-000079E70000}"/>
    <cellStyle name="Percent 62 5 2" xfId="23901" xr:uid="{00000000-0005-0000-0000-00007AE70000}"/>
    <cellStyle name="Percent 62 5 2 2" xfId="52860" xr:uid="{00000000-0005-0000-0000-00007BE70000}"/>
    <cellStyle name="Percent 62 5 3" xfId="44919" xr:uid="{00000000-0005-0000-0000-00007CE70000}"/>
    <cellStyle name="Percent 62 6" xfId="22449" xr:uid="{00000000-0005-0000-0000-00007DE70000}"/>
    <cellStyle name="Percent 62 6 2" xfId="30397" xr:uid="{00000000-0005-0000-0000-00007EE70000}"/>
    <cellStyle name="Percent 62 6 2 2" xfId="59356" xr:uid="{00000000-0005-0000-0000-00007FE70000}"/>
    <cellStyle name="Percent 62 6 3" xfId="51415" xr:uid="{00000000-0005-0000-0000-000080E70000}"/>
    <cellStyle name="Percent 62 7" xfId="10193" xr:uid="{00000000-0005-0000-0000-000081E70000}"/>
    <cellStyle name="Percent 62 7 2" xfId="39251" xr:uid="{00000000-0005-0000-0000-000082E70000}"/>
    <cellStyle name="Percent 62 8" xfId="32667" xr:uid="{00000000-0005-0000-0000-000083E70000}"/>
    <cellStyle name="Percent 63" xfId="3568" xr:uid="{00000000-0005-0000-0000-000084E70000}"/>
    <cellStyle name="Percent 63 2" xfId="4715" xr:uid="{00000000-0005-0000-0000-000085E70000}"/>
    <cellStyle name="Percent 63 2 2" xfId="18009" xr:uid="{00000000-0005-0000-0000-000086E70000}"/>
    <cellStyle name="Percent 63 2 2 2" xfId="25963" xr:uid="{00000000-0005-0000-0000-000087E70000}"/>
    <cellStyle name="Percent 63 2 2 2 2" xfId="54922" xr:uid="{00000000-0005-0000-0000-000088E70000}"/>
    <cellStyle name="Percent 63 2 2 3" xfId="46981" xr:uid="{00000000-0005-0000-0000-000089E70000}"/>
    <cellStyle name="Percent 63 2 3" xfId="11339" xr:uid="{00000000-0005-0000-0000-00008AE70000}"/>
    <cellStyle name="Percent 63 2 3 2" xfId="40397" xr:uid="{00000000-0005-0000-0000-00008BE70000}"/>
    <cellStyle name="Percent 63 2 4" xfId="33813" xr:uid="{00000000-0005-0000-0000-00008CE70000}"/>
    <cellStyle name="Percent 63 3" xfId="6875" xr:uid="{00000000-0005-0000-0000-00008DE70000}"/>
    <cellStyle name="Percent 63 3 2" xfId="20157" xr:uid="{00000000-0005-0000-0000-00008EE70000}"/>
    <cellStyle name="Percent 63 3 2 2" xfId="28111" xr:uid="{00000000-0005-0000-0000-00008FE70000}"/>
    <cellStyle name="Percent 63 3 2 2 2" xfId="57070" xr:uid="{00000000-0005-0000-0000-000090E70000}"/>
    <cellStyle name="Percent 63 3 2 3" xfId="49129" xr:uid="{00000000-0005-0000-0000-000091E70000}"/>
    <cellStyle name="Percent 63 3 3" xfId="13487" xr:uid="{00000000-0005-0000-0000-000092E70000}"/>
    <cellStyle name="Percent 63 3 3 2" xfId="42545" xr:uid="{00000000-0005-0000-0000-000093E70000}"/>
    <cellStyle name="Percent 63 3 4" xfId="35961" xr:uid="{00000000-0005-0000-0000-000094E70000}"/>
    <cellStyle name="Percent 63 4" xfId="8040" xr:uid="{00000000-0005-0000-0000-000095E70000}"/>
    <cellStyle name="Percent 63 4 2" xfId="21301" xr:uid="{00000000-0005-0000-0000-000096E70000}"/>
    <cellStyle name="Percent 63 4 2 2" xfId="29255" xr:uid="{00000000-0005-0000-0000-000097E70000}"/>
    <cellStyle name="Percent 63 4 2 2 2" xfId="58214" xr:uid="{00000000-0005-0000-0000-000098E70000}"/>
    <cellStyle name="Percent 63 4 2 3" xfId="50273" xr:uid="{00000000-0005-0000-0000-000099E70000}"/>
    <cellStyle name="Percent 63 4 3" xfId="14631" xr:uid="{00000000-0005-0000-0000-00009AE70000}"/>
    <cellStyle name="Percent 63 4 3 2" xfId="43689" xr:uid="{00000000-0005-0000-0000-00009BE70000}"/>
    <cellStyle name="Percent 63 4 4" xfId="37105" xr:uid="{00000000-0005-0000-0000-00009CE70000}"/>
    <cellStyle name="Percent 63 5" xfId="15914" xr:uid="{00000000-0005-0000-0000-00009DE70000}"/>
    <cellStyle name="Percent 63 5 2" xfId="23903" xr:uid="{00000000-0005-0000-0000-00009EE70000}"/>
    <cellStyle name="Percent 63 5 2 2" xfId="52862" xr:uid="{00000000-0005-0000-0000-00009FE70000}"/>
    <cellStyle name="Percent 63 5 3" xfId="44921" xr:uid="{00000000-0005-0000-0000-0000A0E70000}"/>
    <cellStyle name="Percent 63 6" xfId="22451" xr:uid="{00000000-0005-0000-0000-0000A1E70000}"/>
    <cellStyle name="Percent 63 6 2" xfId="30399" xr:uid="{00000000-0005-0000-0000-0000A2E70000}"/>
    <cellStyle name="Percent 63 6 2 2" xfId="59358" xr:uid="{00000000-0005-0000-0000-0000A3E70000}"/>
    <cellStyle name="Percent 63 6 3" xfId="51417" xr:uid="{00000000-0005-0000-0000-0000A4E70000}"/>
    <cellStyle name="Percent 63 7" xfId="10195" xr:uid="{00000000-0005-0000-0000-0000A5E70000}"/>
    <cellStyle name="Percent 63 7 2" xfId="39253" xr:uid="{00000000-0005-0000-0000-0000A6E70000}"/>
    <cellStyle name="Percent 63 8" xfId="32669" xr:uid="{00000000-0005-0000-0000-0000A7E70000}"/>
    <cellStyle name="Percent 64" xfId="2371" xr:uid="{00000000-0005-0000-0000-0000A8E70000}"/>
    <cellStyle name="Percent 65" xfId="2379" xr:uid="{00000000-0005-0000-0000-0000A9E70000}"/>
    <cellStyle name="Percent 66" xfId="3569" xr:uid="{00000000-0005-0000-0000-0000AAE70000}"/>
    <cellStyle name="Percent 67" xfId="3571" xr:uid="{00000000-0005-0000-0000-0000ABE70000}"/>
    <cellStyle name="Percent 68" xfId="4725" xr:uid="{00000000-0005-0000-0000-0000ACE70000}"/>
    <cellStyle name="Percent 69" xfId="4792" xr:uid="{00000000-0005-0000-0000-0000ADE70000}"/>
    <cellStyle name="Percent 7" xfId="1228" xr:uid="{00000000-0005-0000-0000-0000AEE70000}"/>
    <cellStyle name="Percent 7 2" xfId="3529" xr:uid="{00000000-0005-0000-0000-0000AFE70000}"/>
    <cellStyle name="Percent 70" xfId="4791" xr:uid="{00000000-0005-0000-0000-0000B0E70000}"/>
    <cellStyle name="Percent 71" xfId="4717" xr:uid="{00000000-0005-0000-0000-0000B1E70000}"/>
    <cellStyle name="Percent 72" xfId="4719" xr:uid="{00000000-0005-0000-0000-0000B2E70000}"/>
    <cellStyle name="Percent 73" xfId="4723" xr:uid="{00000000-0005-0000-0000-0000B3E70000}"/>
    <cellStyle name="Percent 74" xfId="4722" xr:uid="{00000000-0005-0000-0000-0000B4E70000}"/>
    <cellStyle name="Percent 75" xfId="6880" xr:uid="{00000000-0005-0000-0000-0000B5E70000}"/>
    <cellStyle name="Percent 76" xfId="6877" xr:uid="{00000000-0005-0000-0000-0000B6E70000}"/>
    <cellStyle name="Percent 77" xfId="6878" xr:uid="{00000000-0005-0000-0000-0000B7E70000}"/>
    <cellStyle name="Percent 78" xfId="6884" xr:uid="{00000000-0005-0000-0000-0000B8E70000}"/>
    <cellStyle name="Percent 79" xfId="4724" xr:uid="{00000000-0005-0000-0000-0000B9E70000}"/>
    <cellStyle name="Percent 8" xfId="1380" xr:uid="{00000000-0005-0000-0000-0000BAE70000}"/>
    <cellStyle name="Percent 80" xfId="6886" xr:uid="{00000000-0005-0000-0000-0000BBE70000}"/>
    <cellStyle name="Percent 81" xfId="6960" xr:uid="{00000000-0005-0000-0000-0000BCE70000}"/>
    <cellStyle name="Percent 82" xfId="6959" xr:uid="{00000000-0005-0000-0000-0000BDE70000}"/>
    <cellStyle name="Percent 83" xfId="6955" xr:uid="{00000000-0005-0000-0000-0000BEE70000}"/>
    <cellStyle name="Percent 84" xfId="6954" xr:uid="{00000000-0005-0000-0000-0000BFE70000}"/>
    <cellStyle name="Percent 85" xfId="6957" xr:uid="{00000000-0005-0000-0000-0000C0E70000}"/>
    <cellStyle name="Percent 86" xfId="14633" xr:uid="{00000000-0005-0000-0000-0000C1E70000}"/>
    <cellStyle name="Percent 87" xfId="14826" xr:uid="{00000000-0005-0000-0000-0000C2E70000}"/>
    <cellStyle name="Percent 88" xfId="14713" xr:uid="{00000000-0005-0000-0000-0000C3E70000}"/>
    <cellStyle name="Percent 89" xfId="14758" xr:uid="{00000000-0005-0000-0000-0000C4E70000}"/>
    <cellStyle name="Percent 9" xfId="1382" xr:uid="{00000000-0005-0000-0000-0000C5E70000}"/>
    <cellStyle name="Percent 90" xfId="14740" xr:uid="{00000000-0005-0000-0000-0000C6E70000}"/>
    <cellStyle name="Percent 91" xfId="15997" xr:uid="{00000000-0005-0000-0000-0000C7E70000}"/>
    <cellStyle name="Percent 92" xfId="14809" xr:uid="{00000000-0005-0000-0000-0000C8E70000}"/>
    <cellStyle name="Percent 93" xfId="15971" xr:uid="{00000000-0005-0000-0000-0000C9E70000}"/>
    <cellStyle name="Percent 94" xfId="14643" xr:uid="{00000000-0005-0000-0000-0000CAE70000}"/>
    <cellStyle name="Percent 95" xfId="16007" xr:uid="{00000000-0005-0000-0000-0000CBE70000}"/>
    <cellStyle name="Percent 96" xfId="14815" xr:uid="{00000000-0005-0000-0000-0000CCE70000}"/>
    <cellStyle name="Percent 97" xfId="15924" xr:uid="{00000000-0005-0000-0000-0000CDE70000}"/>
    <cellStyle name="Percent 98" xfId="14821" xr:uid="{00000000-0005-0000-0000-0000CEE70000}"/>
    <cellStyle name="Percent 99" xfId="14716" xr:uid="{00000000-0005-0000-0000-0000CFE70000}"/>
    <cellStyle name="percentage" xfId="1229" xr:uid="{00000000-0005-0000-0000-0000D0E70000}"/>
    <cellStyle name="Pourcentage_pldt" xfId="1230" xr:uid="{00000000-0005-0000-0000-0000D1E70000}"/>
    <cellStyle name="PRICE_P" xfId="1231" xr:uid="{00000000-0005-0000-0000-0000D2E70000}"/>
    <cellStyle name="PROJ_NUM" xfId="1232" xr:uid="{00000000-0005-0000-0000-0000D3E70000}"/>
    <cellStyle name="Proposal" xfId="1233" xr:uid="{00000000-0005-0000-0000-0000D4E70000}"/>
    <cellStyle name="protectioncomma" xfId="1234" xr:uid="{00000000-0005-0000-0000-0000D5E70000}"/>
    <cellStyle name="protectiontot" xfId="1235" xr:uid="{00000000-0005-0000-0000-0000D6E70000}"/>
    <cellStyle name="PSChar" xfId="1236" xr:uid="{00000000-0005-0000-0000-0000D7E70000}"/>
    <cellStyle name="PSDate" xfId="1237" xr:uid="{00000000-0005-0000-0000-0000D8E70000}"/>
    <cellStyle name="PSDec" xfId="1238" xr:uid="{00000000-0005-0000-0000-0000D9E70000}"/>
    <cellStyle name="PSHeading" xfId="1239" xr:uid="{00000000-0005-0000-0000-0000DAE70000}"/>
    <cellStyle name="PSInt" xfId="1240" xr:uid="{00000000-0005-0000-0000-0000DBE70000}"/>
    <cellStyle name="PSSpacer" xfId="1241" xr:uid="{00000000-0005-0000-0000-0000DCE70000}"/>
    <cellStyle name="QUOTEINFO" xfId="1242" xr:uid="{00000000-0005-0000-0000-0000DDE70000}"/>
    <cellStyle name="RAMEY" xfId="1243" xr:uid="{00000000-0005-0000-0000-0000DEE70000}"/>
    <cellStyle name="Ramey $k" xfId="1244" xr:uid="{00000000-0005-0000-0000-0000DFE70000}"/>
    <cellStyle name="RAMEY_P&amp;O BKUP" xfId="1245" xr:uid="{00000000-0005-0000-0000-0000E0E70000}"/>
    <cellStyle name="RATIO-SIS" xfId="1246" xr:uid="{00000000-0005-0000-0000-0000E1E70000}"/>
    <cellStyle name="RATIO-SISR" xfId="1247" xr:uid="{00000000-0005-0000-0000-0000E2E70000}"/>
    <cellStyle name="regstoresfromspecstores" xfId="1248" xr:uid="{00000000-0005-0000-0000-0000E3E70000}"/>
    <cellStyle name="RevList" xfId="1249" xr:uid="{00000000-0005-0000-0000-0000E4E70000}"/>
    <cellStyle name="Rt Lin - Style2" xfId="1250" xr:uid="{00000000-0005-0000-0000-0000E5E70000}"/>
    <cellStyle name="s Services" xfId="1251" xr:uid="{00000000-0005-0000-0000-0000E6E70000}"/>
    <cellStyle name="SectionTitle" xfId="1252" xr:uid="{00000000-0005-0000-0000-0000E7E70000}"/>
    <cellStyle name="Separador de milhares [0]_Cardsystem" xfId="1253" xr:uid="{00000000-0005-0000-0000-0000E8E70000}"/>
    <cellStyle name="Separador de milhares_Cardsystem" xfId="1254" xr:uid="{00000000-0005-0000-0000-0000E9E70000}"/>
    <cellStyle name="SHADEDSTORES" xfId="1255" xr:uid="{00000000-0005-0000-0000-0000EAE70000}"/>
    <cellStyle name="Small" xfId="1256" xr:uid="{00000000-0005-0000-0000-0000EBE70000}"/>
    <cellStyle name="Small Title" xfId="1257" xr:uid="{00000000-0005-0000-0000-0000ECE70000}"/>
    <cellStyle name="specstores" xfId="1258" xr:uid="{00000000-0005-0000-0000-0000EDE70000}"/>
    <cellStyle name="Standard_AREAS" xfId="1259" xr:uid="{00000000-0005-0000-0000-0000EEE70000}"/>
    <cellStyle name="STD-SIS" xfId="1260" xr:uid="{00000000-0005-0000-0000-0000EFE70000}"/>
    <cellStyle name="STYL1 - Style1" xfId="1261" xr:uid="{00000000-0005-0000-0000-0000F0E70000}"/>
    <cellStyle name="STYL2 - Style2" xfId="1262" xr:uid="{00000000-0005-0000-0000-0000F1E70000}"/>
    <cellStyle name="Style 1" xfId="1263" xr:uid="{00000000-0005-0000-0000-0000F2E70000}"/>
    <cellStyle name="Style 1 2" xfId="3530" xr:uid="{00000000-0005-0000-0000-0000F3E70000}"/>
    <cellStyle name="Style 124" xfId="1264" xr:uid="{00000000-0005-0000-0000-0000F4E70000}"/>
    <cellStyle name="Style 2" xfId="1265" xr:uid="{00000000-0005-0000-0000-0000F5E70000}"/>
    <cellStyle name="Style 21" xfId="1266" xr:uid="{00000000-0005-0000-0000-0000F6E70000}"/>
    <cellStyle name="Style 24" xfId="1267" xr:uid="{00000000-0005-0000-0000-0000F7E70000}"/>
    <cellStyle name="Style 35" xfId="1268" xr:uid="{00000000-0005-0000-0000-0000F8E70000}"/>
    <cellStyle name="Style 36" xfId="1269" xr:uid="{00000000-0005-0000-0000-0000F9E70000}"/>
    <cellStyle name="Style 37" xfId="1270" xr:uid="{00000000-0005-0000-0000-0000FAE70000}"/>
    <cellStyle name="Style 38" xfId="1271" xr:uid="{00000000-0005-0000-0000-0000FBE70000}"/>
    <cellStyle name="Style 39" xfId="1272" xr:uid="{00000000-0005-0000-0000-0000FCE70000}"/>
    <cellStyle name="Style 40" xfId="1273" xr:uid="{00000000-0005-0000-0000-0000FDE70000}"/>
    <cellStyle name="Style 41" xfId="1274" xr:uid="{00000000-0005-0000-0000-0000FEE70000}"/>
    <cellStyle name="Style 42" xfId="1275" xr:uid="{00000000-0005-0000-0000-0000FFE70000}"/>
    <cellStyle name="Style 43" xfId="1276" xr:uid="{00000000-0005-0000-0000-000000E80000}"/>
    <cellStyle name="Style 44" xfId="1277" xr:uid="{00000000-0005-0000-0000-000001E80000}"/>
    <cellStyle name="Style 45" xfId="1278" xr:uid="{00000000-0005-0000-0000-000002E80000}"/>
    <cellStyle name="Style 46" xfId="1279" xr:uid="{00000000-0005-0000-0000-000003E80000}"/>
    <cellStyle name="Style 47" xfId="1280" xr:uid="{00000000-0005-0000-0000-000004E80000}"/>
    <cellStyle name="Style 48" xfId="1281" xr:uid="{00000000-0005-0000-0000-000005E80000}"/>
    <cellStyle name="Style 49" xfId="1282" xr:uid="{00000000-0005-0000-0000-000006E80000}"/>
    <cellStyle name="Style 50" xfId="1283" xr:uid="{00000000-0005-0000-0000-000007E80000}"/>
    <cellStyle name="Style 51" xfId="1284" xr:uid="{00000000-0005-0000-0000-000008E80000}"/>
    <cellStyle name="Style 52" xfId="1285" xr:uid="{00000000-0005-0000-0000-000009E80000}"/>
    <cellStyle name="Style 53" xfId="1286" xr:uid="{00000000-0005-0000-0000-00000AE80000}"/>
    <cellStyle name="Style 54" xfId="1287" xr:uid="{00000000-0005-0000-0000-00000BE80000}"/>
    <cellStyle name="Style 55" xfId="1288" xr:uid="{00000000-0005-0000-0000-00000CE80000}"/>
    <cellStyle name="Style 56" xfId="1289" xr:uid="{00000000-0005-0000-0000-00000DE80000}"/>
    <cellStyle name="Style 57" xfId="1290" xr:uid="{00000000-0005-0000-0000-00000EE80000}"/>
    <cellStyle name="Style 58" xfId="1291" xr:uid="{00000000-0005-0000-0000-00000FE80000}"/>
    <cellStyle name="Style 59" xfId="1292" xr:uid="{00000000-0005-0000-0000-000010E80000}"/>
    <cellStyle name="Style 60" xfId="1293" xr:uid="{00000000-0005-0000-0000-000011E80000}"/>
    <cellStyle name="Style 61" xfId="1294" xr:uid="{00000000-0005-0000-0000-000012E80000}"/>
    <cellStyle name="Style 62" xfId="1295" xr:uid="{00000000-0005-0000-0000-000013E80000}"/>
    <cellStyle name="Style 63" xfId="1296" xr:uid="{00000000-0005-0000-0000-000014E80000}"/>
    <cellStyle name="Style 64" xfId="1297" xr:uid="{00000000-0005-0000-0000-000015E80000}"/>
    <cellStyle name="Style 65" xfId="1298" xr:uid="{00000000-0005-0000-0000-000016E80000}"/>
    <cellStyle name="Style 66" xfId="1299" xr:uid="{00000000-0005-0000-0000-000017E80000}"/>
    <cellStyle name="Style 67" xfId="1300" xr:uid="{00000000-0005-0000-0000-000018E80000}"/>
    <cellStyle name="Style 68" xfId="1301" xr:uid="{00000000-0005-0000-0000-000019E80000}"/>
    <cellStyle name="Style 69" xfId="1302" xr:uid="{00000000-0005-0000-0000-00001AE80000}"/>
    <cellStyle name="Style 70" xfId="1303" xr:uid="{00000000-0005-0000-0000-00001BE80000}"/>
    <cellStyle name="Style 71" xfId="1304" xr:uid="{00000000-0005-0000-0000-00001CE80000}"/>
    <cellStyle name="Style 72" xfId="1305" xr:uid="{00000000-0005-0000-0000-00001DE80000}"/>
    <cellStyle name="Style 73" xfId="1306" xr:uid="{00000000-0005-0000-0000-00001EE80000}"/>
    <cellStyle name="Style 74" xfId="1307" xr:uid="{00000000-0005-0000-0000-00001FE80000}"/>
    <cellStyle name="Style 75" xfId="1308" xr:uid="{00000000-0005-0000-0000-000020E80000}"/>
    <cellStyle name="Style 76" xfId="1309" xr:uid="{00000000-0005-0000-0000-000021E80000}"/>
    <cellStyle name="Style 77" xfId="1310" xr:uid="{00000000-0005-0000-0000-000022E80000}"/>
    <cellStyle name="Style 78" xfId="1311" xr:uid="{00000000-0005-0000-0000-000023E80000}"/>
    <cellStyle name="Style 79" xfId="1312" xr:uid="{00000000-0005-0000-0000-000024E80000}"/>
    <cellStyle name="Style 80" xfId="1313" xr:uid="{00000000-0005-0000-0000-000025E80000}"/>
    <cellStyle name="Style 86" xfId="1314" xr:uid="{00000000-0005-0000-0000-000026E80000}"/>
    <cellStyle name="Style 87" xfId="1315" xr:uid="{00000000-0005-0000-0000-000027E80000}"/>
    <cellStyle name="Style 88" xfId="1316" xr:uid="{00000000-0005-0000-0000-000028E80000}"/>
    <cellStyle name="Style 92" xfId="1317" xr:uid="{00000000-0005-0000-0000-000029E80000}"/>
    <cellStyle name="Style 93" xfId="1318" xr:uid="{00000000-0005-0000-0000-00002AE80000}"/>
    <cellStyle name="subhead" xfId="1319" xr:uid="{00000000-0005-0000-0000-00002BE80000}"/>
    <cellStyle name="Subtotal" xfId="1320" xr:uid="{00000000-0005-0000-0000-00002CE80000}"/>
    <cellStyle name="Sum" xfId="1321" xr:uid="{00000000-0005-0000-0000-00002DE80000}"/>
    <cellStyle name="Sum %of HV" xfId="1322" xr:uid="{00000000-0005-0000-0000-00002EE80000}"/>
    <cellStyle name="Sum EPS" xfId="1323" xr:uid="{00000000-0005-0000-0000-00002FE80000}"/>
    <cellStyle name="Sum IRR" xfId="1324" xr:uid="{00000000-0005-0000-0000-000030E80000}"/>
    <cellStyle name="Sum Margin" xfId="1325" xr:uid="{00000000-0005-0000-0000-000031E80000}"/>
    <cellStyle name="Sum Payback" xfId="1326" xr:uid="{00000000-0005-0000-0000-000032E80000}"/>
    <cellStyle name="Sum Title 1" xfId="1327" xr:uid="{00000000-0005-0000-0000-000033E80000}"/>
    <cellStyle name="Sum Title 2" xfId="1328" xr:uid="{00000000-0005-0000-0000-000034E80000}"/>
    <cellStyle name="Sum Title 3" xfId="1329" xr:uid="{00000000-0005-0000-0000-000035E80000}"/>
    <cellStyle name="Sum Title 4" xfId="1330" xr:uid="{00000000-0005-0000-0000-000036E80000}"/>
    <cellStyle name="Sum_CLASS V9" xfId="1331" xr:uid="{00000000-0005-0000-0000-000037E80000}"/>
    <cellStyle name="Summary numbers" xfId="1332" xr:uid="{00000000-0005-0000-0000-000038E80000}"/>
    <cellStyle name="Task Header" xfId="1333" xr:uid="{00000000-0005-0000-0000-000039E80000}"/>
    <cellStyle name="Titel 2" xfId="1334" xr:uid="{00000000-0005-0000-0000-00003AE80000}"/>
    <cellStyle name="Title" xfId="24" builtinId="15" customBuiltin="1"/>
    <cellStyle name="Title (non-grap)" xfId="1335" xr:uid="{00000000-0005-0000-0000-00003CE80000}"/>
    <cellStyle name="Title (non-wrap)" xfId="1336" xr:uid="{00000000-0005-0000-0000-00003DE80000}"/>
    <cellStyle name="Total" xfId="39" builtinId="25" customBuiltin="1"/>
    <cellStyle name="Total 2" xfId="22" xr:uid="{00000000-0005-0000-0000-00003FE80000}"/>
    <cellStyle name="Tusental (0)_laroux" xfId="1337" xr:uid="{00000000-0005-0000-0000-000040E80000}"/>
    <cellStyle name="Tusental_laroux" xfId="1338" xr:uid="{00000000-0005-0000-0000-000041E80000}"/>
    <cellStyle name="TXT-LNE" xfId="1339" xr:uid="{00000000-0005-0000-0000-000042E80000}"/>
    <cellStyle name="Underline" xfId="1340" xr:uid="{00000000-0005-0000-0000-000043E80000}"/>
    <cellStyle name="Underline 2" xfId="1341" xr:uid="{00000000-0005-0000-0000-000044E80000}"/>
    <cellStyle name="Underline_CLASS V9" xfId="1342" xr:uid="{00000000-0005-0000-0000-000045E80000}"/>
    <cellStyle name="Unprot" xfId="1343" xr:uid="{00000000-0005-0000-0000-000046E80000}"/>
    <cellStyle name="Unprot$" xfId="1344" xr:uid="{00000000-0005-0000-0000-000047E80000}"/>
    <cellStyle name="Unprotect" xfId="1345" xr:uid="{00000000-0005-0000-0000-000048E80000}"/>
    <cellStyle name="Update" xfId="1346" xr:uid="{00000000-0005-0000-0000-000049E80000}"/>
    <cellStyle name="User input" xfId="1347" xr:uid="{00000000-0005-0000-0000-00004AE80000}"/>
    <cellStyle name="Valuta (0)_laroux" xfId="1348" xr:uid="{00000000-0005-0000-0000-00004BE80000}"/>
    <cellStyle name="Valuta_laroux" xfId="1349" xr:uid="{00000000-0005-0000-0000-00004CE80000}"/>
    <cellStyle name="Währung [0]_Customer Financials Summary" xfId="1350" xr:uid="{00000000-0005-0000-0000-00004DE80000}"/>
    <cellStyle name="Währung_Customer Financials Summary" xfId="1351" xr:uid="{00000000-0005-0000-0000-00004EE80000}"/>
    <cellStyle name="Warning Text" xfId="37" builtinId="11" customBuiltin="1"/>
    <cellStyle name="wrap" xfId="1352" xr:uid="{00000000-0005-0000-0000-000050E80000}"/>
    <cellStyle name="Year" xfId="1353" xr:uid="{00000000-0005-0000-0000-000051E80000}"/>
    <cellStyle name="표준_Sheet1" xfId="1354" xr:uid="{00000000-0005-0000-0000-000052E80000}"/>
    <cellStyle name="一般_Change Log" xfId="1355" xr:uid="{00000000-0005-0000-0000-000053E80000}"/>
    <cellStyle name="標準_M180SE" xfId="1356" xr:uid="{00000000-0005-0000-0000-000054E80000}"/>
  </cellStyles>
  <dxfs count="610">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s>
  <tableStyles count="0" defaultTableStyle="TableStyleMedium9" defaultPivotStyle="PivotStyleLight16"/>
  <colors>
    <mruColors>
      <color rgb="FFFFFFCC"/>
      <color rgb="FFFFFF66"/>
      <color rgb="FF009900"/>
      <color rgb="FFD6EEBC"/>
      <color rgb="FFFFFF99"/>
      <color rgb="FFDCE6F1"/>
      <color rgb="FF4B6275"/>
      <color rgb="FF5F7D96"/>
      <color rgb="FF005073"/>
      <color rgb="FFFFD1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df"/><Relationship Id="rId6" Type="http://schemas.openxmlformats.org/officeDocument/2006/relationships/image" Target="../media/image2.pdf"/><Relationship Id="rId5" Type="http://schemas.openxmlformats.org/officeDocument/2006/relationships/image" Target="../media/image2.pdf"/><Relationship Id="rId4" Type="http://schemas.openxmlformats.org/officeDocument/2006/relationships/image" Target="../media/image2.pdf"/></Relationships>
</file>

<file path=xl/drawings/_rels/drawing2.xml.rels><?xml version="1.0" encoding="UTF-8" standalone="yes"?>
<Relationships xmlns="http://schemas.openxmlformats.org/package/2006/relationships"><Relationship Id="rId117" Type="http://schemas.openxmlformats.org/officeDocument/2006/relationships/image" Target="../media/image211.pdf"/><Relationship Id="rId299" Type="http://schemas.openxmlformats.org/officeDocument/2006/relationships/image" Target="NULL"/><Relationship Id="rId303" Type="http://schemas.openxmlformats.org/officeDocument/2006/relationships/image" Target="NULL"/><Relationship Id="rId21" Type="http://schemas.openxmlformats.org/officeDocument/2006/relationships/image" Target="../media/image21.pdf"/><Relationship Id="rId42" Type="http://schemas.openxmlformats.org/officeDocument/2006/relationships/image" Target="../media/image21.pdf"/><Relationship Id="rId63" Type="http://schemas.openxmlformats.org/officeDocument/2006/relationships/image" Target="../media/image21.pdf"/><Relationship Id="rId84" Type="http://schemas.openxmlformats.org/officeDocument/2006/relationships/image" Target="../media/image211.pdf"/><Relationship Id="rId138" Type="http://schemas.openxmlformats.org/officeDocument/2006/relationships/image" Target="../media/image211.pdf"/><Relationship Id="rId159" Type="http://schemas.openxmlformats.org/officeDocument/2006/relationships/image" Target="../media/image210.pdf"/><Relationship Id="rId170" Type="http://schemas.openxmlformats.org/officeDocument/2006/relationships/image" Target="../media/image210.pdf"/><Relationship Id="rId191" Type="http://schemas.openxmlformats.org/officeDocument/2006/relationships/image" Target="../media/image210.pdf"/><Relationship Id="rId205" Type="http://schemas.openxmlformats.org/officeDocument/2006/relationships/image" Target="../media/image210.pdf"/><Relationship Id="rId226" Type="http://schemas.openxmlformats.org/officeDocument/2006/relationships/image" Target="../media/image210.pdf"/><Relationship Id="rId247" Type="http://schemas.openxmlformats.org/officeDocument/2006/relationships/image" Target="NULL"/><Relationship Id="rId107" Type="http://schemas.openxmlformats.org/officeDocument/2006/relationships/image" Target="../media/image211.pdf"/><Relationship Id="rId268" Type="http://schemas.openxmlformats.org/officeDocument/2006/relationships/image" Target="NULL"/><Relationship Id="rId289" Type="http://schemas.openxmlformats.org/officeDocument/2006/relationships/image" Target="NULL"/><Relationship Id="rId32" Type="http://schemas.openxmlformats.org/officeDocument/2006/relationships/image" Target="../media/image21.pdf"/><Relationship Id="rId53" Type="http://schemas.openxmlformats.org/officeDocument/2006/relationships/image" Target="../media/image21.pdf"/><Relationship Id="rId74" Type="http://schemas.openxmlformats.org/officeDocument/2006/relationships/image" Target="../media/image21.pdf"/><Relationship Id="rId128" Type="http://schemas.openxmlformats.org/officeDocument/2006/relationships/image" Target="../media/image211.pdf"/><Relationship Id="rId149" Type="http://schemas.openxmlformats.org/officeDocument/2006/relationships/image" Target="../media/image211.pdf"/><Relationship Id="rId5" Type="http://schemas.openxmlformats.org/officeDocument/2006/relationships/image" Target="../media/image21.pdf"/><Relationship Id="rId95" Type="http://schemas.openxmlformats.org/officeDocument/2006/relationships/image" Target="../media/image211.pdf"/><Relationship Id="rId160" Type="http://schemas.openxmlformats.org/officeDocument/2006/relationships/image" Target="../media/image210.pdf"/><Relationship Id="rId181" Type="http://schemas.openxmlformats.org/officeDocument/2006/relationships/image" Target="../media/image210.pdf"/><Relationship Id="rId216" Type="http://schemas.openxmlformats.org/officeDocument/2006/relationships/image" Target="../media/image210.pdf"/><Relationship Id="rId237" Type="http://schemas.openxmlformats.org/officeDocument/2006/relationships/image" Target="NULL"/><Relationship Id="rId258" Type="http://schemas.openxmlformats.org/officeDocument/2006/relationships/image" Target="NULL"/><Relationship Id="rId279" Type="http://schemas.openxmlformats.org/officeDocument/2006/relationships/image" Target="NULL"/><Relationship Id="rId22" Type="http://schemas.openxmlformats.org/officeDocument/2006/relationships/image" Target="../media/image21.pdf"/><Relationship Id="rId43" Type="http://schemas.openxmlformats.org/officeDocument/2006/relationships/image" Target="../media/image21.pdf"/><Relationship Id="rId64" Type="http://schemas.openxmlformats.org/officeDocument/2006/relationships/image" Target="../media/image21.pdf"/><Relationship Id="rId118" Type="http://schemas.openxmlformats.org/officeDocument/2006/relationships/image" Target="../media/image211.pdf"/><Relationship Id="rId139" Type="http://schemas.openxmlformats.org/officeDocument/2006/relationships/image" Target="../media/image211.pdf"/><Relationship Id="rId290" Type="http://schemas.openxmlformats.org/officeDocument/2006/relationships/image" Target="NULL"/><Relationship Id="rId304" Type="http://schemas.openxmlformats.org/officeDocument/2006/relationships/image" Target="NULL"/><Relationship Id="rId85" Type="http://schemas.openxmlformats.org/officeDocument/2006/relationships/image" Target="../media/image211.pdf"/><Relationship Id="rId150" Type="http://schemas.openxmlformats.org/officeDocument/2006/relationships/image" Target="../media/image211.pdf"/><Relationship Id="rId171" Type="http://schemas.openxmlformats.org/officeDocument/2006/relationships/image" Target="../media/image210.pdf"/><Relationship Id="rId192" Type="http://schemas.openxmlformats.org/officeDocument/2006/relationships/image" Target="../media/image210.pdf"/><Relationship Id="rId206" Type="http://schemas.openxmlformats.org/officeDocument/2006/relationships/image" Target="../media/image210.pdf"/><Relationship Id="rId227" Type="http://schemas.openxmlformats.org/officeDocument/2006/relationships/image" Target="../media/image210.pdf"/><Relationship Id="rId248" Type="http://schemas.openxmlformats.org/officeDocument/2006/relationships/image" Target="NULL"/><Relationship Id="rId269" Type="http://schemas.openxmlformats.org/officeDocument/2006/relationships/image" Target="NULL"/><Relationship Id="rId12" Type="http://schemas.openxmlformats.org/officeDocument/2006/relationships/image" Target="../media/image21.pdf"/><Relationship Id="rId33" Type="http://schemas.openxmlformats.org/officeDocument/2006/relationships/image" Target="../media/image21.pdf"/><Relationship Id="rId108" Type="http://schemas.openxmlformats.org/officeDocument/2006/relationships/image" Target="../media/image211.pdf"/><Relationship Id="rId129" Type="http://schemas.openxmlformats.org/officeDocument/2006/relationships/image" Target="../media/image211.pdf"/><Relationship Id="rId280" Type="http://schemas.openxmlformats.org/officeDocument/2006/relationships/image" Target="NULL"/><Relationship Id="rId54" Type="http://schemas.openxmlformats.org/officeDocument/2006/relationships/image" Target="../media/image21.pdf"/><Relationship Id="rId75" Type="http://schemas.openxmlformats.org/officeDocument/2006/relationships/image" Target="../media/image21.pdf"/><Relationship Id="rId96" Type="http://schemas.openxmlformats.org/officeDocument/2006/relationships/image" Target="../media/image211.pdf"/><Relationship Id="rId140" Type="http://schemas.openxmlformats.org/officeDocument/2006/relationships/image" Target="../media/image211.pdf"/><Relationship Id="rId161" Type="http://schemas.openxmlformats.org/officeDocument/2006/relationships/image" Target="../media/image210.pdf"/><Relationship Id="rId182" Type="http://schemas.openxmlformats.org/officeDocument/2006/relationships/image" Target="../media/image210.pdf"/><Relationship Id="rId217" Type="http://schemas.openxmlformats.org/officeDocument/2006/relationships/image" Target="../media/image210.pdf"/><Relationship Id="rId6" Type="http://schemas.openxmlformats.org/officeDocument/2006/relationships/image" Target="../media/image21.pdf"/><Relationship Id="rId238" Type="http://schemas.openxmlformats.org/officeDocument/2006/relationships/image" Target="NULL"/><Relationship Id="rId259" Type="http://schemas.openxmlformats.org/officeDocument/2006/relationships/image" Target="NULL"/><Relationship Id="rId23" Type="http://schemas.openxmlformats.org/officeDocument/2006/relationships/image" Target="../media/image21.pdf"/><Relationship Id="rId119" Type="http://schemas.openxmlformats.org/officeDocument/2006/relationships/image" Target="../media/image211.pdf"/><Relationship Id="rId270" Type="http://schemas.openxmlformats.org/officeDocument/2006/relationships/image" Target="NULL"/><Relationship Id="rId291" Type="http://schemas.openxmlformats.org/officeDocument/2006/relationships/image" Target="NULL"/><Relationship Id="rId305" Type="http://schemas.openxmlformats.org/officeDocument/2006/relationships/image" Target="NULL"/><Relationship Id="rId44" Type="http://schemas.openxmlformats.org/officeDocument/2006/relationships/image" Target="../media/image21.pdf"/><Relationship Id="rId65" Type="http://schemas.openxmlformats.org/officeDocument/2006/relationships/image" Target="../media/image21.pdf"/><Relationship Id="rId86" Type="http://schemas.openxmlformats.org/officeDocument/2006/relationships/image" Target="../media/image211.pdf"/><Relationship Id="rId130" Type="http://schemas.openxmlformats.org/officeDocument/2006/relationships/image" Target="../media/image211.pdf"/><Relationship Id="rId151" Type="http://schemas.openxmlformats.org/officeDocument/2006/relationships/image" Target="../media/image211.pdf"/><Relationship Id="rId172" Type="http://schemas.openxmlformats.org/officeDocument/2006/relationships/image" Target="../media/image210.pdf"/><Relationship Id="rId193" Type="http://schemas.openxmlformats.org/officeDocument/2006/relationships/image" Target="../media/image210.pdf"/><Relationship Id="rId207" Type="http://schemas.openxmlformats.org/officeDocument/2006/relationships/image" Target="../media/image210.pdf"/><Relationship Id="rId228" Type="http://schemas.openxmlformats.org/officeDocument/2006/relationships/image" Target="../media/image210.pdf"/><Relationship Id="rId249" Type="http://schemas.openxmlformats.org/officeDocument/2006/relationships/image" Target="NULL"/><Relationship Id="rId13" Type="http://schemas.openxmlformats.org/officeDocument/2006/relationships/image" Target="../media/image21.pdf"/><Relationship Id="rId109" Type="http://schemas.openxmlformats.org/officeDocument/2006/relationships/image" Target="../media/image211.pdf"/><Relationship Id="rId260" Type="http://schemas.openxmlformats.org/officeDocument/2006/relationships/image" Target="NULL"/><Relationship Id="rId281" Type="http://schemas.openxmlformats.org/officeDocument/2006/relationships/image" Target="NULL"/><Relationship Id="rId34" Type="http://schemas.openxmlformats.org/officeDocument/2006/relationships/image" Target="../media/image21.pdf"/><Relationship Id="rId55" Type="http://schemas.openxmlformats.org/officeDocument/2006/relationships/image" Target="../media/image21.pdf"/><Relationship Id="rId76" Type="http://schemas.openxmlformats.org/officeDocument/2006/relationships/image" Target="../media/image21.pdf"/><Relationship Id="rId97" Type="http://schemas.openxmlformats.org/officeDocument/2006/relationships/image" Target="../media/image211.pdf"/><Relationship Id="rId120" Type="http://schemas.openxmlformats.org/officeDocument/2006/relationships/image" Target="../media/image211.pdf"/><Relationship Id="rId141" Type="http://schemas.openxmlformats.org/officeDocument/2006/relationships/image" Target="../media/image211.pdf"/><Relationship Id="rId7" Type="http://schemas.openxmlformats.org/officeDocument/2006/relationships/image" Target="../media/image21.pdf"/><Relationship Id="rId162" Type="http://schemas.openxmlformats.org/officeDocument/2006/relationships/image" Target="../media/image210.pdf"/><Relationship Id="rId183" Type="http://schemas.openxmlformats.org/officeDocument/2006/relationships/image" Target="../media/image210.pdf"/><Relationship Id="rId218" Type="http://schemas.openxmlformats.org/officeDocument/2006/relationships/image" Target="../media/image210.pdf"/><Relationship Id="rId239" Type="http://schemas.openxmlformats.org/officeDocument/2006/relationships/image" Target="NULL"/><Relationship Id="rId250" Type="http://schemas.openxmlformats.org/officeDocument/2006/relationships/image" Target="NULL"/><Relationship Id="rId271" Type="http://schemas.openxmlformats.org/officeDocument/2006/relationships/image" Target="NULL"/><Relationship Id="rId292" Type="http://schemas.openxmlformats.org/officeDocument/2006/relationships/image" Target="NULL"/><Relationship Id="rId306" Type="http://schemas.openxmlformats.org/officeDocument/2006/relationships/image" Target="NULL"/><Relationship Id="rId24" Type="http://schemas.openxmlformats.org/officeDocument/2006/relationships/image" Target="../media/image21.pdf"/><Relationship Id="rId40" Type="http://schemas.openxmlformats.org/officeDocument/2006/relationships/image" Target="../media/image21.pdf"/><Relationship Id="rId45" Type="http://schemas.openxmlformats.org/officeDocument/2006/relationships/image" Target="../media/image21.pdf"/><Relationship Id="rId66" Type="http://schemas.openxmlformats.org/officeDocument/2006/relationships/image" Target="../media/image21.pdf"/><Relationship Id="rId87" Type="http://schemas.openxmlformats.org/officeDocument/2006/relationships/image" Target="../media/image211.pdf"/><Relationship Id="rId110" Type="http://schemas.openxmlformats.org/officeDocument/2006/relationships/image" Target="../media/image211.pdf"/><Relationship Id="rId115" Type="http://schemas.openxmlformats.org/officeDocument/2006/relationships/image" Target="../media/image211.pdf"/><Relationship Id="rId131" Type="http://schemas.openxmlformats.org/officeDocument/2006/relationships/image" Target="../media/image211.pdf"/><Relationship Id="rId136" Type="http://schemas.openxmlformats.org/officeDocument/2006/relationships/image" Target="../media/image211.pdf"/><Relationship Id="rId157" Type="http://schemas.openxmlformats.org/officeDocument/2006/relationships/image" Target="../media/image211.pdf"/><Relationship Id="rId178" Type="http://schemas.openxmlformats.org/officeDocument/2006/relationships/image" Target="../media/image210.pdf"/><Relationship Id="rId301" Type="http://schemas.openxmlformats.org/officeDocument/2006/relationships/image" Target="NULL"/><Relationship Id="rId61" Type="http://schemas.openxmlformats.org/officeDocument/2006/relationships/image" Target="../media/image21.pdf"/><Relationship Id="rId82" Type="http://schemas.openxmlformats.org/officeDocument/2006/relationships/image" Target="../media/image21.pdf"/><Relationship Id="rId152" Type="http://schemas.openxmlformats.org/officeDocument/2006/relationships/image" Target="../media/image211.pdf"/><Relationship Id="rId173" Type="http://schemas.openxmlformats.org/officeDocument/2006/relationships/image" Target="../media/image210.pdf"/><Relationship Id="rId194" Type="http://schemas.openxmlformats.org/officeDocument/2006/relationships/image" Target="../media/image210.pdf"/><Relationship Id="rId199" Type="http://schemas.openxmlformats.org/officeDocument/2006/relationships/image" Target="../media/image210.pdf"/><Relationship Id="rId203" Type="http://schemas.openxmlformats.org/officeDocument/2006/relationships/image" Target="../media/image210.pdf"/><Relationship Id="rId208" Type="http://schemas.openxmlformats.org/officeDocument/2006/relationships/image" Target="../media/image210.pdf"/><Relationship Id="rId229" Type="http://schemas.openxmlformats.org/officeDocument/2006/relationships/image" Target="../media/image210.pdf"/><Relationship Id="rId19" Type="http://schemas.openxmlformats.org/officeDocument/2006/relationships/image" Target="../media/image21.pdf"/><Relationship Id="rId224" Type="http://schemas.openxmlformats.org/officeDocument/2006/relationships/image" Target="../media/image210.pdf"/><Relationship Id="rId240" Type="http://schemas.openxmlformats.org/officeDocument/2006/relationships/image" Target="NULL"/><Relationship Id="rId245" Type="http://schemas.openxmlformats.org/officeDocument/2006/relationships/image" Target="NULL"/><Relationship Id="rId261" Type="http://schemas.openxmlformats.org/officeDocument/2006/relationships/image" Target="NULL"/><Relationship Id="rId266" Type="http://schemas.openxmlformats.org/officeDocument/2006/relationships/image" Target="NULL"/><Relationship Id="rId287" Type="http://schemas.openxmlformats.org/officeDocument/2006/relationships/image" Target="NULL"/><Relationship Id="rId14" Type="http://schemas.openxmlformats.org/officeDocument/2006/relationships/image" Target="../media/image21.pdf"/><Relationship Id="rId30" Type="http://schemas.openxmlformats.org/officeDocument/2006/relationships/image" Target="../media/image21.pdf"/><Relationship Id="rId35" Type="http://schemas.openxmlformats.org/officeDocument/2006/relationships/image" Target="../media/image21.pdf"/><Relationship Id="rId56" Type="http://schemas.openxmlformats.org/officeDocument/2006/relationships/image" Target="../media/image21.pdf"/><Relationship Id="rId77" Type="http://schemas.openxmlformats.org/officeDocument/2006/relationships/image" Target="../media/image21.pdf"/><Relationship Id="rId100" Type="http://schemas.openxmlformats.org/officeDocument/2006/relationships/image" Target="../media/image211.pdf"/><Relationship Id="rId105" Type="http://schemas.openxmlformats.org/officeDocument/2006/relationships/image" Target="../media/image211.pdf"/><Relationship Id="rId126" Type="http://schemas.openxmlformats.org/officeDocument/2006/relationships/image" Target="../media/image211.pdf"/><Relationship Id="rId147" Type="http://schemas.openxmlformats.org/officeDocument/2006/relationships/image" Target="../media/image211.pdf"/><Relationship Id="rId168" Type="http://schemas.openxmlformats.org/officeDocument/2006/relationships/image" Target="../media/image210.pdf"/><Relationship Id="rId282" Type="http://schemas.openxmlformats.org/officeDocument/2006/relationships/image" Target="NULL"/><Relationship Id="rId8" Type="http://schemas.openxmlformats.org/officeDocument/2006/relationships/image" Target="../media/image21.pdf"/><Relationship Id="rId51" Type="http://schemas.openxmlformats.org/officeDocument/2006/relationships/image" Target="../media/image21.pdf"/><Relationship Id="rId72" Type="http://schemas.openxmlformats.org/officeDocument/2006/relationships/image" Target="../media/image21.pdf"/><Relationship Id="rId93" Type="http://schemas.openxmlformats.org/officeDocument/2006/relationships/image" Target="../media/image211.pdf"/><Relationship Id="rId98" Type="http://schemas.openxmlformats.org/officeDocument/2006/relationships/image" Target="../media/image211.pdf"/><Relationship Id="rId121" Type="http://schemas.openxmlformats.org/officeDocument/2006/relationships/image" Target="../media/image211.pdf"/><Relationship Id="rId142" Type="http://schemas.openxmlformats.org/officeDocument/2006/relationships/image" Target="../media/image211.pdf"/><Relationship Id="rId163" Type="http://schemas.openxmlformats.org/officeDocument/2006/relationships/image" Target="../media/image210.pdf"/><Relationship Id="rId184" Type="http://schemas.openxmlformats.org/officeDocument/2006/relationships/image" Target="../media/image210.pdf"/><Relationship Id="rId189" Type="http://schemas.openxmlformats.org/officeDocument/2006/relationships/image" Target="../media/image210.pdf"/><Relationship Id="rId219" Type="http://schemas.openxmlformats.org/officeDocument/2006/relationships/image" Target="../media/image210.pdf"/><Relationship Id="rId3" Type="http://schemas.openxmlformats.org/officeDocument/2006/relationships/image" Target="../media/image1.png"/><Relationship Id="rId214" Type="http://schemas.openxmlformats.org/officeDocument/2006/relationships/image" Target="../media/image210.pdf"/><Relationship Id="rId230" Type="http://schemas.openxmlformats.org/officeDocument/2006/relationships/image" Target="../media/image210.pdf"/><Relationship Id="rId235" Type="http://schemas.openxmlformats.org/officeDocument/2006/relationships/image" Target="NULL"/><Relationship Id="rId251" Type="http://schemas.openxmlformats.org/officeDocument/2006/relationships/image" Target="NULL"/><Relationship Id="rId256" Type="http://schemas.openxmlformats.org/officeDocument/2006/relationships/image" Target="NULL"/><Relationship Id="rId277" Type="http://schemas.openxmlformats.org/officeDocument/2006/relationships/image" Target="NULL"/><Relationship Id="rId298" Type="http://schemas.openxmlformats.org/officeDocument/2006/relationships/image" Target="NULL"/><Relationship Id="rId25" Type="http://schemas.openxmlformats.org/officeDocument/2006/relationships/image" Target="../media/image21.pdf"/><Relationship Id="rId46" Type="http://schemas.openxmlformats.org/officeDocument/2006/relationships/image" Target="../media/image21.pdf"/><Relationship Id="rId67" Type="http://schemas.openxmlformats.org/officeDocument/2006/relationships/image" Target="../media/image21.pdf"/><Relationship Id="rId116" Type="http://schemas.openxmlformats.org/officeDocument/2006/relationships/image" Target="../media/image211.pdf"/><Relationship Id="rId137" Type="http://schemas.openxmlformats.org/officeDocument/2006/relationships/image" Target="../media/image211.pdf"/><Relationship Id="rId158" Type="http://schemas.openxmlformats.org/officeDocument/2006/relationships/image" Target="../media/image211.pdf"/><Relationship Id="rId272" Type="http://schemas.openxmlformats.org/officeDocument/2006/relationships/image" Target="NULL"/><Relationship Id="rId293" Type="http://schemas.openxmlformats.org/officeDocument/2006/relationships/image" Target="NULL"/><Relationship Id="rId302" Type="http://schemas.openxmlformats.org/officeDocument/2006/relationships/image" Target="NULL"/><Relationship Id="rId307" Type="http://schemas.openxmlformats.org/officeDocument/2006/relationships/image" Target="NULL"/><Relationship Id="rId20" Type="http://schemas.openxmlformats.org/officeDocument/2006/relationships/image" Target="../media/image21.pdf"/><Relationship Id="rId41" Type="http://schemas.openxmlformats.org/officeDocument/2006/relationships/image" Target="../media/image21.pdf"/><Relationship Id="rId62" Type="http://schemas.openxmlformats.org/officeDocument/2006/relationships/image" Target="../media/image21.pdf"/><Relationship Id="rId83" Type="http://schemas.openxmlformats.org/officeDocument/2006/relationships/image" Target="../media/image211.pdf"/><Relationship Id="rId88" Type="http://schemas.openxmlformats.org/officeDocument/2006/relationships/image" Target="../media/image211.pdf"/><Relationship Id="rId111" Type="http://schemas.openxmlformats.org/officeDocument/2006/relationships/image" Target="../media/image211.pdf"/><Relationship Id="rId132" Type="http://schemas.openxmlformats.org/officeDocument/2006/relationships/image" Target="../media/image211.pdf"/><Relationship Id="rId153" Type="http://schemas.openxmlformats.org/officeDocument/2006/relationships/image" Target="../media/image211.pdf"/><Relationship Id="rId174" Type="http://schemas.openxmlformats.org/officeDocument/2006/relationships/image" Target="../media/image210.pdf"/><Relationship Id="rId179" Type="http://schemas.openxmlformats.org/officeDocument/2006/relationships/image" Target="../media/image210.pdf"/><Relationship Id="rId195" Type="http://schemas.openxmlformats.org/officeDocument/2006/relationships/image" Target="../media/image210.pdf"/><Relationship Id="rId209" Type="http://schemas.openxmlformats.org/officeDocument/2006/relationships/image" Target="../media/image210.pdf"/><Relationship Id="rId190" Type="http://schemas.openxmlformats.org/officeDocument/2006/relationships/image" Target="../media/image210.pdf"/><Relationship Id="rId204" Type="http://schemas.openxmlformats.org/officeDocument/2006/relationships/image" Target="../media/image210.pdf"/><Relationship Id="rId220" Type="http://schemas.openxmlformats.org/officeDocument/2006/relationships/image" Target="../media/image210.pdf"/><Relationship Id="rId225" Type="http://schemas.openxmlformats.org/officeDocument/2006/relationships/image" Target="../media/image210.pdf"/><Relationship Id="rId241" Type="http://schemas.openxmlformats.org/officeDocument/2006/relationships/image" Target="NULL"/><Relationship Id="rId246" Type="http://schemas.openxmlformats.org/officeDocument/2006/relationships/image" Target="NULL"/><Relationship Id="rId267" Type="http://schemas.openxmlformats.org/officeDocument/2006/relationships/image" Target="NULL"/><Relationship Id="rId288" Type="http://schemas.openxmlformats.org/officeDocument/2006/relationships/image" Target="NULL"/><Relationship Id="rId15" Type="http://schemas.openxmlformats.org/officeDocument/2006/relationships/image" Target="../media/image21.pdf"/><Relationship Id="rId36" Type="http://schemas.openxmlformats.org/officeDocument/2006/relationships/image" Target="../media/image21.pdf"/><Relationship Id="rId57" Type="http://schemas.openxmlformats.org/officeDocument/2006/relationships/image" Target="../media/image21.pdf"/><Relationship Id="rId106" Type="http://schemas.openxmlformats.org/officeDocument/2006/relationships/image" Target="../media/image211.pdf"/><Relationship Id="rId127" Type="http://schemas.openxmlformats.org/officeDocument/2006/relationships/image" Target="../media/image211.pdf"/><Relationship Id="rId262" Type="http://schemas.openxmlformats.org/officeDocument/2006/relationships/image" Target="NULL"/><Relationship Id="rId283" Type="http://schemas.openxmlformats.org/officeDocument/2006/relationships/image" Target="NULL"/><Relationship Id="rId31" Type="http://schemas.openxmlformats.org/officeDocument/2006/relationships/image" Target="../media/image21.pdf"/><Relationship Id="rId52" Type="http://schemas.openxmlformats.org/officeDocument/2006/relationships/image" Target="../media/image21.pdf"/><Relationship Id="rId73" Type="http://schemas.openxmlformats.org/officeDocument/2006/relationships/image" Target="../media/image21.pdf"/><Relationship Id="rId78" Type="http://schemas.openxmlformats.org/officeDocument/2006/relationships/image" Target="../media/image21.pdf"/><Relationship Id="rId94" Type="http://schemas.openxmlformats.org/officeDocument/2006/relationships/image" Target="../media/image211.pdf"/><Relationship Id="rId99" Type="http://schemas.openxmlformats.org/officeDocument/2006/relationships/image" Target="../media/image211.pdf"/><Relationship Id="rId101" Type="http://schemas.openxmlformats.org/officeDocument/2006/relationships/image" Target="../media/image211.pdf"/><Relationship Id="rId122" Type="http://schemas.openxmlformats.org/officeDocument/2006/relationships/image" Target="../media/image211.pdf"/><Relationship Id="rId143" Type="http://schemas.openxmlformats.org/officeDocument/2006/relationships/image" Target="../media/image211.pdf"/><Relationship Id="rId148" Type="http://schemas.openxmlformats.org/officeDocument/2006/relationships/image" Target="../media/image211.pdf"/><Relationship Id="rId164" Type="http://schemas.openxmlformats.org/officeDocument/2006/relationships/image" Target="../media/image210.pdf"/><Relationship Id="rId169" Type="http://schemas.openxmlformats.org/officeDocument/2006/relationships/image" Target="../media/image210.pdf"/><Relationship Id="rId185" Type="http://schemas.openxmlformats.org/officeDocument/2006/relationships/image" Target="../media/image210.pdf"/><Relationship Id="rId4" Type="http://schemas.openxmlformats.org/officeDocument/2006/relationships/image" Target="../media/image20.pdf"/><Relationship Id="rId9" Type="http://schemas.openxmlformats.org/officeDocument/2006/relationships/image" Target="../media/image21.pdf"/><Relationship Id="rId180" Type="http://schemas.openxmlformats.org/officeDocument/2006/relationships/image" Target="../media/image210.pdf"/><Relationship Id="rId210" Type="http://schemas.openxmlformats.org/officeDocument/2006/relationships/image" Target="../media/image210.pdf"/><Relationship Id="rId215" Type="http://schemas.openxmlformats.org/officeDocument/2006/relationships/image" Target="../media/image210.pdf"/><Relationship Id="rId236" Type="http://schemas.openxmlformats.org/officeDocument/2006/relationships/image" Target="NULL"/><Relationship Id="rId257" Type="http://schemas.openxmlformats.org/officeDocument/2006/relationships/image" Target="NULL"/><Relationship Id="rId278" Type="http://schemas.openxmlformats.org/officeDocument/2006/relationships/image" Target="NULL"/><Relationship Id="rId26" Type="http://schemas.openxmlformats.org/officeDocument/2006/relationships/image" Target="../media/image21.pdf"/><Relationship Id="rId231" Type="http://schemas.openxmlformats.org/officeDocument/2006/relationships/image" Target="../media/image210.pdf"/><Relationship Id="rId252" Type="http://schemas.openxmlformats.org/officeDocument/2006/relationships/image" Target="NULL"/><Relationship Id="rId273" Type="http://schemas.openxmlformats.org/officeDocument/2006/relationships/image" Target="NULL"/><Relationship Id="rId294" Type="http://schemas.openxmlformats.org/officeDocument/2006/relationships/image" Target="NULL"/><Relationship Id="rId308" Type="http://schemas.openxmlformats.org/officeDocument/2006/relationships/image" Target="NULL"/><Relationship Id="rId47" Type="http://schemas.openxmlformats.org/officeDocument/2006/relationships/image" Target="../media/image21.pdf"/><Relationship Id="rId68" Type="http://schemas.openxmlformats.org/officeDocument/2006/relationships/image" Target="../media/image21.pdf"/><Relationship Id="rId89" Type="http://schemas.openxmlformats.org/officeDocument/2006/relationships/image" Target="../media/image211.pdf"/><Relationship Id="rId112" Type="http://schemas.openxmlformats.org/officeDocument/2006/relationships/image" Target="../media/image211.pdf"/><Relationship Id="rId133" Type="http://schemas.openxmlformats.org/officeDocument/2006/relationships/image" Target="../media/image211.pdf"/><Relationship Id="rId154" Type="http://schemas.openxmlformats.org/officeDocument/2006/relationships/image" Target="../media/image211.pdf"/><Relationship Id="rId175" Type="http://schemas.openxmlformats.org/officeDocument/2006/relationships/image" Target="../media/image210.pdf"/><Relationship Id="rId196" Type="http://schemas.openxmlformats.org/officeDocument/2006/relationships/image" Target="../media/image210.pdf"/><Relationship Id="rId200" Type="http://schemas.openxmlformats.org/officeDocument/2006/relationships/image" Target="../media/image210.pdf"/><Relationship Id="rId16" Type="http://schemas.openxmlformats.org/officeDocument/2006/relationships/image" Target="../media/image21.pdf"/><Relationship Id="rId221" Type="http://schemas.openxmlformats.org/officeDocument/2006/relationships/image" Target="../media/image210.pdf"/><Relationship Id="rId242" Type="http://schemas.openxmlformats.org/officeDocument/2006/relationships/image" Target="NULL"/><Relationship Id="rId263" Type="http://schemas.openxmlformats.org/officeDocument/2006/relationships/image" Target="NULL"/><Relationship Id="rId284" Type="http://schemas.openxmlformats.org/officeDocument/2006/relationships/image" Target="NULL"/><Relationship Id="rId37" Type="http://schemas.openxmlformats.org/officeDocument/2006/relationships/image" Target="../media/image21.pdf"/><Relationship Id="rId58" Type="http://schemas.openxmlformats.org/officeDocument/2006/relationships/image" Target="../media/image21.pdf"/><Relationship Id="rId79" Type="http://schemas.openxmlformats.org/officeDocument/2006/relationships/image" Target="../media/image21.pdf"/><Relationship Id="rId102" Type="http://schemas.openxmlformats.org/officeDocument/2006/relationships/image" Target="../media/image211.pdf"/><Relationship Id="rId123" Type="http://schemas.openxmlformats.org/officeDocument/2006/relationships/image" Target="../media/image211.pdf"/><Relationship Id="rId144" Type="http://schemas.openxmlformats.org/officeDocument/2006/relationships/image" Target="../media/image211.pdf"/><Relationship Id="rId90" Type="http://schemas.openxmlformats.org/officeDocument/2006/relationships/image" Target="../media/image211.pdf"/><Relationship Id="rId165" Type="http://schemas.openxmlformats.org/officeDocument/2006/relationships/image" Target="../media/image210.pdf"/><Relationship Id="rId186" Type="http://schemas.openxmlformats.org/officeDocument/2006/relationships/image" Target="../media/image210.pdf"/><Relationship Id="rId211" Type="http://schemas.openxmlformats.org/officeDocument/2006/relationships/image" Target="../media/image210.pdf"/><Relationship Id="rId232" Type="http://schemas.openxmlformats.org/officeDocument/2006/relationships/image" Target="../media/image210.pdf"/><Relationship Id="rId253" Type="http://schemas.openxmlformats.org/officeDocument/2006/relationships/image" Target="NULL"/><Relationship Id="rId274" Type="http://schemas.openxmlformats.org/officeDocument/2006/relationships/image" Target="NULL"/><Relationship Id="rId295" Type="http://schemas.openxmlformats.org/officeDocument/2006/relationships/image" Target="NULL"/><Relationship Id="rId309" Type="http://schemas.openxmlformats.org/officeDocument/2006/relationships/image" Target="NULL"/><Relationship Id="rId27" Type="http://schemas.openxmlformats.org/officeDocument/2006/relationships/image" Target="../media/image21.pdf"/><Relationship Id="rId48" Type="http://schemas.openxmlformats.org/officeDocument/2006/relationships/image" Target="../media/image21.pdf"/><Relationship Id="rId69" Type="http://schemas.openxmlformats.org/officeDocument/2006/relationships/image" Target="../media/image21.pdf"/><Relationship Id="rId113" Type="http://schemas.openxmlformats.org/officeDocument/2006/relationships/image" Target="../media/image211.pdf"/><Relationship Id="rId134" Type="http://schemas.openxmlformats.org/officeDocument/2006/relationships/image" Target="../media/image211.pdf"/><Relationship Id="rId80" Type="http://schemas.openxmlformats.org/officeDocument/2006/relationships/image" Target="../media/image21.pdf"/><Relationship Id="rId155" Type="http://schemas.openxmlformats.org/officeDocument/2006/relationships/image" Target="../media/image211.pdf"/><Relationship Id="rId176" Type="http://schemas.openxmlformats.org/officeDocument/2006/relationships/image" Target="../media/image210.pdf"/><Relationship Id="rId197" Type="http://schemas.openxmlformats.org/officeDocument/2006/relationships/image" Target="../media/image210.pdf"/><Relationship Id="rId201" Type="http://schemas.openxmlformats.org/officeDocument/2006/relationships/image" Target="../media/image210.pdf"/><Relationship Id="rId222" Type="http://schemas.openxmlformats.org/officeDocument/2006/relationships/image" Target="../media/image210.pdf"/><Relationship Id="rId243" Type="http://schemas.openxmlformats.org/officeDocument/2006/relationships/image" Target="NULL"/><Relationship Id="rId264" Type="http://schemas.openxmlformats.org/officeDocument/2006/relationships/image" Target="NULL"/><Relationship Id="rId285" Type="http://schemas.openxmlformats.org/officeDocument/2006/relationships/image" Target="NULL"/><Relationship Id="rId17" Type="http://schemas.openxmlformats.org/officeDocument/2006/relationships/image" Target="../media/image21.pdf"/><Relationship Id="rId38" Type="http://schemas.openxmlformats.org/officeDocument/2006/relationships/image" Target="../media/image21.pdf"/><Relationship Id="rId59" Type="http://schemas.openxmlformats.org/officeDocument/2006/relationships/image" Target="../media/image21.pdf"/><Relationship Id="rId103" Type="http://schemas.openxmlformats.org/officeDocument/2006/relationships/image" Target="../media/image211.pdf"/><Relationship Id="rId124" Type="http://schemas.openxmlformats.org/officeDocument/2006/relationships/image" Target="../media/image211.pdf"/><Relationship Id="rId310" Type="http://schemas.openxmlformats.org/officeDocument/2006/relationships/image" Target="NULL"/><Relationship Id="rId70" Type="http://schemas.openxmlformats.org/officeDocument/2006/relationships/image" Target="../media/image21.pdf"/><Relationship Id="rId91" Type="http://schemas.openxmlformats.org/officeDocument/2006/relationships/image" Target="../media/image211.pdf"/><Relationship Id="rId145" Type="http://schemas.openxmlformats.org/officeDocument/2006/relationships/image" Target="../media/image211.pdf"/><Relationship Id="rId166" Type="http://schemas.openxmlformats.org/officeDocument/2006/relationships/image" Target="../media/image210.pdf"/><Relationship Id="rId187" Type="http://schemas.openxmlformats.org/officeDocument/2006/relationships/image" Target="../media/image210.pdf"/><Relationship Id="rId212" Type="http://schemas.openxmlformats.org/officeDocument/2006/relationships/image" Target="../media/image210.pdf"/><Relationship Id="rId233" Type="http://schemas.openxmlformats.org/officeDocument/2006/relationships/image" Target="../media/image210.pdf"/><Relationship Id="rId254" Type="http://schemas.openxmlformats.org/officeDocument/2006/relationships/image" Target="NULL"/><Relationship Id="rId28" Type="http://schemas.openxmlformats.org/officeDocument/2006/relationships/image" Target="../media/image21.pdf"/><Relationship Id="rId49" Type="http://schemas.openxmlformats.org/officeDocument/2006/relationships/image" Target="../media/image21.pdf"/><Relationship Id="rId114" Type="http://schemas.openxmlformats.org/officeDocument/2006/relationships/image" Target="../media/image211.pdf"/><Relationship Id="rId275" Type="http://schemas.openxmlformats.org/officeDocument/2006/relationships/image" Target="NULL"/><Relationship Id="rId296" Type="http://schemas.openxmlformats.org/officeDocument/2006/relationships/image" Target="NULL"/><Relationship Id="rId300" Type="http://schemas.openxmlformats.org/officeDocument/2006/relationships/image" Target="NULL"/><Relationship Id="rId60" Type="http://schemas.openxmlformats.org/officeDocument/2006/relationships/image" Target="../media/image21.pdf"/><Relationship Id="rId81" Type="http://schemas.openxmlformats.org/officeDocument/2006/relationships/image" Target="../media/image21.pdf"/><Relationship Id="rId135" Type="http://schemas.openxmlformats.org/officeDocument/2006/relationships/image" Target="../media/image211.pdf"/><Relationship Id="rId156" Type="http://schemas.openxmlformats.org/officeDocument/2006/relationships/image" Target="../media/image211.pdf"/><Relationship Id="rId177" Type="http://schemas.openxmlformats.org/officeDocument/2006/relationships/image" Target="../media/image210.pdf"/><Relationship Id="rId198" Type="http://schemas.openxmlformats.org/officeDocument/2006/relationships/image" Target="../media/image210.pdf"/><Relationship Id="rId202" Type="http://schemas.openxmlformats.org/officeDocument/2006/relationships/image" Target="../media/image210.pdf"/><Relationship Id="rId223" Type="http://schemas.openxmlformats.org/officeDocument/2006/relationships/image" Target="../media/image210.pdf"/><Relationship Id="rId244" Type="http://schemas.openxmlformats.org/officeDocument/2006/relationships/image" Target="NULL"/><Relationship Id="rId18" Type="http://schemas.openxmlformats.org/officeDocument/2006/relationships/image" Target="../media/image21.pdf"/><Relationship Id="rId39" Type="http://schemas.openxmlformats.org/officeDocument/2006/relationships/image" Target="../media/image21.pdf"/><Relationship Id="rId265" Type="http://schemas.openxmlformats.org/officeDocument/2006/relationships/image" Target="NULL"/><Relationship Id="rId286" Type="http://schemas.openxmlformats.org/officeDocument/2006/relationships/image" Target="NULL"/><Relationship Id="rId50" Type="http://schemas.openxmlformats.org/officeDocument/2006/relationships/image" Target="../media/image21.pdf"/><Relationship Id="rId104" Type="http://schemas.openxmlformats.org/officeDocument/2006/relationships/image" Target="../media/image211.pdf"/><Relationship Id="rId125" Type="http://schemas.openxmlformats.org/officeDocument/2006/relationships/image" Target="../media/image211.pdf"/><Relationship Id="rId146" Type="http://schemas.openxmlformats.org/officeDocument/2006/relationships/image" Target="../media/image211.pdf"/><Relationship Id="rId167" Type="http://schemas.openxmlformats.org/officeDocument/2006/relationships/image" Target="../media/image210.pdf"/><Relationship Id="rId188" Type="http://schemas.openxmlformats.org/officeDocument/2006/relationships/image" Target="../media/image210.pdf"/><Relationship Id="rId71" Type="http://schemas.openxmlformats.org/officeDocument/2006/relationships/image" Target="../media/image21.pdf"/><Relationship Id="rId92" Type="http://schemas.openxmlformats.org/officeDocument/2006/relationships/image" Target="../media/image211.pdf"/><Relationship Id="rId213" Type="http://schemas.openxmlformats.org/officeDocument/2006/relationships/image" Target="../media/image210.pdf"/><Relationship Id="rId234" Type="http://schemas.openxmlformats.org/officeDocument/2006/relationships/image" Target="../media/image210.pdf"/><Relationship Id="rId2" Type="http://schemas.openxmlformats.org/officeDocument/2006/relationships/image" Target="../media/image20.pdf"/><Relationship Id="rId29" Type="http://schemas.openxmlformats.org/officeDocument/2006/relationships/image" Target="../media/image21.pdf"/><Relationship Id="rId255" Type="http://schemas.openxmlformats.org/officeDocument/2006/relationships/image" Target="NULL"/><Relationship Id="rId276" Type="http://schemas.openxmlformats.org/officeDocument/2006/relationships/image" Target="NULL"/><Relationship Id="rId297"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50800</xdr:colOff>
      <xdr:row>8</xdr:row>
      <xdr:rowOff>50800</xdr:rowOff>
    </xdr:to>
    <xdr:pic>
      <xdr:nvPicPr>
        <xdr:cNvPr id="34" name="Picture 33">
          <a:extLst>
            <a:ext uri="{FF2B5EF4-FFF2-40B4-BE49-F238E27FC236}">
              <a16:creationId xmlns:a16="http://schemas.microsoft.com/office/drawing/2014/main" id="{CAB08F1C-DA78-4DFB-ABB6-C60C3C86EF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twoCellAnchor>
  <xdr:oneCellAnchor>
    <xdr:from>
      <xdr:col>0</xdr:col>
      <xdr:colOff>0</xdr:colOff>
      <xdr:row>23</xdr:row>
      <xdr:rowOff>0</xdr:rowOff>
    </xdr:from>
    <xdr:ext cx="50800" cy="50800"/>
    <xdr:pic>
      <xdr:nvPicPr>
        <xdr:cNvPr id="35" name="Picture 34">
          <a:extLst>
            <a:ext uri="{FF2B5EF4-FFF2-40B4-BE49-F238E27FC236}">
              <a16:creationId xmlns:a16="http://schemas.microsoft.com/office/drawing/2014/main" id="{FE351B07-BE30-4176-B3B8-6306D4C4DD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1269980"/>
          <a:ext cx="50800" cy="50800"/>
        </a:xfrm>
        <a:prstGeom prst="rect">
          <a:avLst/>
        </a:prstGeom>
      </xdr:spPr>
    </xdr:pic>
    <xdr:clientData/>
  </xdr:oneCellAnchor>
  <xdr:oneCellAnchor>
    <xdr:from>
      <xdr:col>0</xdr:col>
      <xdr:colOff>0</xdr:colOff>
      <xdr:row>29</xdr:row>
      <xdr:rowOff>0</xdr:rowOff>
    </xdr:from>
    <xdr:ext cx="50800" cy="50800"/>
    <xdr:pic>
      <xdr:nvPicPr>
        <xdr:cNvPr id="36" name="Picture 35">
          <a:extLst>
            <a:ext uri="{FF2B5EF4-FFF2-40B4-BE49-F238E27FC236}">
              <a16:creationId xmlns:a16="http://schemas.microsoft.com/office/drawing/2014/main" id="{602BD41A-B237-4E54-B8B2-CC087BB688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5339060"/>
          <a:ext cx="50800" cy="50800"/>
        </a:xfrm>
        <a:prstGeom prst="rect">
          <a:avLst/>
        </a:prstGeom>
      </xdr:spPr>
    </xdr:pic>
    <xdr:clientData/>
  </xdr:oneCellAnchor>
  <xdr:oneCellAnchor>
    <xdr:from>
      <xdr:col>0</xdr:col>
      <xdr:colOff>0</xdr:colOff>
      <xdr:row>29</xdr:row>
      <xdr:rowOff>0</xdr:rowOff>
    </xdr:from>
    <xdr:ext cx="50800" cy="50800"/>
    <xdr:pic>
      <xdr:nvPicPr>
        <xdr:cNvPr id="37" name="Picture 36">
          <a:extLst>
            <a:ext uri="{FF2B5EF4-FFF2-40B4-BE49-F238E27FC236}">
              <a16:creationId xmlns:a16="http://schemas.microsoft.com/office/drawing/2014/main" id="{0FBCD94B-0DC0-4369-9ABB-BC2181C132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5339060"/>
          <a:ext cx="50800" cy="50800"/>
        </a:xfrm>
        <a:prstGeom prst="rect">
          <a:avLst/>
        </a:prstGeom>
      </xdr:spPr>
    </xdr:pic>
    <xdr:clientData/>
  </xdr:oneCellAnchor>
  <xdr:oneCellAnchor>
    <xdr:from>
      <xdr:col>0</xdr:col>
      <xdr:colOff>0</xdr:colOff>
      <xdr:row>29</xdr:row>
      <xdr:rowOff>0</xdr:rowOff>
    </xdr:from>
    <xdr:ext cx="50800" cy="50800"/>
    <xdr:pic>
      <xdr:nvPicPr>
        <xdr:cNvPr id="38" name="Picture 37">
          <a:extLst>
            <a:ext uri="{FF2B5EF4-FFF2-40B4-BE49-F238E27FC236}">
              <a16:creationId xmlns:a16="http://schemas.microsoft.com/office/drawing/2014/main" id="{60EE691E-3DC9-47F6-ABDF-EB0DA46EA6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5339060"/>
          <a:ext cx="50800" cy="50800"/>
        </a:xfrm>
        <a:prstGeom prst="rect">
          <a:avLst/>
        </a:prstGeom>
      </xdr:spPr>
    </xdr:pic>
    <xdr:clientData/>
  </xdr:oneCellAnchor>
  <xdr:oneCellAnchor>
    <xdr:from>
      <xdr:col>0</xdr:col>
      <xdr:colOff>0</xdr:colOff>
      <xdr:row>8</xdr:row>
      <xdr:rowOff>0</xdr:rowOff>
    </xdr:from>
    <xdr:ext cx="50800" cy="50800"/>
    <xdr:pic>
      <xdr:nvPicPr>
        <xdr:cNvPr id="39" name="Picture 38">
          <a:extLst>
            <a:ext uri="{FF2B5EF4-FFF2-40B4-BE49-F238E27FC236}">
              <a16:creationId xmlns:a16="http://schemas.microsoft.com/office/drawing/2014/main" id="{0EBFB557-D9F8-4EF2-AEAC-1A208C6B9E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oneCellAnchor>
  <xdr:oneCellAnchor>
    <xdr:from>
      <xdr:col>0</xdr:col>
      <xdr:colOff>0</xdr:colOff>
      <xdr:row>56</xdr:row>
      <xdr:rowOff>0</xdr:rowOff>
    </xdr:from>
    <xdr:ext cx="50800" cy="50800"/>
    <xdr:pic>
      <xdr:nvPicPr>
        <xdr:cNvPr id="40" name="Picture 39">
          <a:extLst>
            <a:ext uri="{FF2B5EF4-FFF2-40B4-BE49-F238E27FC236}">
              <a16:creationId xmlns:a16="http://schemas.microsoft.com/office/drawing/2014/main" id="{52787615-13C9-46D6-9A1A-2C93E60F9F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26121360"/>
          <a:ext cx="50800" cy="50800"/>
        </a:xfrm>
        <a:prstGeom prst="rect">
          <a:avLst/>
        </a:prstGeom>
      </xdr:spPr>
    </xdr:pic>
    <xdr:clientData/>
  </xdr:oneCellAnchor>
  <xdr:oneCellAnchor>
    <xdr:from>
      <xdr:col>0</xdr:col>
      <xdr:colOff>0</xdr:colOff>
      <xdr:row>9</xdr:row>
      <xdr:rowOff>0</xdr:rowOff>
    </xdr:from>
    <xdr:ext cx="50800" cy="50800"/>
    <xdr:pic>
      <xdr:nvPicPr>
        <xdr:cNvPr id="41" name="Picture 40">
          <a:extLst>
            <a:ext uri="{FF2B5EF4-FFF2-40B4-BE49-F238E27FC236}">
              <a16:creationId xmlns:a16="http://schemas.microsoft.com/office/drawing/2014/main" id="{5B2D4CFE-FD08-4C53-9D16-B34F8EA083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516636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42" name="Picture 41">
          <a:extLst>
            <a:ext uri="{FF2B5EF4-FFF2-40B4-BE49-F238E27FC236}">
              <a16:creationId xmlns:a16="http://schemas.microsoft.com/office/drawing/2014/main" id="{1EAE4CE6-6210-464A-88E9-F9E85308B6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twoCellAnchor>
  <xdr:oneCellAnchor>
    <xdr:from>
      <xdr:col>0</xdr:col>
      <xdr:colOff>0</xdr:colOff>
      <xdr:row>8</xdr:row>
      <xdr:rowOff>0</xdr:rowOff>
    </xdr:from>
    <xdr:ext cx="50800" cy="50800"/>
    <xdr:pic>
      <xdr:nvPicPr>
        <xdr:cNvPr id="43" name="Picture 42">
          <a:extLst>
            <a:ext uri="{FF2B5EF4-FFF2-40B4-BE49-F238E27FC236}">
              <a16:creationId xmlns:a16="http://schemas.microsoft.com/office/drawing/2014/main" id="{C2CE0B7F-8718-4977-A6A5-EAC8C94617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oneCellAnchor>
  <xdr:oneCellAnchor>
    <xdr:from>
      <xdr:col>0</xdr:col>
      <xdr:colOff>0</xdr:colOff>
      <xdr:row>37</xdr:row>
      <xdr:rowOff>0</xdr:rowOff>
    </xdr:from>
    <xdr:ext cx="50800" cy="50800"/>
    <xdr:pic>
      <xdr:nvPicPr>
        <xdr:cNvPr id="44" name="Picture 43">
          <a:extLst>
            <a:ext uri="{FF2B5EF4-FFF2-40B4-BE49-F238E27FC236}">
              <a16:creationId xmlns:a16="http://schemas.microsoft.com/office/drawing/2014/main" id="{0BB92819-2606-459A-9DEF-B589E7E376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9804380"/>
          <a:ext cx="50800" cy="50800"/>
        </a:xfrm>
        <a:prstGeom prst="rect">
          <a:avLst/>
        </a:prstGeom>
      </xdr:spPr>
    </xdr:pic>
    <xdr:clientData/>
  </xdr:oneCellAnchor>
  <xdr:oneCellAnchor>
    <xdr:from>
      <xdr:col>0</xdr:col>
      <xdr:colOff>0</xdr:colOff>
      <xdr:row>37</xdr:row>
      <xdr:rowOff>0</xdr:rowOff>
    </xdr:from>
    <xdr:ext cx="50800" cy="50800"/>
    <xdr:pic>
      <xdr:nvPicPr>
        <xdr:cNvPr id="45" name="Picture 44">
          <a:extLst>
            <a:ext uri="{FF2B5EF4-FFF2-40B4-BE49-F238E27FC236}">
              <a16:creationId xmlns:a16="http://schemas.microsoft.com/office/drawing/2014/main" id="{D26F43FF-2AC2-4F43-BAD5-6327D0489F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9804380"/>
          <a:ext cx="50800" cy="50800"/>
        </a:xfrm>
        <a:prstGeom prst="rect">
          <a:avLst/>
        </a:prstGeom>
      </xdr:spPr>
    </xdr:pic>
    <xdr:clientData/>
  </xdr:oneCellAnchor>
  <xdr:oneCellAnchor>
    <xdr:from>
      <xdr:col>0</xdr:col>
      <xdr:colOff>0</xdr:colOff>
      <xdr:row>35</xdr:row>
      <xdr:rowOff>0</xdr:rowOff>
    </xdr:from>
    <xdr:ext cx="50800" cy="50800"/>
    <xdr:pic>
      <xdr:nvPicPr>
        <xdr:cNvPr id="46" name="Picture 45">
          <a:extLst>
            <a:ext uri="{FF2B5EF4-FFF2-40B4-BE49-F238E27FC236}">
              <a16:creationId xmlns:a16="http://schemas.microsoft.com/office/drawing/2014/main" id="{17C80D10-A765-4F85-9BF3-265A4A03A1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33</xdr:row>
      <xdr:rowOff>0</xdr:rowOff>
    </xdr:from>
    <xdr:ext cx="50800" cy="50800"/>
    <xdr:pic>
      <xdr:nvPicPr>
        <xdr:cNvPr id="47" name="Picture 46">
          <a:extLst>
            <a:ext uri="{FF2B5EF4-FFF2-40B4-BE49-F238E27FC236}">
              <a16:creationId xmlns:a16="http://schemas.microsoft.com/office/drawing/2014/main" id="{62FECF62-03F2-47AD-AC24-B9481C8A23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48" name="Picture 47">
          <a:extLst>
            <a:ext uri="{FF2B5EF4-FFF2-40B4-BE49-F238E27FC236}">
              <a16:creationId xmlns:a16="http://schemas.microsoft.com/office/drawing/2014/main" id="{A36CE941-1ED4-419E-8142-F1880CD546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49" name="Picture 48">
          <a:extLst>
            <a:ext uri="{FF2B5EF4-FFF2-40B4-BE49-F238E27FC236}">
              <a16:creationId xmlns:a16="http://schemas.microsoft.com/office/drawing/2014/main" id="{6A1E7869-CC9B-4ED9-922E-2D8AF72517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0" name="Picture 49">
          <a:extLst>
            <a:ext uri="{FF2B5EF4-FFF2-40B4-BE49-F238E27FC236}">
              <a16:creationId xmlns:a16="http://schemas.microsoft.com/office/drawing/2014/main" id="{FEDE885D-F137-4619-802E-BCF708108C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1" name="Picture 50">
          <a:extLst>
            <a:ext uri="{FF2B5EF4-FFF2-40B4-BE49-F238E27FC236}">
              <a16:creationId xmlns:a16="http://schemas.microsoft.com/office/drawing/2014/main" id="{8A847FEE-5CCD-479F-AA41-AF40D410B6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2" name="Picture 51">
          <a:extLst>
            <a:ext uri="{FF2B5EF4-FFF2-40B4-BE49-F238E27FC236}">
              <a16:creationId xmlns:a16="http://schemas.microsoft.com/office/drawing/2014/main" id="{0C746C88-D7F6-4867-B264-76A1FE7193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3" name="Picture 52">
          <a:extLst>
            <a:ext uri="{FF2B5EF4-FFF2-40B4-BE49-F238E27FC236}">
              <a16:creationId xmlns:a16="http://schemas.microsoft.com/office/drawing/2014/main" id="{F938A813-80A3-464F-B3EA-FFB09CD701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4" name="Picture 53">
          <a:extLst>
            <a:ext uri="{FF2B5EF4-FFF2-40B4-BE49-F238E27FC236}">
              <a16:creationId xmlns:a16="http://schemas.microsoft.com/office/drawing/2014/main" id="{D2297B06-15C9-4074-A609-7CF2687A6A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35</xdr:row>
      <xdr:rowOff>0</xdr:rowOff>
    </xdr:from>
    <xdr:ext cx="50800" cy="50800"/>
    <xdr:pic>
      <xdr:nvPicPr>
        <xdr:cNvPr id="55" name="Picture 54">
          <a:extLst>
            <a:ext uri="{FF2B5EF4-FFF2-40B4-BE49-F238E27FC236}">
              <a16:creationId xmlns:a16="http://schemas.microsoft.com/office/drawing/2014/main" id="{A9186351-35FA-4EC0-9B89-FAC7696E6D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6" name="Picture 55">
          <a:extLst>
            <a:ext uri="{FF2B5EF4-FFF2-40B4-BE49-F238E27FC236}">
              <a16:creationId xmlns:a16="http://schemas.microsoft.com/office/drawing/2014/main" id="{814D2280-5497-4FDC-961A-8D258E4E1E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7" name="Picture 56">
          <a:extLst>
            <a:ext uri="{FF2B5EF4-FFF2-40B4-BE49-F238E27FC236}">
              <a16:creationId xmlns:a16="http://schemas.microsoft.com/office/drawing/2014/main" id="{7F264AF0-1835-498C-A7FB-3D466F721C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8" name="Picture 57">
          <a:extLst>
            <a:ext uri="{FF2B5EF4-FFF2-40B4-BE49-F238E27FC236}">
              <a16:creationId xmlns:a16="http://schemas.microsoft.com/office/drawing/2014/main" id="{A1157A3E-B4DC-470E-9C27-2F39CB0231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9" name="Picture 58">
          <a:extLst>
            <a:ext uri="{FF2B5EF4-FFF2-40B4-BE49-F238E27FC236}">
              <a16:creationId xmlns:a16="http://schemas.microsoft.com/office/drawing/2014/main" id="{942B6270-162D-408A-90C9-91DB0AFEE3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46</xdr:row>
      <xdr:rowOff>0</xdr:rowOff>
    </xdr:from>
    <xdr:ext cx="50800" cy="50800"/>
    <xdr:pic>
      <xdr:nvPicPr>
        <xdr:cNvPr id="60" name="Picture 59">
          <a:extLst>
            <a:ext uri="{FF2B5EF4-FFF2-40B4-BE49-F238E27FC236}">
              <a16:creationId xmlns:a16="http://schemas.microsoft.com/office/drawing/2014/main" id="{D2DCACC9-2958-4410-A31A-5A579DD499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22204680"/>
          <a:ext cx="50800" cy="50800"/>
        </a:xfrm>
        <a:prstGeom prst="rect">
          <a:avLst/>
        </a:prstGeom>
      </xdr:spPr>
    </xdr:pic>
    <xdr:clientData/>
  </xdr:oneCellAnchor>
  <xdr:oneCellAnchor>
    <xdr:from>
      <xdr:col>0</xdr:col>
      <xdr:colOff>0</xdr:colOff>
      <xdr:row>46</xdr:row>
      <xdr:rowOff>0</xdr:rowOff>
    </xdr:from>
    <xdr:ext cx="50800" cy="50800"/>
    <xdr:pic>
      <xdr:nvPicPr>
        <xdr:cNvPr id="61" name="Picture 60">
          <a:extLst>
            <a:ext uri="{FF2B5EF4-FFF2-40B4-BE49-F238E27FC236}">
              <a16:creationId xmlns:a16="http://schemas.microsoft.com/office/drawing/2014/main" id="{3CB24F0F-8D1E-42B1-9F1E-ED22B38E23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22204680"/>
          <a:ext cx="50800" cy="50800"/>
        </a:xfrm>
        <a:prstGeom prst="rect">
          <a:avLst/>
        </a:prstGeom>
      </xdr:spPr>
    </xdr:pic>
    <xdr:clientData/>
  </xdr:oneCellAnchor>
  <xdr:oneCellAnchor>
    <xdr:from>
      <xdr:col>0</xdr:col>
      <xdr:colOff>0</xdr:colOff>
      <xdr:row>58</xdr:row>
      <xdr:rowOff>0</xdr:rowOff>
    </xdr:from>
    <xdr:ext cx="50800" cy="50800"/>
    <xdr:pic>
      <xdr:nvPicPr>
        <xdr:cNvPr id="62" name="Picture 61">
          <a:extLst>
            <a:ext uri="{FF2B5EF4-FFF2-40B4-BE49-F238E27FC236}">
              <a16:creationId xmlns:a16="http://schemas.microsoft.com/office/drawing/2014/main" id="{5579A6AC-4836-4D1E-B386-8C95CE66BA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7330440" y="26852880"/>
          <a:ext cx="50800" cy="50800"/>
        </a:xfrm>
        <a:prstGeom prst="rect">
          <a:avLst/>
        </a:prstGeom>
      </xdr:spPr>
    </xdr:pic>
    <xdr:clientData/>
  </xdr:oneCellAnchor>
  <xdr:oneCellAnchor>
    <xdr:from>
      <xdr:col>0</xdr:col>
      <xdr:colOff>0</xdr:colOff>
      <xdr:row>58</xdr:row>
      <xdr:rowOff>0</xdr:rowOff>
    </xdr:from>
    <xdr:ext cx="50800" cy="50800"/>
    <xdr:pic>
      <xdr:nvPicPr>
        <xdr:cNvPr id="63" name="Picture 62">
          <a:extLst>
            <a:ext uri="{FF2B5EF4-FFF2-40B4-BE49-F238E27FC236}">
              <a16:creationId xmlns:a16="http://schemas.microsoft.com/office/drawing/2014/main" id="{F9F426E8-02A4-4BF7-9174-DEEAFA2508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7330440" y="2685288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32" name="Picture 31">
          <a:extLst>
            <a:ext uri="{FF2B5EF4-FFF2-40B4-BE49-F238E27FC236}">
              <a16:creationId xmlns:a16="http://schemas.microsoft.com/office/drawing/2014/main" id="{38BA7242-AFA9-43F8-B2EF-C86FA1B8F9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23</xdr:row>
      <xdr:rowOff>0</xdr:rowOff>
    </xdr:from>
    <xdr:ext cx="50800" cy="50800"/>
    <xdr:pic>
      <xdr:nvPicPr>
        <xdr:cNvPr id="33" name="Picture 32">
          <a:extLst>
            <a:ext uri="{FF2B5EF4-FFF2-40B4-BE49-F238E27FC236}">
              <a16:creationId xmlns:a16="http://schemas.microsoft.com/office/drawing/2014/main" id="{F95833A6-84E4-4202-979B-3F6567BFD7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8534400"/>
          <a:ext cx="50800" cy="50800"/>
        </a:xfrm>
        <a:prstGeom prst="rect">
          <a:avLst/>
        </a:prstGeom>
      </xdr:spPr>
    </xdr:pic>
    <xdr:clientData/>
  </xdr:oneCellAnchor>
  <xdr:oneCellAnchor>
    <xdr:from>
      <xdr:col>0</xdr:col>
      <xdr:colOff>0</xdr:colOff>
      <xdr:row>29</xdr:row>
      <xdr:rowOff>0</xdr:rowOff>
    </xdr:from>
    <xdr:ext cx="50800" cy="50800"/>
    <xdr:pic>
      <xdr:nvPicPr>
        <xdr:cNvPr id="64" name="Picture 63">
          <a:extLst>
            <a:ext uri="{FF2B5EF4-FFF2-40B4-BE49-F238E27FC236}">
              <a16:creationId xmlns:a16="http://schemas.microsoft.com/office/drawing/2014/main" id="{0715D2F4-29D9-4C3F-A9FB-CEC716B8B3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65" name="Picture 64">
          <a:extLst>
            <a:ext uri="{FF2B5EF4-FFF2-40B4-BE49-F238E27FC236}">
              <a16:creationId xmlns:a16="http://schemas.microsoft.com/office/drawing/2014/main" id="{DBD0EF76-6E17-4911-8C6D-51B576FA2C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66" name="Picture 65">
          <a:extLst>
            <a:ext uri="{FF2B5EF4-FFF2-40B4-BE49-F238E27FC236}">
              <a16:creationId xmlns:a16="http://schemas.microsoft.com/office/drawing/2014/main" id="{37A9CA33-6D4B-405D-BDA9-C9AEDFA994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8</xdr:row>
      <xdr:rowOff>0</xdr:rowOff>
    </xdr:from>
    <xdr:ext cx="50800" cy="50800"/>
    <xdr:pic>
      <xdr:nvPicPr>
        <xdr:cNvPr id="67" name="Picture 66">
          <a:extLst>
            <a:ext uri="{FF2B5EF4-FFF2-40B4-BE49-F238E27FC236}">
              <a16:creationId xmlns:a16="http://schemas.microsoft.com/office/drawing/2014/main" id="{59AB7E42-F484-4448-8E6A-E32984C53B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56</xdr:row>
      <xdr:rowOff>0</xdr:rowOff>
    </xdr:from>
    <xdr:ext cx="50800" cy="50800"/>
    <xdr:pic>
      <xdr:nvPicPr>
        <xdr:cNvPr id="68" name="Picture 67">
          <a:extLst>
            <a:ext uri="{FF2B5EF4-FFF2-40B4-BE49-F238E27FC236}">
              <a16:creationId xmlns:a16="http://schemas.microsoft.com/office/drawing/2014/main" id="{6CF8A582-BEF4-4018-8E47-5E0F12C460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0855940"/>
          <a:ext cx="50800" cy="50800"/>
        </a:xfrm>
        <a:prstGeom prst="rect">
          <a:avLst/>
        </a:prstGeom>
      </xdr:spPr>
    </xdr:pic>
    <xdr:clientData/>
  </xdr:oneCellAnchor>
  <xdr:oneCellAnchor>
    <xdr:from>
      <xdr:col>0</xdr:col>
      <xdr:colOff>0</xdr:colOff>
      <xdr:row>9</xdr:row>
      <xdr:rowOff>0</xdr:rowOff>
    </xdr:from>
    <xdr:ext cx="50800" cy="50800"/>
    <xdr:pic>
      <xdr:nvPicPr>
        <xdr:cNvPr id="69" name="Picture 68">
          <a:extLst>
            <a:ext uri="{FF2B5EF4-FFF2-40B4-BE49-F238E27FC236}">
              <a16:creationId xmlns:a16="http://schemas.microsoft.com/office/drawing/2014/main" id="{7882F006-1DA0-4E7D-A138-F332C6BE64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323088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70" name="Picture 69">
          <a:extLst>
            <a:ext uri="{FF2B5EF4-FFF2-40B4-BE49-F238E27FC236}">
              <a16:creationId xmlns:a16="http://schemas.microsoft.com/office/drawing/2014/main" id="{09AD4030-EB4C-4077-B504-F85492FF80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8</xdr:row>
      <xdr:rowOff>0</xdr:rowOff>
    </xdr:from>
    <xdr:ext cx="50800" cy="50800"/>
    <xdr:pic>
      <xdr:nvPicPr>
        <xdr:cNvPr id="71" name="Picture 70">
          <a:extLst>
            <a:ext uri="{FF2B5EF4-FFF2-40B4-BE49-F238E27FC236}">
              <a16:creationId xmlns:a16="http://schemas.microsoft.com/office/drawing/2014/main" id="{C968E9AE-75C5-45B9-8563-C78738C229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37</xdr:row>
      <xdr:rowOff>0</xdr:rowOff>
    </xdr:from>
    <xdr:ext cx="50800" cy="50800"/>
    <xdr:pic>
      <xdr:nvPicPr>
        <xdr:cNvPr id="72" name="Picture 71">
          <a:extLst>
            <a:ext uri="{FF2B5EF4-FFF2-40B4-BE49-F238E27FC236}">
              <a16:creationId xmlns:a16="http://schemas.microsoft.com/office/drawing/2014/main" id="{3EE2EBAA-9477-4D4D-A3ED-0B340824E5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37</xdr:row>
      <xdr:rowOff>0</xdr:rowOff>
    </xdr:from>
    <xdr:ext cx="50800" cy="50800"/>
    <xdr:pic>
      <xdr:nvPicPr>
        <xdr:cNvPr id="73" name="Picture 72">
          <a:extLst>
            <a:ext uri="{FF2B5EF4-FFF2-40B4-BE49-F238E27FC236}">
              <a16:creationId xmlns:a16="http://schemas.microsoft.com/office/drawing/2014/main" id="{6C781B38-1C63-44D0-B694-339A81C106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35</xdr:row>
      <xdr:rowOff>0</xdr:rowOff>
    </xdr:from>
    <xdr:ext cx="50800" cy="50800"/>
    <xdr:pic>
      <xdr:nvPicPr>
        <xdr:cNvPr id="74" name="Picture 73">
          <a:extLst>
            <a:ext uri="{FF2B5EF4-FFF2-40B4-BE49-F238E27FC236}">
              <a16:creationId xmlns:a16="http://schemas.microsoft.com/office/drawing/2014/main" id="{CDF94044-00AA-4667-803E-3262AD03E6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33</xdr:row>
      <xdr:rowOff>0</xdr:rowOff>
    </xdr:from>
    <xdr:ext cx="50800" cy="50800"/>
    <xdr:pic>
      <xdr:nvPicPr>
        <xdr:cNvPr id="75" name="Picture 74">
          <a:extLst>
            <a:ext uri="{FF2B5EF4-FFF2-40B4-BE49-F238E27FC236}">
              <a16:creationId xmlns:a16="http://schemas.microsoft.com/office/drawing/2014/main" id="{47FCFAE8-1F02-4804-B2DD-28BA9B533F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6" name="Picture 75">
          <a:extLst>
            <a:ext uri="{FF2B5EF4-FFF2-40B4-BE49-F238E27FC236}">
              <a16:creationId xmlns:a16="http://schemas.microsoft.com/office/drawing/2014/main" id="{80F37101-BCB6-4903-A6DC-960BD08993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7" name="Picture 76">
          <a:extLst>
            <a:ext uri="{FF2B5EF4-FFF2-40B4-BE49-F238E27FC236}">
              <a16:creationId xmlns:a16="http://schemas.microsoft.com/office/drawing/2014/main" id="{158CD3A7-904A-4622-82D3-EA4E91DF7E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8" name="Picture 77">
          <a:extLst>
            <a:ext uri="{FF2B5EF4-FFF2-40B4-BE49-F238E27FC236}">
              <a16:creationId xmlns:a16="http://schemas.microsoft.com/office/drawing/2014/main" id="{A38D05FC-42FC-4019-9695-5F4778C2F7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9" name="Picture 78">
          <a:extLst>
            <a:ext uri="{FF2B5EF4-FFF2-40B4-BE49-F238E27FC236}">
              <a16:creationId xmlns:a16="http://schemas.microsoft.com/office/drawing/2014/main" id="{ECB94324-9BCB-4B49-9F34-4A1478465D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80" name="Picture 79">
          <a:extLst>
            <a:ext uri="{FF2B5EF4-FFF2-40B4-BE49-F238E27FC236}">
              <a16:creationId xmlns:a16="http://schemas.microsoft.com/office/drawing/2014/main" id="{F6AB5704-4508-4190-82FB-7C7A4C8141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81" name="Picture 80">
          <a:extLst>
            <a:ext uri="{FF2B5EF4-FFF2-40B4-BE49-F238E27FC236}">
              <a16:creationId xmlns:a16="http://schemas.microsoft.com/office/drawing/2014/main" id="{98494EBB-86BE-4197-9307-6807124A2E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82" name="Picture 81">
          <a:extLst>
            <a:ext uri="{FF2B5EF4-FFF2-40B4-BE49-F238E27FC236}">
              <a16:creationId xmlns:a16="http://schemas.microsoft.com/office/drawing/2014/main" id="{D528C1FF-9BE1-4EFE-A54C-C3655B2EDB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35</xdr:row>
      <xdr:rowOff>0</xdr:rowOff>
    </xdr:from>
    <xdr:ext cx="50800" cy="50800"/>
    <xdr:pic>
      <xdr:nvPicPr>
        <xdr:cNvPr id="83" name="Picture 82">
          <a:extLst>
            <a:ext uri="{FF2B5EF4-FFF2-40B4-BE49-F238E27FC236}">
              <a16:creationId xmlns:a16="http://schemas.microsoft.com/office/drawing/2014/main" id="{0F63A37A-57B5-43DA-900A-E7EF21299D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4" name="Picture 83">
          <a:extLst>
            <a:ext uri="{FF2B5EF4-FFF2-40B4-BE49-F238E27FC236}">
              <a16:creationId xmlns:a16="http://schemas.microsoft.com/office/drawing/2014/main" id="{BED34E3C-37D0-47C0-AA4D-F3AA6874B8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5" name="Picture 84">
          <a:extLst>
            <a:ext uri="{FF2B5EF4-FFF2-40B4-BE49-F238E27FC236}">
              <a16:creationId xmlns:a16="http://schemas.microsoft.com/office/drawing/2014/main" id="{F8B95978-93D6-45AB-9871-B3FB42FA1C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6" name="Picture 85">
          <a:extLst>
            <a:ext uri="{FF2B5EF4-FFF2-40B4-BE49-F238E27FC236}">
              <a16:creationId xmlns:a16="http://schemas.microsoft.com/office/drawing/2014/main" id="{D797E656-E429-4184-B042-F6FA934763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7" name="Picture 86">
          <a:extLst>
            <a:ext uri="{FF2B5EF4-FFF2-40B4-BE49-F238E27FC236}">
              <a16:creationId xmlns:a16="http://schemas.microsoft.com/office/drawing/2014/main" id="{FCAB2F94-91DB-4E29-82A8-FA1FD41642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46</xdr:row>
      <xdr:rowOff>0</xdr:rowOff>
    </xdr:from>
    <xdr:ext cx="50800" cy="50800"/>
    <xdr:pic>
      <xdr:nvPicPr>
        <xdr:cNvPr id="88" name="Picture 87">
          <a:extLst>
            <a:ext uri="{FF2B5EF4-FFF2-40B4-BE49-F238E27FC236}">
              <a16:creationId xmlns:a16="http://schemas.microsoft.com/office/drawing/2014/main" id="{3DD4460B-0DBA-4A58-8D32-E1F4E0D43D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46</xdr:row>
      <xdr:rowOff>0</xdr:rowOff>
    </xdr:from>
    <xdr:ext cx="50800" cy="50800"/>
    <xdr:pic>
      <xdr:nvPicPr>
        <xdr:cNvPr id="89" name="Picture 88">
          <a:extLst>
            <a:ext uri="{FF2B5EF4-FFF2-40B4-BE49-F238E27FC236}">
              <a16:creationId xmlns:a16="http://schemas.microsoft.com/office/drawing/2014/main" id="{06956E00-82AA-456A-9CE7-7B8FC4F9F8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58</xdr:row>
      <xdr:rowOff>0</xdr:rowOff>
    </xdr:from>
    <xdr:ext cx="50800" cy="50800"/>
    <xdr:pic>
      <xdr:nvPicPr>
        <xdr:cNvPr id="90" name="Picture 89">
          <a:extLst>
            <a:ext uri="{FF2B5EF4-FFF2-40B4-BE49-F238E27FC236}">
              <a16:creationId xmlns:a16="http://schemas.microsoft.com/office/drawing/2014/main" id="{75E12A3A-5A14-440E-81A0-FA853F09C0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oneCellAnchor>
    <xdr:from>
      <xdr:col>0</xdr:col>
      <xdr:colOff>0</xdr:colOff>
      <xdr:row>58</xdr:row>
      <xdr:rowOff>0</xdr:rowOff>
    </xdr:from>
    <xdr:ext cx="50800" cy="50800"/>
    <xdr:pic>
      <xdr:nvPicPr>
        <xdr:cNvPr id="91" name="Picture 90">
          <a:extLst>
            <a:ext uri="{FF2B5EF4-FFF2-40B4-BE49-F238E27FC236}">
              <a16:creationId xmlns:a16="http://schemas.microsoft.com/office/drawing/2014/main" id="{C2388A41-48DA-4EBA-AC9B-977794F44D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92" name="Picture 91">
          <a:extLst>
            <a:ext uri="{FF2B5EF4-FFF2-40B4-BE49-F238E27FC236}">
              <a16:creationId xmlns:a16="http://schemas.microsoft.com/office/drawing/2014/main" id="{5CBDCC69-D197-4C0B-8670-A588FE3DBC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23</xdr:row>
      <xdr:rowOff>0</xdr:rowOff>
    </xdr:from>
    <xdr:ext cx="50800" cy="50800"/>
    <xdr:pic>
      <xdr:nvPicPr>
        <xdr:cNvPr id="93" name="Picture 92">
          <a:extLst>
            <a:ext uri="{FF2B5EF4-FFF2-40B4-BE49-F238E27FC236}">
              <a16:creationId xmlns:a16="http://schemas.microsoft.com/office/drawing/2014/main" id="{DD473A25-337F-4C06-A3ED-8143062134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8534400"/>
          <a:ext cx="50800" cy="50800"/>
        </a:xfrm>
        <a:prstGeom prst="rect">
          <a:avLst/>
        </a:prstGeom>
      </xdr:spPr>
    </xdr:pic>
    <xdr:clientData/>
  </xdr:oneCellAnchor>
  <xdr:oneCellAnchor>
    <xdr:from>
      <xdr:col>0</xdr:col>
      <xdr:colOff>0</xdr:colOff>
      <xdr:row>29</xdr:row>
      <xdr:rowOff>0</xdr:rowOff>
    </xdr:from>
    <xdr:ext cx="50800" cy="50800"/>
    <xdr:pic>
      <xdr:nvPicPr>
        <xdr:cNvPr id="94" name="Picture 93">
          <a:extLst>
            <a:ext uri="{FF2B5EF4-FFF2-40B4-BE49-F238E27FC236}">
              <a16:creationId xmlns:a16="http://schemas.microsoft.com/office/drawing/2014/main" id="{8F98F292-1F9E-46C2-83EA-2A9E8434CC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95" name="Picture 94">
          <a:extLst>
            <a:ext uri="{FF2B5EF4-FFF2-40B4-BE49-F238E27FC236}">
              <a16:creationId xmlns:a16="http://schemas.microsoft.com/office/drawing/2014/main" id="{5BA36CEB-B272-4556-8E98-31E17FC032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96" name="Picture 95">
          <a:extLst>
            <a:ext uri="{FF2B5EF4-FFF2-40B4-BE49-F238E27FC236}">
              <a16:creationId xmlns:a16="http://schemas.microsoft.com/office/drawing/2014/main" id="{7904626B-C248-48D8-9EC5-D91645E014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8</xdr:row>
      <xdr:rowOff>0</xdr:rowOff>
    </xdr:from>
    <xdr:ext cx="50800" cy="50800"/>
    <xdr:pic>
      <xdr:nvPicPr>
        <xdr:cNvPr id="97" name="Picture 96">
          <a:extLst>
            <a:ext uri="{FF2B5EF4-FFF2-40B4-BE49-F238E27FC236}">
              <a16:creationId xmlns:a16="http://schemas.microsoft.com/office/drawing/2014/main" id="{FEF9E851-9D12-42B9-AD73-65ED87B9F4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56</xdr:row>
      <xdr:rowOff>0</xdr:rowOff>
    </xdr:from>
    <xdr:ext cx="50800" cy="50800"/>
    <xdr:pic>
      <xdr:nvPicPr>
        <xdr:cNvPr id="98" name="Picture 97">
          <a:extLst>
            <a:ext uri="{FF2B5EF4-FFF2-40B4-BE49-F238E27FC236}">
              <a16:creationId xmlns:a16="http://schemas.microsoft.com/office/drawing/2014/main" id="{B78A58E0-6EAB-48BE-BF63-777E5F02A4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0855940"/>
          <a:ext cx="50800" cy="50800"/>
        </a:xfrm>
        <a:prstGeom prst="rect">
          <a:avLst/>
        </a:prstGeom>
      </xdr:spPr>
    </xdr:pic>
    <xdr:clientData/>
  </xdr:oneCellAnchor>
  <xdr:oneCellAnchor>
    <xdr:from>
      <xdr:col>0</xdr:col>
      <xdr:colOff>0</xdr:colOff>
      <xdr:row>9</xdr:row>
      <xdr:rowOff>0</xdr:rowOff>
    </xdr:from>
    <xdr:ext cx="50800" cy="50800"/>
    <xdr:pic>
      <xdr:nvPicPr>
        <xdr:cNvPr id="99" name="Picture 98">
          <a:extLst>
            <a:ext uri="{FF2B5EF4-FFF2-40B4-BE49-F238E27FC236}">
              <a16:creationId xmlns:a16="http://schemas.microsoft.com/office/drawing/2014/main" id="{BF303E7D-AC5C-40A4-A59F-3595A870E3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323088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100" name="Picture 99">
          <a:extLst>
            <a:ext uri="{FF2B5EF4-FFF2-40B4-BE49-F238E27FC236}">
              <a16:creationId xmlns:a16="http://schemas.microsoft.com/office/drawing/2014/main" id="{61DF2E1C-1507-4703-A6C6-AC640F6F2D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8</xdr:row>
      <xdr:rowOff>0</xdr:rowOff>
    </xdr:from>
    <xdr:ext cx="50800" cy="50800"/>
    <xdr:pic>
      <xdr:nvPicPr>
        <xdr:cNvPr id="101" name="Picture 100">
          <a:extLst>
            <a:ext uri="{FF2B5EF4-FFF2-40B4-BE49-F238E27FC236}">
              <a16:creationId xmlns:a16="http://schemas.microsoft.com/office/drawing/2014/main" id="{7C649AEF-1C90-4E41-BC57-6F3A0365ED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37</xdr:row>
      <xdr:rowOff>0</xdr:rowOff>
    </xdr:from>
    <xdr:ext cx="50800" cy="50800"/>
    <xdr:pic>
      <xdr:nvPicPr>
        <xdr:cNvPr id="102" name="Picture 101">
          <a:extLst>
            <a:ext uri="{FF2B5EF4-FFF2-40B4-BE49-F238E27FC236}">
              <a16:creationId xmlns:a16="http://schemas.microsoft.com/office/drawing/2014/main" id="{79447A7C-DA49-4FE5-A2A5-327C6C18CC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37</xdr:row>
      <xdr:rowOff>0</xdr:rowOff>
    </xdr:from>
    <xdr:ext cx="50800" cy="50800"/>
    <xdr:pic>
      <xdr:nvPicPr>
        <xdr:cNvPr id="103" name="Picture 102">
          <a:extLst>
            <a:ext uri="{FF2B5EF4-FFF2-40B4-BE49-F238E27FC236}">
              <a16:creationId xmlns:a16="http://schemas.microsoft.com/office/drawing/2014/main" id="{04AD7721-89FF-4EC9-9E12-4B40B7743B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35</xdr:row>
      <xdr:rowOff>0</xdr:rowOff>
    </xdr:from>
    <xdr:ext cx="50800" cy="50800"/>
    <xdr:pic>
      <xdr:nvPicPr>
        <xdr:cNvPr id="104" name="Picture 103">
          <a:extLst>
            <a:ext uri="{FF2B5EF4-FFF2-40B4-BE49-F238E27FC236}">
              <a16:creationId xmlns:a16="http://schemas.microsoft.com/office/drawing/2014/main" id="{F2106ED5-3DE0-46BB-9A48-4DE71EDD19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33</xdr:row>
      <xdr:rowOff>0</xdr:rowOff>
    </xdr:from>
    <xdr:ext cx="50800" cy="50800"/>
    <xdr:pic>
      <xdr:nvPicPr>
        <xdr:cNvPr id="105" name="Picture 104">
          <a:extLst>
            <a:ext uri="{FF2B5EF4-FFF2-40B4-BE49-F238E27FC236}">
              <a16:creationId xmlns:a16="http://schemas.microsoft.com/office/drawing/2014/main" id="{A19BC506-59C1-4E04-A642-CFA58A8C7C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6" name="Picture 105">
          <a:extLst>
            <a:ext uri="{FF2B5EF4-FFF2-40B4-BE49-F238E27FC236}">
              <a16:creationId xmlns:a16="http://schemas.microsoft.com/office/drawing/2014/main" id="{321BE545-6A93-4E07-BB93-7EBA5C1A4E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7" name="Picture 106">
          <a:extLst>
            <a:ext uri="{FF2B5EF4-FFF2-40B4-BE49-F238E27FC236}">
              <a16:creationId xmlns:a16="http://schemas.microsoft.com/office/drawing/2014/main" id="{8235D1D4-1391-4171-939B-19796F83FD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8" name="Picture 107">
          <a:extLst>
            <a:ext uri="{FF2B5EF4-FFF2-40B4-BE49-F238E27FC236}">
              <a16:creationId xmlns:a16="http://schemas.microsoft.com/office/drawing/2014/main" id="{7B743E84-7EE0-4170-8CE3-AD99F3D425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9" name="Picture 108">
          <a:extLst>
            <a:ext uri="{FF2B5EF4-FFF2-40B4-BE49-F238E27FC236}">
              <a16:creationId xmlns:a16="http://schemas.microsoft.com/office/drawing/2014/main" id="{B30F6F49-5017-47B7-813C-E9F2B35DF0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10" name="Picture 109">
          <a:extLst>
            <a:ext uri="{FF2B5EF4-FFF2-40B4-BE49-F238E27FC236}">
              <a16:creationId xmlns:a16="http://schemas.microsoft.com/office/drawing/2014/main" id="{515A1183-29D3-4658-9A9A-45BD662EE7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11" name="Picture 110">
          <a:extLst>
            <a:ext uri="{FF2B5EF4-FFF2-40B4-BE49-F238E27FC236}">
              <a16:creationId xmlns:a16="http://schemas.microsoft.com/office/drawing/2014/main" id="{4671A5C9-3CFB-4477-8D3B-DA8F1EDBEC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12" name="Picture 111">
          <a:extLst>
            <a:ext uri="{FF2B5EF4-FFF2-40B4-BE49-F238E27FC236}">
              <a16:creationId xmlns:a16="http://schemas.microsoft.com/office/drawing/2014/main" id="{3E7ED4A4-1399-42AB-A494-28A0541428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35</xdr:row>
      <xdr:rowOff>0</xdr:rowOff>
    </xdr:from>
    <xdr:ext cx="50800" cy="50800"/>
    <xdr:pic>
      <xdr:nvPicPr>
        <xdr:cNvPr id="113" name="Picture 112">
          <a:extLst>
            <a:ext uri="{FF2B5EF4-FFF2-40B4-BE49-F238E27FC236}">
              <a16:creationId xmlns:a16="http://schemas.microsoft.com/office/drawing/2014/main" id="{63157851-B800-475F-9010-BF68D5EDD7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4" name="Picture 113">
          <a:extLst>
            <a:ext uri="{FF2B5EF4-FFF2-40B4-BE49-F238E27FC236}">
              <a16:creationId xmlns:a16="http://schemas.microsoft.com/office/drawing/2014/main" id="{E55AD876-D15E-4630-A87B-26101536BE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5" name="Picture 114">
          <a:extLst>
            <a:ext uri="{FF2B5EF4-FFF2-40B4-BE49-F238E27FC236}">
              <a16:creationId xmlns:a16="http://schemas.microsoft.com/office/drawing/2014/main" id="{66D06242-49FC-4DE8-8443-8F85681019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6" name="Picture 115">
          <a:extLst>
            <a:ext uri="{FF2B5EF4-FFF2-40B4-BE49-F238E27FC236}">
              <a16:creationId xmlns:a16="http://schemas.microsoft.com/office/drawing/2014/main" id="{F88D5AE9-CCC4-453C-9369-1F2A38A3C1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7" name="Picture 116">
          <a:extLst>
            <a:ext uri="{FF2B5EF4-FFF2-40B4-BE49-F238E27FC236}">
              <a16:creationId xmlns:a16="http://schemas.microsoft.com/office/drawing/2014/main" id="{1B10ECD7-9870-4AEB-B4D8-05C5690483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46</xdr:row>
      <xdr:rowOff>0</xdr:rowOff>
    </xdr:from>
    <xdr:ext cx="50800" cy="50800"/>
    <xdr:pic>
      <xdr:nvPicPr>
        <xdr:cNvPr id="118" name="Picture 117">
          <a:extLst>
            <a:ext uri="{FF2B5EF4-FFF2-40B4-BE49-F238E27FC236}">
              <a16:creationId xmlns:a16="http://schemas.microsoft.com/office/drawing/2014/main" id="{7B629FED-C99D-480E-B54E-1BD562E90E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46</xdr:row>
      <xdr:rowOff>0</xdr:rowOff>
    </xdr:from>
    <xdr:ext cx="50800" cy="50800"/>
    <xdr:pic>
      <xdr:nvPicPr>
        <xdr:cNvPr id="119" name="Picture 118">
          <a:extLst>
            <a:ext uri="{FF2B5EF4-FFF2-40B4-BE49-F238E27FC236}">
              <a16:creationId xmlns:a16="http://schemas.microsoft.com/office/drawing/2014/main" id="{F229523D-D7D9-451F-86CB-CFC44DF185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58</xdr:row>
      <xdr:rowOff>0</xdr:rowOff>
    </xdr:from>
    <xdr:ext cx="50800" cy="50800"/>
    <xdr:pic>
      <xdr:nvPicPr>
        <xdr:cNvPr id="120" name="Picture 119">
          <a:extLst>
            <a:ext uri="{FF2B5EF4-FFF2-40B4-BE49-F238E27FC236}">
              <a16:creationId xmlns:a16="http://schemas.microsoft.com/office/drawing/2014/main" id="{EB3FF1B9-F3CC-49B1-98D3-1069CB8882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oneCellAnchor>
    <xdr:from>
      <xdr:col>0</xdr:col>
      <xdr:colOff>0</xdr:colOff>
      <xdr:row>58</xdr:row>
      <xdr:rowOff>0</xdr:rowOff>
    </xdr:from>
    <xdr:ext cx="50800" cy="50800"/>
    <xdr:pic>
      <xdr:nvPicPr>
        <xdr:cNvPr id="121" name="Picture 120">
          <a:extLst>
            <a:ext uri="{FF2B5EF4-FFF2-40B4-BE49-F238E27FC236}">
              <a16:creationId xmlns:a16="http://schemas.microsoft.com/office/drawing/2014/main" id="{5E0B8DC5-9BD7-4600-84E3-588EE279EE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oneCellAnchor>
    <xdr:from>
      <xdr:col>0</xdr:col>
      <xdr:colOff>0</xdr:colOff>
      <xdr:row>36</xdr:row>
      <xdr:rowOff>0</xdr:rowOff>
    </xdr:from>
    <xdr:ext cx="50800" cy="50800"/>
    <xdr:pic>
      <xdr:nvPicPr>
        <xdr:cNvPr id="122" name="Picture 121">
          <a:extLst>
            <a:ext uri="{FF2B5EF4-FFF2-40B4-BE49-F238E27FC236}">
              <a16:creationId xmlns:a16="http://schemas.microsoft.com/office/drawing/2014/main" id="{E0B7C5AB-BE4C-42C8-BF54-30B55E2E11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3" name="Picture 122">
          <a:extLst>
            <a:ext uri="{FF2B5EF4-FFF2-40B4-BE49-F238E27FC236}">
              <a16:creationId xmlns:a16="http://schemas.microsoft.com/office/drawing/2014/main" id="{C0053D2A-D61F-4319-A752-4955C72921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4" name="Picture 123">
          <a:extLst>
            <a:ext uri="{FF2B5EF4-FFF2-40B4-BE49-F238E27FC236}">
              <a16:creationId xmlns:a16="http://schemas.microsoft.com/office/drawing/2014/main" id="{92846F90-966F-4A2C-9DC8-8DF55358A8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5" name="Picture 124">
          <a:extLst>
            <a:ext uri="{FF2B5EF4-FFF2-40B4-BE49-F238E27FC236}">
              <a16:creationId xmlns:a16="http://schemas.microsoft.com/office/drawing/2014/main" id="{7FA01CCC-D207-4F4B-8D4F-72B9FC37A6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6" name="Picture 125">
          <a:extLst>
            <a:ext uri="{FF2B5EF4-FFF2-40B4-BE49-F238E27FC236}">
              <a16:creationId xmlns:a16="http://schemas.microsoft.com/office/drawing/2014/main" id="{0B86C7D9-262B-4FB5-9CED-1C0E7764A0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7" name="Picture 126">
          <a:extLst>
            <a:ext uri="{FF2B5EF4-FFF2-40B4-BE49-F238E27FC236}">
              <a16:creationId xmlns:a16="http://schemas.microsoft.com/office/drawing/2014/main" id="{7FD2A3DF-EB0F-4C63-A99E-D9E8996057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8" name="Picture 127">
          <a:extLst>
            <a:ext uri="{FF2B5EF4-FFF2-40B4-BE49-F238E27FC236}">
              <a16:creationId xmlns:a16="http://schemas.microsoft.com/office/drawing/2014/main" id="{60E0E5A1-5879-4547-A817-F9BDC1B0A1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9" name="Picture 128">
          <a:extLst>
            <a:ext uri="{FF2B5EF4-FFF2-40B4-BE49-F238E27FC236}">
              <a16:creationId xmlns:a16="http://schemas.microsoft.com/office/drawing/2014/main" id="{5E5FAECF-180C-4142-A750-1367089DB4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0" name="Picture 129">
          <a:extLst>
            <a:ext uri="{FF2B5EF4-FFF2-40B4-BE49-F238E27FC236}">
              <a16:creationId xmlns:a16="http://schemas.microsoft.com/office/drawing/2014/main" id="{46126EDF-718F-45A7-A2B8-BB3B9B3A7B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1" name="Picture 130">
          <a:extLst>
            <a:ext uri="{FF2B5EF4-FFF2-40B4-BE49-F238E27FC236}">
              <a16:creationId xmlns:a16="http://schemas.microsoft.com/office/drawing/2014/main" id="{FE44E214-3333-4560-A93D-FC4A4B9293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2" name="Picture 131">
          <a:extLst>
            <a:ext uri="{FF2B5EF4-FFF2-40B4-BE49-F238E27FC236}">
              <a16:creationId xmlns:a16="http://schemas.microsoft.com/office/drawing/2014/main" id="{6339F1B4-C03A-4AB3-A777-4F1DF9F1F1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3" name="Picture 132">
          <a:extLst>
            <a:ext uri="{FF2B5EF4-FFF2-40B4-BE49-F238E27FC236}">
              <a16:creationId xmlns:a16="http://schemas.microsoft.com/office/drawing/2014/main" id="{CF68D8E7-0CD4-4821-A09D-41BA2B2DC0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4" name="Picture 133">
          <a:extLst>
            <a:ext uri="{FF2B5EF4-FFF2-40B4-BE49-F238E27FC236}">
              <a16:creationId xmlns:a16="http://schemas.microsoft.com/office/drawing/2014/main" id="{D9CB159A-DB91-4E16-8F2F-E3E7B0B252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5" name="Picture 134">
          <a:extLst>
            <a:ext uri="{FF2B5EF4-FFF2-40B4-BE49-F238E27FC236}">
              <a16:creationId xmlns:a16="http://schemas.microsoft.com/office/drawing/2014/main" id="{BD382387-E50F-4CE6-B793-2F57C92A4C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6" name="Picture 135">
          <a:extLst>
            <a:ext uri="{FF2B5EF4-FFF2-40B4-BE49-F238E27FC236}">
              <a16:creationId xmlns:a16="http://schemas.microsoft.com/office/drawing/2014/main" id="{8BC6CDC7-FD50-484C-8906-122BB8EBBB3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7" name="Picture 136">
          <a:extLst>
            <a:ext uri="{FF2B5EF4-FFF2-40B4-BE49-F238E27FC236}">
              <a16:creationId xmlns:a16="http://schemas.microsoft.com/office/drawing/2014/main" id="{5F521476-B262-436C-862F-2704A8A1A3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8" name="Picture 137">
          <a:extLst>
            <a:ext uri="{FF2B5EF4-FFF2-40B4-BE49-F238E27FC236}">
              <a16:creationId xmlns:a16="http://schemas.microsoft.com/office/drawing/2014/main" id="{37AD40C0-F428-4177-8321-1F7EC28E16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9" name="Picture 138">
          <a:extLst>
            <a:ext uri="{FF2B5EF4-FFF2-40B4-BE49-F238E27FC236}">
              <a16:creationId xmlns:a16="http://schemas.microsoft.com/office/drawing/2014/main" id="{82FF0AEA-55DF-4466-A00D-89CD4D0CD2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xdr:col>
      <xdr:colOff>50800</xdr:colOff>
      <xdr:row>7</xdr:row>
      <xdr:rowOff>50800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2066925"/>
          <a:ext cx="50800" cy="50800"/>
        </a:xfrm>
        <a:prstGeom prst="rect">
          <a:avLst/>
        </a:prstGeom>
      </xdr:spPr>
    </xdr:pic>
    <xdr:clientData/>
  </xdr:twoCellAnchor>
  <xdr:twoCellAnchor editAs="oneCell">
    <xdr:from>
      <xdr:col>27</xdr:col>
      <xdr:colOff>0</xdr:colOff>
      <xdr:row>6</xdr:row>
      <xdr:rowOff>0</xdr:rowOff>
    </xdr:from>
    <xdr:to>
      <xdr:col>27</xdr:col>
      <xdr:colOff>50800</xdr:colOff>
      <xdr:row>7</xdr:row>
      <xdr:rowOff>50800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066925"/>
          <a:ext cx="50800" cy="50800"/>
        </a:xfrm>
        <a:prstGeom prst="rect">
          <a:avLst/>
        </a:prstGeom>
      </xdr:spPr>
    </xdr:pic>
    <xdr:clientData/>
  </xdr:twoCellAnchor>
  <xdr:oneCellAnchor>
    <xdr:from>
      <xdr:col>1</xdr:col>
      <xdr:colOff>0</xdr:colOff>
      <xdr:row>29</xdr:row>
      <xdr:rowOff>0</xdr:rowOff>
    </xdr:from>
    <xdr:ext cx="50800" cy="50800"/>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9829800"/>
          <a:ext cx="50800" cy="50800"/>
        </a:xfrm>
        <a:prstGeom prst="rect">
          <a:avLst/>
        </a:prstGeom>
      </xdr:spPr>
    </xdr:pic>
    <xdr:clientData/>
  </xdr:oneCellAnchor>
  <xdr:oneCellAnchor>
    <xdr:from>
      <xdr:col>27</xdr:col>
      <xdr:colOff>0</xdr:colOff>
      <xdr:row>12</xdr:row>
      <xdr:rowOff>0</xdr:rowOff>
    </xdr:from>
    <xdr:ext cx="50800" cy="50800"/>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4029075"/>
          <a:ext cx="50800" cy="50800"/>
        </a:xfrm>
        <a:prstGeom prst="rect">
          <a:avLst/>
        </a:prstGeom>
      </xdr:spPr>
    </xdr:pic>
    <xdr:clientData/>
  </xdr:oneCellAnchor>
  <xdr:oneCellAnchor>
    <xdr:from>
      <xdr:col>1</xdr:col>
      <xdr:colOff>0</xdr:colOff>
      <xdr:row>24</xdr:row>
      <xdr:rowOff>0</xdr:rowOff>
    </xdr:from>
    <xdr:ext cx="50800" cy="50800"/>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16411575"/>
          <a:ext cx="50800" cy="50800"/>
        </a:xfrm>
        <a:prstGeom prst="rect">
          <a:avLst/>
        </a:prstGeom>
      </xdr:spPr>
    </xdr:pic>
    <xdr:clientData/>
  </xdr:oneCellAnchor>
  <xdr:oneCellAnchor>
    <xdr:from>
      <xdr:col>27</xdr:col>
      <xdr:colOff>0</xdr:colOff>
      <xdr:row>24</xdr:row>
      <xdr:rowOff>0</xdr:rowOff>
    </xdr:from>
    <xdr:ext cx="50800" cy="50800"/>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1</xdr:col>
      <xdr:colOff>0</xdr:colOff>
      <xdr:row>24</xdr:row>
      <xdr:rowOff>0</xdr:rowOff>
    </xdr:from>
    <xdr:ext cx="50800" cy="50800"/>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16411575"/>
          <a:ext cx="50800" cy="50800"/>
        </a:xfrm>
        <a:prstGeom prst="rect">
          <a:avLst/>
        </a:prstGeom>
      </xdr:spPr>
    </xdr:pic>
    <xdr:clientData/>
  </xdr:oneCellAnchor>
  <xdr:oneCellAnchor>
    <xdr:from>
      <xdr:col>27</xdr:col>
      <xdr:colOff>0</xdr:colOff>
      <xdr:row>24</xdr:row>
      <xdr:rowOff>0</xdr:rowOff>
    </xdr:from>
    <xdr:ext cx="50800" cy="50800"/>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1</xdr:col>
      <xdr:colOff>0</xdr:colOff>
      <xdr:row>45</xdr:row>
      <xdr:rowOff>0</xdr:rowOff>
    </xdr:from>
    <xdr:ext cx="50800" cy="50800"/>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15306675"/>
          <a:ext cx="50800" cy="50800"/>
        </a:xfrm>
        <a:prstGeom prst="rect">
          <a:avLst/>
        </a:prstGeom>
      </xdr:spPr>
    </xdr:pic>
    <xdr:clientData/>
  </xdr:oneCellAnchor>
  <xdr:oneCellAnchor>
    <xdr:from>
      <xdr:col>27</xdr:col>
      <xdr:colOff>0</xdr:colOff>
      <xdr:row>45</xdr:row>
      <xdr:rowOff>0</xdr:rowOff>
    </xdr:from>
    <xdr:ext cx="50800" cy="50800"/>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5306675"/>
          <a:ext cx="50800" cy="50800"/>
        </a:xfrm>
        <a:prstGeom prst="rect">
          <a:avLst/>
        </a:prstGeom>
      </xdr:spPr>
    </xdr:pic>
    <xdr:clientData/>
  </xdr:oneCellAnchor>
  <xdr:oneCellAnchor>
    <xdr:from>
      <xdr:col>1</xdr:col>
      <xdr:colOff>0</xdr:colOff>
      <xdr:row>9</xdr:row>
      <xdr:rowOff>0</xdr:rowOff>
    </xdr:from>
    <xdr:ext cx="50800" cy="50800"/>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2619375"/>
          <a:ext cx="50800" cy="50800"/>
        </a:xfrm>
        <a:prstGeom prst="rect">
          <a:avLst/>
        </a:prstGeom>
      </xdr:spPr>
    </xdr:pic>
    <xdr:clientData/>
  </xdr:oneCellAnchor>
  <xdr:oneCellAnchor>
    <xdr:from>
      <xdr:col>1</xdr:col>
      <xdr:colOff>0</xdr:colOff>
      <xdr:row>59</xdr:row>
      <xdr:rowOff>0</xdr:rowOff>
    </xdr:from>
    <xdr:ext cx="50800" cy="50800"/>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21450300"/>
          <a:ext cx="50800" cy="50800"/>
        </a:xfrm>
        <a:prstGeom prst="rect">
          <a:avLst/>
        </a:prstGeom>
      </xdr:spPr>
    </xdr:pic>
    <xdr:clientData/>
  </xdr:oneCellAnchor>
  <xdr:oneCellAnchor>
    <xdr:from>
      <xdr:col>1</xdr:col>
      <xdr:colOff>0</xdr:colOff>
      <xdr:row>10</xdr:row>
      <xdr:rowOff>0</xdr:rowOff>
    </xdr:from>
    <xdr:ext cx="50800" cy="50800"/>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3171825"/>
          <a:ext cx="50800" cy="50800"/>
        </a:xfrm>
        <a:prstGeom prst="rect">
          <a:avLst/>
        </a:prstGeom>
      </xdr:spPr>
    </xdr:pic>
    <xdr:clientData/>
  </xdr:oneCellAnchor>
  <xdr:oneCellAnchor>
    <xdr:from>
      <xdr:col>27</xdr:col>
      <xdr:colOff>0</xdr:colOff>
      <xdr:row>6</xdr:row>
      <xdr:rowOff>0</xdr:rowOff>
    </xdr:from>
    <xdr:ext cx="50800" cy="50800"/>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066925"/>
          <a:ext cx="50800" cy="50800"/>
        </a:xfrm>
        <a:prstGeom prst="rect">
          <a:avLst/>
        </a:prstGeom>
      </xdr:spPr>
    </xdr:pic>
    <xdr:clientData/>
  </xdr:oneCellAnchor>
  <xdr:oneCellAnchor>
    <xdr:from>
      <xdr:col>27</xdr:col>
      <xdr:colOff>0</xdr:colOff>
      <xdr:row>12</xdr:row>
      <xdr:rowOff>0</xdr:rowOff>
    </xdr:from>
    <xdr:ext cx="50800" cy="50800"/>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4029075"/>
          <a:ext cx="50800" cy="50800"/>
        </a:xfrm>
        <a:prstGeom prst="rect">
          <a:avLst/>
        </a:prstGeom>
      </xdr:spPr>
    </xdr:pic>
    <xdr:clientData/>
  </xdr:oneCellAnchor>
  <xdr:oneCellAnchor>
    <xdr:from>
      <xdr:col>27</xdr:col>
      <xdr:colOff>0</xdr:colOff>
      <xdr:row>24</xdr:row>
      <xdr:rowOff>0</xdr:rowOff>
    </xdr:from>
    <xdr:ext cx="50800" cy="50800"/>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27</xdr:col>
      <xdr:colOff>0</xdr:colOff>
      <xdr:row>24</xdr:row>
      <xdr:rowOff>0</xdr:rowOff>
    </xdr:from>
    <xdr:ext cx="50800" cy="50800"/>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27</xdr:col>
      <xdr:colOff>0</xdr:colOff>
      <xdr:row>45</xdr:row>
      <xdr:rowOff>0</xdr:rowOff>
    </xdr:from>
    <xdr:ext cx="50800" cy="50800"/>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5306675"/>
          <a:ext cx="50800" cy="50800"/>
        </a:xfrm>
        <a:prstGeom prst="rect">
          <a:avLst/>
        </a:prstGeom>
      </xdr:spPr>
    </xdr:pic>
    <xdr:clientData/>
  </xdr:oneCellAnchor>
  <xdr:oneCellAnchor>
    <xdr:from>
      <xdr:col>27</xdr:col>
      <xdr:colOff>0</xdr:colOff>
      <xdr:row>9</xdr:row>
      <xdr:rowOff>0</xdr:rowOff>
    </xdr:from>
    <xdr:ext cx="50800" cy="50800"/>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619375"/>
          <a:ext cx="50800" cy="50800"/>
        </a:xfrm>
        <a:prstGeom prst="rect">
          <a:avLst/>
        </a:prstGeom>
      </xdr:spPr>
    </xdr:pic>
    <xdr:clientData/>
  </xdr:oneCellAnchor>
  <xdr:oneCellAnchor>
    <xdr:from>
      <xdr:col>27</xdr:col>
      <xdr:colOff>0</xdr:colOff>
      <xdr:row>59</xdr:row>
      <xdr:rowOff>0</xdr:rowOff>
    </xdr:from>
    <xdr:ext cx="50800" cy="50800"/>
    <xdr:pic>
      <xdr:nvPicPr>
        <xdr:cNvPr id="23" name="Picture 22">
          <a:extLst>
            <a:ext uri="{FF2B5EF4-FFF2-40B4-BE49-F238E27FC236}">
              <a16:creationId xmlns:a16="http://schemas.microsoft.com/office/drawing/2014/main" id="{00000000-0008-0000-0700-000017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1450300"/>
          <a:ext cx="50800" cy="50800"/>
        </a:xfrm>
        <a:prstGeom prst="rect">
          <a:avLst/>
        </a:prstGeom>
      </xdr:spPr>
    </xdr:pic>
    <xdr:clientData/>
  </xdr:oneCellAnchor>
  <xdr:oneCellAnchor>
    <xdr:from>
      <xdr:col>27</xdr:col>
      <xdr:colOff>0</xdr:colOff>
      <xdr:row>10</xdr:row>
      <xdr:rowOff>0</xdr:rowOff>
    </xdr:from>
    <xdr:ext cx="50800" cy="50800"/>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3171825"/>
          <a:ext cx="50800" cy="50800"/>
        </a:xfrm>
        <a:prstGeom prst="rect">
          <a:avLst/>
        </a:prstGeom>
      </xdr:spPr>
    </xdr:pic>
    <xdr:clientData/>
  </xdr:oneCellAnchor>
  <xdr:twoCellAnchor editAs="oneCell">
    <xdr:from>
      <xdr:col>1</xdr:col>
      <xdr:colOff>0</xdr:colOff>
      <xdr:row>6</xdr:row>
      <xdr:rowOff>0</xdr:rowOff>
    </xdr:from>
    <xdr:to>
      <xdr:col>1</xdr:col>
      <xdr:colOff>50800</xdr:colOff>
      <xdr:row>7</xdr:row>
      <xdr:rowOff>50800</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1266825" y="2066925"/>
          <a:ext cx="50800" cy="50800"/>
        </a:xfrm>
        <a:prstGeom prst="rect">
          <a:avLst/>
        </a:prstGeom>
      </xdr:spPr>
    </xdr:pic>
    <xdr:clientData/>
  </xdr:twoCellAnchor>
  <xdr:oneCellAnchor>
    <xdr:from>
      <xdr:col>1</xdr:col>
      <xdr:colOff>0</xdr:colOff>
      <xdr:row>9</xdr:row>
      <xdr:rowOff>0</xdr:rowOff>
    </xdr:from>
    <xdr:ext cx="50800" cy="50800"/>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1266825" y="2619375"/>
          <a:ext cx="50800" cy="50800"/>
        </a:xfrm>
        <a:prstGeom prst="rect">
          <a:avLst/>
        </a:prstGeom>
      </xdr:spPr>
    </xdr:pic>
    <xdr:clientData/>
  </xdr:oneCellAnchor>
  <xdr:oneCellAnchor>
    <xdr:from>
      <xdr:col>27</xdr:col>
      <xdr:colOff>0</xdr:colOff>
      <xdr:row>6</xdr:row>
      <xdr:rowOff>0</xdr:rowOff>
    </xdr:from>
    <xdr:ext cx="50800" cy="50800"/>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2066925"/>
          <a:ext cx="50800" cy="50800"/>
        </a:xfrm>
        <a:prstGeom prst="rect">
          <a:avLst/>
        </a:prstGeom>
      </xdr:spPr>
    </xdr:pic>
    <xdr:clientData/>
  </xdr:oneCellAnchor>
  <xdr:oneCellAnchor>
    <xdr:from>
      <xdr:col>27</xdr:col>
      <xdr:colOff>0</xdr:colOff>
      <xdr:row>12</xdr:row>
      <xdr:rowOff>0</xdr:rowOff>
    </xdr:from>
    <xdr:ext cx="50800" cy="50800"/>
    <xdr:pic>
      <xdr:nvPicPr>
        <xdr:cNvPr id="29" name="Picture 28">
          <a:extLst>
            <a:ext uri="{FF2B5EF4-FFF2-40B4-BE49-F238E27FC236}">
              <a16:creationId xmlns:a16="http://schemas.microsoft.com/office/drawing/2014/main" id="{00000000-0008-0000-0700-00001D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4029075"/>
          <a:ext cx="50800" cy="50800"/>
        </a:xfrm>
        <a:prstGeom prst="rect">
          <a:avLst/>
        </a:prstGeom>
      </xdr:spPr>
    </xdr:pic>
    <xdr:clientData/>
  </xdr:oneCellAnchor>
  <xdr:oneCellAnchor>
    <xdr:from>
      <xdr:col>27</xdr:col>
      <xdr:colOff>0</xdr:colOff>
      <xdr:row>24</xdr:row>
      <xdr:rowOff>0</xdr:rowOff>
    </xdr:from>
    <xdr:ext cx="50800" cy="50800"/>
    <xdr:pic>
      <xdr:nvPicPr>
        <xdr:cNvPr id="30" name="Picture 29">
          <a:extLst>
            <a:ext uri="{FF2B5EF4-FFF2-40B4-BE49-F238E27FC236}">
              <a16:creationId xmlns:a16="http://schemas.microsoft.com/office/drawing/2014/main" id="{00000000-0008-0000-0700-00001E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16411575"/>
          <a:ext cx="50800" cy="50800"/>
        </a:xfrm>
        <a:prstGeom prst="rect">
          <a:avLst/>
        </a:prstGeom>
      </xdr:spPr>
    </xdr:pic>
    <xdr:clientData/>
  </xdr:oneCellAnchor>
  <xdr:oneCellAnchor>
    <xdr:from>
      <xdr:col>27</xdr:col>
      <xdr:colOff>0</xdr:colOff>
      <xdr:row>24</xdr:row>
      <xdr:rowOff>0</xdr:rowOff>
    </xdr:from>
    <xdr:ext cx="50800" cy="50800"/>
    <xdr:pic>
      <xdr:nvPicPr>
        <xdr:cNvPr id="31" name="Picture 30">
          <a:extLst>
            <a:ext uri="{FF2B5EF4-FFF2-40B4-BE49-F238E27FC236}">
              <a16:creationId xmlns:a16="http://schemas.microsoft.com/office/drawing/2014/main" id="{00000000-0008-0000-0700-00001F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16411575"/>
          <a:ext cx="50800" cy="50800"/>
        </a:xfrm>
        <a:prstGeom prst="rect">
          <a:avLst/>
        </a:prstGeom>
      </xdr:spPr>
    </xdr:pic>
    <xdr:clientData/>
  </xdr:oneCellAnchor>
  <xdr:oneCellAnchor>
    <xdr:from>
      <xdr:col>27</xdr:col>
      <xdr:colOff>0</xdr:colOff>
      <xdr:row>45</xdr:row>
      <xdr:rowOff>0</xdr:rowOff>
    </xdr:from>
    <xdr:ext cx="50800" cy="50800"/>
    <xdr:pic>
      <xdr:nvPicPr>
        <xdr:cNvPr id="32" name="Picture 31">
          <a:extLst>
            <a:ext uri="{FF2B5EF4-FFF2-40B4-BE49-F238E27FC236}">
              <a16:creationId xmlns:a16="http://schemas.microsoft.com/office/drawing/2014/main" id="{00000000-0008-0000-0700-000020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15306675"/>
          <a:ext cx="50800" cy="50800"/>
        </a:xfrm>
        <a:prstGeom prst="rect">
          <a:avLst/>
        </a:prstGeom>
      </xdr:spPr>
    </xdr:pic>
    <xdr:clientData/>
  </xdr:oneCellAnchor>
  <xdr:oneCellAnchor>
    <xdr:from>
      <xdr:col>27</xdr:col>
      <xdr:colOff>0</xdr:colOff>
      <xdr:row>9</xdr:row>
      <xdr:rowOff>0</xdr:rowOff>
    </xdr:from>
    <xdr:ext cx="50800" cy="50800"/>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2619375"/>
          <a:ext cx="50800" cy="50800"/>
        </a:xfrm>
        <a:prstGeom prst="rect">
          <a:avLst/>
        </a:prstGeom>
      </xdr:spPr>
    </xdr:pic>
    <xdr:clientData/>
  </xdr:oneCellAnchor>
  <xdr:oneCellAnchor>
    <xdr:from>
      <xdr:col>27</xdr:col>
      <xdr:colOff>0</xdr:colOff>
      <xdr:row>59</xdr:row>
      <xdr:rowOff>0</xdr:rowOff>
    </xdr:from>
    <xdr:ext cx="50800" cy="50800"/>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21450300"/>
          <a:ext cx="50800" cy="50800"/>
        </a:xfrm>
        <a:prstGeom prst="rect">
          <a:avLst/>
        </a:prstGeom>
      </xdr:spPr>
    </xdr:pic>
    <xdr:clientData/>
  </xdr:oneCellAnchor>
  <xdr:oneCellAnchor>
    <xdr:from>
      <xdr:col>27</xdr:col>
      <xdr:colOff>0</xdr:colOff>
      <xdr:row>10</xdr:row>
      <xdr:rowOff>0</xdr:rowOff>
    </xdr:from>
    <xdr:ext cx="50800" cy="50800"/>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3171825"/>
          <a:ext cx="50800" cy="50800"/>
        </a:xfrm>
        <a:prstGeom prst="rect">
          <a:avLst/>
        </a:prstGeom>
      </xdr:spPr>
    </xdr:pic>
    <xdr:clientData/>
  </xdr:oneCellAnchor>
  <xdr:oneCellAnchor>
    <xdr:from>
      <xdr:col>27</xdr:col>
      <xdr:colOff>0</xdr:colOff>
      <xdr:row>10</xdr:row>
      <xdr:rowOff>0</xdr:rowOff>
    </xdr:from>
    <xdr:ext cx="50800" cy="50800"/>
    <xdr:pic>
      <xdr:nvPicPr>
        <xdr:cNvPr id="36" name="Picture 35">
          <a:extLst>
            <a:ext uri="{FF2B5EF4-FFF2-40B4-BE49-F238E27FC236}">
              <a16:creationId xmlns:a16="http://schemas.microsoft.com/office/drawing/2014/main" id="{9EAB15FF-A342-4809-9B5A-0ED9AB9994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8483943" y="2819400"/>
          <a:ext cx="50800" cy="50800"/>
        </a:xfrm>
        <a:prstGeom prst="rect">
          <a:avLst/>
        </a:prstGeom>
      </xdr:spPr>
    </xdr:pic>
    <xdr:clientData/>
  </xdr:oneCellAnchor>
  <xdr:oneCellAnchor>
    <xdr:from>
      <xdr:col>3</xdr:col>
      <xdr:colOff>0</xdr:colOff>
      <xdr:row>71</xdr:row>
      <xdr:rowOff>0</xdr:rowOff>
    </xdr:from>
    <xdr:ext cx="50800" cy="50800"/>
    <xdr:pic>
      <xdr:nvPicPr>
        <xdr:cNvPr id="37" name="Picture 36">
          <a:extLst>
            <a:ext uri="{FF2B5EF4-FFF2-40B4-BE49-F238E27FC236}">
              <a16:creationId xmlns:a16="http://schemas.microsoft.com/office/drawing/2014/main" id="{128071A1-2FD8-4AEB-B0BB-02F0728424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38" name="Picture 37">
          <a:extLst>
            <a:ext uri="{FF2B5EF4-FFF2-40B4-BE49-F238E27FC236}">
              <a16:creationId xmlns:a16="http://schemas.microsoft.com/office/drawing/2014/main" id="{E6E1B2C3-41A2-4150-825D-B864D9BB92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72</xdr:row>
      <xdr:rowOff>0</xdr:rowOff>
    </xdr:from>
    <xdr:ext cx="50800" cy="50800"/>
    <xdr:pic>
      <xdr:nvPicPr>
        <xdr:cNvPr id="39" name="Picture 38">
          <a:extLst>
            <a:ext uri="{FF2B5EF4-FFF2-40B4-BE49-F238E27FC236}">
              <a16:creationId xmlns:a16="http://schemas.microsoft.com/office/drawing/2014/main" id="{CB740E9D-218E-49F8-B98B-5F411BCC01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40" name="Picture 39">
          <a:extLst>
            <a:ext uri="{FF2B5EF4-FFF2-40B4-BE49-F238E27FC236}">
              <a16:creationId xmlns:a16="http://schemas.microsoft.com/office/drawing/2014/main" id="{5E4CE3A5-5A1C-4DA3-891E-0BAA4A58E9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73</xdr:row>
      <xdr:rowOff>0</xdr:rowOff>
    </xdr:from>
    <xdr:ext cx="50800" cy="50800"/>
    <xdr:pic>
      <xdr:nvPicPr>
        <xdr:cNvPr id="41" name="Picture 40">
          <a:extLst>
            <a:ext uri="{FF2B5EF4-FFF2-40B4-BE49-F238E27FC236}">
              <a16:creationId xmlns:a16="http://schemas.microsoft.com/office/drawing/2014/main" id="{0E1DBF7E-5813-464A-9B28-4E1E9D00F9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73</xdr:row>
      <xdr:rowOff>0</xdr:rowOff>
    </xdr:from>
    <xdr:ext cx="50800" cy="50800"/>
    <xdr:pic>
      <xdr:nvPicPr>
        <xdr:cNvPr id="42" name="Picture 41">
          <a:extLst>
            <a:ext uri="{FF2B5EF4-FFF2-40B4-BE49-F238E27FC236}">
              <a16:creationId xmlns:a16="http://schemas.microsoft.com/office/drawing/2014/main" id="{3FB0D972-2C85-428A-A08A-1F13F452CE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71</xdr:row>
      <xdr:rowOff>0</xdr:rowOff>
    </xdr:from>
    <xdr:ext cx="50800" cy="50800"/>
    <xdr:pic>
      <xdr:nvPicPr>
        <xdr:cNvPr id="43" name="Picture 42">
          <a:extLst>
            <a:ext uri="{FF2B5EF4-FFF2-40B4-BE49-F238E27FC236}">
              <a16:creationId xmlns:a16="http://schemas.microsoft.com/office/drawing/2014/main" id="{EB101D8A-F8DB-438E-83A6-2F0D0AF1EE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44" name="Picture 43">
          <a:extLst>
            <a:ext uri="{FF2B5EF4-FFF2-40B4-BE49-F238E27FC236}">
              <a16:creationId xmlns:a16="http://schemas.microsoft.com/office/drawing/2014/main" id="{76E7D5FB-71FD-4093-B595-4DDB6DAF9F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45" name="Picture 44">
          <a:extLst>
            <a:ext uri="{FF2B5EF4-FFF2-40B4-BE49-F238E27FC236}">
              <a16:creationId xmlns:a16="http://schemas.microsoft.com/office/drawing/2014/main" id="{5B4D7479-61F5-4189-A740-35541983AD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46" name="Picture 45">
          <a:extLst>
            <a:ext uri="{FF2B5EF4-FFF2-40B4-BE49-F238E27FC236}">
              <a16:creationId xmlns:a16="http://schemas.microsoft.com/office/drawing/2014/main" id="{9123B612-8F7C-4BDA-A1BC-913D7571CF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47" name="Picture 46">
          <a:extLst>
            <a:ext uri="{FF2B5EF4-FFF2-40B4-BE49-F238E27FC236}">
              <a16:creationId xmlns:a16="http://schemas.microsoft.com/office/drawing/2014/main" id="{E386C2B7-813C-4E05-9D27-66BA3A03CA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48" name="Picture 47">
          <a:extLst>
            <a:ext uri="{FF2B5EF4-FFF2-40B4-BE49-F238E27FC236}">
              <a16:creationId xmlns:a16="http://schemas.microsoft.com/office/drawing/2014/main" id="{6CB0F848-3F91-40D4-89CD-586BE68F01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49" name="Picture 48">
          <a:extLst>
            <a:ext uri="{FF2B5EF4-FFF2-40B4-BE49-F238E27FC236}">
              <a16:creationId xmlns:a16="http://schemas.microsoft.com/office/drawing/2014/main" id="{2D27B3F6-8279-4A2F-98F0-12161841EA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72</xdr:row>
      <xdr:rowOff>0</xdr:rowOff>
    </xdr:from>
    <xdr:ext cx="50800" cy="50800"/>
    <xdr:pic>
      <xdr:nvPicPr>
        <xdr:cNvPr id="50" name="Picture 49">
          <a:extLst>
            <a:ext uri="{FF2B5EF4-FFF2-40B4-BE49-F238E27FC236}">
              <a16:creationId xmlns:a16="http://schemas.microsoft.com/office/drawing/2014/main" id="{07ECC36F-6F20-488E-85C2-13440C712F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72</xdr:row>
      <xdr:rowOff>0</xdr:rowOff>
    </xdr:from>
    <xdr:ext cx="50800" cy="50800"/>
    <xdr:pic>
      <xdr:nvPicPr>
        <xdr:cNvPr id="51" name="Picture 50">
          <a:extLst>
            <a:ext uri="{FF2B5EF4-FFF2-40B4-BE49-F238E27FC236}">
              <a16:creationId xmlns:a16="http://schemas.microsoft.com/office/drawing/2014/main" id="{C7115A54-8EEE-4825-B317-01F9579329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52" name="Picture 51">
          <a:extLst>
            <a:ext uri="{FF2B5EF4-FFF2-40B4-BE49-F238E27FC236}">
              <a16:creationId xmlns:a16="http://schemas.microsoft.com/office/drawing/2014/main" id="{D69945D0-83F5-4BA1-B947-008CB324C4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53" name="Picture 52">
          <a:extLst>
            <a:ext uri="{FF2B5EF4-FFF2-40B4-BE49-F238E27FC236}">
              <a16:creationId xmlns:a16="http://schemas.microsoft.com/office/drawing/2014/main" id="{7684302E-336D-4A61-8E8A-2CE8B8B4C6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54" name="Picture 53">
          <a:extLst>
            <a:ext uri="{FF2B5EF4-FFF2-40B4-BE49-F238E27FC236}">
              <a16:creationId xmlns:a16="http://schemas.microsoft.com/office/drawing/2014/main" id="{FBDF8E3E-071B-46B8-9593-0BC8BCA0C6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55" name="Picture 54">
          <a:extLst>
            <a:ext uri="{FF2B5EF4-FFF2-40B4-BE49-F238E27FC236}">
              <a16:creationId xmlns:a16="http://schemas.microsoft.com/office/drawing/2014/main" id="{86C41FAE-5CF1-4D91-8548-ECB2E40AC0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56" name="Picture 55">
          <a:extLst>
            <a:ext uri="{FF2B5EF4-FFF2-40B4-BE49-F238E27FC236}">
              <a16:creationId xmlns:a16="http://schemas.microsoft.com/office/drawing/2014/main" id="{ED8EB6B5-4826-4443-89B6-C1BC9C05B3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71</xdr:row>
      <xdr:rowOff>0</xdr:rowOff>
    </xdr:from>
    <xdr:ext cx="50800" cy="50800"/>
    <xdr:pic>
      <xdr:nvPicPr>
        <xdr:cNvPr id="57" name="Picture 56">
          <a:extLst>
            <a:ext uri="{FF2B5EF4-FFF2-40B4-BE49-F238E27FC236}">
              <a16:creationId xmlns:a16="http://schemas.microsoft.com/office/drawing/2014/main" id="{7A409B5D-2055-4189-9D3E-19CF7BDC73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58" name="Picture 57">
          <a:extLst>
            <a:ext uri="{FF2B5EF4-FFF2-40B4-BE49-F238E27FC236}">
              <a16:creationId xmlns:a16="http://schemas.microsoft.com/office/drawing/2014/main" id="{59E29F11-BC07-4ABB-990D-9913E144EC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59" name="Picture 58">
          <a:extLst>
            <a:ext uri="{FF2B5EF4-FFF2-40B4-BE49-F238E27FC236}">
              <a16:creationId xmlns:a16="http://schemas.microsoft.com/office/drawing/2014/main" id="{80C86E77-7EDF-4C27-BDF1-80CDCB5FDD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72</xdr:row>
      <xdr:rowOff>0</xdr:rowOff>
    </xdr:from>
    <xdr:ext cx="50800" cy="50800"/>
    <xdr:pic>
      <xdr:nvPicPr>
        <xdr:cNvPr id="60" name="Picture 59">
          <a:extLst>
            <a:ext uri="{FF2B5EF4-FFF2-40B4-BE49-F238E27FC236}">
              <a16:creationId xmlns:a16="http://schemas.microsoft.com/office/drawing/2014/main" id="{583561D4-59CD-4BFD-B4B8-9769A42AFD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61" name="Picture 60">
          <a:extLst>
            <a:ext uri="{FF2B5EF4-FFF2-40B4-BE49-F238E27FC236}">
              <a16:creationId xmlns:a16="http://schemas.microsoft.com/office/drawing/2014/main" id="{09C0CB3A-F03D-4569-AE40-4485967C7D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62" name="Picture 61">
          <a:extLst>
            <a:ext uri="{FF2B5EF4-FFF2-40B4-BE49-F238E27FC236}">
              <a16:creationId xmlns:a16="http://schemas.microsoft.com/office/drawing/2014/main" id="{48B868A2-A15B-459B-BC9A-0897D19D99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73</xdr:row>
      <xdr:rowOff>0</xdr:rowOff>
    </xdr:from>
    <xdr:ext cx="50800" cy="50800"/>
    <xdr:pic>
      <xdr:nvPicPr>
        <xdr:cNvPr id="63" name="Picture 62">
          <a:extLst>
            <a:ext uri="{FF2B5EF4-FFF2-40B4-BE49-F238E27FC236}">
              <a16:creationId xmlns:a16="http://schemas.microsoft.com/office/drawing/2014/main" id="{6C6A41EB-E672-4A44-91C2-E71786E215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64" name="Picture 63">
          <a:extLst>
            <a:ext uri="{FF2B5EF4-FFF2-40B4-BE49-F238E27FC236}">
              <a16:creationId xmlns:a16="http://schemas.microsoft.com/office/drawing/2014/main" id="{47662015-1ED9-4CDB-8A49-8B0F71CF64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65" name="Picture 64">
          <a:extLst>
            <a:ext uri="{FF2B5EF4-FFF2-40B4-BE49-F238E27FC236}">
              <a16:creationId xmlns:a16="http://schemas.microsoft.com/office/drawing/2014/main" id="{785528E4-F212-48C3-B465-6169F111C1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66" name="Picture 65">
          <a:extLst>
            <a:ext uri="{FF2B5EF4-FFF2-40B4-BE49-F238E27FC236}">
              <a16:creationId xmlns:a16="http://schemas.microsoft.com/office/drawing/2014/main" id="{3883972A-0BC0-48C6-ACF7-A25DC727D1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67" name="Picture 66">
          <a:extLst>
            <a:ext uri="{FF2B5EF4-FFF2-40B4-BE49-F238E27FC236}">
              <a16:creationId xmlns:a16="http://schemas.microsoft.com/office/drawing/2014/main" id="{A517C16E-FD4A-4600-B3F4-B126ECAFBB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68" name="Picture 67">
          <a:extLst>
            <a:ext uri="{FF2B5EF4-FFF2-40B4-BE49-F238E27FC236}">
              <a16:creationId xmlns:a16="http://schemas.microsoft.com/office/drawing/2014/main" id="{AF5BE64B-789E-43FC-81DC-D2EC3127D0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69" name="Picture 68">
          <a:extLst>
            <a:ext uri="{FF2B5EF4-FFF2-40B4-BE49-F238E27FC236}">
              <a16:creationId xmlns:a16="http://schemas.microsoft.com/office/drawing/2014/main" id="{46FFE58A-961D-4D26-83AC-C8EB613863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70" name="Picture 69">
          <a:extLst>
            <a:ext uri="{FF2B5EF4-FFF2-40B4-BE49-F238E27FC236}">
              <a16:creationId xmlns:a16="http://schemas.microsoft.com/office/drawing/2014/main" id="{EDDC1C59-D193-40FF-B2A2-EF3542A861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71" name="Picture 70">
          <a:extLst>
            <a:ext uri="{FF2B5EF4-FFF2-40B4-BE49-F238E27FC236}">
              <a16:creationId xmlns:a16="http://schemas.microsoft.com/office/drawing/2014/main" id="{73B6FE5C-3617-4D22-90BF-A0989C60E8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72" name="Picture 71">
          <a:extLst>
            <a:ext uri="{FF2B5EF4-FFF2-40B4-BE49-F238E27FC236}">
              <a16:creationId xmlns:a16="http://schemas.microsoft.com/office/drawing/2014/main" id="{7B3D69A0-EEB3-4642-8F83-FFEA967496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73" name="Picture 72">
          <a:extLst>
            <a:ext uri="{FF2B5EF4-FFF2-40B4-BE49-F238E27FC236}">
              <a16:creationId xmlns:a16="http://schemas.microsoft.com/office/drawing/2014/main" id="{B213272D-3AA9-42F1-ABE7-41F03E4915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74" name="Picture 73">
          <a:extLst>
            <a:ext uri="{FF2B5EF4-FFF2-40B4-BE49-F238E27FC236}">
              <a16:creationId xmlns:a16="http://schemas.microsoft.com/office/drawing/2014/main" id="{7E6F1C6A-7783-4A38-B910-DA20513A1D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75" name="Picture 74">
          <a:extLst>
            <a:ext uri="{FF2B5EF4-FFF2-40B4-BE49-F238E27FC236}">
              <a16:creationId xmlns:a16="http://schemas.microsoft.com/office/drawing/2014/main" id="{494780AE-BF65-43BF-97C9-AC67AE40FC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76" name="Picture 75">
          <a:extLst>
            <a:ext uri="{FF2B5EF4-FFF2-40B4-BE49-F238E27FC236}">
              <a16:creationId xmlns:a16="http://schemas.microsoft.com/office/drawing/2014/main" id="{20C29728-A36B-450A-BC6F-1A86D2AF03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77" name="Picture 76">
          <a:extLst>
            <a:ext uri="{FF2B5EF4-FFF2-40B4-BE49-F238E27FC236}">
              <a16:creationId xmlns:a16="http://schemas.microsoft.com/office/drawing/2014/main" id="{D67E34CA-3C01-4024-81B2-06AE4D0E9F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78" name="Picture 77">
          <a:extLst>
            <a:ext uri="{FF2B5EF4-FFF2-40B4-BE49-F238E27FC236}">
              <a16:creationId xmlns:a16="http://schemas.microsoft.com/office/drawing/2014/main" id="{118E458D-EF01-4150-87CF-375930BB56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71</xdr:row>
      <xdr:rowOff>0</xdr:rowOff>
    </xdr:from>
    <xdr:ext cx="50800" cy="50800"/>
    <xdr:pic>
      <xdr:nvPicPr>
        <xdr:cNvPr id="79" name="Picture 78">
          <a:extLst>
            <a:ext uri="{FF2B5EF4-FFF2-40B4-BE49-F238E27FC236}">
              <a16:creationId xmlns:a16="http://schemas.microsoft.com/office/drawing/2014/main" id="{E976EA63-3D4E-4B44-9B15-2E501A018A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80" name="Picture 79">
          <a:extLst>
            <a:ext uri="{FF2B5EF4-FFF2-40B4-BE49-F238E27FC236}">
              <a16:creationId xmlns:a16="http://schemas.microsoft.com/office/drawing/2014/main" id="{5CFE5091-1963-4CF4-AC5B-BF77F978FD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81" name="Picture 80">
          <a:extLst>
            <a:ext uri="{FF2B5EF4-FFF2-40B4-BE49-F238E27FC236}">
              <a16:creationId xmlns:a16="http://schemas.microsoft.com/office/drawing/2014/main" id="{518C8504-619A-49F9-8D9B-38C10E56BA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82" name="Picture 81">
          <a:extLst>
            <a:ext uri="{FF2B5EF4-FFF2-40B4-BE49-F238E27FC236}">
              <a16:creationId xmlns:a16="http://schemas.microsoft.com/office/drawing/2014/main" id="{18D17549-4ABD-473D-ADDF-4B313FF134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83" name="Picture 82">
          <a:extLst>
            <a:ext uri="{FF2B5EF4-FFF2-40B4-BE49-F238E27FC236}">
              <a16:creationId xmlns:a16="http://schemas.microsoft.com/office/drawing/2014/main" id="{DE4F007B-4326-4351-AC08-27A299291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84" name="Picture 83">
          <a:extLst>
            <a:ext uri="{FF2B5EF4-FFF2-40B4-BE49-F238E27FC236}">
              <a16:creationId xmlns:a16="http://schemas.microsoft.com/office/drawing/2014/main" id="{2A58A8BE-473D-4E0A-9FC1-24862391BF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71</xdr:row>
      <xdr:rowOff>0</xdr:rowOff>
    </xdr:from>
    <xdr:ext cx="50800" cy="50800"/>
    <xdr:pic>
      <xdr:nvPicPr>
        <xdr:cNvPr id="85" name="Picture 84">
          <a:extLst>
            <a:ext uri="{FF2B5EF4-FFF2-40B4-BE49-F238E27FC236}">
              <a16:creationId xmlns:a16="http://schemas.microsoft.com/office/drawing/2014/main" id="{81FC7488-5F58-4270-A03B-CB3872F724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86" name="Picture 85">
          <a:extLst>
            <a:ext uri="{FF2B5EF4-FFF2-40B4-BE49-F238E27FC236}">
              <a16:creationId xmlns:a16="http://schemas.microsoft.com/office/drawing/2014/main" id="{1703603E-A154-48BB-B44D-1A790230D8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87" name="Picture 86">
          <a:extLst>
            <a:ext uri="{FF2B5EF4-FFF2-40B4-BE49-F238E27FC236}">
              <a16:creationId xmlns:a16="http://schemas.microsoft.com/office/drawing/2014/main" id="{489EB1C0-3DAF-48AB-9AB3-A4302BC24F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88" name="Picture 87">
          <a:extLst>
            <a:ext uri="{FF2B5EF4-FFF2-40B4-BE49-F238E27FC236}">
              <a16:creationId xmlns:a16="http://schemas.microsoft.com/office/drawing/2014/main" id="{DE80F440-63F3-4A7F-A70B-9F4579277C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89" name="Picture 88">
          <a:extLst>
            <a:ext uri="{FF2B5EF4-FFF2-40B4-BE49-F238E27FC236}">
              <a16:creationId xmlns:a16="http://schemas.microsoft.com/office/drawing/2014/main" id="{1519E26E-8E47-4B5A-98AB-B97F1B62DE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90" name="Picture 89">
          <a:extLst>
            <a:ext uri="{FF2B5EF4-FFF2-40B4-BE49-F238E27FC236}">
              <a16:creationId xmlns:a16="http://schemas.microsoft.com/office/drawing/2014/main" id="{326D7466-3523-4A25-9527-614BE59C2F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91" name="Picture 90">
          <a:extLst>
            <a:ext uri="{FF2B5EF4-FFF2-40B4-BE49-F238E27FC236}">
              <a16:creationId xmlns:a16="http://schemas.microsoft.com/office/drawing/2014/main" id="{9F325E35-886E-4411-A084-50F091495F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92" name="Picture 91">
          <a:extLst>
            <a:ext uri="{FF2B5EF4-FFF2-40B4-BE49-F238E27FC236}">
              <a16:creationId xmlns:a16="http://schemas.microsoft.com/office/drawing/2014/main" id="{03C0D178-3300-4BE0-AFFC-D091A4AD5D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93" name="Picture 92">
          <a:extLst>
            <a:ext uri="{FF2B5EF4-FFF2-40B4-BE49-F238E27FC236}">
              <a16:creationId xmlns:a16="http://schemas.microsoft.com/office/drawing/2014/main" id="{EC8F2E0C-F065-4611-9629-201106558B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94" name="Picture 93">
          <a:extLst>
            <a:ext uri="{FF2B5EF4-FFF2-40B4-BE49-F238E27FC236}">
              <a16:creationId xmlns:a16="http://schemas.microsoft.com/office/drawing/2014/main" id="{69A3FD87-70D0-44C0-AB48-9ECE5A5D46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95" name="Picture 94">
          <a:extLst>
            <a:ext uri="{FF2B5EF4-FFF2-40B4-BE49-F238E27FC236}">
              <a16:creationId xmlns:a16="http://schemas.microsoft.com/office/drawing/2014/main" id="{DCC8AAFF-5C01-4EA1-BD01-1AAB40ACEC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71</xdr:row>
      <xdr:rowOff>0</xdr:rowOff>
    </xdr:from>
    <xdr:ext cx="50800" cy="50800"/>
    <xdr:pic>
      <xdr:nvPicPr>
        <xdr:cNvPr id="96" name="Picture 95">
          <a:extLst>
            <a:ext uri="{FF2B5EF4-FFF2-40B4-BE49-F238E27FC236}">
              <a16:creationId xmlns:a16="http://schemas.microsoft.com/office/drawing/2014/main" id="{206AC2BB-1996-45C8-A1C4-B7557F896C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97" name="Picture 96">
          <a:extLst>
            <a:ext uri="{FF2B5EF4-FFF2-40B4-BE49-F238E27FC236}">
              <a16:creationId xmlns:a16="http://schemas.microsoft.com/office/drawing/2014/main" id="{037EE27A-9C4C-4E09-9609-68546462BE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98" name="Picture 97">
          <a:extLst>
            <a:ext uri="{FF2B5EF4-FFF2-40B4-BE49-F238E27FC236}">
              <a16:creationId xmlns:a16="http://schemas.microsoft.com/office/drawing/2014/main" id="{19BE5577-142F-40DC-8A84-C4CDE63225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99" name="Picture 98">
          <a:extLst>
            <a:ext uri="{FF2B5EF4-FFF2-40B4-BE49-F238E27FC236}">
              <a16:creationId xmlns:a16="http://schemas.microsoft.com/office/drawing/2014/main" id="{3BBB051C-3CCB-465E-BB67-8C119D4E31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00" name="Picture 99">
          <a:extLst>
            <a:ext uri="{FF2B5EF4-FFF2-40B4-BE49-F238E27FC236}">
              <a16:creationId xmlns:a16="http://schemas.microsoft.com/office/drawing/2014/main" id="{20DB26B5-83DF-4EF5-B74B-B40573A9E0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01" name="Picture 100">
          <a:extLst>
            <a:ext uri="{FF2B5EF4-FFF2-40B4-BE49-F238E27FC236}">
              <a16:creationId xmlns:a16="http://schemas.microsoft.com/office/drawing/2014/main" id="{C154899C-74CB-4FCB-893F-4B8C0A48D8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02" name="Picture 101">
          <a:extLst>
            <a:ext uri="{FF2B5EF4-FFF2-40B4-BE49-F238E27FC236}">
              <a16:creationId xmlns:a16="http://schemas.microsoft.com/office/drawing/2014/main" id="{AC4FA5F0-A002-4D37-B79C-975729A29A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71</xdr:row>
      <xdr:rowOff>0</xdr:rowOff>
    </xdr:from>
    <xdr:ext cx="50800" cy="50800"/>
    <xdr:pic>
      <xdr:nvPicPr>
        <xdr:cNvPr id="103" name="Picture 102">
          <a:extLst>
            <a:ext uri="{FF2B5EF4-FFF2-40B4-BE49-F238E27FC236}">
              <a16:creationId xmlns:a16="http://schemas.microsoft.com/office/drawing/2014/main" id="{80970C9D-55D7-4EFD-9997-4DFB973AA4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104" name="Picture 103">
          <a:extLst>
            <a:ext uri="{FF2B5EF4-FFF2-40B4-BE49-F238E27FC236}">
              <a16:creationId xmlns:a16="http://schemas.microsoft.com/office/drawing/2014/main" id="{7C763F2E-A6CA-4161-8C2B-0C49A09603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05" name="Picture 104">
          <a:extLst>
            <a:ext uri="{FF2B5EF4-FFF2-40B4-BE49-F238E27FC236}">
              <a16:creationId xmlns:a16="http://schemas.microsoft.com/office/drawing/2014/main" id="{8504A939-295A-485E-9EA2-179865C915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06" name="Picture 105">
          <a:extLst>
            <a:ext uri="{FF2B5EF4-FFF2-40B4-BE49-F238E27FC236}">
              <a16:creationId xmlns:a16="http://schemas.microsoft.com/office/drawing/2014/main" id="{89B33CAE-0D52-4AEA-AD2A-C6CA581C14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07" name="Picture 106">
          <a:extLst>
            <a:ext uri="{FF2B5EF4-FFF2-40B4-BE49-F238E27FC236}">
              <a16:creationId xmlns:a16="http://schemas.microsoft.com/office/drawing/2014/main" id="{B58D5C29-7AB7-4CAB-9496-EFF10627D7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08" name="Picture 107">
          <a:extLst>
            <a:ext uri="{FF2B5EF4-FFF2-40B4-BE49-F238E27FC236}">
              <a16:creationId xmlns:a16="http://schemas.microsoft.com/office/drawing/2014/main" id="{977E81E1-087E-4C8C-82AD-D78DE26999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09" name="Picture 108">
          <a:extLst>
            <a:ext uri="{FF2B5EF4-FFF2-40B4-BE49-F238E27FC236}">
              <a16:creationId xmlns:a16="http://schemas.microsoft.com/office/drawing/2014/main" id="{91262031-FDEA-4A8B-8E77-375C93D64E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10" name="Picture 109">
          <a:extLst>
            <a:ext uri="{FF2B5EF4-FFF2-40B4-BE49-F238E27FC236}">
              <a16:creationId xmlns:a16="http://schemas.microsoft.com/office/drawing/2014/main" id="{9B888F7D-1A6A-4211-9A03-A2F3AF7D2C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11" name="Picture 110">
          <a:extLst>
            <a:ext uri="{FF2B5EF4-FFF2-40B4-BE49-F238E27FC236}">
              <a16:creationId xmlns:a16="http://schemas.microsoft.com/office/drawing/2014/main" id="{3DF38635-CA47-44B9-8266-052F09BD53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12" name="Picture 111">
          <a:extLst>
            <a:ext uri="{FF2B5EF4-FFF2-40B4-BE49-F238E27FC236}">
              <a16:creationId xmlns:a16="http://schemas.microsoft.com/office/drawing/2014/main" id="{B2FE7240-BD73-4DEA-9935-DDD75679C9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71</xdr:row>
      <xdr:rowOff>0</xdr:rowOff>
    </xdr:from>
    <xdr:ext cx="50800" cy="50800"/>
    <xdr:pic>
      <xdr:nvPicPr>
        <xdr:cNvPr id="113" name="Picture 112">
          <a:extLst>
            <a:ext uri="{FF2B5EF4-FFF2-40B4-BE49-F238E27FC236}">
              <a16:creationId xmlns:a16="http://schemas.microsoft.com/office/drawing/2014/main" id="{FCB4E6AD-37A0-4A3A-B51C-E2B7E8E877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114" name="Picture 113">
          <a:extLst>
            <a:ext uri="{FF2B5EF4-FFF2-40B4-BE49-F238E27FC236}">
              <a16:creationId xmlns:a16="http://schemas.microsoft.com/office/drawing/2014/main" id="{442B594D-8FE5-4DFA-B4C6-E91CC1C119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15" name="Picture 114">
          <a:extLst>
            <a:ext uri="{FF2B5EF4-FFF2-40B4-BE49-F238E27FC236}">
              <a16:creationId xmlns:a16="http://schemas.microsoft.com/office/drawing/2014/main" id="{8D498713-E8F5-4D56-ACBD-666743F402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16" name="Picture 115">
          <a:extLst>
            <a:ext uri="{FF2B5EF4-FFF2-40B4-BE49-F238E27FC236}">
              <a16:creationId xmlns:a16="http://schemas.microsoft.com/office/drawing/2014/main" id="{BE6F0C31-5C45-40C9-BE72-D92C13EF1E3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17" name="Picture 116">
          <a:extLst>
            <a:ext uri="{FF2B5EF4-FFF2-40B4-BE49-F238E27FC236}">
              <a16:creationId xmlns:a16="http://schemas.microsoft.com/office/drawing/2014/main" id="{69294D47-A716-43BE-9862-B13F2BAAD7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18" name="Picture 117">
          <a:extLst>
            <a:ext uri="{FF2B5EF4-FFF2-40B4-BE49-F238E27FC236}">
              <a16:creationId xmlns:a16="http://schemas.microsoft.com/office/drawing/2014/main" id="{1A9F7486-02E2-4CEB-AD91-E0A3172C6F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19" name="Picture 118">
          <a:extLst>
            <a:ext uri="{FF2B5EF4-FFF2-40B4-BE49-F238E27FC236}">
              <a16:creationId xmlns:a16="http://schemas.microsoft.com/office/drawing/2014/main" id="{BC23FCED-2CD7-471A-B70C-603B027B19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20" name="Picture 119">
          <a:extLst>
            <a:ext uri="{FF2B5EF4-FFF2-40B4-BE49-F238E27FC236}">
              <a16:creationId xmlns:a16="http://schemas.microsoft.com/office/drawing/2014/main" id="{42CD50C5-B6C5-4E43-BC71-7035826080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21" name="Picture 120">
          <a:extLst>
            <a:ext uri="{FF2B5EF4-FFF2-40B4-BE49-F238E27FC236}">
              <a16:creationId xmlns:a16="http://schemas.microsoft.com/office/drawing/2014/main" id="{136A1C89-41BA-4C8F-93E3-920D0578CF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22" name="Picture 121">
          <a:extLst>
            <a:ext uri="{FF2B5EF4-FFF2-40B4-BE49-F238E27FC236}">
              <a16:creationId xmlns:a16="http://schemas.microsoft.com/office/drawing/2014/main" id="{93039871-96C7-4741-B1A0-E742538528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23" name="Picture 122">
          <a:extLst>
            <a:ext uri="{FF2B5EF4-FFF2-40B4-BE49-F238E27FC236}">
              <a16:creationId xmlns:a16="http://schemas.microsoft.com/office/drawing/2014/main" id="{84384016-3C18-4EF4-A004-470601A7F5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24" name="Picture 123">
          <a:extLst>
            <a:ext uri="{FF2B5EF4-FFF2-40B4-BE49-F238E27FC236}">
              <a16:creationId xmlns:a16="http://schemas.microsoft.com/office/drawing/2014/main" id="{B8F133E0-6DAA-4B44-8DCF-E8ABEB9532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73</xdr:row>
      <xdr:rowOff>0</xdr:rowOff>
    </xdr:from>
    <xdr:ext cx="50800" cy="50800"/>
    <xdr:pic>
      <xdr:nvPicPr>
        <xdr:cNvPr id="125" name="Picture 124">
          <a:extLst>
            <a:ext uri="{FF2B5EF4-FFF2-40B4-BE49-F238E27FC236}">
              <a16:creationId xmlns:a16="http://schemas.microsoft.com/office/drawing/2014/main" id="{1C084E58-159E-40D8-851F-2E6F974668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126" name="Picture 125">
          <a:extLst>
            <a:ext uri="{FF2B5EF4-FFF2-40B4-BE49-F238E27FC236}">
              <a16:creationId xmlns:a16="http://schemas.microsoft.com/office/drawing/2014/main" id="{9E06B5A1-D677-4D06-944A-985D2370DD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2</xdr:col>
      <xdr:colOff>104775</xdr:colOff>
      <xdr:row>73</xdr:row>
      <xdr:rowOff>0</xdr:rowOff>
    </xdr:from>
    <xdr:ext cx="50800" cy="50800"/>
    <xdr:pic>
      <xdr:nvPicPr>
        <xdr:cNvPr id="127" name="Picture 126">
          <a:extLst>
            <a:ext uri="{FF2B5EF4-FFF2-40B4-BE49-F238E27FC236}">
              <a16:creationId xmlns:a16="http://schemas.microsoft.com/office/drawing/2014/main" id="{2B850990-D612-41F7-B621-38D9346011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128" name="Picture 127">
          <a:extLst>
            <a:ext uri="{FF2B5EF4-FFF2-40B4-BE49-F238E27FC236}">
              <a16:creationId xmlns:a16="http://schemas.microsoft.com/office/drawing/2014/main" id="{BE2AFF17-2E6A-4383-BE5F-E1B3BD83EB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71</xdr:row>
      <xdr:rowOff>0</xdr:rowOff>
    </xdr:from>
    <xdr:ext cx="50800" cy="50800"/>
    <xdr:pic>
      <xdr:nvPicPr>
        <xdr:cNvPr id="129" name="Picture 128">
          <a:extLst>
            <a:ext uri="{FF2B5EF4-FFF2-40B4-BE49-F238E27FC236}">
              <a16:creationId xmlns:a16="http://schemas.microsoft.com/office/drawing/2014/main" id="{C99DCF8C-09C9-47CC-AF32-E7265DD938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130" name="Picture 129">
          <a:extLst>
            <a:ext uri="{FF2B5EF4-FFF2-40B4-BE49-F238E27FC236}">
              <a16:creationId xmlns:a16="http://schemas.microsoft.com/office/drawing/2014/main" id="{EDB35B76-A8BD-44A7-A5AE-8265FB4E78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31" name="Picture 130">
          <a:extLst>
            <a:ext uri="{FF2B5EF4-FFF2-40B4-BE49-F238E27FC236}">
              <a16:creationId xmlns:a16="http://schemas.microsoft.com/office/drawing/2014/main" id="{1EB683DC-3763-4AC6-9BD2-C5D17B2C9B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32" name="Picture 131">
          <a:extLst>
            <a:ext uri="{FF2B5EF4-FFF2-40B4-BE49-F238E27FC236}">
              <a16:creationId xmlns:a16="http://schemas.microsoft.com/office/drawing/2014/main" id="{464B0FBD-5131-4892-8BE5-BEF5F1FA01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33" name="Picture 132">
          <a:extLst>
            <a:ext uri="{FF2B5EF4-FFF2-40B4-BE49-F238E27FC236}">
              <a16:creationId xmlns:a16="http://schemas.microsoft.com/office/drawing/2014/main" id="{5A7D8882-D345-45DE-B6F4-0A9A85B4F3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34" name="Picture 133">
          <a:extLst>
            <a:ext uri="{FF2B5EF4-FFF2-40B4-BE49-F238E27FC236}">
              <a16:creationId xmlns:a16="http://schemas.microsoft.com/office/drawing/2014/main" id="{5BD31DF2-E46A-45D9-837D-817F840FB7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35" name="Picture 134">
          <a:extLst>
            <a:ext uri="{FF2B5EF4-FFF2-40B4-BE49-F238E27FC236}">
              <a16:creationId xmlns:a16="http://schemas.microsoft.com/office/drawing/2014/main" id="{81FF5A52-EAE4-4BCB-8771-54C07976D0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73</xdr:row>
      <xdr:rowOff>0</xdr:rowOff>
    </xdr:from>
    <xdr:ext cx="50800" cy="50800"/>
    <xdr:pic>
      <xdr:nvPicPr>
        <xdr:cNvPr id="136" name="Picture 135">
          <a:extLst>
            <a:ext uri="{FF2B5EF4-FFF2-40B4-BE49-F238E27FC236}">
              <a16:creationId xmlns:a16="http://schemas.microsoft.com/office/drawing/2014/main" id="{F4EBA3DB-7D19-4867-935A-F1F9D8D3B5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9227820"/>
          <a:ext cx="50800" cy="50800"/>
        </a:xfrm>
        <a:prstGeom prst="rect">
          <a:avLst/>
        </a:prstGeom>
      </xdr:spPr>
    </xdr:pic>
    <xdr:clientData/>
  </xdr:oneCellAnchor>
  <xdr:oneCellAnchor>
    <xdr:from>
      <xdr:col>3</xdr:col>
      <xdr:colOff>0</xdr:colOff>
      <xdr:row>73</xdr:row>
      <xdr:rowOff>0</xdr:rowOff>
    </xdr:from>
    <xdr:ext cx="50800" cy="50800"/>
    <xdr:pic>
      <xdr:nvPicPr>
        <xdr:cNvPr id="137" name="Picture 136">
          <a:extLst>
            <a:ext uri="{FF2B5EF4-FFF2-40B4-BE49-F238E27FC236}">
              <a16:creationId xmlns:a16="http://schemas.microsoft.com/office/drawing/2014/main" id="{D7B07909-1B12-4A05-90E2-6187D54662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138" name="Picture 137">
          <a:extLst>
            <a:ext uri="{FF2B5EF4-FFF2-40B4-BE49-F238E27FC236}">
              <a16:creationId xmlns:a16="http://schemas.microsoft.com/office/drawing/2014/main" id="{736E6F8B-0AB6-4C02-BAD5-08F2735A78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139" name="Picture 138">
          <a:extLst>
            <a:ext uri="{FF2B5EF4-FFF2-40B4-BE49-F238E27FC236}">
              <a16:creationId xmlns:a16="http://schemas.microsoft.com/office/drawing/2014/main" id="{194B8E60-6AB7-4B0B-B731-0B46C326C0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140" name="Picture 139">
          <a:extLst>
            <a:ext uri="{FF2B5EF4-FFF2-40B4-BE49-F238E27FC236}">
              <a16:creationId xmlns:a16="http://schemas.microsoft.com/office/drawing/2014/main" id="{5D976108-2477-427F-9DEF-C4370E6842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141" name="Picture 140">
          <a:extLst>
            <a:ext uri="{FF2B5EF4-FFF2-40B4-BE49-F238E27FC236}">
              <a16:creationId xmlns:a16="http://schemas.microsoft.com/office/drawing/2014/main" id="{42C25636-08C5-4530-9C83-F330B28642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142" name="Picture 141">
          <a:extLst>
            <a:ext uri="{FF2B5EF4-FFF2-40B4-BE49-F238E27FC236}">
              <a16:creationId xmlns:a16="http://schemas.microsoft.com/office/drawing/2014/main" id="{94823DC0-73D6-419D-9276-329FC165DE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71</xdr:row>
      <xdr:rowOff>0</xdr:rowOff>
    </xdr:from>
    <xdr:ext cx="50800" cy="50800"/>
    <xdr:pic>
      <xdr:nvPicPr>
        <xdr:cNvPr id="143" name="Picture 142">
          <a:extLst>
            <a:ext uri="{FF2B5EF4-FFF2-40B4-BE49-F238E27FC236}">
              <a16:creationId xmlns:a16="http://schemas.microsoft.com/office/drawing/2014/main" id="{747D3966-623F-45E1-A0DD-3A6EB43EE3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44" name="Picture 143">
          <a:extLst>
            <a:ext uri="{FF2B5EF4-FFF2-40B4-BE49-F238E27FC236}">
              <a16:creationId xmlns:a16="http://schemas.microsoft.com/office/drawing/2014/main" id="{7837859C-A115-4723-A5A5-4445E77E47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45" name="Picture 144">
          <a:extLst>
            <a:ext uri="{FF2B5EF4-FFF2-40B4-BE49-F238E27FC236}">
              <a16:creationId xmlns:a16="http://schemas.microsoft.com/office/drawing/2014/main" id="{BA7BEDF9-3C5D-4C98-A700-3EB0B19347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73</xdr:row>
      <xdr:rowOff>0</xdr:rowOff>
    </xdr:from>
    <xdr:ext cx="50800" cy="50800"/>
    <xdr:pic>
      <xdr:nvPicPr>
        <xdr:cNvPr id="146" name="Picture 145">
          <a:extLst>
            <a:ext uri="{FF2B5EF4-FFF2-40B4-BE49-F238E27FC236}">
              <a16:creationId xmlns:a16="http://schemas.microsoft.com/office/drawing/2014/main" id="{2F8AECC3-1161-459E-88C6-FEFCD31911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147" name="Picture 146">
          <a:extLst>
            <a:ext uri="{FF2B5EF4-FFF2-40B4-BE49-F238E27FC236}">
              <a16:creationId xmlns:a16="http://schemas.microsoft.com/office/drawing/2014/main" id="{A1813AB1-AA02-4109-9292-FA00B907FD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148" name="Picture 147">
          <a:extLst>
            <a:ext uri="{FF2B5EF4-FFF2-40B4-BE49-F238E27FC236}">
              <a16:creationId xmlns:a16="http://schemas.microsoft.com/office/drawing/2014/main" id="{EA2790EF-BBCD-4065-A600-230875D48D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149" name="Picture 148">
          <a:extLst>
            <a:ext uri="{FF2B5EF4-FFF2-40B4-BE49-F238E27FC236}">
              <a16:creationId xmlns:a16="http://schemas.microsoft.com/office/drawing/2014/main" id="{0CE51068-F438-4BDA-8E72-8C21FD39E8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150" name="Picture 149">
          <a:extLst>
            <a:ext uri="{FF2B5EF4-FFF2-40B4-BE49-F238E27FC236}">
              <a16:creationId xmlns:a16="http://schemas.microsoft.com/office/drawing/2014/main" id="{CA13C6E2-05A6-4EA0-A529-86DF3E46CC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151" name="Picture 150">
          <a:extLst>
            <a:ext uri="{FF2B5EF4-FFF2-40B4-BE49-F238E27FC236}">
              <a16:creationId xmlns:a16="http://schemas.microsoft.com/office/drawing/2014/main" id="{B3C01184-18E9-4144-A1F4-B852A59B0D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152" name="Picture 151">
          <a:extLst>
            <a:ext uri="{FF2B5EF4-FFF2-40B4-BE49-F238E27FC236}">
              <a16:creationId xmlns:a16="http://schemas.microsoft.com/office/drawing/2014/main" id="{1143C538-A419-4A16-843D-B5EAB68D30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153" name="Picture 152">
          <a:extLst>
            <a:ext uri="{FF2B5EF4-FFF2-40B4-BE49-F238E27FC236}">
              <a16:creationId xmlns:a16="http://schemas.microsoft.com/office/drawing/2014/main" id="{B508DE85-AB19-465C-AD08-002D5137BE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154" name="Picture 153">
          <a:extLst>
            <a:ext uri="{FF2B5EF4-FFF2-40B4-BE49-F238E27FC236}">
              <a16:creationId xmlns:a16="http://schemas.microsoft.com/office/drawing/2014/main" id="{4F91B489-05B6-485B-BF63-2938E85221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155" name="Picture 154">
          <a:extLst>
            <a:ext uri="{FF2B5EF4-FFF2-40B4-BE49-F238E27FC236}">
              <a16:creationId xmlns:a16="http://schemas.microsoft.com/office/drawing/2014/main" id="{846A44CE-5A83-47CC-B52E-0C1F1B2BB9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156" name="Picture 155">
          <a:extLst>
            <a:ext uri="{FF2B5EF4-FFF2-40B4-BE49-F238E27FC236}">
              <a16:creationId xmlns:a16="http://schemas.microsoft.com/office/drawing/2014/main" id="{1F60C44C-FC69-427B-965E-1CD3BE3922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157" name="Picture 156">
          <a:extLst>
            <a:ext uri="{FF2B5EF4-FFF2-40B4-BE49-F238E27FC236}">
              <a16:creationId xmlns:a16="http://schemas.microsoft.com/office/drawing/2014/main" id="{6173C3BE-3ED4-468C-AC7F-EEF68CBD75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158" name="Picture 157">
          <a:extLst>
            <a:ext uri="{FF2B5EF4-FFF2-40B4-BE49-F238E27FC236}">
              <a16:creationId xmlns:a16="http://schemas.microsoft.com/office/drawing/2014/main" id="{3936A0A9-F8DE-47F3-83AC-77DA408CB5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59" name="Picture 158">
          <a:extLst>
            <a:ext uri="{FF2B5EF4-FFF2-40B4-BE49-F238E27FC236}">
              <a16:creationId xmlns:a16="http://schemas.microsoft.com/office/drawing/2014/main" id="{79C4A260-17C7-4923-B8DE-FB8AF063CD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60" name="Picture 159">
          <a:extLst>
            <a:ext uri="{FF2B5EF4-FFF2-40B4-BE49-F238E27FC236}">
              <a16:creationId xmlns:a16="http://schemas.microsoft.com/office/drawing/2014/main" id="{4D288613-13AF-4E49-BE70-98B1150A0C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61" name="Picture 160">
          <a:extLst>
            <a:ext uri="{FF2B5EF4-FFF2-40B4-BE49-F238E27FC236}">
              <a16:creationId xmlns:a16="http://schemas.microsoft.com/office/drawing/2014/main" id="{DD033825-10C3-4FE1-8764-9EB7C44F46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62" name="Picture 161">
          <a:extLst>
            <a:ext uri="{FF2B5EF4-FFF2-40B4-BE49-F238E27FC236}">
              <a16:creationId xmlns:a16="http://schemas.microsoft.com/office/drawing/2014/main" id="{99BF017E-C73B-4305-AA03-3A52FE1253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63" name="Picture 162">
          <a:extLst>
            <a:ext uri="{FF2B5EF4-FFF2-40B4-BE49-F238E27FC236}">
              <a16:creationId xmlns:a16="http://schemas.microsoft.com/office/drawing/2014/main" id="{E1C3FC47-F58E-483B-A8B3-FDB3E6404E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64" name="Picture 163">
          <a:extLst>
            <a:ext uri="{FF2B5EF4-FFF2-40B4-BE49-F238E27FC236}">
              <a16:creationId xmlns:a16="http://schemas.microsoft.com/office/drawing/2014/main" id="{AD1179C2-63E4-4CFF-B156-FD8E324150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71</xdr:row>
      <xdr:rowOff>0</xdr:rowOff>
    </xdr:from>
    <xdr:ext cx="50800" cy="50800"/>
    <xdr:pic>
      <xdr:nvPicPr>
        <xdr:cNvPr id="165" name="Picture 164">
          <a:extLst>
            <a:ext uri="{FF2B5EF4-FFF2-40B4-BE49-F238E27FC236}">
              <a16:creationId xmlns:a16="http://schemas.microsoft.com/office/drawing/2014/main" id="{720C394E-D94E-4198-8935-9E6269C425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166" name="Picture 165">
          <a:extLst>
            <a:ext uri="{FF2B5EF4-FFF2-40B4-BE49-F238E27FC236}">
              <a16:creationId xmlns:a16="http://schemas.microsoft.com/office/drawing/2014/main" id="{59B3508C-1506-4DA8-B0E3-23803E5325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67" name="Picture 166">
          <a:extLst>
            <a:ext uri="{FF2B5EF4-FFF2-40B4-BE49-F238E27FC236}">
              <a16:creationId xmlns:a16="http://schemas.microsoft.com/office/drawing/2014/main" id="{28E97D9A-D65D-4DCC-B908-E9BCF64E89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68" name="Picture 167">
          <a:extLst>
            <a:ext uri="{FF2B5EF4-FFF2-40B4-BE49-F238E27FC236}">
              <a16:creationId xmlns:a16="http://schemas.microsoft.com/office/drawing/2014/main" id="{0583526C-3756-4D99-BBF3-CD6FBA8ACA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69" name="Picture 168">
          <a:extLst>
            <a:ext uri="{FF2B5EF4-FFF2-40B4-BE49-F238E27FC236}">
              <a16:creationId xmlns:a16="http://schemas.microsoft.com/office/drawing/2014/main" id="{DD943FB1-0B39-4E04-937A-2397F861F8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70" name="Picture 169">
          <a:extLst>
            <a:ext uri="{FF2B5EF4-FFF2-40B4-BE49-F238E27FC236}">
              <a16:creationId xmlns:a16="http://schemas.microsoft.com/office/drawing/2014/main" id="{68C82466-D271-4C2B-A91B-0DF78D62C2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71</xdr:row>
      <xdr:rowOff>0</xdr:rowOff>
    </xdr:from>
    <xdr:ext cx="50800" cy="50800"/>
    <xdr:pic>
      <xdr:nvPicPr>
        <xdr:cNvPr id="171" name="Picture 170">
          <a:extLst>
            <a:ext uri="{FF2B5EF4-FFF2-40B4-BE49-F238E27FC236}">
              <a16:creationId xmlns:a16="http://schemas.microsoft.com/office/drawing/2014/main" id="{95279193-D6EB-4821-9F9D-F825E67944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172" name="Picture 171">
          <a:extLst>
            <a:ext uri="{FF2B5EF4-FFF2-40B4-BE49-F238E27FC236}">
              <a16:creationId xmlns:a16="http://schemas.microsoft.com/office/drawing/2014/main" id="{A7BB554C-D5CC-47B7-8178-DE6E635C77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73" name="Picture 172">
          <a:extLst>
            <a:ext uri="{FF2B5EF4-FFF2-40B4-BE49-F238E27FC236}">
              <a16:creationId xmlns:a16="http://schemas.microsoft.com/office/drawing/2014/main" id="{75B71043-5BF5-4E77-B55A-7A302F7EE4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74" name="Picture 173">
          <a:extLst>
            <a:ext uri="{FF2B5EF4-FFF2-40B4-BE49-F238E27FC236}">
              <a16:creationId xmlns:a16="http://schemas.microsoft.com/office/drawing/2014/main" id="{1DCB5E23-0B2D-4A26-B6B7-6382B2F173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75" name="Picture 174">
          <a:extLst>
            <a:ext uri="{FF2B5EF4-FFF2-40B4-BE49-F238E27FC236}">
              <a16:creationId xmlns:a16="http://schemas.microsoft.com/office/drawing/2014/main" id="{CC36F220-C7DD-4CFE-9614-0F585F52E0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76" name="Picture 175">
          <a:extLst>
            <a:ext uri="{FF2B5EF4-FFF2-40B4-BE49-F238E27FC236}">
              <a16:creationId xmlns:a16="http://schemas.microsoft.com/office/drawing/2014/main" id="{613415B5-1853-4DE0-97C4-0CE61A5F25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77" name="Picture 176">
          <a:extLst>
            <a:ext uri="{FF2B5EF4-FFF2-40B4-BE49-F238E27FC236}">
              <a16:creationId xmlns:a16="http://schemas.microsoft.com/office/drawing/2014/main" id="{E7C2D64B-5107-4A56-B818-3381287E54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78" name="Picture 177">
          <a:extLst>
            <a:ext uri="{FF2B5EF4-FFF2-40B4-BE49-F238E27FC236}">
              <a16:creationId xmlns:a16="http://schemas.microsoft.com/office/drawing/2014/main" id="{10FAAD35-57FD-4F39-93FB-678EF50969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79" name="Picture 178">
          <a:extLst>
            <a:ext uri="{FF2B5EF4-FFF2-40B4-BE49-F238E27FC236}">
              <a16:creationId xmlns:a16="http://schemas.microsoft.com/office/drawing/2014/main" id="{6974C685-44DF-4389-9C2F-6051DDCCB0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80" name="Picture 179">
          <a:extLst>
            <a:ext uri="{FF2B5EF4-FFF2-40B4-BE49-F238E27FC236}">
              <a16:creationId xmlns:a16="http://schemas.microsoft.com/office/drawing/2014/main" id="{1CCB40F4-7741-4101-BA78-90B92CDAE7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81" name="Picture 180">
          <a:extLst>
            <a:ext uri="{FF2B5EF4-FFF2-40B4-BE49-F238E27FC236}">
              <a16:creationId xmlns:a16="http://schemas.microsoft.com/office/drawing/2014/main" id="{22485C8F-C08C-459C-9DB3-99CFA91BCF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71</xdr:row>
      <xdr:rowOff>0</xdr:rowOff>
    </xdr:from>
    <xdr:ext cx="50800" cy="50800"/>
    <xdr:pic>
      <xdr:nvPicPr>
        <xdr:cNvPr id="182" name="Picture 181">
          <a:extLst>
            <a:ext uri="{FF2B5EF4-FFF2-40B4-BE49-F238E27FC236}">
              <a16:creationId xmlns:a16="http://schemas.microsoft.com/office/drawing/2014/main" id="{032974C6-0CA1-4A09-93AD-FFA725E8CA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183" name="Picture 182">
          <a:extLst>
            <a:ext uri="{FF2B5EF4-FFF2-40B4-BE49-F238E27FC236}">
              <a16:creationId xmlns:a16="http://schemas.microsoft.com/office/drawing/2014/main" id="{07F729D0-DED3-43C3-8F04-740F1509E8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84" name="Picture 183">
          <a:extLst>
            <a:ext uri="{FF2B5EF4-FFF2-40B4-BE49-F238E27FC236}">
              <a16:creationId xmlns:a16="http://schemas.microsoft.com/office/drawing/2014/main" id="{D1821F73-2736-4F60-A3A7-2858285ED8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85" name="Picture 184">
          <a:extLst>
            <a:ext uri="{FF2B5EF4-FFF2-40B4-BE49-F238E27FC236}">
              <a16:creationId xmlns:a16="http://schemas.microsoft.com/office/drawing/2014/main" id="{980E398A-2912-4921-AE45-E2E7FA4455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86" name="Picture 185">
          <a:extLst>
            <a:ext uri="{FF2B5EF4-FFF2-40B4-BE49-F238E27FC236}">
              <a16:creationId xmlns:a16="http://schemas.microsoft.com/office/drawing/2014/main" id="{0243D519-5D32-497A-A054-1085F12A87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87" name="Picture 186">
          <a:extLst>
            <a:ext uri="{FF2B5EF4-FFF2-40B4-BE49-F238E27FC236}">
              <a16:creationId xmlns:a16="http://schemas.microsoft.com/office/drawing/2014/main" id="{3FF2997F-4150-4B28-AA6F-8BC5DC53F6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88" name="Picture 187">
          <a:extLst>
            <a:ext uri="{FF2B5EF4-FFF2-40B4-BE49-F238E27FC236}">
              <a16:creationId xmlns:a16="http://schemas.microsoft.com/office/drawing/2014/main" id="{1A6786D8-760C-4FB7-8929-44071528AD3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71</xdr:row>
      <xdr:rowOff>0</xdr:rowOff>
    </xdr:from>
    <xdr:ext cx="50800" cy="50800"/>
    <xdr:pic>
      <xdr:nvPicPr>
        <xdr:cNvPr id="189" name="Picture 188">
          <a:extLst>
            <a:ext uri="{FF2B5EF4-FFF2-40B4-BE49-F238E27FC236}">
              <a16:creationId xmlns:a16="http://schemas.microsoft.com/office/drawing/2014/main" id="{6DBAA80B-457C-4EA5-8B82-6EF807CE91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190" name="Picture 189">
          <a:extLst>
            <a:ext uri="{FF2B5EF4-FFF2-40B4-BE49-F238E27FC236}">
              <a16:creationId xmlns:a16="http://schemas.microsoft.com/office/drawing/2014/main" id="{4E46394B-EA65-49EE-A92A-2665FD63B6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91" name="Picture 190">
          <a:extLst>
            <a:ext uri="{FF2B5EF4-FFF2-40B4-BE49-F238E27FC236}">
              <a16:creationId xmlns:a16="http://schemas.microsoft.com/office/drawing/2014/main" id="{5C665FC9-4A80-4CF2-AC62-4D94A3A735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92" name="Picture 191">
          <a:extLst>
            <a:ext uri="{FF2B5EF4-FFF2-40B4-BE49-F238E27FC236}">
              <a16:creationId xmlns:a16="http://schemas.microsoft.com/office/drawing/2014/main" id="{EF28C902-3112-40F0-99E6-DE9A140C33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93" name="Picture 192">
          <a:extLst>
            <a:ext uri="{FF2B5EF4-FFF2-40B4-BE49-F238E27FC236}">
              <a16:creationId xmlns:a16="http://schemas.microsoft.com/office/drawing/2014/main" id="{718ACA00-B052-472A-A213-5D3A6FDEE6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94" name="Picture 193">
          <a:extLst>
            <a:ext uri="{FF2B5EF4-FFF2-40B4-BE49-F238E27FC236}">
              <a16:creationId xmlns:a16="http://schemas.microsoft.com/office/drawing/2014/main" id="{EF391FC0-8372-4704-8919-4522501955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95" name="Picture 194">
          <a:extLst>
            <a:ext uri="{FF2B5EF4-FFF2-40B4-BE49-F238E27FC236}">
              <a16:creationId xmlns:a16="http://schemas.microsoft.com/office/drawing/2014/main" id="{C5F68DDF-36EA-434F-AF88-CCCFB8F05F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96" name="Picture 195">
          <a:extLst>
            <a:ext uri="{FF2B5EF4-FFF2-40B4-BE49-F238E27FC236}">
              <a16:creationId xmlns:a16="http://schemas.microsoft.com/office/drawing/2014/main" id="{15E655B0-BCE1-4A41-98C1-02175C09D0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97" name="Picture 196">
          <a:extLst>
            <a:ext uri="{FF2B5EF4-FFF2-40B4-BE49-F238E27FC236}">
              <a16:creationId xmlns:a16="http://schemas.microsoft.com/office/drawing/2014/main" id="{CD1DFA00-7C05-4834-A249-8EFB1BF816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198" name="Picture 197">
          <a:extLst>
            <a:ext uri="{FF2B5EF4-FFF2-40B4-BE49-F238E27FC236}">
              <a16:creationId xmlns:a16="http://schemas.microsoft.com/office/drawing/2014/main" id="{2603B77A-76C6-41A9-B70E-D67DA229BD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71</xdr:row>
      <xdr:rowOff>0</xdr:rowOff>
    </xdr:from>
    <xdr:ext cx="50800" cy="50800"/>
    <xdr:pic>
      <xdr:nvPicPr>
        <xdr:cNvPr id="199" name="Picture 198">
          <a:extLst>
            <a:ext uri="{FF2B5EF4-FFF2-40B4-BE49-F238E27FC236}">
              <a16:creationId xmlns:a16="http://schemas.microsoft.com/office/drawing/2014/main" id="{0781512F-3E80-41E7-9C0C-4B799A1CC7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71</xdr:row>
      <xdr:rowOff>0</xdr:rowOff>
    </xdr:from>
    <xdr:ext cx="50800" cy="50800"/>
    <xdr:pic>
      <xdr:nvPicPr>
        <xdr:cNvPr id="200" name="Picture 199">
          <a:extLst>
            <a:ext uri="{FF2B5EF4-FFF2-40B4-BE49-F238E27FC236}">
              <a16:creationId xmlns:a16="http://schemas.microsoft.com/office/drawing/2014/main" id="{16920BA2-F898-482A-A252-CB99FFAECF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201" name="Picture 200">
          <a:extLst>
            <a:ext uri="{FF2B5EF4-FFF2-40B4-BE49-F238E27FC236}">
              <a16:creationId xmlns:a16="http://schemas.microsoft.com/office/drawing/2014/main" id="{E349298B-C1B5-4357-9166-5BFD1E4EB4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202" name="Picture 201">
          <a:extLst>
            <a:ext uri="{FF2B5EF4-FFF2-40B4-BE49-F238E27FC236}">
              <a16:creationId xmlns:a16="http://schemas.microsoft.com/office/drawing/2014/main" id="{63E9EAA4-9C72-4DCD-80D3-DA4C5B802E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203" name="Picture 202">
          <a:extLst>
            <a:ext uri="{FF2B5EF4-FFF2-40B4-BE49-F238E27FC236}">
              <a16:creationId xmlns:a16="http://schemas.microsoft.com/office/drawing/2014/main" id="{ABD1A0E5-7C45-40D4-8C04-3F06F1FAF3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204" name="Picture 203">
          <a:extLst>
            <a:ext uri="{FF2B5EF4-FFF2-40B4-BE49-F238E27FC236}">
              <a16:creationId xmlns:a16="http://schemas.microsoft.com/office/drawing/2014/main" id="{772A7A02-B51E-43BD-8353-4A61F72A86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205" name="Picture 204">
          <a:extLst>
            <a:ext uri="{FF2B5EF4-FFF2-40B4-BE49-F238E27FC236}">
              <a16:creationId xmlns:a16="http://schemas.microsoft.com/office/drawing/2014/main" id="{CD036586-1270-42F5-AD85-A6BA313C93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206" name="Picture 205">
          <a:extLst>
            <a:ext uri="{FF2B5EF4-FFF2-40B4-BE49-F238E27FC236}">
              <a16:creationId xmlns:a16="http://schemas.microsoft.com/office/drawing/2014/main" id="{A3DB5FF5-EB90-4BDC-B2DB-2E00B73A41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207" name="Picture 206">
          <a:extLst>
            <a:ext uri="{FF2B5EF4-FFF2-40B4-BE49-F238E27FC236}">
              <a16:creationId xmlns:a16="http://schemas.microsoft.com/office/drawing/2014/main" id="{D740AD24-A120-4CD8-84BB-C487EA50D6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71</xdr:row>
      <xdr:rowOff>0</xdr:rowOff>
    </xdr:from>
    <xdr:ext cx="50800" cy="50800"/>
    <xdr:pic>
      <xdr:nvPicPr>
        <xdr:cNvPr id="208" name="Picture 207">
          <a:extLst>
            <a:ext uri="{FF2B5EF4-FFF2-40B4-BE49-F238E27FC236}">
              <a16:creationId xmlns:a16="http://schemas.microsoft.com/office/drawing/2014/main" id="{5AA65C6F-7783-4BBD-B164-6380CFA57F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73</xdr:row>
      <xdr:rowOff>0</xdr:rowOff>
    </xdr:from>
    <xdr:ext cx="50800" cy="50800"/>
    <xdr:pic>
      <xdr:nvPicPr>
        <xdr:cNvPr id="209" name="Picture 208">
          <a:extLst>
            <a:ext uri="{FF2B5EF4-FFF2-40B4-BE49-F238E27FC236}">
              <a16:creationId xmlns:a16="http://schemas.microsoft.com/office/drawing/2014/main" id="{AE2E096C-2135-4C2F-B8F9-6EB94689D6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210" name="Picture 209">
          <a:extLst>
            <a:ext uri="{FF2B5EF4-FFF2-40B4-BE49-F238E27FC236}">
              <a16:creationId xmlns:a16="http://schemas.microsoft.com/office/drawing/2014/main" id="{47852101-CB29-4448-B0AE-B5046BDC99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211" name="Picture 210">
          <a:extLst>
            <a:ext uri="{FF2B5EF4-FFF2-40B4-BE49-F238E27FC236}">
              <a16:creationId xmlns:a16="http://schemas.microsoft.com/office/drawing/2014/main" id="{D431F778-AE34-4364-AB58-BB0DE03CC8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73</xdr:row>
      <xdr:rowOff>0</xdr:rowOff>
    </xdr:from>
    <xdr:ext cx="50800" cy="50800"/>
    <xdr:pic>
      <xdr:nvPicPr>
        <xdr:cNvPr id="212" name="Picture 211">
          <a:extLst>
            <a:ext uri="{FF2B5EF4-FFF2-40B4-BE49-F238E27FC236}">
              <a16:creationId xmlns:a16="http://schemas.microsoft.com/office/drawing/2014/main" id="{15D5926E-5B90-48A7-B7CF-FD0230393C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2</xdr:col>
      <xdr:colOff>104775</xdr:colOff>
      <xdr:row>73</xdr:row>
      <xdr:rowOff>0</xdr:rowOff>
    </xdr:from>
    <xdr:ext cx="50800" cy="50800"/>
    <xdr:pic>
      <xdr:nvPicPr>
        <xdr:cNvPr id="213" name="Picture 212">
          <a:extLst>
            <a:ext uri="{FF2B5EF4-FFF2-40B4-BE49-F238E27FC236}">
              <a16:creationId xmlns:a16="http://schemas.microsoft.com/office/drawing/2014/main" id="{190B0500-1407-40D9-914D-0B9FC06C30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227820"/>
          <a:ext cx="50800" cy="50800"/>
        </a:xfrm>
        <a:prstGeom prst="rect">
          <a:avLst/>
        </a:prstGeom>
      </xdr:spPr>
    </xdr:pic>
    <xdr:clientData/>
  </xdr:oneCellAnchor>
  <xdr:oneCellAnchor>
    <xdr:from>
      <xdr:col>3</xdr:col>
      <xdr:colOff>0</xdr:colOff>
      <xdr:row>72</xdr:row>
      <xdr:rowOff>0</xdr:rowOff>
    </xdr:from>
    <xdr:ext cx="50800" cy="50800"/>
    <xdr:pic>
      <xdr:nvPicPr>
        <xdr:cNvPr id="214" name="Picture 213">
          <a:extLst>
            <a:ext uri="{FF2B5EF4-FFF2-40B4-BE49-F238E27FC236}">
              <a16:creationId xmlns:a16="http://schemas.microsoft.com/office/drawing/2014/main" id="{CBCF4778-72B8-4A5F-BA4B-545C652DC5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15" name="Picture 214">
          <a:extLst>
            <a:ext uri="{FF2B5EF4-FFF2-40B4-BE49-F238E27FC236}">
              <a16:creationId xmlns:a16="http://schemas.microsoft.com/office/drawing/2014/main" id="{5DBC883B-7CA3-434F-95AA-87D78FCBA3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72</xdr:row>
      <xdr:rowOff>0</xdr:rowOff>
    </xdr:from>
    <xdr:ext cx="50800" cy="50800"/>
    <xdr:pic>
      <xdr:nvPicPr>
        <xdr:cNvPr id="216" name="Picture 215">
          <a:extLst>
            <a:ext uri="{FF2B5EF4-FFF2-40B4-BE49-F238E27FC236}">
              <a16:creationId xmlns:a16="http://schemas.microsoft.com/office/drawing/2014/main" id="{C3411F25-81BD-4BAB-B73C-4459E4EE34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72</xdr:row>
      <xdr:rowOff>0</xdr:rowOff>
    </xdr:from>
    <xdr:ext cx="50800" cy="50800"/>
    <xdr:pic>
      <xdr:nvPicPr>
        <xdr:cNvPr id="217" name="Picture 216">
          <a:extLst>
            <a:ext uri="{FF2B5EF4-FFF2-40B4-BE49-F238E27FC236}">
              <a16:creationId xmlns:a16="http://schemas.microsoft.com/office/drawing/2014/main" id="{0A12EF5B-97E2-4A74-9AAB-2ABD23D7EB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18" name="Picture 217">
          <a:extLst>
            <a:ext uri="{FF2B5EF4-FFF2-40B4-BE49-F238E27FC236}">
              <a16:creationId xmlns:a16="http://schemas.microsoft.com/office/drawing/2014/main" id="{9777F92A-83A1-4ECA-8FCB-ABEC89B84E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19" name="Picture 218">
          <a:extLst>
            <a:ext uri="{FF2B5EF4-FFF2-40B4-BE49-F238E27FC236}">
              <a16:creationId xmlns:a16="http://schemas.microsoft.com/office/drawing/2014/main" id="{A5D3A26E-BB41-4249-ACB5-2D653B1780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20" name="Picture 219">
          <a:extLst>
            <a:ext uri="{FF2B5EF4-FFF2-40B4-BE49-F238E27FC236}">
              <a16:creationId xmlns:a16="http://schemas.microsoft.com/office/drawing/2014/main" id="{9880DED1-13E4-4A03-A3DB-1F159FC805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21" name="Picture 220">
          <a:extLst>
            <a:ext uri="{FF2B5EF4-FFF2-40B4-BE49-F238E27FC236}">
              <a16:creationId xmlns:a16="http://schemas.microsoft.com/office/drawing/2014/main" id="{08B35F86-0656-4624-973D-FF763A2ED3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22" name="Picture 221">
          <a:extLst>
            <a:ext uri="{FF2B5EF4-FFF2-40B4-BE49-F238E27FC236}">
              <a16:creationId xmlns:a16="http://schemas.microsoft.com/office/drawing/2014/main" id="{F7CA4620-1B7E-4960-8AD4-7DCD90216D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23" name="Picture 222">
          <a:extLst>
            <a:ext uri="{FF2B5EF4-FFF2-40B4-BE49-F238E27FC236}">
              <a16:creationId xmlns:a16="http://schemas.microsoft.com/office/drawing/2014/main" id="{FD082EC5-5DA5-4B56-91EE-92AA0B619F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24" name="Picture 223">
          <a:extLst>
            <a:ext uri="{FF2B5EF4-FFF2-40B4-BE49-F238E27FC236}">
              <a16:creationId xmlns:a16="http://schemas.microsoft.com/office/drawing/2014/main" id="{D0451759-31F8-46E3-BB12-DD01013D6B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25" name="Picture 224">
          <a:extLst>
            <a:ext uri="{FF2B5EF4-FFF2-40B4-BE49-F238E27FC236}">
              <a16:creationId xmlns:a16="http://schemas.microsoft.com/office/drawing/2014/main" id="{91BBC84C-2B04-4217-A9F8-F5E6BB3767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26" name="Picture 225">
          <a:extLst>
            <a:ext uri="{FF2B5EF4-FFF2-40B4-BE49-F238E27FC236}">
              <a16:creationId xmlns:a16="http://schemas.microsoft.com/office/drawing/2014/main" id="{C85C0433-08DD-4779-839F-ECA4D54569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27" name="Picture 226">
          <a:extLst>
            <a:ext uri="{FF2B5EF4-FFF2-40B4-BE49-F238E27FC236}">
              <a16:creationId xmlns:a16="http://schemas.microsoft.com/office/drawing/2014/main" id="{12A0C78B-56B4-4A3E-A4EC-04C85C8A57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28" name="Picture 227">
          <a:extLst>
            <a:ext uri="{FF2B5EF4-FFF2-40B4-BE49-F238E27FC236}">
              <a16:creationId xmlns:a16="http://schemas.microsoft.com/office/drawing/2014/main" id="{0013B8C3-540B-4D45-B747-2BFB5D1870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29" name="Picture 228">
          <a:extLst>
            <a:ext uri="{FF2B5EF4-FFF2-40B4-BE49-F238E27FC236}">
              <a16:creationId xmlns:a16="http://schemas.microsoft.com/office/drawing/2014/main" id="{2DCC0018-2E7D-48B9-914D-BE4A0E03BC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30" name="Picture 229">
          <a:extLst>
            <a:ext uri="{FF2B5EF4-FFF2-40B4-BE49-F238E27FC236}">
              <a16:creationId xmlns:a16="http://schemas.microsoft.com/office/drawing/2014/main" id="{51EC1E1E-7188-44AD-A046-D1ACB7E921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31" name="Picture 230">
          <a:extLst>
            <a:ext uri="{FF2B5EF4-FFF2-40B4-BE49-F238E27FC236}">
              <a16:creationId xmlns:a16="http://schemas.microsoft.com/office/drawing/2014/main" id="{182081A3-D3A2-4BD5-999B-D67F04D216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32" name="Picture 231">
          <a:extLst>
            <a:ext uri="{FF2B5EF4-FFF2-40B4-BE49-F238E27FC236}">
              <a16:creationId xmlns:a16="http://schemas.microsoft.com/office/drawing/2014/main" id="{B8E32F00-67EC-4B92-923B-7CC46E0385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72</xdr:row>
      <xdr:rowOff>0</xdr:rowOff>
    </xdr:from>
    <xdr:ext cx="50800" cy="50800"/>
    <xdr:pic>
      <xdr:nvPicPr>
        <xdr:cNvPr id="233" name="Picture 232">
          <a:extLst>
            <a:ext uri="{FF2B5EF4-FFF2-40B4-BE49-F238E27FC236}">
              <a16:creationId xmlns:a16="http://schemas.microsoft.com/office/drawing/2014/main" id="{1A655736-E7A1-4BBD-BFA8-14BFFF5196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72</xdr:row>
      <xdr:rowOff>0</xdr:rowOff>
    </xdr:from>
    <xdr:ext cx="50800" cy="50800"/>
    <xdr:pic>
      <xdr:nvPicPr>
        <xdr:cNvPr id="234" name="Picture 233">
          <a:extLst>
            <a:ext uri="{FF2B5EF4-FFF2-40B4-BE49-F238E27FC236}">
              <a16:creationId xmlns:a16="http://schemas.microsoft.com/office/drawing/2014/main" id="{AEAA61D6-6AA0-4725-8731-53A48E47DF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35" name="Picture 234">
          <a:extLst>
            <a:ext uri="{FF2B5EF4-FFF2-40B4-BE49-F238E27FC236}">
              <a16:creationId xmlns:a16="http://schemas.microsoft.com/office/drawing/2014/main" id="{84BB1048-CE46-49DB-BAC7-D1729220B2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36" name="Picture 235">
          <a:extLst>
            <a:ext uri="{FF2B5EF4-FFF2-40B4-BE49-F238E27FC236}">
              <a16:creationId xmlns:a16="http://schemas.microsoft.com/office/drawing/2014/main" id="{7C875B50-4342-41C3-89FF-CBC65453EE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37" name="Picture 236">
          <a:extLst>
            <a:ext uri="{FF2B5EF4-FFF2-40B4-BE49-F238E27FC236}">
              <a16:creationId xmlns:a16="http://schemas.microsoft.com/office/drawing/2014/main" id="{3C634BC0-FFE5-4B18-90C4-53F86B3723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38" name="Picture 237">
          <a:extLst>
            <a:ext uri="{FF2B5EF4-FFF2-40B4-BE49-F238E27FC236}">
              <a16:creationId xmlns:a16="http://schemas.microsoft.com/office/drawing/2014/main" id="{81AE1C9B-6523-4DAA-86F8-E178675BC4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72</xdr:row>
      <xdr:rowOff>0</xdr:rowOff>
    </xdr:from>
    <xdr:ext cx="50800" cy="50800"/>
    <xdr:pic>
      <xdr:nvPicPr>
        <xdr:cNvPr id="239" name="Picture 238">
          <a:extLst>
            <a:ext uri="{FF2B5EF4-FFF2-40B4-BE49-F238E27FC236}">
              <a16:creationId xmlns:a16="http://schemas.microsoft.com/office/drawing/2014/main" id="{50ABED0E-83EE-41FF-B144-163E28E0EB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72</xdr:row>
      <xdr:rowOff>0</xdr:rowOff>
    </xdr:from>
    <xdr:ext cx="50800" cy="50800"/>
    <xdr:pic>
      <xdr:nvPicPr>
        <xdr:cNvPr id="240" name="Picture 239">
          <a:extLst>
            <a:ext uri="{FF2B5EF4-FFF2-40B4-BE49-F238E27FC236}">
              <a16:creationId xmlns:a16="http://schemas.microsoft.com/office/drawing/2014/main" id="{D2565E5D-8455-4BFF-90FA-7E8FE6957A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41" name="Picture 240">
          <a:extLst>
            <a:ext uri="{FF2B5EF4-FFF2-40B4-BE49-F238E27FC236}">
              <a16:creationId xmlns:a16="http://schemas.microsoft.com/office/drawing/2014/main" id="{468EEA0E-01FE-453E-9962-7591DAA6DE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42" name="Picture 241">
          <a:extLst>
            <a:ext uri="{FF2B5EF4-FFF2-40B4-BE49-F238E27FC236}">
              <a16:creationId xmlns:a16="http://schemas.microsoft.com/office/drawing/2014/main" id="{F5486931-9F1F-46B2-BE64-865C5510E1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43" name="Picture 242">
          <a:extLst>
            <a:ext uri="{FF2B5EF4-FFF2-40B4-BE49-F238E27FC236}">
              <a16:creationId xmlns:a16="http://schemas.microsoft.com/office/drawing/2014/main" id="{3CDB9FA7-6115-4AE4-B7C9-E562236366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44" name="Picture 243">
          <a:extLst>
            <a:ext uri="{FF2B5EF4-FFF2-40B4-BE49-F238E27FC236}">
              <a16:creationId xmlns:a16="http://schemas.microsoft.com/office/drawing/2014/main" id="{1C759B7B-B628-4378-9341-BACA0A2895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45" name="Picture 244">
          <a:extLst>
            <a:ext uri="{FF2B5EF4-FFF2-40B4-BE49-F238E27FC236}">
              <a16:creationId xmlns:a16="http://schemas.microsoft.com/office/drawing/2014/main" id="{79F2EB22-200F-49B3-8DE8-A4B91C26D9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46" name="Picture 245">
          <a:extLst>
            <a:ext uri="{FF2B5EF4-FFF2-40B4-BE49-F238E27FC236}">
              <a16:creationId xmlns:a16="http://schemas.microsoft.com/office/drawing/2014/main" id="{9D7D6B99-0082-486D-9E2E-E291679DB4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47" name="Picture 246">
          <a:extLst>
            <a:ext uri="{FF2B5EF4-FFF2-40B4-BE49-F238E27FC236}">
              <a16:creationId xmlns:a16="http://schemas.microsoft.com/office/drawing/2014/main" id="{91A37DF2-B09E-4A86-9894-EEF48F59FF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48" name="Picture 247">
          <a:extLst>
            <a:ext uri="{FF2B5EF4-FFF2-40B4-BE49-F238E27FC236}">
              <a16:creationId xmlns:a16="http://schemas.microsoft.com/office/drawing/2014/main" id="{67AD165F-BD96-4B6B-8FBE-430B11C446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49" name="Picture 248">
          <a:extLst>
            <a:ext uri="{FF2B5EF4-FFF2-40B4-BE49-F238E27FC236}">
              <a16:creationId xmlns:a16="http://schemas.microsoft.com/office/drawing/2014/main" id="{050001A5-479B-436C-9B43-8896AF5BA1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72</xdr:row>
      <xdr:rowOff>0</xdr:rowOff>
    </xdr:from>
    <xdr:ext cx="50800" cy="50800"/>
    <xdr:pic>
      <xdr:nvPicPr>
        <xdr:cNvPr id="250" name="Picture 249">
          <a:extLst>
            <a:ext uri="{FF2B5EF4-FFF2-40B4-BE49-F238E27FC236}">
              <a16:creationId xmlns:a16="http://schemas.microsoft.com/office/drawing/2014/main" id="{C525E3C3-8341-4E9B-8649-1071892953F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72</xdr:row>
      <xdr:rowOff>0</xdr:rowOff>
    </xdr:from>
    <xdr:ext cx="50800" cy="50800"/>
    <xdr:pic>
      <xdr:nvPicPr>
        <xdr:cNvPr id="251" name="Picture 250">
          <a:extLst>
            <a:ext uri="{FF2B5EF4-FFF2-40B4-BE49-F238E27FC236}">
              <a16:creationId xmlns:a16="http://schemas.microsoft.com/office/drawing/2014/main" id="{9F4B8426-4B45-46A1-B160-D4D6AB3D29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52" name="Picture 251">
          <a:extLst>
            <a:ext uri="{FF2B5EF4-FFF2-40B4-BE49-F238E27FC236}">
              <a16:creationId xmlns:a16="http://schemas.microsoft.com/office/drawing/2014/main" id="{F38EA77E-D556-4706-9FCA-346B562175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53" name="Picture 252">
          <a:extLst>
            <a:ext uri="{FF2B5EF4-FFF2-40B4-BE49-F238E27FC236}">
              <a16:creationId xmlns:a16="http://schemas.microsoft.com/office/drawing/2014/main" id="{9D5BE71C-7DCE-421A-BCF2-69BE10360E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54" name="Picture 253">
          <a:extLst>
            <a:ext uri="{FF2B5EF4-FFF2-40B4-BE49-F238E27FC236}">
              <a16:creationId xmlns:a16="http://schemas.microsoft.com/office/drawing/2014/main" id="{FC70556A-197C-4E0B-9A75-B282E7A0D6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55" name="Picture 254">
          <a:extLst>
            <a:ext uri="{FF2B5EF4-FFF2-40B4-BE49-F238E27FC236}">
              <a16:creationId xmlns:a16="http://schemas.microsoft.com/office/drawing/2014/main" id="{66FED0C9-B897-4A7F-AC0C-5C54ABDB22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56" name="Picture 255">
          <a:extLst>
            <a:ext uri="{FF2B5EF4-FFF2-40B4-BE49-F238E27FC236}">
              <a16:creationId xmlns:a16="http://schemas.microsoft.com/office/drawing/2014/main" id="{D0A60775-0296-4446-9754-DE4477F5D9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72</xdr:row>
      <xdr:rowOff>0</xdr:rowOff>
    </xdr:from>
    <xdr:ext cx="50800" cy="50800"/>
    <xdr:pic>
      <xdr:nvPicPr>
        <xdr:cNvPr id="257" name="Picture 256">
          <a:extLst>
            <a:ext uri="{FF2B5EF4-FFF2-40B4-BE49-F238E27FC236}">
              <a16:creationId xmlns:a16="http://schemas.microsoft.com/office/drawing/2014/main" id="{90245482-02E8-48E9-AF4C-38E832638C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72</xdr:row>
      <xdr:rowOff>0</xdr:rowOff>
    </xdr:from>
    <xdr:ext cx="50800" cy="50800"/>
    <xdr:pic>
      <xdr:nvPicPr>
        <xdr:cNvPr id="258" name="Picture 257">
          <a:extLst>
            <a:ext uri="{FF2B5EF4-FFF2-40B4-BE49-F238E27FC236}">
              <a16:creationId xmlns:a16="http://schemas.microsoft.com/office/drawing/2014/main" id="{6A6AD636-7E9D-489A-A9EC-8B86CC0721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59" name="Picture 258">
          <a:extLst>
            <a:ext uri="{FF2B5EF4-FFF2-40B4-BE49-F238E27FC236}">
              <a16:creationId xmlns:a16="http://schemas.microsoft.com/office/drawing/2014/main" id="{535710A3-0A45-4FB6-8B28-D8F2F4A141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60" name="Picture 259">
          <a:extLst>
            <a:ext uri="{FF2B5EF4-FFF2-40B4-BE49-F238E27FC236}">
              <a16:creationId xmlns:a16="http://schemas.microsoft.com/office/drawing/2014/main" id="{54278124-EA95-4B40-A2AD-5BFA27DA55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61" name="Picture 260">
          <a:extLst>
            <a:ext uri="{FF2B5EF4-FFF2-40B4-BE49-F238E27FC236}">
              <a16:creationId xmlns:a16="http://schemas.microsoft.com/office/drawing/2014/main" id="{8EDB5BAA-9168-417D-85E6-3B71F2BE48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62" name="Picture 261">
          <a:extLst>
            <a:ext uri="{FF2B5EF4-FFF2-40B4-BE49-F238E27FC236}">
              <a16:creationId xmlns:a16="http://schemas.microsoft.com/office/drawing/2014/main" id="{37BEE8D4-047B-4935-A928-837A63F35D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63" name="Picture 262">
          <a:extLst>
            <a:ext uri="{FF2B5EF4-FFF2-40B4-BE49-F238E27FC236}">
              <a16:creationId xmlns:a16="http://schemas.microsoft.com/office/drawing/2014/main" id="{05C86DD7-03DD-468B-BA85-F3F029A47D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64" name="Picture 263">
          <a:extLst>
            <a:ext uri="{FF2B5EF4-FFF2-40B4-BE49-F238E27FC236}">
              <a16:creationId xmlns:a16="http://schemas.microsoft.com/office/drawing/2014/main" id="{A764DF6D-E8FC-4142-A525-9EB2796434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65" name="Picture 264">
          <a:extLst>
            <a:ext uri="{FF2B5EF4-FFF2-40B4-BE49-F238E27FC236}">
              <a16:creationId xmlns:a16="http://schemas.microsoft.com/office/drawing/2014/main" id="{9F534140-A86A-4494-AF74-8F371A8F7A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66" name="Picture 265">
          <a:extLst>
            <a:ext uri="{FF2B5EF4-FFF2-40B4-BE49-F238E27FC236}">
              <a16:creationId xmlns:a16="http://schemas.microsoft.com/office/drawing/2014/main" id="{E2867836-0012-4B7D-ABA5-4E6C3F096F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72</xdr:row>
      <xdr:rowOff>0</xdr:rowOff>
    </xdr:from>
    <xdr:ext cx="50800" cy="50800"/>
    <xdr:pic>
      <xdr:nvPicPr>
        <xdr:cNvPr id="267" name="Picture 266">
          <a:extLst>
            <a:ext uri="{FF2B5EF4-FFF2-40B4-BE49-F238E27FC236}">
              <a16:creationId xmlns:a16="http://schemas.microsoft.com/office/drawing/2014/main" id="{1BFBFA8F-FF42-432E-AB86-9FAF9E7722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72</xdr:row>
      <xdr:rowOff>0</xdr:rowOff>
    </xdr:from>
    <xdr:ext cx="50800" cy="50800"/>
    <xdr:pic>
      <xdr:nvPicPr>
        <xdr:cNvPr id="268" name="Picture 267">
          <a:extLst>
            <a:ext uri="{FF2B5EF4-FFF2-40B4-BE49-F238E27FC236}">
              <a16:creationId xmlns:a16="http://schemas.microsoft.com/office/drawing/2014/main" id="{DF2BF4C4-DA0F-4A0A-A0EA-0B6F7CC128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69" name="Picture 268">
          <a:extLst>
            <a:ext uri="{FF2B5EF4-FFF2-40B4-BE49-F238E27FC236}">
              <a16:creationId xmlns:a16="http://schemas.microsoft.com/office/drawing/2014/main" id="{7FDA87A6-2D85-4CD3-B99E-6B3F344038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70" name="Picture 269">
          <a:extLst>
            <a:ext uri="{FF2B5EF4-FFF2-40B4-BE49-F238E27FC236}">
              <a16:creationId xmlns:a16="http://schemas.microsoft.com/office/drawing/2014/main" id="{D3FE85D3-B796-4F0C-8322-27A5E690F4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71" name="Picture 270">
          <a:extLst>
            <a:ext uri="{FF2B5EF4-FFF2-40B4-BE49-F238E27FC236}">
              <a16:creationId xmlns:a16="http://schemas.microsoft.com/office/drawing/2014/main" id="{F4A8AD8E-BA53-411F-9C44-D6CD3DEF2F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72" name="Picture 271">
          <a:extLst>
            <a:ext uri="{FF2B5EF4-FFF2-40B4-BE49-F238E27FC236}">
              <a16:creationId xmlns:a16="http://schemas.microsoft.com/office/drawing/2014/main" id="{F452FD5D-9CC0-4C40-9670-FA16933398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73" name="Picture 272">
          <a:extLst>
            <a:ext uri="{FF2B5EF4-FFF2-40B4-BE49-F238E27FC236}">
              <a16:creationId xmlns:a16="http://schemas.microsoft.com/office/drawing/2014/main" id="{5ABAC740-4E6D-422B-829E-5C69142935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74" name="Picture 273">
          <a:extLst>
            <a:ext uri="{FF2B5EF4-FFF2-40B4-BE49-F238E27FC236}">
              <a16:creationId xmlns:a16="http://schemas.microsoft.com/office/drawing/2014/main" id="{34E575F7-BA19-4622-9311-2071783019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75" name="Picture 274">
          <a:extLst>
            <a:ext uri="{FF2B5EF4-FFF2-40B4-BE49-F238E27FC236}">
              <a16:creationId xmlns:a16="http://schemas.microsoft.com/office/drawing/2014/main" id="{2D80F1B9-5F21-4169-88F6-A73E1FFE1D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72</xdr:row>
      <xdr:rowOff>0</xdr:rowOff>
    </xdr:from>
    <xdr:ext cx="50800" cy="50800"/>
    <xdr:pic>
      <xdr:nvPicPr>
        <xdr:cNvPr id="276" name="Picture 275">
          <a:extLst>
            <a:ext uri="{FF2B5EF4-FFF2-40B4-BE49-F238E27FC236}">
              <a16:creationId xmlns:a16="http://schemas.microsoft.com/office/drawing/2014/main" id="{24C22608-DF50-4532-A470-371631EEB7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73</xdr:row>
      <xdr:rowOff>0</xdr:rowOff>
    </xdr:from>
    <xdr:ext cx="50800" cy="50800"/>
    <xdr:pic>
      <xdr:nvPicPr>
        <xdr:cNvPr id="277" name="Picture 276">
          <a:extLst>
            <a:ext uri="{FF2B5EF4-FFF2-40B4-BE49-F238E27FC236}">
              <a16:creationId xmlns:a16="http://schemas.microsoft.com/office/drawing/2014/main" id="{07BEAC88-E4F6-41AD-ABB0-F71BB1A3B0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78" name="Picture 277">
          <a:extLst>
            <a:ext uri="{FF2B5EF4-FFF2-40B4-BE49-F238E27FC236}">
              <a16:creationId xmlns:a16="http://schemas.microsoft.com/office/drawing/2014/main" id="{D94C1400-F115-4140-8776-3A8D981F4A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73</xdr:row>
      <xdr:rowOff>0</xdr:rowOff>
    </xdr:from>
    <xdr:ext cx="50800" cy="50800"/>
    <xdr:pic>
      <xdr:nvPicPr>
        <xdr:cNvPr id="279" name="Picture 278">
          <a:extLst>
            <a:ext uri="{FF2B5EF4-FFF2-40B4-BE49-F238E27FC236}">
              <a16:creationId xmlns:a16="http://schemas.microsoft.com/office/drawing/2014/main" id="{731565F7-F930-4702-AB19-6782B5257A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73</xdr:row>
      <xdr:rowOff>0</xdr:rowOff>
    </xdr:from>
    <xdr:ext cx="50800" cy="50800"/>
    <xdr:pic>
      <xdr:nvPicPr>
        <xdr:cNvPr id="280" name="Picture 279">
          <a:extLst>
            <a:ext uri="{FF2B5EF4-FFF2-40B4-BE49-F238E27FC236}">
              <a16:creationId xmlns:a16="http://schemas.microsoft.com/office/drawing/2014/main" id="{B3738B30-0101-42BD-97E7-BD9F59FC08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81" name="Picture 280">
          <a:extLst>
            <a:ext uri="{FF2B5EF4-FFF2-40B4-BE49-F238E27FC236}">
              <a16:creationId xmlns:a16="http://schemas.microsoft.com/office/drawing/2014/main" id="{3471189E-1FEE-4084-B0BB-AB9D8CC0BF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82" name="Picture 281">
          <a:extLst>
            <a:ext uri="{FF2B5EF4-FFF2-40B4-BE49-F238E27FC236}">
              <a16:creationId xmlns:a16="http://schemas.microsoft.com/office/drawing/2014/main" id="{151CC242-3DE1-40E3-9F85-91D50D4601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83" name="Picture 282">
          <a:extLst>
            <a:ext uri="{FF2B5EF4-FFF2-40B4-BE49-F238E27FC236}">
              <a16:creationId xmlns:a16="http://schemas.microsoft.com/office/drawing/2014/main" id="{F50F618F-2A7D-42F5-8DC0-1DA49130B2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84" name="Picture 283">
          <a:extLst>
            <a:ext uri="{FF2B5EF4-FFF2-40B4-BE49-F238E27FC236}">
              <a16:creationId xmlns:a16="http://schemas.microsoft.com/office/drawing/2014/main" id="{272AD766-39C7-410B-BF85-096C18F99D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85" name="Picture 284">
          <a:extLst>
            <a:ext uri="{FF2B5EF4-FFF2-40B4-BE49-F238E27FC236}">
              <a16:creationId xmlns:a16="http://schemas.microsoft.com/office/drawing/2014/main" id="{C856D554-38A7-4D60-9FF7-067F7FBBB8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86" name="Picture 285">
          <a:extLst>
            <a:ext uri="{FF2B5EF4-FFF2-40B4-BE49-F238E27FC236}">
              <a16:creationId xmlns:a16="http://schemas.microsoft.com/office/drawing/2014/main" id="{614CAFE9-DD66-4E01-8AF4-1B3EC4B88E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87" name="Picture 286">
          <a:extLst>
            <a:ext uri="{FF2B5EF4-FFF2-40B4-BE49-F238E27FC236}">
              <a16:creationId xmlns:a16="http://schemas.microsoft.com/office/drawing/2014/main" id="{97D6ED5E-1E05-49BB-B497-85716140E6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88" name="Picture 287">
          <a:extLst>
            <a:ext uri="{FF2B5EF4-FFF2-40B4-BE49-F238E27FC236}">
              <a16:creationId xmlns:a16="http://schemas.microsoft.com/office/drawing/2014/main" id="{55547168-91DA-4A29-AB6A-008CCAF2D3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89" name="Picture 288">
          <a:extLst>
            <a:ext uri="{FF2B5EF4-FFF2-40B4-BE49-F238E27FC236}">
              <a16:creationId xmlns:a16="http://schemas.microsoft.com/office/drawing/2014/main" id="{BBC69D30-3189-457F-8EC3-6F1C52020B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90" name="Picture 289">
          <a:extLst>
            <a:ext uri="{FF2B5EF4-FFF2-40B4-BE49-F238E27FC236}">
              <a16:creationId xmlns:a16="http://schemas.microsoft.com/office/drawing/2014/main" id="{AF2556B3-B354-431F-9B07-8B7C9AEF2D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91" name="Picture 290">
          <a:extLst>
            <a:ext uri="{FF2B5EF4-FFF2-40B4-BE49-F238E27FC236}">
              <a16:creationId xmlns:a16="http://schemas.microsoft.com/office/drawing/2014/main" id="{D6292092-495D-405F-971F-7208CBF8E4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92" name="Picture 291">
          <a:extLst>
            <a:ext uri="{FF2B5EF4-FFF2-40B4-BE49-F238E27FC236}">
              <a16:creationId xmlns:a16="http://schemas.microsoft.com/office/drawing/2014/main" id="{7E288705-AB1F-4B0F-9E6C-08C83C78A8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93" name="Picture 292">
          <a:extLst>
            <a:ext uri="{FF2B5EF4-FFF2-40B4-BE49-F238E27FC236}">
              <a16:creationId xmlns:a16="http://schemas.microsoft.com/office/drawing/2014/main" id="{2E28BADF-58C5-47F0-8362-403E30156A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94" name="Picture 293">
          <a:extLst>
            <a:ext uri="{FF2B5EF4-FFF2-40B4-BE49-F238E27FC236}">
              <a16:creationId xmlns:a16="http://schemas.microsoft.com/office/drawing/2014/main" id="{1EABA4F1-B30E-4AF5-9943-CB115508F7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95" name="Picture 294">
          <a:extLst>
            <a:ext uri="{FF2B5EF4-FFF2-40B4-BE49-F238E27FC236}">
              <a16:creationId xmlns:a16="http://schemas.microsoft.com/office/drawing/2014/main" id="{BC60A231-6E4B-4A1E-A975-96CA5A17F1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73</xdr:row>
      <xdr:rowOff>0</xdr:rowOff>
    </xdr:from>
    <xdr:ext cx="50800" cy="50800"/>
    <xdr:pic>
      <xdr:nvPicPr>
        <xdr:cNvPr id="296" name="Picture 295">
          <a:extLst>
            <a:ext uri="{FF2B5EF4-FFF2-40B4-BE49-F238E27FC236}">
              <a16:creationId xmlns:a16="http://schemas.microsoft.com/office/drawing/2014/main" id="{5E623CE5-42D6-4DF7-A41B-CE78A8D650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73</xdr:row>
      <xdr:rowOff>0</xdr:rowOff>
    </xdr:from>
    <xdr:ext cx="50800" cy="50800"/>
    <xdr:pic>
      <xdr:nvPicPr>
        <xdr:cNvPr id="297" name="Picture 296">
          <a:extLst>
            <a:ext uri="{FF2B5EF4-FFF2-40B4-BE49-F238E27FC236}">
              <a16:creationId xmlns:a16="http://schemas.microsoft.com/office/drawing/2014/main" id="{30B6711D-8045-4465-8BA8-791F8F7907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98" name="Picture 297">
          <a:extLst>
            <a:ext uri="{FF2B5EF4-FFF2-40B4-BE49-F238E27FC236}">
              <a16:creationId xmlns:a16="http://schemas.microsoft.com/office/drawing/2014/main" id="{8683D7E0-0787-4130-B4F8-45211E5645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299" name="Picture 298">
          <a:extLst>
            <a:ext uri="{FF2B5EF4-FFF2-40B4-BE49-F238E27FC236}">
              <a16:creationId xmlns:a16="http://schemas.microsoft.com/office/drawing/2014/main" id="{1F7DEF21-D49F-4A1B-A7A5-E832BCF780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00" name="Picture 299">
          <a:extLst>
            <a:ext uri="{FF2B5EF4-FFF2-40B4-BE49-F238E27FC236}">
              <a16:creationId xmlns:a16="http://schemas.microsoft.com/office/drawing/2014/main" id="{A7FFD6CB-6389-49D7-8EAA-A0EB309E87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01" name="Picture 300">
          <a:extLst>
            <a:ext uri="{FF2B5EF4-FFF2-40B4-BE49-F238E27FC236}">
              <a16:creationId xmlns:a16="http://schemas.microsoft.com/office/drawing/2014/main" id="{77210CB8-A5DC-4549-9E41-C986174BFE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73</xdr:row>
      <xdr:rowOff>0</xdr:rowOff>
    </xdr:from>
    <xdr:ext cx="50800" cy="50800"/>
    <xdr:pic>
      <xdr:nvPicPr>
        <xdr:cNvPr id="302" name="Picture 301">
          <a:extLst>
            <a:ext uri="{FF2B5EF4-FFF2-40B4-BE49-F238E27FC236}">
              <a16:creationId xmlns:a16="http://schemas.microsoft.com/office/drawing/2014/main" id="{9F11DEF5-B452-4730-8564-0F44B74C84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73</xdr:row>
      <xdr:rowOff>0</xdr:rowOff>
    </xdr:from>
    <xdr:ext cx="50800" cy="50800"/>
    <xdr:pic>
      <xdr:nvPicPr>
        <xdr:cNvPr id="303" name="Picture 302">
          <a:extLst>
            <a:ext uri="{FF2B5EF4-FFF2-40B4-BE49-F238E27FC236}">
              <a16:creationId xmlns:a16="http://schemas.microsoft.com/office/drawing/2014/main" id="{542D7A0A-0A86-4D64-B086-00B17318CC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04" name="Picture 303">
          <a:extLst>
            <a:ext uri="{FF2B5EF4-FFF2-40B4-BE49-F238E27FC236}">
              <a16:creationId xmlns:a16="http://schemas.microsoft.com/office/drawing/2014/main" id="{7C3EC12E-F86A-4B33-9D6F-93270D0B4D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05" name="Picture 304">
          <a:extLst>
            <a:ext uri="{FF2B5EF4-FFF2-40B4-BE49-F238E27FC236}">
              <a16:creationId xmlns:a16="http://schemas.microsoft.com/office/drawing/2014/main" id="{26998B5A-3AC3-4F61-8692-0F6A3B4EDE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06" name="Picture 305">
          <a:extLst>
            <a:ext uri="{FF2B5EF4-FFF2-40B4-BE49-F238E27FC236}">
              <a16:creationId xmlns:a16="http://schemas.microsoft.com/office/drawing/2014/main" id="{6FE4B230-1827-4A5D-A480-2546156B24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07" name="Picture 306">
          <a:extLst>
            <a:ext uri="{FF2B5EF4-FFF2-40B4-BE49-F238E27FC236}">
              <a16:creationId xmlns:a16="http://schemas.microsoft.com/office/drawing/2014/main" id="{188BE591-8A08-469C-BDA7-ED8B05BDB0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08" name="Picture 307">
          <a:extLst>
            <a:ext uri="{FF2B5EF4-FFF2-40B4-BE49-F238E27FC236}">
              <a16:creationId xmlns:a16="http://schemas.microsoft.com/office/drawing/2014/main" id="{5028B64D-5523-41C8-B518-FCEE9831A4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09" name="Picture 308">
          <a:extLst>
            <a:ext uri="{FF2B5EF4-FFF2-40B4-BE49-F238E27FC236}">
              <a16:creationId xmlns:a16="http://schemas.microsoft.com/office/drawing/2014/main" id="{39DEE763-7736-40DB-B8E6-E92234F2C4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10" name="Picture 309">
          <a:extLst>
            <a:ext uri="{FF2B5EF4-FFF2-40B4-BE49-F238E27FC236}">
              <a16:creationId xmlns:a16="http://schemas.microsoft.com/office/drawing/2014/main" id="{147AAB86-C622-40D6-909B-680F3649B1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11" name="Picture 310">
          <a:extLst>
            <a:ext uri="{FF2B5EF4-FFF2-40B4-BE49-F238E27FC236}">
              <a16:creationId xmlns:a16="http://schemas.microsoft.com/office/drawing/2014/main" id="{B42F2A0E-63BB-4906-AACE-B2BFF16A3F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12" name="Picture 311">
          <a:extLst>
            <a:ext uri="{FF2B5EF4-FFF2-40B4-BE49-F238E27FC236}">
              <a16:creationId xmlns:a16="http://schemas.microsoft.com/office/drawing/2014/main" id="{23A20599-1F6B-439B-85AD-420B0C1901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73</xdr:row>
      <xdr:rowOff>0</xdr:rowOff>
    </xdr:from>
    <xdr:ext cx="50800" cy="50800"/>
    <xdr:pic>
      <xdr:nvPicPr>
        <xdr:cNvPr id="313" name="Picture 312">
          <a:extLst>
            <a:ext uri="{FF2B5EF4-FFF2-40B4-BE49-F238E27FC236}">
              <a16:creationId xmlns:a16="http://schemas.microsoft.com/office/drawing/2014/main" id="{B90B8693-12CD-456A-9BD8-D18F8EBDAB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73</xdr:row>
      <xdr:rowOff>0</xdr:rowOff>
    </xdr:from>
    <xdr:ext cx="50800" cy="50800"/>
    <xdr:pic>
      <xdr:nvPicPr>
        <xdr:cNvPr id="314" name="Picture 313">
          <a:extLst>
            <a:ext uri="{FF2B5EF4-FFF2-40B4-BE49-F238E27FC236}">
              <a16:creationId xmlns:a16="http://schemas.microsoft.com/office/drawing/2014/main" id="{92AD73A0-E57A-47C2-A64A-C8FF3979ECF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15" name="Picture 314">
          <a:extLst>
            <a:ext uri="{FF2B5EF4-FFF2-40B4-BE49-F238E27FC236}">
              <a16:creationId xmlns:a16="http://schemas.microsoft.com/office/drawing/2014/main" id="{75889D71-2D0F-48E6-BC7E-C2B7C798F0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16" name="Picture 315">
          <a:extLst>
            <a:ext uri="{FF2B5EF4-FFF2-40B4-BE49-F238E27FC236}">
              <a16:creationId xmlns:a16="http://schemas.microsoft.com/office/drawing/2014/main" id="{B9C6165E-023E-44AD-B042-985637DEA6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17" name="Picture 316">
          <a:extLst>
            <a:ext uri="{FF2B5EF4-FFF2-40B4-BE49-F238E27FC236}">
              <a16:creationId xmlns:a16="http://schemas.microsoft.com/office/drawing/2014/main" id="{9AB4F92F-9BA1-4B64-8761-D27B18B0D0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18" name="Picture 317">
          <a:extLst>
            <a:ext uri="{FF2B5EF4-FFF2-40B4-BE49-F238E27FC236}">
              <a16:creationId xmlns:a16="http://schemas.microsoft.com/office/drawing/2014/main" id="{7EDE635A-8ADC-4424-8305-228B0E670D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19" name="Picture 318">
          <a:extLst>
            <a:ext uri="{FF2B5EF4-FFF2-40B4-BE49-F238E27FC236}">
              <a16:creationId xmlns:a16="http://schemas.microsoft.com/office/drawing/2014/main" id="{6C8F703C-5E20-46C0-A383-5C28106314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73</xdr:row>
      <xdr:rowOff>0</xdr:rowOff>
    </xdr:from>
    <xdr:ext cx="50800" cy="50800"/>
    <xdr:pic>
      <xdr:nvPicPr>
        <xdr:cNvPr id="320" name="Picture 319">
          <a:extLst>
            <a:ext uri="{FF2B5EF4-FFF2-40B4-BE49-F238E27FC236}">
              <a16:creationId xmlns:a16="http://schemas.microsoft.com/office/drawing/2014/main" id="{46E81BD5-DF87-4525-8DA6-14D27ECB2A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73</xdr:row>
      <xdr:rowOff>0</xdr:rowOff>
    </xdr:from>
    <xdr:ext cx="50800" cy="50800"/>
    <xdr:pic>
      <xdr:nvPicPr>
        <xdr:cNvPr id="321" name="Picture 320">
          <a:extLst>
            <a:ext uri="{FF2B5EF4-FFF2-40B4-BE49-F238E27FC236}">
              <a16:creationId xmlns:a16="http://schemas.microsoft.com/office/drawing/2014/main" id="{FB48D183-0385-48AD-8BA1-029B84D0A1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22" name="Picture 321">
          <a:extLst>
            <a:ext uri="{FF2B5EF4-FFF2-40B4-BE49-F238E27FC236}">
              <a16:creationId xmlns:a16="http://schemas.microsoft.com/office/drawing/2014/main" id="{841F82A0-B2B6-4257-937B-ABAAFB36C6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23" name="Picture 322">
          <a:extLst>
            <a:ext uri="{FF2B5EF4-FFF2-40B4-BE49-F238E27FC236}">
              <a16:creationId xmlns:a16="http://schemas.microsoft.com/office/drawing/2014/main" id="{5A037E90-5A31-4BC6-ABEB-23C9576832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24" name="Picture 323">
          <a:extLst>
            <a:ext uri="{FF2B5EF4-FFF2-40B4-BE49-F238E27FC236}">
              <a16:creationId xmlns:a16="http://schemas.microsoft.com/office/drawing/2014/main" id="{B9595EAA-18D8-4EFA-B867-D86484B30F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25" name="Picture 324">
          <a:extLst>
            <a:ext uri="{FF2B5EF4-FFF2-40B4-BE49-F238E27FC236}">
              <a16:creationId xmlns:a16="http://schemas.microsoft.com/office/drawing/2014/main" id="{A01352C7-97DE-4E17-96DB-730236A699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26" name="Picture 325">
          <a:extLst>
            <a:ext uri="{FF2B5EF4-FFF2-40B4-BE49-F238E27FC236}">
              <a16:creationId xmlns:a16="http://schemas.microsoft.com/office/drawing/2014/main" id="{817CD5F3-3A4D-4DEC-8B6E-2224D8BCCC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27" name="Picture 326">
          <a:extLst>
            <a:ext uri="{FF2B5EF4-FFF2-40B4-BE49-F238E27FC236}">
              <a16:creationId xmlns:a16="http://schemas.microsoft.com/office/drawing/2014/main" id="{1767B0CF-9807-421F-817E-68563BC115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28" name="Picture 327">
          <a:extLst>
            <a:ext uri="{FF2B5EF4-FFF2-40B4-BE49-F238E27FC236}">
              <a16:creationId xmlns:a16="http://schemas.microsoft.com/office/drawing/2014/main" id="{DEF594C8-3BD6-4EB0-AA03-3D736AE1AD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29" name="Picture 328">
          <a:extLst>
            <a:ext uri="{FF2B5EF4-FFF2-40B4-BE49-F238E27FC236}">
              <a16:creationId xmlns:a16="http://schemas.microsoft.com/office/drawing/2014/main" id="{71F437C8-5535-4A3D-8035-82483C307D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73</xdr:row>
      <xdr:rowOff>0</xdr:rowOff>
    </xdr:from>
    <xdr:ext cx="50800" cy="50800"/>
    <xdr:pic>
      <xdr:nvPicPr>
        <xdr:cNvPr id="330" name="Picture 329">
          <a:extLst>
            <a:ext uri="{FF2B5EF4-FFF2-40B4-BE49-F238E27FC236}">
              <a16:creationId xmlns:a16="http://schemas.microsoft.com/office/drawing/2014/main" id="{472542FF-3E14-4645-9370-A09310B3A7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73</xdr:row>
      <xdr:rowOff>0</xdr:rowOff>
    </xdr:from>
    <xdr:ext cx="50800" cy="50800"/>
    <xdr:pic>
      <xdr:nvPicPr>
        <xdr:cNvPr id="331" name="Picture 330">
          <a:extLst>
            <a:ext uri="{FF2B5EF4-FFF2-40B4-BE49-F238E27FC236}">
              <a16:creationId xmlns:a16="http://schemas.microsoft.com/office/drawing/2014/main" id="{12665A7A-1721-4630-98D8-6CF1EE4D1D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32" name="Picture 331">
          <a:extLst>
            <a:ext uri="{FF2B5EF4-FFF2-40B4-BE49-F238E27FC236}">
              <a16:creationId xmlns:a16="http://schemas.microsoft.com/office/drawing/2014/main" id="{274C4828-ECEC-4590-B9A2-68D1AAB02D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33" name="Picture 332">
          <a:extLst>
            <a:ext uri="{FF2B5EF4-FFF2-40B4-BE49-F238E27FC236}">
              <a16:creationId xmlns:a16="http://schemas.microsoft.com/office/drawing/2014/main" id="{96370B3C-20F9-4381-BA0A-769525D4EB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34" name="Picture 333">
          <a:extLst>
            <a:ext uri="{FF2B5EF4-FFF2-40B4-BE49-F238E27FC236}">
              <a16:creationId xmlns:a16="http://schemas.microsoft.com/office/drawing/2014/main" id="{DC525AB4-33C7-46C2-8BB1-5F8F980937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35" name="Picture 334">
          <a:extLst>
            <a:ext uri="{FF2B5EF4-FFF2-40B4-BE49-F238E27FC236}">
              <a16:creationId xmlns:a16="http://schemas.microsoft.com/office/drawing/2014/main" id="{46FF0190-89A3-4D61-BC13-A5863366FA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36" name="Picture 335">
          <a:extLst>
            <a:ext uri="{FF2B5EF4-FFF2-40B4-BE49-F238E27FC236}">
              <a16:creationId xmlns:a16="http://schemas.microsoft.com/office/drawing/2014/main" id="{D7B8F468-4F6A-42CA-8889-91BEBF6838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37" name="Picture 336">
          <a:extLst>
            <a:ext uri="{FF2B5EF4-FFF2-40B4-BE49-F238E27FC236}">
              <a16:creationId xmlns:a16="http://schemas.microsoft.com/office/drawing/2014/main" id="{AC06C825-3FF3-4D5E-B6A0-A49BCDCEC1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38" name="Picture 337">
          <a:extLst>
            <a:ext uri="{FF2B5EF4-FFF2-40B4-BE49-F238E27FC236}">
              <a16:creationId xmlns:a16="http://schemas.microsoft.com/office/drawing/2014/main" id="{6F9423C2-C08F-4A09-BEBA-1EBD9FC944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73</xdr:row>
      <xdr:rowOff>0</xdr:rowOff>
    </xdr:from>
    <xdr:ext cx="50800" cy="50800"/>
    <xdr:pic>
      <xdr:nvPicPr>
        <xdr:cNvPr id="339" name="Picture 338">
          <a:extLst>
            <a:ext uri="{FF2B5EF4-FFF2-40B4-BE49-F238E27FC236}">
              <a16:creationId xmlns:a16="http://schemas.microsoft.com/office/drawing/2014/main" id="{4586C56C-87C0-4368-8C08-A52A9472CE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74</xdr:row>
      <xdr:rowOff>0</xdr:rowOff>
    </xdr:from>
    <xdr:ext cx="50800" cy="50800"/>
    <xdr:pic>
      <xdr:nvPicPr>
        <xdr:cNvPr id="340" name="Picture 339">
          <a:extLst>
            <a:ext uri="{FF2B5EF4-FFF2-40B4-BE49-F238E27FC236}">
              <a16:creationId xmlns:a16="http://schemas.microsoft.com/office/drawing/2014/main" id="{41DC98DD-F9FC-42B6-903D-CE91147E35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74</xdr:row>
      <xdr:rowOff>0</xdr:rowOff>
    </xdr:from>
    <xdr:ext cx="50800" cy="50800"/>
    <xdr:pic>
      <xdr:nvPicPr>
        <xdr:cNvPr id="341" name="Picture 340">
          <a:extLst>
            <a:ext uri="{FF2B5EF4-FFF2-40B4-BE49-F238E27FC236}">
              <a16:creationId xmlns:a16="http://schemas.microsoft.com/office/drawing/2014/main" id="{AE8040EE-36E8-4D69-B872-3DE5CBE744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42" name="Picture 341">
          <a:extLst>
            <a:ext uri="{FF2B5EF4-FFF2-40B4-BE49-F238E27FC236}">
              <a16:creationId xmlns:a16="http://schemas.microsoft.com/office/drawing/2014/main" id="{F4A6ECA0-A5F0-4805-8930-74B3DEB2B7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43" name="Picture 342">
          <a:extLst>
            <a:ext uri="{FF2B5EF4-FFF2-40B4-BE49-F238E27FC236}">
              <a16:creationId xmlns:a16="http://schemas.microsoft.com/office/drawing/2014/main" id="{1D3F49F1-956A-4BBE-A7FF-CB39B629D0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44" name="Picture 343">
          <a:extLst>
            <a:ext uri="{FF2B5EF4-FFF2-40B4-BE49-F238E27FC236}">
              <a16:creationId xmlns:a16="http://schemas.microsoft.com/office/drawing/2014/main" id="{47046FBE-6FB6-40B9-BB13-66882CE3AE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345" name="Picture 344">
          <a:extLst>
            <a:ext uri="{FF2B5EF4-FFF2-40B4-BE49-F238E27FC236}">
              <a16:creationId xmlns:a16="http://schemas.microsoft.com/office/drawing/2014/main" id="{0707723F-62F9-4E83-BFBB-C15D9921E5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346" name="Picture 345">
          <a:extLst>
            <a:ext uri="{FF2B5EF4-FFF2-40B4-BE49-F238E27FC236}">
              <a16:creationId xmlns:a16="http://schemas.microsoft.com/office/drawing/2014/main" id="{E00895D7-F082-4915-893A-52E9DD751C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347" name="Picture 346">
          <a:extLst>
            <a:ext uri="{FF2B5EF4-FFF2-40B4-BE49-F238E27FC236}">
              <a16:creationId xmlns:a16="http://schemas.microsoft.com/office/drawing/2014/main" id="{2E30FA48-AE20-40A2-AE71-10D47C737B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75</xdr:row>
      <xdr:rowOff>0</xdr:rowOff>
    </xdr:from>
    <xdr:ext cx="50800" cy="50800"/>
    <xdr:pic>
      <xdr:nvPicPr>
        <xdr:cNvPr id="348" name="Picture 347">
          <a:extLst>
            <a:ext uri="{FF2B5EF4-FFF2-40B4-BE49-F238E27FC236}">
              <a16:creationId xmlns:a16="http://schemas.microsoft.com/office/drawing/2014/main" id="{C83C36CA-9FD9-4A3D-A778-9E68A4D66A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75</xdr:row>
      <xdr:rowOff>0</xdr:rowOff>
    </xdr:from>
    <xdr:ext cx="50800" cy="50800"/>
    <xdr:pic>
      <xdr:nvPicPr>
        <xdr:cNvPr id="349" name="Picture 348">
          <a:extLst>
            <a:ext uri="{FF2B5EF4-FFF2-40B4-BE49-F238E27FC236}">
              <a16:creationId xmlns:a16="http://schemas.microsoft.com/office/drawing/2014/main" id="{C89B4AA3-9668-4962-B04C-130065E623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350" name="Picture 349">
          <a:extLst>
            <a:ext uri="{FF2B5EF4-FFF2-40B4-BE49-F238E27FC236}">
              <a16:creationId xmlns:a16="http://schemas.microsoft.com/office/drawing/2014/main" id="{9EE39066-BF57-4653-87B4-E5E7A97B5F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351" name="Picture 350">
          <a:extLst>
            <a:ext uri="{FF2B5EF4-FFF2-40B4-BE49-F238E27FC236}">
              <a16:creationId xmlns:a16="http://schemas.microsoft.com/office/drawing/2014/main" id="{DB1EAA4E-3A2F-47E4-A330-35CEFDB429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352" name="Picture 351">
          <a:extLst>
            <a:ext uri="{FF2B5EF4-FFF2-40B4-BE49-F238E27FC236}">
              <a16:creationId xmlns:a16="http://schemas.microsoft.com/office/drawing/2014/main" id="{7B884AA3-ACE7-46BD-ACB6-6CD8DBD637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53" name="Picture 352">
          <a:extLst>
            <a:ext uri="{FF2B5EF4-FFF2-40B4-BE49-F238E27FC236}">
              <a16:creationId xmlns:a16="http://schemas.microsoft.com/office/drawing/2014/main" id="{C2E6404D-BCF0-4BC8-A109-D137CB2D76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54" name="Picture 353">
          <a:extLst>
            <a:ext uri="{FF2B5EF4-FFF2-40B4-BE49-F238E27FC236}">
              <a16:creationId xmlns:a16="http://schemas.microsoft.com/office/drawing/2014/main" id="{2034C038-8C61-478E-BF14-E03CA4A6CC0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55" name="Picture 354">
          <a:extLst>
            <a:ext uri="{FF2B5EF4-FFF2-40B4-BE49-F238E27FC236}">
              <a16:creationId xmlns:a16="http://schemas.microsoft.com/office/drawing/2014/main" id="{DD8AD3D5-2BE9-4715-A899-43AE4DE955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56" name="Picture 355">
          <a:extLst>
            <a:ext uri="{FF2B5EF4-FFF2-40B4-BE49-F238E27FC236}">
              <a16:creationId xmlns:a16="http://schemas.microsoft.com/office/drawing/2014/main" id="{822CB184-D1F5-4769-9957-8893B9A23C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75</xdr:row>
      <xdr:rowOff>0</xdr:rowOff>
    </xdr:from>
    <xdr:ext cx="50800" cy="50800"/>
    <xdr:pic>
      <xdr:nvPicPr>
        <xdr:cNvPr id="357" name="Picture 356">
          <a:extLst>
            <a:ext uri="{FF2B5EF4-FFF2-40B4-BE49-F238E27FC236}">
              <a16:creationId xmlns:a16="http://schemas.microsoft.com/office/drawing/2014/main" id="{C94179EE-A705-4CCC-90E3-EEC2E851CC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75</xdr:row>
      <xdr:rowOff>0</xdr:rowOff>
    </xdr:from>
    <xdr:ext cx="50800" cy="50800"/>
    <xdr:pic>
      <xdr:nvPicPr>
        <xdr:cNvPr id="358" name="Picture 357">
          <a:extLst>
            <a:ext uri="{FF2B5EF4-FFF2-40B4-BE49-F238E27FC236}">
              <a16:creationId xmlns:a16="http://schemas.microsoft.com/office/drawing/2014/main" id="{222D4D60-E572-4CBF-A821-BA8EA21C58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359" name="Picture 358">
          <a:extLst>
            <a:ext uri="{FF2B5EF4-FFF2-40B4-BE49-F238E27FC236}">
              <a16:creationId xmlns:a16="http://schemas.microsoft.com/office/drawing/2014/main" id="{3DE474A7-6F15-4AF4-B8A5-4CE391500C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360" name="Picture 359">
          <a:extLst>
            <a:ext uri="{FF2B5EF4-FFF2-40B4-BE49-F238E27FC236}">
              <a16:creationId xmlns:a16="http://schemas.microsoft.com/office/drawing/2014/main" id="{81110662-2D53-4A3A-9CE6-54308AA9A1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61" name="Picture 360">
          <a:extLst>
            <a:ext uri="{FF2B5EF4-FFF2-40B4-BE49-F238E27FC236}">
              <a16:creationId xmlns:a16="http://schemas.microsoft.com/office/drawing/2014/main" id="{F8D7ABDE-09FF-4BB3-BC4E-9F93E6CD53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62" name="Picture 361">
          <a:extLst>
            <a:ext uri="{FF2B5EF4-FFF2-40B4-BE49-F238E27FC236}">
              <a16:creationId xmlns:a16="http://schemas.microsoft.com/office/drawing/2014/main" id="{C196F4A0-C5A7-4662-8A32-6A54E435C5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63" name="Picture 362">
          <a:extLst>
            <a:ext uri="{FF2B5EF4-FFF2-40B4-BE49-F238E27FC236}">
              <a16:creationId xmlns:a16="http://schemas.microsoft.com/office/drawing/2014/main" id="{0C88C6DE-2C74-44D8-91D8-4D4A803ED9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64" name="Picture 363">
          <a:extLst>
            <a:ext uri="{FF2B5EF4-FFF2-40B4-BE49-F238E27FC236}">
              <a16:creationId xmlns:a16="http://schemas.microsoft.com/office/drawing/2014/main" id="{AA9D15E7-7FBC-4B27-9712-CBB4797AB0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65" name="Picture 364">
          <a:extLst>
            <a:ext uri="{FF2B5EF4-FFF2-40B4-BE49-F238E27FC236}">
              <a16:creationId xmlns:a16="http://schemas.microsoft.com/office/drawing/2014/main" id="{42DBA166-E55B-482E-A20A-7D3C8D2920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74</xdr:row>
      <xdr:rowOff>0</xdr:rowOff>
    </xdr:from>
    <xdr:ext cx="50800" cy="50800"/>
    <xdr:pic>
      <xdr:nvPicPr>
        <xdr:cNvPr id="366" name="Picture 365">
          <a:extLst>
            <a:ext uri="{FF2B5EF4-FFF2-40B4-BE49-F238E27FC236}">
              <a16:creationId xmlns:a16="http://schemas.microsoft.com/office/drawing/2014/main" id="{FDBE0E5D-DE3C-43A5-BCB4-000D66C4A3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74</xdr:row>
      <xdr:rowOff>0</xdr:rowOff>
    </xdr:from>
    <xdr:ext cx="50800" cy="50800"/>
    <xdr:pic>
      <xdr:nvPicPr>
        <xdr:cNvPr id="367" name="Picture 366">
          <a:extLst>
            <a:ext uri="{FF2B5EF4-FFF2-40B4-BE49-F238E27FC236}">
              <a16:creationId xmlns:a16="http://schemas.microsoft.com/office/drawing/2014/main" id="{1E2C9A15-9B20-4891-AA6E-AE9F8DC7A1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68" name="Picture 367">
          <a:extLst>
            <a:ext uri="{FF2B5EF4-FFF2-40B4-BE49-F238E27FC236}">
              <a16:creationId xmlns:a16="http://schemas.microsoft.com/office/drawing/2014/main" id="{7F0FA0E2-D67E-4AB0-8D6C-2B9B589348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69" name="Picture 368">
          <a:extLst>
            <a:ext uri="{FF2B5EF4-FFF2-40B4-BE49-F238E27FC236}">
              <a16:creationId xmlns:a16="http://schemas.microsoft.com/office/drawing/2014/main" id="{3E35FE82-5DD3-4FDB-81C4-68E33858E4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70" name="Picture 369">
          <a:extLst>
            <a:ext uri="{FF2B5EF4-FFF2-40B4-BE49-F238E27FC236}">
              <a16:creationId xmlns:a16="http://schemas.microsoft.com/office/drawing/2014/main" id="{CF2DC4A7-9E54-4584-85CB-487F637028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71" name="Picture 370">
          <a:extLst>
            <a:ext uri="{FF2B5EF4-FFF2-40B4-BE49-F238E27FC236}">
              <a16:creationId xmlns:a16="http://schemas.microsoft.com/office/drawing/2014/main" id="{B46F35ED-9FC6-47E7-9D48-27E6AAEE67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72" name="Picture 371">
          <a:extLst>
            <a:ext uri="{FF2B5EF4-FFF2-40B4-BE49-F238E27FC236}">
              <a16:creationId xmlns:a16="http://schemas.microsoft.com/office/drawing/2014/main" id="{32413884-C861-4D64-BBA7-9741D6B31D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73" name="Picture 372">
          <a:extLst>
            <a:ext uri="{FF2B5EF4-FFF2-40B4-BE49-F238E27FC236}">
              <a16:creationId xmlns:a16="http://schemas.microsoft.com/office/drawing/2014/main" id="{15E74F0A-C7CA-4C84-99A5-974ABC3EF1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74" name="Picture 373">
          <a:extLst>
            <a:ext uri="{FF2B5EF4-FFF2-40B4-BE49-F238E27FC236}">
              <a16:creationId xmlns:a16="http://schemas.microsoft.com/office/drawing/2014/main" id="{06D1B0D8-5044-4330-B72D-576FB62977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75" name="Picture 374">
          <a:extLst>
            <a:ext uri="{FF2B5EF4-FFF2-40B4-BE49-F238E27FC236}">
              <a16:creationId xmlns:a16="http://schemas.microsoft.com/office/drawing/2014/main" id="{A8D42DA8-3BC1-43CD-B4A2-2691FA9265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76" name="Picture 375">
          <a:extLst>
            <a:ext uri="{FF2B5EF4-FFF2-40B4-BE49-F238E27FC236}">
              <a16:creationId xmlns:a16="http://schemas.microsoft.com/office/drawing/2014/main" id="{12304F1B-28D4-410F-BC40-B6A2A81664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77" name="Picture 376">
          <a:extLst>
            <a:ext uri="{FF2B5EF4-FFF2-40B4-BE49-F238E27FC236}">
              <a16:creationId xmlns:a16="http://schemas.microsoft.com/office/drawing/2014/main" id="{7550EB5B-D551-4F71-A16B-16152C79E4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378" name="Picture 377">
          <a:extLst>
            <a:ext uri="{FF2B5EF4-FFF2-40B4-BE49-F238E27FC236}">
              <a16:creationId xmlns:a16="http://schemas.microsoft.com/office/drawing/2014/main" id="{2708533C-B6FA-49EB-8A56-23B726BB17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379" name="Picture 378">
          <a:extLst>
            <a:ext uri="{FF2B5EF4-FFF2-40B4-BE49-F238E27FC236}">
              <a16:creationId xmlns:a16="http://schemas.microsoft.com/office/drawing/2014/main" id="{9C929DA5-4865-47D1-A176-CEE7108504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380" name="Picture 379">
          <a:extLst>
            <a:ext uri="{FF2B5EF4-FFF2-40B4-BE49-F238E27FC236}">
              <a16:creationId xmlns:a16="http://schemas.microsoft.com/office/drawing/2014/main" id="{73E9F1DF-231F-42C9-96A0-BDE2A65BA2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381" name="Picture 380">
          <a:extLst>
            <a:ext uri="{FF2B5EF4-FFF2-40B4-BE49-F238E27FC236}">
              <a16:creationId xmlns:a16="http://schemas.microsoft.com/office/drawing/2014/main" id="{DE0B781D-FD1B-44F7-B8D6-664A888861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382" name="Picture 381">
          <a:extLst>
            <a:ext uri="{FF2B5EF4-FFF2-40B4-BE49-F238E27FC236}">
              <a16:creationId xmlns:a16="http://schemas.microsoft.com/office/drawing/2014/main" id="{4B6F12E1-5E98-4A00-8D16-3EA204596D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383" name="Picture 382">
          <a:extLst>
            <a:ext uri="{FF2B5EF4-FFF2-40B4-BE49-F238E27FC236}">
              <a16:creationId xmlns:a16="http://schemas.microsoft.com/office/drawing/2014/main" id="{A5E79C21-7D8D-4D38-8694-140CC9F53B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384" name="Picture 383">
          <a:extLst>
            <a:ext uri="{FF2B5EF4-FFF2-40B4-BE49-F238E27FC236}">
              <a16:creationId xmlns:a16="http://schemas.microsoft.com/office/drawing/2014/main" id="{136DF4E5-6DCD-45FF-9EE6-29F36D0BF2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77</xdr:row>
      <xdr:rowOff>0</xdr:rowOff>
    </xdr:from>
    <xdr:ext cx="50800" cy="50800"/>
    <xdr:pic>
      <xdr:nvPicPr>
        <xdr:cNvPr id="385" name="Picture 384">
          <a:extLst>
            <a:ext uri="{FF2B5EF4-FFF2-40B4-BE49-F238E27FC236}">
              <a16:creationId xmlns:a16="http://schemas.microsoft.com/office/drawing/2014/main" id="{371E3528-7BE3-4C42-8CEA-2C1656016C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77</xdr:row>
      <xdr:rowOff>0</xdr:rowOff>
    </xdr:from>
    <xdr:ext cx="50800" cy="50800"/>
    <xdr:pic>
      <xdr:nvPicPr>
        <xdr:cNvPr id="386" name="Picture 385">
          <a:extLst>
            <a:ext uri="{FF2B5EF4-FFF2-40B4-BE49-F238E27FC236}">
              <a16:creationId xmlns:a16="http://schemas.microsoft.com/office/drawing/2014/main" id="{4C634A27-1FD1-43AC-AC12-AF3E3D0E40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77</xdr:row>
      <xdr:rowOff>0</xdr:rowOff>
    </xdr:from>
    <xdr:ext cx="50800" cy="50800"/>
    <xdr:pic>
      <xdr:nvPicPr>
        <xdr:cNvPr id="387" name="Picture 386">
          <a:extLst>
            <a:ext uri="{FF2B5EF4-FFF2-40B4-BE49-F238E27FC236}">
              <a16:creationId xmlns:a16="http://schemas.microsoft.com/office/drawing/2014/main" id="{983FE1F8-E9B4-43A9-9468-E643785FE7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88" name="Picture 387">
          <a:extLst>
            <a:ext uri="{FF2B5EF4-FFF2-40B4-BE49-F238E27FC236}">
              <a16:creationId xmlns:a16="http://schemas.microsoft.com/office/drawing/2014/main" id="{E963398C-178B-4733-A17B-4D73280A46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89" name="Picture 388">
          <a:extLst>
            <a:ext uri="{FF2B5EF4-FFF2-40B4-BE49-F238E27FC236}">
              <a16:creationId xmlns:a16="http://schemas.microsoft.com/office/drawing/2014/main" id="{FD270F62-0FA9-422D-9190-A98C8ADA89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90" name="Picture 389">
          <a:extLst>
            <a:ext uri="{FF2B5EF4-FFF2-40B4-BE49-F238E27FC236}">
              <a16:creationId xmlns:a16="http://schemas.microsoft.com/office/drawing/2014/main" id="{87B828F5-549C-4AC5-9E87-9362AEA448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91" name="Picture 390">
          <a:extLst>
            <a:ext uri="{FF2B5EF4-FFF2-40B4-BE49-F238E27FC236}">
              <a16:creationId xmlns:a16="http://schemas.microsoft.com/office/drawing/2014/main" id="{7DD05FA4-9108-4C6F-9A5E-D4937CDD868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92" name="Picture 391">
          <a:extLst>
            <a:ext uri="{FF2B5EF4-FFF2-40B4-BE49-F238E27FC236}">
              <a16:creationId xmlns:a16="http://schemas.microsoft.com/office/drawing/2014/main" id="{BC4BB70A-79F5-49CE-AC72-6EF3926B4D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93" name="Picture 392">
          <a:extLst>
            <a:ext uri="{FF2B5EF4-FFF2-40B4-BE49-F238E27FC236}">
              <a16:creationId xmlns:a16="http://schemas.microsoft.com/office/drawing/2014/main" id="{B004ED8E-3499-4DD7-95A3-57280C362D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94" name="Picture 393">
          <a:extLst>
            <a:ext uri="{FF2B5EF4-FFF2-40B4-BE49-F238E27FC236}">
              <a16:creationId xmlns:a16="http://schemas.microsoft.com/office/drawing/2014/main" id="{4D98A4EA-EE5D-42C5-8324-F771DEBA24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395" name="Picture 394">
          <a:extLst>
            <a:ext uri="{FF2B5EF4-FFF2-40B4-BE49-F238E27FC236}">
              <a16:creationId xmlns:a16="http://schemas.microsoft.com/office/drawing/2014/main" id="{AAA32693-342D-4936-A719-0B5D2B1460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3"/>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396" name="Picture 395">
          <a:extLst>
            <a:ext uri="{FF2B5EF4-FFF2-40B4-BE49-F238E27FC236}">
              <a16:creationId xmlns:a16="http://schemas.microsoft.com/office/drawing/2014/main" id="{2F409EFB-408C-48A4-93BB-B09B3CD182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97" name="Picture 396">
          <a:extLst>
            <a:ext uri="{FF2B5EF4-FFF2-40B4-BE49-F238E27FC236}">
              <a16:creationId xmlns:a16="http://schemas.microsoft.com/office/drawing/2014/main" id="{228C7CB1-5216-4011-9DE0-A0207C980B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98" name="Picture 397">
          <a:extLst>
            <a:ext uri="{FF2B5EF4-FFF2-40B4-BE49-F238E27FC236}">
              <a16:creationId xmlns:a16="http://schemas.microsoft.com/office/drawing/2014/main" id="{455D86AF-79F2-41C4-81C0-FC6AC077CB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399" name="Picture 398">
          <a:extLst>
            <a:ext uri="{FF2B5EF4-FFF2-40B4-BE49-F238E27FC236}">
              <a16:creationId xmlns:a16="http://schemas.microsoft.com/office/drawing/2014/main" id="{D39E1C7F-A3B1-4D08-BFED-4F3A9D2855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00" name="Picture 399">
          <a:extLst>
            <a:ext uri="{FF2B5EF4-FFF2-40B4-BE49-F238E27FC236}">
              <a16:creationId xmlns:a16="http://schemas.microsoft.com/office/drawing/2014/main" id="{52ED65BD-902E-4DC2-AD6F-5983F586E1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401" name="Picture 400">
          <a:extLst>
            <a:ext uri="{FF2B5EF4-FFF2-40B4-BE49-F238E27FC236}">
              <a16:creationId xmlns:a16="http://schemas.microsoft.com/office/drawing/2014/main" id="{72091D9C-EF24-4A5B-97E7-1A39F08E8E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402" name="Picture 401">
          <a:extLst>
            <a:ext uri="{FF2B5EF4-FFF2-40B4-BE49-F238E27FC236}">
              <a16:creationId xmlns:a16="http://schemas.microsoft.com/office/drawing/2014/main" id="{720C6D61-D3D0-48CB-A75B-02E3C35BA4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03" name="Picture 402">
          <a:extLst>
            <a:ext uri="{FF2B5EF4-FFF2-40B4-BE49-F238E27FC236}">
              <a16:creationId xmlns:a16="http://schemas.microsoft.com/office/drawing/2014/main" id="{1E729474-2B05-48E9-A10E-FC5CB5FF01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04" name="Picture 403">
          <a:extLst>
            <a:ext uri="{FF2B5EF4-FFF2-40B4-BE49-F238E27FC236}">
              <a16:creationId xmlns:a16="http://schemas.microsoft.com/office/drawing/2014/main" id="{5763FF74-0CF7-4A56-B249-F1E1E23855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05" name="Picture 404">
          <a:extLst>
            <a:ext uri="{FF2B5EF4-FFF2-40B4-BE49-F238E27FC236}">
              <a16:creationId xmlns:a16="http://schemas.microsoft.com/office/drawing/2014/main" id="{AEED0AE3-4CE3-443C-8683-6CB9AEB990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06" name="Picture 405">
          <a:extLst>
            <a:ext uri="{FF2B5EF4-FFF2-40B4-BE49-F238E27FC236}">
              <a16:creationId xmlns:a16="http://schemas.microsoft.com/office/drawing/2014/main" id="{BAC3E34F-B2C6-477A-A325-F0B696FC15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07" name="Picture 406">
          <a:extLst>
            <a:ext uri="{FF2B5EF4-FFF2-40B4-BE49-F238E27FC236}">
              <a16:creationId xmlns:a16="http://schemas.microsoft.com/office/drawing/2014/main" id="{B1BB9639-A0DC-46BA-8E24-5F81FDB336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08" name="Picture 407">
          <a:extLst>
            <a:ext uri="{FF2B5EF4-FFF2-40B4-BE49-F238E27FC236}">
              <a16:creationId xmlns:a16="http://schemas.microsoft.com/office/drawing/2014/main" id="{0E495C58-6C3A-49A5-A7F2-6FA3056B2F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09" name="Picture 408">
          <a:extLst>
            <a:ext uri="{FF2B5EF4-FFF2-40B4-BE49-F238E27FC236}">
              <a16:creationId xmlns:a16="http://schemas.microsoft.com/office/drawing/2014/main" id="{277C35D2-1C3A-4191-9E62-6B7F4FA6B53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10" name="Picture 409">
          <a:extLst>
            <a:ext uri="{FF2B5EF4-FFF2-40B4-BE49-F238E27FC236}">
              <a16:creationId xmlns:a16="http://schemas.microsoft.com/office/drawing/2014/main" id="{AE380B76-C8C1-4C9F-A57E-0CEB331754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11" name="Picture 410">
          <a:extLst>
            <a:ext uri="{FF2B5EF4-FFF2-40B4-BE49-F238E27FC236}">
              <a16:creationId xmlns:a16="http://schemas.microsoft.com/office/drawing/2014/main" id="{AA1C35E9-89BF-44F2-8782-97D9108C91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412" name="Picture 411">
          <a:extLst>
            <a:ext uri="{FF2B5EF4-FFF2-40B4-BE49-F238E27FC236}">
              <a16:creationId xmlns:a16="http://schemas.microsoft.com/office/drawing/2014/main" id="{00268051-3ABA-423D-BA33-EDA239A085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413" name="Picture 412">
          <a:extLst>
            <a:ext uri="{FF2B5EF4-FFF2-40B4-BE49-F238E27FC236}">
              <a16:creationId xmlns:a16="http://schemas.microsoft.com/office/drawing/2014/main" id="{5697E6A8-F181-4D95-8B75-9B58ED64E5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14" name="Picture 413">
          <a:extLst>
            <a:ext uri="{FF2B5EF4-FFF2-40B4-BE49-F238E27FC236}">
              <a16:creationId xmlns:a16="http://schemas.microsoft.com/office/drawing/2014/main" id="{D5B82583-99B0-4CF9-8D09-01B058E54E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15" name="Picture 414">
          <a:extLst>
            <a:ext uri="{FF2B5EF4-FFF2-40B4-BE49-F238E27FC236}">
              <a16:creationId xmlns:a16="http://schemas.microsoft.com/office/drawing/2014/main" id="{B67D5064-0EEF-498E-B64E-792BA169FF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16" name="Picture 415">
          <a:extLst>
            <a:ext uri="{FF2B5EF4-FFF2-40B4-BE49-F238E27FC236}">
              <a16:creationId xmlns:a16="http://schemas.microsoft.com/office/drawing/2014/main" id="{8A46D2D1-D3E6-4542-B8AF-6A41E489E8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17" name="Picture 416">
          <a:extLst>
            <a:ext uri="{FF2B5EF4-FFF2-40B4-BE49-F238E27FC236}">
              <a16:creationId xmlns:a16="http://schemas.microsoft.com/office/drawing/2014/main" id="{33FEC367-D642-4E73-BEBF-65B6BC1CDD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18" name="Picture 417">
          <a:extLst>
            <a:ext uri="{FF2B5EF4-FFF2-40B4-BE49-F238E27FC236}">
              <a16:creationId xmlns:a16="http://schemas.microsoft.com/office/drawing/2014/main" id="{512D5FA0-849E-45BC-97A6-C2D42471AA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419" name="Picture 418">
          <a:extLst>
            <a:ext uri="{FF2B5EF4-FFF2-40B4-BE49-F238E27FC236}">
              <a16:creationId xmlns:a16="http://schemas.microsoft.com/office/drawing/2014/main" id="{1438491A-1718-4ABD-B30D-8FA580EEC6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420" name="Picture 419">
          <a:extLst>
            <a:ext uri="{FF2B5EF4-FFF2-40B4-BE49-F238E27FC236}">
              <a16:creationId xmlns:a16="http://schemas.microsoft.com/office/drawing/2014/main" id="{C2304579-5BAA-4755-8827-30D1B67EE4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21" name="Picture 420">
          <a:extLst>
            <a:ext uri="{FF2B5EF4-FFF2-40B4-BE49-F238E27FC236}">
              <a16:creationId xmlns:a16="http://schemas.microsoft.com/office/drawing/2014/main" id="{5C8DF1EF-D088-42F9-9D5D-AEDEA3A619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22" name="Picture 421">
          <a:extLst>
            <a:ext uri="{FF2B5EF4-FFF2-40B4-BE49-F238E27FC236}">
              <a16:creationId xmlns:a16="http://schemas.microsoft.com/office/drawing/2014/main" id="{193B1AC7-2593-45AF-8316-67CAA3D617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23" name="Picture 422">
          <a:extLst>
            <a:ext uri="{FF2B5EF4-FFF2-40B4-BE49-F238E27FC236}">
              <a16:creationId xmlns:a16="http://schemas.microsoft.com/office/drawing/2014/main" id="{BB2FE34F-6577-4687-AF6B-5DA9E0E155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24" name="Picture 423">
          <a:extLst>
            <a:ext uri="{FF2B5EF4-FFF2-40B4-BE49-F238E27FC236}">
              <a16:creationId xmlns:a16="http://schemas.microsoft.com/office/drawing/2014/main" id="{78F9C067-BB15-4119-83FD-1FA4BACAE3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25" name="Picture 424">
          <a:extLst>
            <a:ext uri="{FF2B5EF4-FFF2-40B4-BE49-F238E27FC236}">
              <a16:creationId xmlns:a16="http://schemas.microsoft.com/office/drawing/2014/main" id="{5894CF61-C537-4222-8843-CD9E717B1A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26" name="Picture 425">
          <a:extLst>
            <a:ext uri="{FF2B5EF4-FFF2-40B4-BE49-F238E27FC236}">
              <a16:creationId xmlns:a16="http://schemas.microsoft.com/office/drawing/2014/main" id="{540D3304-6DAB-4552-8411-45A9793A43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27" name="Picture 426">
          <a:extLst>
            <a:ext uri="{FF2B5EF4-FFF2-40B4-BE49-F238E27FC236}">
              <a16:creationId xmlns:a16="http://schemas.microsoft.com/office/drawing/2014/main" id="{704CA3E3-F691-406C-AAEE-5D38EFDA96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28" name="Picture 427">
          <a:extLst>
            <a:ext uri="{FF2B5EF4-FFF2-40B4-BE49-F238E27FC236}">
              <a16:creationId xmlns:a16="http://schemas.microsoft.com/office/drawing/2014/main" id="{53F4FE7D-B43A-4865-942B-C0F1C79DF7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429" name="Picture 428">
          <a:extLst>
            <a:ext uri="{FF2B5EF4-FFF2-40B4-BE49-F238E27FC236}">
              <a16:creationId xmlns:a16="http://schemas.microsoft.com/office/drawing/2014/main" id="{717986D0-745A-43C9-9C1D-A6D70DB2CF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430" name="Picture 429">
          <a:extLst>
            <a:ext uri="{FF2B5EF4-FFF2-40B4-BE49-F238E27FC236}">
              <a16:creationId xmlns:a16="http://schemas.microsoft.com/office/drawing/2014/main" id="{EECF20F7-4D3D-4509-A325-B41D424C71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31" name="Picture 430">
          <a:extLst>
            <a:ext uri="{FF2B5EF4-FFF2-40B4-BE49-F238E27FC236}">
              <a16:creationId xmlns:a16="http://schemas.microsoft.com/office/drawing/2014/main" id="{A4E4099D-011B-4F1F-9EE2-466DC172FE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32" name="Picture 431">
          <a:extLst>
            <a:ext uri="{FF2B5EF4-FFF2-40B4-BE49-F238E27FC236}">
              <a16:creationId xmlns:a16="http://schemas.microsoft.com/office/drawing/2014/main" id="{FCCDF17C-0752-44DE-AD49-59197DE3C9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33" name="Picture 432">
          <a:extLst>
            <a:ext uri="{FF2B5EF4-FFF2-40B4-BE49-F238E27FC236}">
              <a16:creationId xmlns:a16="http://schemas.microsoft.com/office/drawing/2014/main" id="{B96E87CC-3868-4BAB-9D7D-927F0DAC8B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34" name="Picture 433">
          <a:extLst>
            <a:ext uri="{FF2B5EF4-FFF2-40B4-BE49-F238E27FC236}">
              <a16:creationId xmlns:a16="http://schemas.microsoft.com/office/drawing/2014/main" id="{273C26E1-4017-4DE3-AC9C-52FA9AD8A0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35" name="Picture 434">
          <a:extLst>
            <a:ext uri="{FF2B5EF4-FFF2-40B4-BE49-F238E27FC236}">
              <a16:creationId xmlns:a16="http://schemas.microsoft.com/office/drawing/2014/main" id="{D9F51AB0-154E-457B-9DFD-E8DF7DCE34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36" name="Picture 435">
          <a:extLst>
            <a:ext uri="{FF2B5EF4-FFF2-40B4-BE49-F238E27FC236}">
              <a16:creationId xmlns:a16="http://schemas.microsoft.com/office/drawing/2014/main" id="{C4DF4137-EB5E-4CC3-A076-86F5DAEA77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37" name="Picture 436">
          <a:extLst>
            <a:ext uri="{FF2B5EF4-FFF2-40B4-BE49-F238E27FC236}">
              <a16:creationId xmlns:a16="http://schemas.microsoft.com/office/drawing/2014/main" id="{3E109B59-10BE-4147-A08C-F09A5323B4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38" name="Picture 437">
          <a:extLst>
            <a:ext uri="{FF2B5EF4-FFF2-40B4-BE49-F238E27FC236}">
              <a16:creationId xmlns:a16="http://schemas.microsoft.com/office/drawing/2014/main" id="{3AD15233-7EA8-4226-9356-9772E8A686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39" name="Picture 438">
          <a:extLst>
            <a:ext uri="{FF2B5EF4-FFF2-40B4-BE49-F238E27FC236}">
              <a16:creationId xmlns:a16="http://schemas.microsoft.com/office/drawing/2014/main" id="{4E7D9C89-EB07-47BD-9CEE-24429F18DC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40" name="Picture 439">
          <a:extLst>
            <a:ext uri="{FF2B5EF4-FFF2-40B4-BE49-F238E27FC236}">
              <a16:creationId xmlns:a16="http://schemas.microsoft.com/office/drawing/2014/main" id="{86817E18-807C-40E1-A40F-49A9837B35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441" name="Picture 440">
          <a:extLst>
            <a:ext uri="{FF2B5EF4-FFF2-40B4-BE49-F238E27FC236}">
              <a16:creationId xmlns:a16="http://schemas.microsoft.com/office/drawing/2014/main" id="{2F1E9A05-7948-4FA8-BBF3-F5EEBBBB98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442" name="Picture 441">
          <a:extLst>
            <a:ext uri="{FF2B5EF4-FFF2-40B4-BE49-F238E27FC236}">
              <a16:creationId xmlns:a16="http://schemas.microsoft.com/office/drawing/2014/main" id="{17DCC3BC-0457-4711-9BA0-B393FD1FDA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77</xdr:row>
      <xdr:rowOff>0</xdr:rowOff>
    </xdr:from>
    <xdr:ext cx="50800" cy="50800"/>
    <xdr:pic>
      <xdr:nvPicPr>
        <xdr:cNvPr id="443" name="Picture 442">
          <a:extLst>
            <a:ext uri="{FF2B5EF4-FFF2-40B4-BE49-F238E27FC236}">
              <a16:creationId xmlns:a16="http://schemas.microsoft.com/office/drawing/2014/main" id="{23FA4126-E1D1-4950-8C50-10BFA20FE3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77</xdr:row>
      <xdr:rowOff>0</xdr:rowOff>
    </xdr:from>
    <xdr:ext cx="50800" cy="50800"/>
    <xdr:pic>
      <xdr:nvPicPr>
        <xdr:cNvPr id="444" name="Picture 443">
          <a:extLst>
            <a:ext uri="{FF2B5EF4-FFF2-40B4-BE49-F238E27FC236}">
              <a16:creationId xmlns:a16="http://schemas.microsoft.com/office/drawing/2014/main" id="{DFC324F1-52E9-4AB6-B9CF-76C38AB78B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445" name="Picture 444">
          <a:extLst>
            <a:ext uri="{FF2B5EF4-FFF2-40B4-BE49-F238E27FC236}">
              <a16:creationId xmlns:a16="http://schemas.microsoft.com/office/drawing/2014/main" id="{77C1B6C5-0862-4022-AC9B-AAB7AEB142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446" name="Picture 445">
          <a:extLst>
            <a:ext uri="{FF2B5EF4-FFF2-40B4-BE49-F238E27FC236}">
              <a16:creationId xmlns:a16="http://schemas.microsoft.com/office/drawing/2014/main" id="{13E6F89C-DD42-407F-8485-C1A3E69670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47" name="Picture 446">
          <a:extLst>
            <a:ext uri="{FF2B5EF4-FFF2-40B4-BE49-F238E27FC236}">
              <a16:creationId xmlns:a16="http://schemas.microsoft.com/office/drawing/2014/main" id="{2613769E-E2CD-48C7-AC35-5D99282D4C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48" name="Picture 447">
          <a:extLst>
            <a:ext uri="{FF2B5EF4-FFF2-40B4-BE49-F238E27FC236}">
              <a16:creationId xmlns:a16="http://schemas.microsoft.com/office/drawing/2014/main" id="{2FFCFA56-1A46-4265-8402-BEA3A3CC88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49" name="Picture 448">
          <a:extLst>
            <a:ext uri="{FF2B5EF4-FFF2-40B4-BE49-F238E27FC236}">
              <a16:creationId xmlns:a16="http://schemas.microsoft.com/office/drawing/2014/main" id="{B5CB6946-F876-4187-8C6A-121F57C13B7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50" name="Picture 449">
          <a:extLst>
            <a:ext uri="{FF2B5EF4-FFF2-40B4-BE49-F238E27FC236}">
              <a16:creationId xmlns:a16="http://schemas.microsoft.com/office/drawing/2014/main" id="{8DF2BAF8-1069-4F9C-8440-E17F3511E5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51" name="Picture 450">
          <a:extLst>
            <a:ext uri="{FF2B5EF4-FFF2-40B4-BE49-F238E27FC236}">
              <a16:creationId xmlns:a16="http://schemas.microsoft.com/office/drawing/2014/main" id="{AEA2C6BF-DC0E-4C8D-B7C1-2E8C849154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76</xdr:row>
      <xdr:rowOff>0</xdr:rowOff>
    </xdr:from>
    <xdr:ext cx="50800" cy="50800"/>
    <xdr:pic>
      <xdr:nvPicPr>
        <xdr:cNvPr id="452" name="Picture 451">
          <a:extLst>
            <a:ext uri="{FF2B5EF4-FFF2-40B4-BE49-F238E27FC236}">
              <a16:creationId xmlns:a16="http://schemas.microsoft.com/office/drawing/2014/main" id="{847170C6-0273-4ACC-AF50-77BC254972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76</xdr:row>
      <xdr:rowOff>0</xdr:rowOff>
    </xdr:from>
    <xdr:ext cx="50800" cy="50800"/>
    <xdr:pic>
      <xdr:nvPicPr>
        <xdr:cNvPr id="453" name="Picture 452">
          <a:extLst>
            <a:ext uri="{FF2B5EF4-FFF2-40B4-BE49-F238E27FC236}">
              <a16:creationId xmlns:a16="http://schemas.microsoft.com/office/drawing/2014/main" id="{C860A06A-054E-4DCA-8891-2C85590467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454" name="Picture 453">
          <a:extLst>
            <a:ext uri="{FF2B5EF4-FFF2-40B4-BE49-F238E27FC236}">
              <a16:creationId xmlns:a16="http://schemas.microsoft.com/office/drawing/2014/main" id="{3A52072A-9414-4137-AE57-F7E946FCF5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455" name="Picture 454">
          <a:extLst>
            <a:ext uri="{FF2B5EF4-FFF2-40B4-BE49-F238E27FC236}">
              <a16:creationId xmlns:a16="http://schemas.microsoft.com/office/drawing/2014/main" id="{CC3F26F5-8D09-41A1-A50A-F19F0C17CF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456" name="Picture 455">
          <a:extLst>
            <a:ext uri="{FF2B5EF4-FFF2-40B4-BE49-F238E27FC236}">
              <a16:creationId xmlns:a16="http://schemas.microsoft.com/office/drawing/2014/main" id="{F4E0EB1D-EE69-4D02-9B2D-9B0A1F5A03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457" name="Picture 456">
          <a:extLst>
            <a:ext uri="{FF2B5EF4-FFF2-40B4-BE49-F238E27FC236}">
              <a16:creationId xmlns:a16="http://schemas.microsoft.com/office/drawing/2014/main" id="{9137C9F6-CC38-4C4D-9228-1851D248FC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458" name="Picture 457">
          <a:extLst>
            <a:ext uri="{FF2B5EF4-FFF2-40B4-BE49-F238E27FC236}">
              <a16:creationId xmlns:a16="http://schemas.microsoft.com/office/drawing/2014/main" id="{E02977FB-5C38-4E4B-87D4-627DE0BD46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59" name="Picture 458">
          <a:extLst>
            <a:ext uri="{FF2B5EF4-FFF2-40B4-BE49-F238E27FC236}">
              <a16:creationId xmlns:a16="http://schemas.microsoft.com/office/drawing/2014/main" id="{937DEDA3-8A4E-425F-8040-864924E320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60" name="Picture 459">
          <a:extLst>
            <a:ext uri="{FF2B5EF4-FFF2-40B4-BE49-F238E27FC236}">
              <a16:creationId xmlns:a16="http://schemas.microsoft.com/office/drawing/2014/main" id="{EDD09FEB-7939-4A25-B38E-B2CC722092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61" name="Picture 460">
          <a:extLst>
            <a:ext uri="{FF2B5EF4-FFF2-40B4-BE49-F238E27FC236}">
              <a16:creationId xmlns:a16="http://schemas.microsoft.com/office/drawing/2014/main" id="{03558CC2-D936-4591-A7C1-1D2F75DF2A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462" name="Picture 461">
          <a:extLst>
            <a:ext uri="{FF2B5EF4-FFF2-40B4-BE49-F238E27FC236}">
              <a16:creationId xmlns:a16="http://schemas.microsoft.com/office/drawing/2014/main" id="{9AD3BF77-59CB-4307-B83F-58E264D48D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463" name="Picture 462">
          <a:extLst>
            <a:ext uri="{FF2B5EF4-FFF2-40B4-BE49-F238E27FC236}">
              <a16:creationId xmlns:a16="http://schemas.microsoft.com/office/drawing/2014/main" id="{31E87EF2-8F85-49A3-A1DA-CF0217ADAB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464" name="Picture 463">
          <a:extLst>
            <a:ext uri="{FF2B5EF4-FFF2-40B4-BE49-F238E27FC236}">
              <a16:creationId xmlns:a16="http://schemas.microsoft.com/office/drawing/2014/main" id="{FD67D719-4D87-4536-AA34-4E069BA41F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77</xdr:row>
      <xdr:rowOff>0</xdr:rowOff>
    </xdr:from>
    <xdr:ext cx="50800" cy="50800"/>
    <xdr:pic>
      <xdr:nvPicPr>
        <xdr:cNvPr id="465" name="Picture 464">
          <a:extLst>
            <a:ext uri="{FF2B5EF4-FFF2-40B4-BE49-F238E27FC236}">
              <a16:creationId xmlns:a16="http://schemas.microsoft.com/office/drawing/2014/main" id="{F60A43B7-13D0-4163-BB68-78CEB2F0A1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77</xdr:row>
      <xdr:rowOff>0</xdr:rowOff>
    </xdr:from>
    <xdr:ext cx="50800" cy="50800"/>
    <xdr:pic>
      <xdr:nvPicPr>
        <xdr:cNvPr id="466" name="Picture 465">
          <a:extLst>
            <a:ext uri="{FF2B5EF4-FFF2-40B4-BE49-F238E27FC236}">
              <a16:creationId xmlns:a16="http://schemas.microsoft.com/office/drawing/2014/main" id="{C7AD8F86-D279-4959-8DCC-BFFB0ABAAF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77</xdr:row>
      <xdr:rowOff>0</xdr:rowOff>
    </xdr:from>
    <xdr:ext cx="50800" cy="50800"/>
    <xdr:pic>
      <xdr:nvPicPr>
        <xdr:cNvPr id="467" name="Picture 466">
          <a:extLst>
            <a:ext uri="{FF2B5EF4-FFF2-40B4-BE49-F238E27FC236}">
              <a16:creationId xmlns:a16="http://schemas.microsoft.com/office/drawing/2014/main" id="{29E4948B-6A90-4580-AFBB-5978ED4185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78</xdr:row>
      <xdr:rowOff>0</xdr:rowOff>
    </xdr:from>
    <xdr:ext cx="50800" cy="50800"/>
    <xdr:pic>
      <xdr:nvPicPr>
        <xdr:cNvPr id="468" name="Picture 467">
          <a:extLst>
            <a:ext uri="{FF2B5EF4-FFF2-40B4-BE49-F238E27FC236}">
              <a16:creationId xmlns:a16="http://schemas.microsoft.com/office/drawing/2014/main" id="{237F3BBF-05BE-4E64-8372-A8A56E926E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78</xdr:row>
      <xdr:rowOff>0</xdr:rowOff>
    </xdr:from>
    <xdr:ext cx="50800" cy="50800"/>
    <xdr:pic>
      <xdr:nvPicPr>
        <xdr:cNvPr id="469" name="Picture 468">
          <a:extLst>
            <a:ext uri="{FF2B5EF4-FFF2-40B4-BE49-F238E27FC236}">
              <a16:creationId xmlns:a16="http://schemas.microsoft.com/office/drawing/2014/main" id="{71A67572-DCA8-4F9C-8734-5CEC051633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78</xdr:row>
      <xdr:rowOff>0</xdr:rowOff>
    </xdr:from>
    <xdr:ext cx="50800" cy="50800"/>
    <xdr:pic>
      <xdr:nvPicPr>
        <xdr:cNvPr id="470" name="Picture 469">
          <a:extLst>
            <a:ext uri="{FF2B5EF4-FFF2-40B4-BE49-F238E27FC236}">
              <a16:creationId xmlns:a16="http://schemas.microsoft.com/office/drawing/2014/main" id="{C3939A5C-CC37-4B44-865D-221E6F8572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79</xdr:row>
      <xdr:rowOff>0</xdr:rowOff>
    </xdr:from>
    <xdr:ext cx="50800" cy="50800"/>
    <xdr:pic>
      <xdr:nvPicPr>
        <xdr:cNvPr id="471" name="Picture 470">
          <a:extLst>
            <a:ext uri="{FF2B5EF4-FFF2-40B4-BE49-F238E27FC236}">
              <a16:creationId xmlns:a16="http://schemas.microsoft.com/office/drawing/2014/main" id="{0D67B2D0-A2EC-4CF6-BA97-EC34D7156C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79</xdr:row>
      <xdr:rowOff>0</xdr:rowOff>
    </xdr:from>
    <xdr:ext cx="50800" cy="50800"/>
    <xdr:pic>
      <xdr:nvPicPr>
        <xdr:cNvPr id="472" name="Picture 471">
          <a:extLst>
            <a:ext uri="{FF2B5EF4-FFF2-40B4-BE49-F238E27FC236}">
              <a16:creationId xmlns:a16="http://schemas.microsoft.com/office/drawing/2014/main" id="{87CB7571-0965-42C7-8959-5136C02C24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79</xdr:row>
      <xdr:rowOff>0</xdr:rowOff>
    </xdr:from>
    <xdr:ext cx="50800" cy="50800"/>
    <xdr:pic>
      <xdr:nvPicPr>
        <xdr:cNvPr id="473" name="Picture 472">
          <a:extLst>
            <a:ext uri="{FF2B5EF4-FFF2-40B4-BE49-F238E27FC236}">
              <a16:creationId xmlns:a16="http://schemas.microsoft.com/office/drawing/2014/main" id="{A4A99BAB-8E14-497C-8DA0-DC26D6C343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74" name="Picture 473">
          <a:extLst>
            <a:ext uri="{FF2B5EF4-FFF2-40B4-BE49-F238E27FC236}">
              <a16:creationId xmlns:a16="http://schemas.microsoft.com/office/drawing/2014/main" id="{471F182B-5F72-45D4-A0B4-56BC308BE1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75" name="Picture 474">
          <a:extLst>
            <a:ext uri="{FF2B5EF4-FFF2-40B4-BE49-F238E27FC236}">
              <a16:creationId xmlns:a16="http://schemas.microsoft.com/office/drawing/2014/main" id="{896C915E-0644-4F38-99BE-414B17ED09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76" name="Picture 475">
          <a:extLst>
            <a:ext uri="{FF2B5EF4-FFF2-40B4-BE49-F238E27FC236}">
              <a16:creationId xmlns:a16="http://schemas.microsoft.com/office/drawing/2014/main" id="{ACEFE5A7-80FA-498E-9B63-1726332D83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77" name="Picture 476">
          <a:extLst>
            <a:ext uri="{FF2B5EF4-FFF2-40B4-BE49-F238E27FC236}">
              <a16:creationId xmlns:a16="http://schemas.microsoft.com/office/drawing/2014/main" id="{699639CC-9E0E-4CB8-821E-98EFC55F9DF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78" name="Picture 477">
          <a:extLst>
            <a:ext uri="{FF2B5EF4-FFF2-40B4-BE49-F238E27FC236}">
              <a16:creationId xmlns:a16="http://schemas.microsoft.com/office/drawing/2014/main" id="{F7B6206B-03FB-4BC3-86D0-782BFBC0A0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79" name="Picture 478">
          <a:extLst>
            <a:ext uri="{FF2B5EF4-FFF2-40B4-BE49-F238E27FC236}">
              <a16:creationId xmlns:a16="http://schemas.microsoft.com/office/drawing/2014/main" id="{66AD6ECB-CE41-483E-A5F2-891CA032C4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80" name="Picture 479">
          <a:extLst>
            <a:ext uri="{FF2B5EF4-FFF2-40B4-BE49-F238E27FC236}">
              <a16:creationId xmlns:a16="http://schemas.microsoft.com/office/drawing/2014/main" id="{CDA04B12-0C84-441E-8ECE-FE3113A05D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481" name="Picture 480">
          <a:extLst>
            <a:ext uri="{FF2B5EF4-FFF2-40B4-BE49-F238E27FC236}">
              <a16:creationId xmlns:a16="http://schemas.microsoft.com/office/drawing/2014/main" id="{BB96EAE3-1C1F-4139-8741-53D307922F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482" name="Picture 481">
          <a:extLst>
            <a:ext uri="{FF2B5EF4-FFF2-40B4-BE49-F238E27FC236}">
              <a16:creationId xmlns:a16="http://schemas.microsoft.com/office/drawing/2014/main" id="{34FF0C8F-E390-4785-8676-74FA548DFD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83" name="Picture 482">
          <a:extLst>
            <a:ext uri="{FF2B5EF4-FFF2-40B4-BE49-F238E27FC236}">
              <a16:creationId xmlns:a16="http://schemas.microsoft.com/office/drawing/2014/main" id="{09C663DC-A9B2-440B-B542-678EB62091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84" name="Picture 483">
          <a:extLst>
            <a:ext uri="{FF2B5EF4-FFF2-40B4-BE49-F238E27FC236}">
              <a16:creationId xmlns:a16="http://schemas.microsoft.com/office/drawing/2014/main" id="{0DE299E9-B843-4A7E-8917-647E18697D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85" name="Picture 484">
          <a:extLst>
            <a:ext uri="{FF2B5EF4-FFF2-40B4-BE49-F238E27FC236}">
              <a16:creationId xmlns:a16="http://schemas.microsoft.com/office/drawing/2014/main" id="{BCF2C1F8-E21B-44F5-952F-24EF631D92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86" name="Picture 485">
          <a:extLst>
            <a:ext uri="{FF2B5EF4-FFF2-40B4-BE49-F238E27FC236}">
              <a16:creationId xmlns:a16="http://schemas.microsoft.com/office/drawing/2014/main" id="{345146CA-3C48-48A3-940E-F9BBCEF6AF3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487" name="Picture 486">
          <a:extLst>
            <a:ext uri="{FF2B5EF4-FFF2-40B4-BE49-F238E27FC236}">
              <a16:creationId xmlns:a16="http://schemas.microsoft.com/office/drawing/2014/main" id="{5E4D2117-3280-47CF-95D0-3319BA71A5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488" name="Picture 487">
          <a:extLst>
            <a:ext uri="{FF2B5EF4-FFF2-40B4-BE49-F238E27FC236}">
              <a16:creationId xmlns:a16="http://schemas.microsoft.com/office/drawing/2014/main" id="{3D676115-D32D-4B43-94D1-889C6E5E91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89" name="Picture 488">
          <a:extLst>
            <a:ext uri="{FF2B5EF4-FFF2-40B4-BE49-F238E27FC236}">
              <a16:creationId xmlns:a16="http://schemas.microsoft.com/office/drawing/2014/main" id="{75EAB24A-EC46-420F-A309-E687105245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90" name="Picture 489">
          <a:extLst>
            <a:ext uri="{FF2B5EF4-FFF2-40B4-BE49-F238E27FC236}">
              <a16:creationId xmlns:a16="http://schemas.microsoft.com/office/drawing/2014/main" id="{337BB3D1-6F36-4A05-A4ED-CDF74DECB9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91" name="Picture 490">
          <a:extLst>
            <a:ext uri="{FF2B5EF4-FFF2-40B4-BE49-F238E27FC236}">
              <a16:creationId xmlns:a16="http://schemas.microsoft.com/office/drawing/2014/main" id="{31067642-F984-4E81-B079-05A4D1A947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92" name="Picture 491">
          <a:extLst>
            <a:ext uri="{FF2B5EF4-FFF2-40B4-BE49-F238E27FC236}">
              <a16:creationId xmlns:a16="http://schemas.microsoft.com/office/drawing/2014/main" id="{CB2ADF8B-E7E0-4A0E-B5F0-768D224E26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93" name="Picture 492">
          <a:extLst>
            <a:ext uri="{FF2B5EF4-FFF2-40B4-BE49-F238E27FC236}">
              <a16:creationId xmlns:a16="http://schemas.microsoft.com/office/drawing/2014/main" id="{E9D7C53E-5B42-4563-989D-9F85DCBEF3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94" name="Picture 493">
          <a:extLst>
            <a:ext uri="{FF2B5EF4-FFF2-40B4-BE49-F238E27FC236}">
              <a16:creationId xmlns:a16="http://schemas.microsoft.com/office/drawing/2014/main" id="{E5BE1D68-28E2-410E-A23F-1EB19D4CFD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95" name="Picture 494">
          <a:extLst>
            <a:ext uri="{FF2B5EF4-FFF2-40B4-BE49-F238E27FC236}">
              <a16:creationId xmlns:a16="http://schemas.microsoft.com/office/drawing/2014/main" id="{7B010231-83C0-48D6-A727-AB9F5F0098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96" name="Picture 495">
          <a:extLst>
            <a:ext uri="{FF2B5EF4-FFF2-40B4-BE49-F238E27FC236}">
              <a16:creationId xmlns:a16="http://schemas.microsoft.com/office/drawing/2014/main" id="{D8B80CE8-AA98-4350-8B5D-D036622C1A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497" name="Picture 496">
          <a:extLst>
            <a:ext uri="{FF2B5EF4-FFF2-40B4-BE49-F238E27FC236}">
              <a16:creationId xmlns:a16="http://schemas.microsoft.com/office/drawing/2014/main" id="{626B880F-6C55-4AC4-ADF8-4B389C5BD9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498" name="Picture 497">
          <a:extLst>
            <a:ext uri="{FF2B5EF4-FFF2-40B4-BE49-F238E27FC236}">
              <a16:creationId xmlns:a16="http://schemas.microsoft.com/office/drawing/2014/main" id="{551972DB-9221-4F94-800F-2057414932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499" name="Picture 498">
          <a:extLst>
            <a:ext uri="{FF2B5EF4-FFF2-40B4-BE49-F238E27FC236}">
              <a16:creationId xmlns:a16="http://schemas.microsoft.com/office/drawing/2014/main" id="{AC6E50D3-C1E6-46AE-B107-991A496D8C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00" name="Picture 499">
          <a:extLst>
            <a:ext uri="{FF2B5EF4-FFF2-40B4-BE49-F238E27FC236}">
              <a16:creationId xmlns:a16="http://schemas.microsoft.com/office/drawing/2014/main" id="{652FCD21-66A3-4046-ABBB-255B2CAE91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01" name="Picture 500">
          <a:extLst>
            <a:ext uri="{FF2B5EF4-FFF2-40B4-BE49-F238E27FC236}">
              <a16:creationId xmlns:a16="http://schemas.microsoft.com/office/drawing/2014/main" id="{5704EF7C-813A-49D6-A339-81890A5EA0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02" name="Picture 501">
          <a:extLst>
            <a:ext uri="{FF2B5EF4-FFF2-40B4-BE49-F238E27FC236}">
              <a16:creationId xmlns:a16="http://schemas.microsoft.com/office/drawing/2014/main" id="{797987B8-02C3-4DA8-B5DB-554842AF9E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03" name="Picture 502">
          <a:extLst>
            <a:ext uri="{FF2B5EF4-FFF2-40B4-BE49-F238E27FC236}">
              <a16:creationId xmlns:a16="http://schemas.microsoft.com/office/drawing/2014/main" id="{241F5FFE-A0B8-47EB-8C8A-EF36C703DA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04" name="Picture 503">
          <a:extLst>
            <a:ext uri="{FF2B5EF4-FFF2-40B4-BE49-F238E27FC236}">
              <a16:creationId xmlns:a16="http://schemas.microsoft.com/office/drawing/2014/main" id="{A130822E-D583-4F51-9D0D-F20AA6B6AA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505" name="Picture 504">
          <a:extLst>
            <a:ext uri="{FF2B5EF4-FFF2-40B4-BE49-F238E27FC236}">
              <a16:creationId xmlns:a16="http://schemas.microsoft.com/office/drawing/2014/main" id="{CFA3E18C-71AA-4191-B2A5-DC8F27DDF7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506" name="Picture 505">
          <a:extLst>
            <a:ext uri="{FF2B5EF4-FFF2-40B4-BE49-F238E27FC236}">
              <a16:creationId xmlns:a16="http://schemas.microsoft.com/office/drawing/2014/main" id="{3D59BF18-D385-4E47-8416-DBE0BE333F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07" name="Picture 506">
          <a:extLst>
            <a:ext uri="{FF2B5EF4-FFF2-40B4-BE49-F238E27FC236}">
              <a16:creationId xmlns:a16="http://schemas.microsoft.com/office/drawing/2014/main" id="{69087F10-1236-4834-9FFD-A768E82C44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08" name="Picture 507">
          <a:extLst>
            <a:ext uri="{FF2B5EF4-FFF2-40B4-BE49-F238E27FC236}">
              <a16:creationId xmlns:a16="http://schemas.microsoft.com/office/drawing/2014/main" id="{DDFDA846-5C24-47E9-B2CC-61CAF962E4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09" name="Picture 508">
          <a:extLst>
            <a:ext uri="{FF2B5EF4-FFF2-40B4-BE49-F238E27FC236}">
              <a16:creationId xmlns:a16="http://schemas.microsoft.com/office/drawing/2014/main" id="{B43BBA02-7124-4556-9887-932E5A2731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10" name="Picture 509">
          <a:extLst>
            <a:ext uri="{FF2B5EF4-FFF2-40B4-BE49-F238E27FC236}">
              <a16:creationId xmlns:a16="http://schemas.microsoft.com/office/drawing/2014/main" id="{B8D794B8-F91C-4942-822D-F6C08463B4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11" name="Picture 510">
          <a:extLst>
            <a:ext uri="{FF2B5EF4-FFF2-40B4-BE49-F238E27FC236}">
              <a16:creationId xmlns:a16="http://schemas.microsoft.com/office/drawing/2014/main" id="{5439124A-5648-4A86-8370-64412B2B35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12" name="Picture 511">
          <a:extLst>
            <a:ext uri="{FF2B5EF4-FFF2-40B4-BE49-F238E27FC236}">
              <a16:creationId xmlns:a16="http://schemas.microsoft.com/office/drawing/2014/main" id="{E04F512F-6B89-4610-A914-32EE9ED108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13" name="Picture 512">
          <a:extLst>
            <a:ext uri="{FF2B5EF4-FFF2-40B4-BE49-F238E27FC236}">
              <a16:creationId xmlns:a16="http://schemas.microsoft.com/office/drawing/2014/main" id="{3111C978-49F2-49C6-902E-F78666AAE7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14" name="Picture 513">
          <a:extLst>
            <a:ext uri="{FF2B5EF4-FFF2-40B4-BE49-F238E27FC236}">
              <a16:creationId xmlns:a16="http://schemas.microsoft.com/office/drawing/2014/main" id="{83BBBC4F-A7D2-494D-8938-6EE28C923E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73</xdr:row>
      <xdr:rowOff>0</xdr:rowOff>
    </xdr:from>
    <xdr:ext cx="50800" cy="50800"/>
    <xdr:pic>
      <xdr:nvPicPr>
        <xdr:cNvPr id="515" name="Picture 514">
          <a:extLst>
            <a:ext uri="{FF2B5EF4-FFF2-40B4-BE49-F238E27FC236}">
              <a16:creationId xmlns:a16="http://schemas.microsoft.com/office/drawing/2014/main" id="{323E806E-3543-4DC0-A587-0EA7263D51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73</xdr:row>
      <xdr:rowOff>0</xdr:rowOff>
    </xdr:from>
    <xdr:ext cx="50800" cy="50800"/>
    <xdr:pic>
      <xdr:nvPicPr>
        <xdr:cNvPr id="516" name="Picture 515">
          <a:extLst>
            <a:ext uri="{FF2B5EF4-FFF2-40B4-BE49-F238E27FC236}">
              <a16:creationId xmlns:a16="http://schemas.microsoft.com/office/drawing/2014/main" id="{790FB08C-2DE2-478D-A803-A8A2D89033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17" name="Picture 516">
          <a:extLst>
            <a:ext uri="{FF2B5EF4-FFF2-40B4-BE49-F238E27FC236}">
              <a16:creationId xmlns:a16="http://schemas.microsoft.com/office/drawing/2014/main" id="{245DB26E-8018-42DC-A8F3-D8B551BCE4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18" name="Picture 517">
          <a:extLst>
            <a:ext uri="{FF2B5EF4-FFF2-40B4-BE49-F238E27FC236}">
              <a16:creationId xmlns:a16="http://schemas.microsoft.com/office/drawing/2014/main" id="{CD7556C9-11E6-4F8E-8274-C7E813DB98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19" name="Picture 518">
          <a:extLst>
            <a:ext uri="{FF2B5EF4-FFF2-40B4-BE49-F238E27FC236}">
              <a16:creationId xmlns:a16="http://schemas.microsoft.com/office/drawing/2014/main" id="{6F26B2BE-AC1B-47E6-BD24-A7AAAE23A5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20" name="Picture 519">
          <a:extLst>
            <a:ext uri="{FF2B5EF4-FFF2-40B4-BE49-F238E27FC236}">
              <a16:creationId xmlns:a16="http://schemas.microsoft.com/office/drawing/2014/main" id="{1BE856AE-8898-4088-96DB-0A2D7F944A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21" name="Picture 520">
          <a:extLst>
            <a:ext uri="{FF2B5EF4-FFF2-40B4-BE49-F238E27FC236}">
              <a16:creationId xmlns:a16="http://schemas.microsoft.com/office/drawing/2014/main" id="{CE239B59-C5CE-4FDB-9F4D-7F635281EA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22" name="Picture 521">
          <a:extLst>
            <a:ext uri="{FF2B5EF4-FFF2-40B4-BE49-F238E27FC236}">
              <a16:creationId xmlns:a16="http://schemas.microsoft.com/office/drawing/2014/main" id="{C1CC70FA-1DAC-4C77-8770-66A58FDC72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23" name="Picture 522">
          <a:extLst>
            <a:ext uri="{FF2B5EF4-FFF2-40B4-BE49-F238E27FC236}">
              <a16:creationId xmlns:a16="http://schemas.microsoft.com/office/drawing/2014/main" id="{C1C0A08A-2028-448B-AD19-4ED5D5E082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73</xdr:row>
      <xdr:rowOff>0</xdr:rowOff>
    </xdr:from>
    <xdr:ext cx="50800" cy="50800"/>
    <xdr:pic>
      <xdr:nvPicPr>
        <xdr:cNvPr id="524" name="Picture 523">
          <a:extLst>
            <a:ext uri="{FF2B5EF4-FFF2-40B4-BE49-F238E27FC236}">
              <a16:creationId xmlns:a16="http://schemas.microsoft.com/office/drawing/2014/main" id="{4CD8C810-EBC2-4B65-9C9D-A3CAE65605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525" name="Picture 524">
          <a:extLst>
            <a:ext uri="{FF2B5EF4-FFF2-40B4-BE49-F238E27FC236}">
              <a16:creationId xmlns:a16="http://schemas.microsoft.com/office/drawing/2014/main" id="{8EFE6AB3-C2A2-460A-B0B3-482D96E393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526" name="Picture 525">
          <a:extLst>
            <a:ext uri="{FF2B5EF4-FFF2-40B4-BE49-F238E27FC236}">
              <a16:creationId xmlns:a16="http://schemas.microsoft.com/office/drawing/2014/main" id="{0B00834E-C53E-4383-8046-D6B3D9D065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527" name="Picture 526">
          <a:extLst>
            <a:ext uri="{FF2B5EF4-FFF2-40B4-BE49-F238E27FC236}">
              <a16:creationId xmlns:a16="http://schemas.microsoft.com/office/drawing/2014/main" id="{33DA10B1-677F-4664-A040-3E91299510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76</xdr:row>
      <xdr:rowOff>0</xdr:rowOff>
    </xdr:from>
    <xdr:ext cx="50800" cy="50800"/>
    <xdr:pic>
      <xdr:nvPicPr>
        <xdr:cNvPr id="528" name="Picture 527">
          <a:extLst>
            <a:ext uri="{FF2B5EF4-FFF2-40B4-BE49-F238E27FC236}">
              <a16:creationId xmlns:a16="http://schemas.microsoft.com/office/drawing/2014/main" id="{E48E94C0-82B5-4858-84F7-736C86B775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76</xdr:row>
      <xdr:rowOff>0</xdr:rowOff>
    </xdr:from>
    <xdr:ext cx="50800" cy="50800"/>
    <xdr:pic>
      <xdr:nvPicPr>
        <xdr:cNvPr id="529" name="Picture 528">
          <a:extLst>
            <a:ext uri="{FF2B5EF4-FFF2-40B4-BE49-F238E27FC236}">
              <a16:creationId xmlns:a16="http://schemas.microsoft.com/office/drawing/2014/main" id="{8273B51E-F496-4E24-8F85-968E51551D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74</xdr:row>
      <xdr:rowOff>0</xdr:rowOff>
    </xdr:from>
    <xdr:ext cx="50800" cy="50800"/>
    <xdr:pic>
      <xdr:nvPicPr>
        <xdr:cNvPr id="530" name="Picture 529">
          <a:extLst>
            <a:ext uri="{FF2B5EF4-FFF2-40B4-BE49-F238E27FC236}">
              <a16:creationId xmlns:a16="http://schemas.microsoft.com/office/drawing/2014/main" id="{FA8EB291-3561-4C5E-92A1-92EEF1E71B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31" name="Picture 530">
          <a:extLst>
            <a:ext uri="{FF2B5EF4-FFF2-40B4-BE49-F238E27FC236}">
              <a16:creationId xmlns:a16="http://schemas.microsoft.com/office/drawing/2014/main" id="{E920708C-9F6E-4FCE-AF1E-5A9011D625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74</xdr:row>
      <xdr:rowOff>0</xdr:rowOff>
    </xdr:from>
    <xdr:ext cx="50800" cy="50800"/>
    <xdr:pic>
      <xdr:nvPicPr>
        <xdr:cNvPr id="532" name="Picture 531">
          <a:extLst>
            <a:ext uri="{FF2B5EF4-FFF2-40B4-BE49-F238E27FC236}">
              <a16:creationId xmlns:a16="http://schemas.microsoft.com/office/drawing/2014/main" id="{707CFF92-7656-4CF5-9951-59BBE97BC2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74</xdr:row>
      <xdr:rowOff>0</xdr:rowOff>
    </xdr:from>
    <xdr:ext cx="50800" cy="50800"/>
    <xdr:pic>
      <xdr:nvPicPr>
        <xdr:cNvPr id="533" name="Picture 532">
          <a:extLst>
            <a:ext uri="{FF2B5EF4-FFF2-40B4-BE49-F238E27FC236}">
              <a16:creationId xmlns:a16="http://schemas.microsoft.com/office/drawing/2014/main" id="{9BD97D69-44F5-4475-9D31-F2CCA63FBE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34" name="Picture 533">
          <a:extLst>
            <a:ext uri="{FF2B5EF4-FFF2-40B4-BE49-F238E27FC236}">
              <a16:creationId xmlns:a16="http://schemas.microsoft.com/office/drawing/2014/main" id="{CA477085-445B-4407-AA9C-74FFB20F6F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35" name="Picture 534">
          <a:extLst>
            <a:ext uri="{FF2B5EF4-FFF2-40B4-BE49-F238E27FC236}">
              <a16:creationId xmlns:a16="http://schemas.microsoft.com/office/drawing/2014/main" id="{9BB6C213-A880-4313-8AD2-14AEF96FBB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36" name="Picture 535">
          <a:extLst>
            <a:ext uri="{FF2B5EF4-FFF2-40B4-BE49-F238E27FC236}">
              <a16:creationId xmlns:a16="http://schemas.microsoft.com/office/drawing/2014/main" id="{E9C6EDDE-D871-42A3-AF15-6F5C7A22CD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37" name="Picture 536">
          <a:extLst>
            <a:ext uri="{FF2B5EF4-FFF2-40B4-BE49-F238E27FC236}">
              <a16:creationId xmlns:a16="http://schemas.microsoft.com/office/drawing/2014/main" id="{B450E431-817E-409F-A079-B84C52681E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38" name="Picture 537">
          <a:extLst>
            <a:ext uri="{FF2B5EF4-FFF2-40B4-BE49-F238E27FC236}">
              <a16:creationId xmlns:a16="http://schemas.microsoft.com/office/drawing/2014/main" id="{F14A83A4-1343-40C3-9E41-8414DB716E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39" name="Picture 538">
          <a:extLst>
            <a:ext uri="{FF2B5EF4-FFF2-40B4-BE49-F238E27FC236}">
              <a16:creationId xmlns:a16="http://schemas.microsoft.com/office/drawing/2014/main" id="{4A60584D-E1EC-4FA7-8434-EDCE58807E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40" name="Picture 539">
          <a:extLst>
            <a:ext uri="{FF2B5EF4-FFF2-40B4-BE49-F238E27FC236}">
              <a16:creationId xmlns:a16="http://schemas.microsoft.com/office/drawing/2014/main" id="{D0B11F2C-0842-4E5F-946A-D14276AE2B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41" name="Picture 540">
          <a:extLst>
            <a:ext uri="{FF2B5EF4-FFF2-40B4-BE49-F238E27FC236}">
              <a16:creationId xmlns:a16="http://schemas.microsoft.com/office/drawing/2014/main" id="{1C96334A-5F23-4530-9AA1-E61CBC1738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42" name="Picture 541">
          <a:extLst>
            <a:ext uri="{FF2B5EF4-FFF2-40B4-BE49-F238E27FC236}">
              <a16:creationId xmlns:a16="http://schemas.microsoft.com/office/drawing/2014/main" id="{9013D38B-B447-4488-9B32-5239B3DB5A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43" name="Picture 542">
          <a:extLst>
            <a:ext uri="{FF2B5EF4-FFF2-40B4-BE49-F238E27FC236}">
              <a16:creationId xmlns:a16="http://schemas.microsoft.com/office/drawing/2014/main" id="{7EE87CA4-82AF-4234-A224-00E23627B7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44" name="Picture 543">
          <a:extLst>
            <a:ext uri="{FF2B5EF4-FFF2-40B4-BE49-F238E27FC236}">
              <a16:creationId xmlns:a16="http://schemas.microsoft.com/office/drawing/2014/main" id="{9E35179F-073D-449C-A745-4E66FD4B2C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45" name="Picture 544">
          <a:extLst>
            <a:ext uri="{FF2B5EF4-FFF2-40B4-BE49-F238E27FC236}">
              <a16:creationId xmlns:a16="http://schemas.microsoft.com/office/drawing/2014/main" id="{835D64E0-8865-488D-A5C3-517371DEA8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46" name="Picture 545">
          <a:extLst>
            <a:ext uri="{FF2B5EF4-FFF2-40B4-BE49-F238E27FC236}">
              <a16:creationId xmlns:a16="http://schemas.microsoft.com/office/drawing/2014/main" id="{974E5594-D0E0-48D0-844A-B963E8EB70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47" name="Picture 546">
          <a:extLst>
            <a:ext uri="{FF2B5EF4-FFF2-40B4-BE49-F238E27FC236}">
              <a16:creationId xmlns:a16="http://schemas.microsoft.com/office/drawing/2014/main" id="{6A5EFABD-0E31-4E9F-87D9-B6496D30C0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48" name="Picture 547">
          <a:extLst>
            <a:ext uri="{FF2B5EF4-FFF2-40B4-BE49-F238E27FC236}">
              <a16:creationId xmlns:a16="http://schemas.microsoft.com/office/drawing/2014/main" id="{AE412A05-47E3-4CCA-A6BE-82673CE8FE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74</xdr:row>
      <xdr:rowOff>0</xdr:rowOff>
    </xdr:from>
    <xdr:ext cx="50800" cy="50800"/>
    <xdr:pic>
      <xdr:nvPicPr>
        <xdr:cNvPr id="549" name="Picture 548">
          <a:extLst>
            <a:ext uri="{FF2B5EF4-FFF2-40B4-BE49-F238E27FC236}">
              <a16:creationId xmlns:a16="http://schemas.microsoft.com/office/drawing/2014/main" id="{ED764270-606C-433C-9DF3-85FE8897BB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74</xdr:row>
      <xdr:rowOff>0</xdr:rowOff>
    </xdr:from>
    <xdr:ext cx="50800" cy="50800"/>
    <xdr:pic>
      <xdr:nvPicPr>
        <xdr:cNvPr id="550" name="Picture 549">
          <a:extLst>
            <a:ext uri="{FF2B5EF4-FFF2-40B4-BE49-F238E27FC236}">
              <a16:creationId xmlns:a16="http://schemas.microsoft.com/office/drawing/2014/main" id="{844C63D4-4D37-471A-917D-4AE6BA41DB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51" name="Picture 550">
          <a:extLst>
            <a:ext uri="{FF2B5EF4-FFF2-40B4-BE49-F238E27FC236}">
              <a16:creationId xmlns:a16="http://schemas.microsoft.com/office/drawing/2014/main" id="{A0CD10C9-D11D-4972-9EF6-02C32AAB12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52" name="Picture 551">
          <a:extLst>
            <a:ext uri="{FF2B5EF4-FFF2-40B4-BE49-F238E27FC236}">
              <a16:creationId xmlns:a16="http://schemas.microsoft.com/office/drawing/2014/main" id="{153F9943-DE89-44C1-BF63-C77405BC2E3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53" name="Picture 552">
          <a:extLst>
            <a:ext uri="{FF2B5EF4-FFF2-40B4-BE49-F238E27FC236}">
              <a16:creationId xmlns:a16="http://schemas.microsoft.com/office/drawing/2014/main" id="{9E0F2AAD-C7B3-4B9C-90E8-ACB02F78A8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54" name="Picture 553">
          <a:extLst>
            <a:ext uri="{FF2B5EF4-FFF2-40B4-BE49-F238E27FC236}">
              <a16:creationId xmlns:a16="http://schemas.microsoft.com/office/drawing/2014/main" id="{AC6FD696-FD4C-4493-A7C6-91AD339537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74</xdr:row>
      <xdr:rowOff>0</xdr:rowOff>
    </xdr:from>
    <xdr:ext cx="50800" cy="50800"/>
    <xdr:pic>
      <xdr:nvPicPr>
        <xdr:cNvPr id="555" name="Picture 554">
          <a:extLst>
            <a:ext uri="{FF2B5EF4-FFF2-40B4-BE49-F238E27FC236}">
              <a16:creationId xmlns:a16="http://schemas.microsoft.com/office/drawing/2014/main" id="{D20D8FCF-B73E-4B1B-AF04-F46D6B2DBD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74</xdr:row>
      <xdr:rowOff>0</xdr:rowOff>
    </xdr:from>
    <xdr:ext cx="50800" cy="50800"/>
    <xdr:pic>
      <xdr:nvPicPr>
        <xdr:cNvPr id="556" name="Picture 555">
          <a:extLst>
            <a:ext uri="{FF2B5EF4-FFF2-40B4-BE49-F238E27FC236}">
              <a16:creationId xmlns:a16="http://schemas.microsoft.com/office/drawing/2014/main" id="{63C71C98-24E8-4267-BC17-682E0211F8B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57" name="Picture 556">
          <a:extLst>
            <a:ext uri="{FF2B5EF4-FFF2-40B4-BE49-F238E27FC236}">
              <a16:creationId xmlns:a16="http://schemas.microsoft.com/office/drawing/2014/main" id="{294B2E78-5017-467B-9F90-F48A04F336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58" name="Picture 557">
          <a:extLst>
            <a:ext uri="{FF2B5EF4-FFF2-40B4-BE49-F238E27FC236}">
              <a16:creationId xmlns:a16="http://schemas.microsoft.com/office/drawing/2014/main" id="{644B5D7F-3D5E-4A2B-8A8D-283BB31195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59" name="Picture 558">
          <a:extLst>
            <a:ext uri="{FF2B5EF4-FFF2-40B4-BE49-F238E27FC236}">
              <a16:creationId xmlns:a16="http://schemas.microsoft.com/office/drawing/2014/main" id="{4A3ECF91-7491-4011-94C1-D56AF518D2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60" name="Picture 559">
          <a:extLst>
            <a:ext uri="{FF2B5EF4-FFF2-40B4-BE49-F238E27FC236}">
              <a16:creationId xmlns:a16="http://schemas.microsoft.com/office/drawing/2014/main" id="{2B95F45C-DFFA-4E05-ACC3-A9C5AADCB8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61" name="Picture 560">
          <a:extLst>
            <a:ext uri="{FF2B5EF4-FFF2-40B4-BE49-F238E27FC236}">
              <a16:creationId xmlns:a16="http://schemas.microsoft.com/office/drawing/2014/main" id="{A816BD82-3CB0-4329-A038-0D46263F52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62" name="Picture 561">
          <a:extLst>
            <a:ext uri="{FF2B5EF4-FFF2-40B4-BE49-F238E27FC236}">
              <a16:creationId xmlns:a16="http://schemas.microsoft.com/office/drawing/2014/main" id="{F4F9B936-D1E1-4BA4-B9BD-FAA039B048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63" name="Picture 562">
          <a:extLst>
            <a:ext uri="{FF2B5EF4-FFF2-40B4-BE49-F238E27FC236}">
              <a16:creationId xmlns:a16="http://schemas.microsoft.com/office/drawing/2014/main" id="{540DD578-8BD1-4F67-A25F-4A679814C9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64" name="Picture 563">
          <a:extLst>
            <a:ext uri="{FF2B5EF4-FFF2-40B4-BE49-F238E27FC236}">
              <a16:creationId xmlns:a16="http://schemas.microsoft.com/office/drawing/2014/main" id="{0B90B16C-E82C-4E48-ACCB-4752D80BB2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65" name="Picture 564">
          <a:extLst>
            <a:ext uri="{FF2B5EF4-FFF2-40B4-BE49-F238E27FC236}">
              <a16:creationId xmlns:a16="http://schemas.microsoft.com/office/drawing/2014/main" id="{73388BB8-490B-4993-9875-665544B3DC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74</xdr:row>
      <xdr:rowOff>0</xdr:rowOff>
    </xdr:from>
    <xdr:ext cx="50800" cy="50800"/>
    <xdr:pic>
      <xdr:nvPicPr>
        <xdr:cNvPr id="566" name="Picture 565">
          <a:extLst>
            <a:ext uri="{FF2B5EF4-FFF2-40B4-BE49-F238E27FC236}">
              <a16:creationId xmlns:a16="http://schemas.microsoft.com/office/drawing/2014/main" id="{C12A7B1D-9FF1-4970-893E-C19DFDE2CB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74</xdr:row>
      <xdr:rowOff>0</xdr:rowOff>
    </xdr:from>
    <xdr:ext cx="50800" cy="50800"/>
    <xdr:pic>
      <xdr:nvPicPr>
        <xdr:cNvPr id="567" name="Picture 566">
          <a:extLst>
            <a:ext uri="{FF2B5EF4-FFF2-40B4-BE49-F238E27FC236}">
              <a16:creationId xmlns:a16="http://schemas.microsoft.com/office/drawing/2014/main" id="{5B6AB2C1-8EAD-4D99-8ADE-0A1C2F25FC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68" name="Picture 567">
          <a:extLst>
            <a:ext uri="{FF2B5EF4-FFF2-40B4-BE49-F238E27FC236}">
              <a16:creationId xmlns:a16="http://schemas.microsoft.com/office/drawing/2014/main" id="{ED2D472A-DB48-4F61-879F-BAD991E2B7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69" name="Picture 568">
          <a:extLst>
            <a:ext uri="{FF2B5EF4-FFF2-40B4-BE49-F238E27FC236}">
              <a16:creationId xmlns:a16="http://schemas.microsoft.com/office/drawing/2014/main" id="{90953C38-E64B-4199-8DF6-BA412908B5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70" name="Picture 569">
          <a:extLst>
            <a:ext uri="{FF2B5EF4-FFF2-40B4-BE49-F238E27FC236}">
              <a16:creationId xmlns:a16="http://schemas.microsoft.com/office/drawing/2014/main" id="{A4CBFB25-B012-4477-969A-83929FFDF3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71" name="Picture 570">
          <a:extLst>
            <a:ext uri="{FF2B5EF4-FFF2-40B4-BE49-F238E27FC236}">
              <a16:creationId xmlns:a16="http://schemas.microsoft.com/office/drawing/2014/main" id="{010C512C-0FE2-4C6A-AE36-2A770B5495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72" name="Picture 571">
          <a:extLst>
            <a:ext uri="{FF2B5EF4-FFF2-40B4-BE49-F238E27FC236}">
              <a16:creationId xmlns:a16="http://schemas.microsoft.com/office/drawing/2014/main" id="{066306B1-BF63-4B2D-BEC3-06D1DE0F1D3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74</xdr:row>
      <xdr:rowOff>0</xdr:rowOff>
    </xdr:from>
    <xdr:ext cx="50800" cy="50800"/>
    <xdr:pic>
      <xdr:nvPicPr>
        <xdr:cNvPr id="573" name="Picture 572">
          <a:extLst>
            <a:ext uri="{FF2B5EF4-FFF2-40B4-BE49-F238E27FC236}">
              <a16:creationId xmlns:a16="http://schemas.microsoft.com/office/drawing/2014/main" id="{5B5DD212-1D92-45CC-9954-3BC067EFB8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74</xdr:row>
      <xdr:rowOff>0</xdr:rowOff>
    </xdr:from>
    <xdr:ext cx="50800" cy="50800"/>
    <xdr:pic>
      <xdr:nvPicPr>
        <xdr:cNvPr id="574" name="Picture 573">
          <a:extLst>
            <a:ext uri="{FF2B5EF4-FFF2-40B4-BE49-F238E27FC236}">
              <a16:creationId xmlns:a16="http://schemas.microsoft.com/office/drawing/2014/main" id="{2F72D7B5-D6C7-4147-8BE3-F2C8A6F7EF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75" name="Picture 574">
          <a:extLst>
            <a:ext uri="{FF2B5EF4-FFF2-40B4-BE49-F238E27FC236}">
              <a16:creationId xmlns:a16="http://schemas.microsoft.com/office/drawing/2014/main" id="{4D0EF7A6-812E-4FE2-AEB2-0B13AA942F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76" name="Picture 575">
          <a:extLst>
            <a:ext uri="{FF2B5EF4-FFF2-40B4-BE49-F238E27FC236}">
              <a16:creationId xmlns:a16="http://schemas.microsoft.com/office/drawing/2014/main" id="{3BC882E6-0E63-4F67-BAD8-97DF3CF493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77" name="Picture 576">
          <a:extLst>
            <a:ext uri="{FF2B5EF4-FFF2-40B4-BE49-F238E27FC236}">
              <a16:creationId xmlns:a16="http://schemas.microsoft.com/office/drawing/2014/main" id="{67C70DEE-8E4B-43BF-82F0-7DC72F3E33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78" name="Picture 577">
          <a:extLst>
            <a:ext uri="{FF2B5EF4-FFF2-40B4-BE49-F238E27FC236}">
              <a16:creationId xmlns:a16="http://schemas.microsoft.com/office/drawing/2014/main" id="{C34D32C6-BB65-4D40-A38D-AD12F06879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79" name="Picture 578">
          <a:extLst>
            <a:ext uri="{FF2B5EF4-FFF2-40B4-BE49-F238E27FC236}">
              <a16:creationId xmlns:a16="http://schemas.microsoft.com/office/drawing/2014/main" id="{0CEB8860-F2D6-4D2A-8853-77A4FA0507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80" name="Picture 579">
          <a:extLst>
            <a:ext uri="{FF2B5EF4-FFF2-40B4-BE49-F238E27FC236}">
              <a16:creationId xmlns:a16="http://schemas.microsoft.com/office/drawing/2014/main" id="{38187852-7CFC-474C-8093-83E44C2437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81" name="Picture 580">
          <a:extLst>
            <a:ext uri="{FF2B5EF4-FFF2-40B4-BE49-F238E27FC236}">
              <a16:creationId xmlns:a16="http://schemas.microsoft.com/office/drawing/2014/main" id="{098D00F1-BE90-4F01-9D04-C6757EC4FF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82" name="Picture 581">
          <a:extLst>
            <a:ext uri="{FF2B5EF4-FFF2-40B4-BE49-F238E27FC236}">
              <a16:creationId xmlns:a16="http://schemas.microsoft.com/office/drawing/2014/main" id="{B36415A3-8082-458F-BB96-C785F61F17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74</xdr:row>
      <xdr:rowOff>0</xdr:rowOff>
    </xdr:from>
    <xdr:ext cx="50800" cy="50800"/>
    <xdr:pic>
      <xdr:nvPicPr>
        <xdr:cNvPr id="583" name="Picture 582">
          <a:extLst>
            <a:ext uri="{FF2B5EF4-FFF2-40B4-BE49-F238E27FC236}">
              <a16:creationId xmlns:a16="http://schemas.microsoft.com/office/drawing/2014/main" id="{DE89B636-C5C3-4B64-9254-EA57C3C046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74</xdr:row>
      <xdr:rowOff>0</xdr:rowOff>
    </xdr:from>
    <xdr:ext cx="50800" cy="50800"/>
    <xdr:pic>
      <xdr:nvPicPr>
        <xdr:cNvPr id="584" name="Picture 583">
          <a:extLst>
            <a:ext uri="{FF2B5EF4-FFF2-40B4-BE49-F238E27FC236}">
              <a16:creationId xmlns:a16="http://schemas.microsoft.com/office/drawing/2014/main" id="{FEF21E3E-CA85-49FF-A068-E881134902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85" name="Picture 584">
          <a:extLst>
            <a:ext uri="{FF2B5EF4-FFF2-40B4-BE49-F238E27FC236}">
              <a16:creationId xmlns:a16="http://schemas.microsoft.com/office/drawing/2014/main" id="{0CF4CDFA-1F49-4E19-977D-62A3B0DCCA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86" name="Picture 585">
          <a:extLst>
            <a:ext uri="{FF2B5EF4-FFF2-40B4-BE49-F238E27FC236}">
              <a16:creationId xmlns:a16="http://schemas.microsoft.com/office/drawing/2014/main" id="{DB60D01C-5973-475D-8EB3-CE53FA9F10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87" name="Picture 586">
          <a:extLst>
            <a:ext uri="{FF2B5EF4-FFF2-40B4-BE49-F238E27FC236}">
              <a16:creationId xmlns:a16="http://schemas.microsoft.com/office/drawing/2014/main" id="{00324BC8-0948-4D5B-A80C-8F53669E00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88" name="Picture 587">
          <a:extLst>
            <a:ext uri="{FF2B5EF4-FFF2-40B4-BE49-F238E27FC236}">
              <a16:creationId xmlns:a16="http://schemas.microsoft.com/office/drawing/2014/main" id="{AAC50242-D23A-4DB7-8AD5-72200058A0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89" name="Picture 588">
          <a:extLst>
            <a:ext uri="{FF2B5EF4-FFF2-40B4-BE49-F238E27FC236}">
              <a16:creationId xmlns:a16="http://schemas.microsoft.com/office/drawing/2014/main" id="{CB3C20BE-F606-4CEF-B6E1-3358BEA1BF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90" name="Picture 589">
          <a:extLst>
            <a:ext uri="{FF2B5EF4-FFF2-40B4-BE49-F238E27FC236}">
              <a16:creationId xmlns:a16="http://schemas.microsoft.com/office/drawing/2014/main" id="{D7713A71-2899-4131-B4DB-46626E6FD7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91" name="Picture 590">
          <a:extLst>
            <a:ext uri="{FF2B5EF4-FFF2-40B4-BE49-F238E27FC236}">
              <a16:creationId xmlns:a16="http://schemas.microsoft.com/office/drawing/2014/main" id="{15BC3A50-6967-4502-86CD-10F56CF59E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74</xdr:row>
      <xdr:rowOff>0</xdr:rowOff>
    </xdr:from>
    <xdr:ext cx="50800" cy="50800"/>
    <xdr:pic>
      <xdr:nvPicPr>
        <xdr:cNvPr id="592" name="Picture 591">
          <a:extLst>
            <a:ext uri="{FF2B5EF4-FFF2-40B4-BE49-F238E27FC236}">
              <a16:creationId xmlns:a16="http://schemas.microsoft.com/office/drawing/2014/main" id="{211738A0-6826-4430-ADA8-31132546F0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593" name="Picture 592">
          <a:extLst>
            <a:ext uri="{FF2B5EF4-FFF2-40B4-BE49-F238E27FC236}">
              <a16:creationId xmlns:a16="http://schemas.microsoft.com/office/drawing/2014/main" id="{E6A01AF5-2465-4CBD-8FFB-4F61C7B2A9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594" name="Picture 593">
          <a:extLst>
            <a:ext uri="{FF2B5EF4-FFF2-40B4-BE49-F238E27FC236}">
              <a16:creationId xmlns:a16="http://schemas.microsoft.com/office/drawing/2014/main" id="{7183139A-6E33-4CAB-A565-421C0F22E2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75</xdr:row>
      <xdr:rowOff>0</xdr:rowOff>
    </xdr:from>
    <xdr:ext cx="50800" cy="50800"/>
    <xdr:pic>
      <xdr:nvPicPr>
        <xdr:cNvPr id="595" name="Picture 594">
          <a:extLst>
            <a:ext uri="{FF2B5EF4-FFF2-40B4-BE49-F238E27FC236}">
              <a16:creationId xmlns:a16="http://schemas.microsoft.com/office/drawing/2014/main" id="{21A1DB73-0885-4175-8E81-60CE6394E0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75</xdr:row>
      <xdr:rowOff>0</xdr:rowOff>
    </xdr:from>
    <xdr:ext cx="50800" cy="50800"/>
    <xdr:pic>
      <xdr:nvPicPr>
        <xdr:cNvPr id="596" name="Picture 595">
          <a:extLst>
            <a:ext uri="{FF2B5EF4-FFF2-40B4-BE49-F238E27FC236}">
              <a16:creationId xmlns:a16="http://schemas.microsoft.com/office/drawing/2014/main" id="{B688DB3A-FF78-4A06-88E0-DF59EDF278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597" name="Picture 596">
          <a:extLst>
            <a:ext uri="{FF2B5EF4-FFF2-40B4-BE49-F238E27FC236}">
              <a16:creationId xmlns:a16="http://schemas.microsoft.com/office/drawing/2014/main" id="{14733D25-CD3E-4928-A7DB-B3D10E7A48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598" name="Picture 597">
          <a:extLst>
            <a:ext uri="{FF2B5EF4-FFF2-40B4-BE49-F238E27FC236}">
              <a16:creationId xmlns:a16="http://schemas.microsoft.com/office/drawing/2014/main" id="{6590DD59-3F5D-4596-A4B7-B3B2089D98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599" name="Picture 598">
          <a:extLst>
            <a:ext uri="{FF2B5EF4-FFF2-40B4-BE49-F238E27FC236}">
              <a16:creationId xmlns:a16="http://schemas.microsoft.com/office/drawing/2014/main" id="{C4065253-2E56-43CF-BBDB-ACF0C8BF02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00" name="Picture 599">
          <a:extLst>
            <a:ext uri="{FF2B5EF4-FFF2-40B4-BE49-F238E27FC236}">
              <a16:creationId xmlns:a16="http://schemas.microsoft.com/office/drawing/2014/main" id="{A29D11F1-F231-4709-8CFB-B65B7B8B55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01" name="Picture 600">
          <a:extLst>
            <a:ext uri="{FF2B5EF4-FFF2-40B4-BE49-F238E27FC236}">
              <a16:creationId xmlns:a16="http://schemas.microsoft.com/office/drawing/2014/main" id="{C46B8916-57A6-491B-84E0-816EA9E34A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02" name="Picture 601">
          <a:extLst>
            <a:ext uri="{FF2B5EF4-FFF2-40B4-BE49-F238E27FC236}">
              <a16:creationId xmlns:a16="http://schemas.microsoft.com/office/drawing/2014/main" id="{30EB04A4-C3CF-4631-BB3D-B29A0A5ED4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03" name="Picture 602">
          <a:extLst>
            <a:ext uri="{FF2B5EF4-FFF2-40B4-BE49-F238E27FC236}">
              <a16:creationId xmlns:a16="http://schemas.microsoft.com/office/drawing/2014/main" id="{8B67CD45-4372-443A-8B29-45FC945784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04" name="Picture 603">
          <a:extLst>
            <a:ext uri="{FF2B5EF4-FFF2-40B4-BE49-F238E27FC236}">
              <a16:creationId xmlns:a16="http://schemas.microsoft.com/office/drawing/2014/main" id="{9BB085B3-2F92-4F74-9218-ABC529204B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05" name="Picture 604">
          <a:extLst>
            <a:ext uri="{FF2B5EF4-FFF2-40B4-BE49-F238E27FC236}">
              <a16:creationId xmlns:a16="http://schemas.microsoft.com/office/drawing/2014/main" id="{A82425FE-04FC-42FC-88D0-FA504C1F62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06" name="Picture 605">
          <a:extLst>
            <a:ext uri="{FF2B5EF4-FFF2-40B4-BE49-F238E27FC236}">
              <a16:creationId xmlns:a16="http://schemas.microsoft.com/office/drawing/2014/main" id="{673FA2DB-2BA1-401C-99BC-5FBE8F4254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07" name="Picture 606">
          <a:extLst>
            <a:ext uri="{FF2B5EF4-FFF2-40B4-BE49-F238E27FC236}">
              <a16:creationId xmlns:a16="http://schemas.microsoft.com/office/drawing/2014/main" id="{005FFBEA-D646-48B0-B548-FBA60DD9F9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08" name="Picture 607">
          <a:extLst>
            <a:ext uri="{FF2B5EF4-FFF2-40B4-BE49-F238E27FC236}">
              <a16:creationId xmlns:a16="http://schemas.microsoft.com/office/drawing/2014/main" id="{3A242AC2-6631-40B3-BA6D-7C22A25F74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09" name="Picture 608">
          <a:extLst>
            <a:ext uri="{FF2B5EF4-FFF2-40B4-BE49-F238E27FC236}">
              <a16:creationId xmlns:a16="http://schemas.microsoft.com/office/drawing/2014/main" id="{74701E1F-6D0D-42FC-9EEA-39E8C8C129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10" name="Picture 609">
          <a:extLst>
            <a:ext uri="{FF2B5EF4-FFF2-40B4-BE49-F238E27FC236}">
              <a16:creationId xmlns:a16="http://schemas.microsoft.com/office/drawing/2014/main" id="{9605BE64-FA29-45D1-A80B-FB6EF19EA5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11" name="Picture 610">
          <a:extLst>
            <a:ext uri="{FF2B5EF4-FFF2-40B4-BE49-F238E27FC236}">
              <a16:creationId xmlns:a16="http://schemas.microsoft.com/office/drawing/2014/main" id="{158D2FAF-B936-4121-B0F6-6B07BFB443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75</xdr:row>
      <xdr:rowOff>0</xdr:rowOff>
    </xdr:from>
    <xdr:ext cx="50800" cy="50800"/>
    <xdr:pic>
      <xdr:nvPicPr>
        <xdr:cNvPr id="612" name="Picture 611">
          <a:extLst>
            <a:ext uri="{FF2B5EF4-FFF2-40B4-BE49-F238E27FC236}">
              <a16:creationId xmlns:a16="http://schemas.microsoft.com/office/drawing/2014/main" id="{2F9B4BA9-FC24-435F-B9A7-B5CD6BF615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75</xdr:row>
      <xdr:rowOff>0</xdr:rowOff>
    </xdr:from>
    <xdr:ext cx="50800" cy="50800"/>
    <xdr:pic>
      <xdr:nvPicPr>
        <xdr:cNvPr id="613" name="Picture 612">
          <a:extLst>
            <a:ext uri="{FF2B5EF4-FFF2-40B4-BE49-F238E27FC236}">
              <a16:creationId xmlns:a16="http://schemas.microsoft.com/office/drawing/2014/main" id="{E5D210A0-2BEB-4B73-AF96-908AC0B200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14" name="Picture 613">
          <a:extLst>
            <a:ext uri="{FF2B5EF4-FFF2-40B4-BE49-F238E27FC236}">
              <a16:creationId xmlns:a16="http://schemas.microsoft.com/office/drawing/2014/main" id="{9107E444-8C01-4CF9-9CED-B354A5FE0C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15" name="Picture 614">
          <a:extLst>
            <a:ext uri="{FF2B5EF4-FFF2-40B4-BE49-F238E27FC236}">
              <a16:creationId xmlns:a16="http://schemas.microsoft.com/office/drawing/2014/main" id="{842AC7CE-3648-420E-88CC-F92CC05CE7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16" name="Picture 615">
          <a:extLst>
            <a:ext uri="{FF2B5EF4-FFF2-40B4-BE49-F238E27FC236}">
              <a16:creationId xmlns:a16="http://schemas.microsoft.com/office/drawing/2014/main" id="{7E63EF4D-40D5-442E-8B4C-35263EB195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17" name="Picture 616">
          <a:extLst>
            <a:ext uri="{FF2B5EF4-FFF2-40B4-BE49-F238E27FC236}">
              <a16:creationId xmlns:a16="http://schemas.microsoft.com/office/drawing/2014/main" id="{BF9210B1-2026-47BB-B8B2-B8FBB1A7CC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75</xdr:row>
      <xdr:rowOff>0</xdr:rowOff>
    </xdr:from>
    <xdr:ext cx="50800" cy="50800"/>
    <xdr:pic>
      <xdr:nvPicPr>
        <xdr:cNvPr id="618" name="Picture 617">
          <a:extLst>
            <a:ext uri="{FF2B5EF4-FFF2-40B4-BE49-F238E27FC236}">
              <a16:creationId xmlns:a16="http://schemas.microsoft.com/office/drawing/2014/main" id="{4E76B591-AB6D-406F-961D-50BE129BC4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75</xdr:row>
      <xdr:rowOff>0</xdr:rowOff>
    </xdr:from>
    <xdr:ext cx="50800" cy="50800"/>
    <xdr:pic>
      <xdr:nvPicPr>
        <xdr:cNvPr id="619" name="Picture 618">
          <a:extLst>
            <a:ext uri="{FF2B5EF4-FFF2-40B4-BE49-F238E27FC236}">
              <a16:creationId xmlns:a16="http://schemas.microsoft.com/office/drawing/2014/main" id="{367DA268-9213-4302-81BB-4DA192501C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20" name="Picture 619">
          <a:extLst>
            <a:ext uri="{FF2B5EF4-FFF2-40B4-BE49-F238E27FC236}">
              <a16:creationId xmlns:a16="http://schemas.microsoft.com/office/drawing/2014/main" id="{9C35E4D6-C3DA-4BA3-B3CC-56746770D9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21" name="Picture 620">
          <a:extLst>
            <a:ext uri="{FF2B5EF4-FFF2-40B4-BE49-F238E27FC236}">
              <a16:creationId xmlns:a16="http://schemas.microsoft.com/office/drawing/2014/main" id="{D5A362D2-B9EA-41D9-B1F5-C659861C59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22" name="Picture 621">
          <a:extLst>
            <a:ext uri="{FF2B5EF4-FFF2-40B4-BE49-F238E27FC236}">
              <a16:creationId xmlns:a16="http://schemas.microsoft.com/office/drawing/2014/main" id="{C45CDE80-0246-4F7C-A595-1E44A5A24C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23" name="Picture 622">
          <a:extLst>
            <a:ext uri="{FF2B5EF4-FFF2-40B4-BE49-F238E27FC236}">
              <a16:creationId xmlns:a16="http://schemas.microsoft.com/office/drawing/2014/main" id="{EE7C96BD-2FEE-4BA2-B36E-1484324A34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24" name="Picture 623">
          <a:extLst>
            <a:ext uri="{FF2B5EF4-FFF2-40B4-BE49-F238E27FC236}">
              <a16:creationId xmlns:a16="http://schemas.microsoft.com/office/drawing/2014/main" id="{00EE6ABC-9B89-49EB-9933-FFB1B653FE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25" name="Picture 624">
          <a:extLst>
            <a:ext uri="{FF2B5EF4-FFF2-40B4-BE49-F238E27FC236}">
              <a16:creationId xmlns:a16="http://schemas.microsoft.com/office/drawing/2014/main" id="{7B395D9F-ABD9-4C2E-A5DD-39208390AD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26" name="Picture 625">
          <a:extLst>
            <a:ext uri="{FF2B5EF4-FFF2-40B4-BE49-F238E27FC236}">
              <a16:creationId xmlns:a16="http://schemas.microsoft.com/office/drawing/2014/main" id="{C1D3899E-A6FF-483E-BB12-AE8CC9449C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27" name="Picture 626">
          <a:extLst>
            <a:ext uri="{FF2B5EF4-FFF2-40B4-BE49-F238E27FC236}">
              <a16:creationId xmlns:a16="http://schemas.microsoft.com/office/drawing/2014/main" id="{4139C8C7-1A0F-4E98-BE51-B1E836FD85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28" name="Picture 627">
          <a:extLst>
            <a:ext uri="{FF2B5EF4-FFF2-40B4-BE49-F238E27FC236}">
              <a16:creationId xmlns:a16="http://schemas.microsoft.com/office/drawing/2014/main" id="{257563DD-776D-494F-A3A4-91106078CB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75</xdr:row>
      <xdr:rowOff>0</xdr:rowOff>
    </xdr:from>
    <xdr:ext cx="50800" cy="50800"/>
    <xdr:pic>
      <xdr:nvPicPr>
        <xdr:cNvPr id="629" name="Picture 628">
          <a:extLst>
            <a:ext uri="{FF2B5EF4-FFF2-40B4-BE49-F238E27FC236}">
              <a16:creationId xmlns:a16="http://schemas.microsoft.com/office/drawing/2014/main" id="{1255C1D0-0AF5-4AEC-B7A5-E8639A24F5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75</xdr:row>
      <xdr:rowOff>0</xdr:rowOff>
    </xdr:from>
    <xdr:ext cx="50800" cy="50800"/>
    <xdr:pic>
      <xdr:nvPicPr>
        <xdr:cNvPr id="630" name="Picture 629">
          <a:extLst>
            <a:ext uri="{FF2B5EF4-FFF2-40B4-BE49-F238E27FC236}">
              <a16:creationId xmlns:a16="http://schemas.microsoft.com/office/drawing/2014/main" id="{63716E32-CC1C-4611-9592-14A21B2C94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31" name="Picture 630">
          <a:extLst>
            <a:ext uri="{FF2B5EF4-FFF2-40B4-BE49-F238E27FC236}">
              <a16:creationId xmlns:a16="http://schemas.microsoft.com/office/drawing/2014/main" id="{8EA0F82A-239D-4CCD-9F92-C6D496E49C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32" name="Picture 631">
          <a:extLst>
            <a:ext uri="{FF2B5EF4-FFF2-40B4-BE49-F238E27FC236}">
              <a16:creationId xmlns:a16="http://schemas.microsoft.com/office/drawing/2014/main" id="{94026165-DDB2-417D-8FDD-01D0803A83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33" name="Picture 632">
          <a:extLst>
            <a:ext uri="{FF2B5EF4-FFF2-40B4-BE49-F238E27FC236}">
              <a16:creationId xmlns:a16="http://schemas.microsoft.com/office/drawing/2014/main" id="{631DD2EC-1036-4E2A-8741-4616A6DD18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34" name="Picture 633">
          <a:extLst>
            <a:ext uri="{FF2B5EF4-FFF2-40B4-BE49-F238E27FC236}">
              <a16:creationId xmlns:a16="http://schemas.microsoft.com/office/drawing/2014/main" id="{7C879097-F0C9-4934-B190-60936A39A0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35" name="Picture 634">
          <a:extLst>
            <a:ext uri="{FF2B5EF4-FFF2-40B4-BE49-F238E27FC236}">
              <a16:creationId xmlns:a16="http://schemas.microsoft.com/office/drawing/2014/main" id="{56826E03-BD6F-4980-B150-1F716E4B19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75</xdr:row>
      <xdr:rowOff>0</xdr:rowOff>
    </xdr:from>
    <xdr:ext cx="50800" cy="50800"/>
    <xdr:pic>
      <xdr:nvPicPr>
        <xdr:cNvPr id="636" name="Picture 635">
          <a:extLst>
            <a:ext uri="{FF2B5EF4-FFF2-40B4-BE49-F238E27FC236}">
              <a16:creationId xmlns:a16="http://schemas.microsoft.com/office/drawing/2014/main" id="{5A15975F-C70E-4209-9DA1-60F4B9C559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75</xdr:row>
      <xdr:rowOff>0</xdr:rowOff>
    </xdr:from>
    <xdr:ext cx="50800" cy="50800"/>
    <xdr:pic>
      <xdr:nvPicPr>
        <xdr:cNvPr id="637" name="Picture 636">
          <a:extLst>
            <a:ext uri="{FF2B5EF4-FFF2-40B4-BE49-F238E27FC236}">
              <a16:creationId xmlns:a16="http://schemas.microsoft.com/office/drawing/2014/main" id="{F9165548-0829-4436-8FA9-34F0E1A1E9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38" name="Picture 637">
          <a:extLst>
            <a:ext uri="{FF2B5EF4-FFF2-40B4-BE49-F238E27FC236}">
              <a16:creationId xmlns:a16="http://schemas.microsoft.com/office/drawing/2014/main" id="{938D1FFF-7973-46D3-A058-6EADA8B564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39" name="Picture 638">
          <a:extLst>
            <a:ext uri="{FF2B5EF4-FFF2-40B4-BE49-F238E27FC236}">
              <a16:creationId xmlns:a16="http://schemas.microsoft.com/office/drawing/2014/main" id="{30DF57B4-8C52-44AD-86C9-ACF38844BC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40" name="Picture 639">
          <a:extLst>
            <a:ext uri="{FF2B5EF4-FFF2-40B4-BE49-F238E27FC236}">
              <a16:creationId xmlns:a16="http://schemas.microsoft.com/office/drawing/2014/main" id="{622236AE-AED4-4203-A208-7C8531D7E6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41" name="Picture 640">
          <a:extLst>
            <a:ext uri="{FF2B5EF4-FFF2-40B4-BE49-F238E27FC236}">
              <a16:creationId xmlns:a16="http://schemas.microsoft.com/office/drawing/2014/main" id="{9DD62422-4070-4B2B-9FC2-4B4BBCAF9E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42" name="Picture 641">
          <a:extLst>
            <a:ext uri="{FF2B5EF4-FFF2-40B4-BE49-F238E27FC236}">
              <a16:creationId xmlns:a16="http://schemas.microsoft.com/office/drawing/2014/main" id="{A9190C7E-F14E-4CF1-B0A1-B765A55EDB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43" name="Picture 642">
          <a:extLst>
            <a:ext uri="{FF2B5EF4-FFF2-40B4-BE49-F238E27FC236}">
              <a16:creationId xmlns:a16="http://schemas.microsoft.com/office/drawing/2014/main" id="{8C43EB6B-6D7F-46A4-B9DC-3F557F3CBC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44" name="Picture 643">
          <a:extLst>
            <a:ext uri="{FF2B5EF4-FFF2-40B4-BE49-F238E27FC236}">
              <a16:creationId xmlns:a16="http://schemas.microsoft.com/office/drawing/2014/main" id="{97C19026-DA5D-42DE-A1DB-3431A8EC79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45" name="Picture 644">
          <a:extLst>
            <a:ext uri="{FF2B5EF4-FFF2-40B4-BE49-F238E27FC236}">
              <a16:creationId xmlns:a16="http://schemas.microsoft.com/office/drawing/2014/main" id="{621EF776-BA12-4DBF-825F-11BB66ED8C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75</xdr:row>
      <xdr:rowOff>0</xdr:rowOff>
    </xdr:from>
    <xdr:ext cx="50800" cy="50800"/>
    <xdr:pic>
      <xdr:nvPicPr>
        <xdr:cNvPr id="646" name="Picture 645">
          <a:extLst>
            <a:ext uri="{FF2B5EF4-FFF2-40B4-BE49-F238E27FC236}">
              <a16:creationId xmlns:a16="http://schemas.microsoft.com/office/drawing/2014/main" id="{A770CAF3-8F44-4292-9721-11FD922E42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75</xdr:row>
      <xdr:rowOff>0</xdr:rowOff>
    </xdr:from>
    <xdr:ext cx="50800" cy="50800"/>
    <xdr:pic>
      <xdr:nvPicPr>
        <xdr:cNvPr id="647" name="Picture 646">
          <a:extLst>
            <a:ext uri="{FF2B5EF4-FFF2-40B4-BE49-F238E27FC236}">
              <a16:creationId xmlns:a16="http://schemas.microsoft.com/office/drawing/2014/main" id="{B47DA355-B898-475F-927D-67A4936603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48" name="Picture 647">
          <a:extLst>
            <a:ext uri="{FF2B5EF4-FFF2-40B4-BE49-F238E27FC236}">
              <a16:creationId xmlns:a16="http://schemas.microsoft.com/office/drawing/2014/main" id="{A1501690-BB71-43B6-A25D-D0D84ECBD3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49" name="Picture 648">
          <a:extLst>
            <a:ext uri="{FF2B5EF4-FFF2-40B4-BE49-F238E27FC236}">
              <a16:creationId xmlns:a16="http://schemas.microsoft.com/office/drawing/2014/main" id="{33F1D95E-0769-4EAA-A80B-BF2F1EBAE6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50" name="Picture 649">
          <a:extLst>
            <a:ext uri="{FF2B5EF4-FFF2-40B4-BE49-F238E27FC236}">
              <a16:creationId xmlns:a16="http://schemas.microsoft.com/office/drawing/2014/main" id="{17D0EB2C-E3F9-46C2-9FE5-ADB3872C4C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51" name="Picture 650">
          <a:extLst>
            <a:ext uri="{FF2B5EF4-FFF2-40B4-BE49-F238E27FC236}">
              <a16:creationId xmlns:a16="http://schemas.microsoft.com/office/drawing/2014/main" id="{A2F5151F-52E5-410C-B1C0-0962222850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52" name="Picture 651">
          <a:extLst>
            <a:ext uri="{FF2B5EF4-FFF2-40B4-BE49-F238E27FC236}">
              <a16:creationId xmlns:a16="http://schemas.microsoft.com/office/drawing/2014/main" id="{695FCE15-0104-40F8-AF1A-60738A5C84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53" name="Picture 652">
          <a:extLst>
            <a:ext uri="{FF2B5EF4-FFF2-40B4-BE49-F238E27FC236}">
              <a16:creationId xmlns:a16="http://schemas.microsoft.com/office/drawing/2014/main" id="{003AA76D-6B1E-4F30-AA7B-94E8E1E38B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54" name="Picture 653">
          <a:extLst>
            <a:ext uri="{FF2B5EF4-FFF2-40B4-BE49-F238E27FC236}">
              <a16:creationId xmlns:a16="http://schemas.microsoft.com/office/drawing/2014/main" id="{535C4D81-4FE6-4321-BF8F-A51219E289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75</xdr:row>
      <xdr:rowOff>0</xdr:rowOff>
    </xdr:from>
    <xdr:ext cx="50800" cy="50800"/>
    <xdr:pic>
      <xdr:nvPicPr>
        <xdr:cNvPr id="655" name="Picture 654">
          <a:extLst>
            <a:ext uri="{FF2B5EF4-FFF2-40B4-BE49-F238E27FC236}">
              <a16:creationId xmlns:a16="http://schemas.microsoft.com/office/drawing/2014/main" id="{1D2891CD-09DC-42A2-88B3-49ACE31212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78</xdr:row>
      <xdr:rowOff>0</xdr:rowOff>
    </xdr:from>
    <xdr:ext cx="50800" cy="50800"/>
    <xdr:pic>
      <xdr:nvPicPr>
        <xdr:cNvPr id="656" name="Picture 655">
          <a:extLst>
            <a:ext uri="{FF2B5EF4-FFF2-40B4-BE49-F238E27FC236}">
              <a16:creationId xmlns:a16="http://schemas.microsoft.com/office/drawing/2014/main" id="{E0BFCC22-9802-413B-98C6-F0E0978506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78</xdr:row>
      <xdr:rowOff>0</xdr:rowOff>
    </xdr:from>
    <xdr:ext cx="50800" cy="50800"/>
    <xdr:pic>
      <xdr:nvPicPr>
        <xdr:cNvPr id="657" name="Picture 656">
          <a:extLst>
            <a:ext uri="{FF2B5EF4-FFF2-40B4-BE49-F238E27FC236}">
              <a16:creationId xmlns:a16="http://schemas.microsoft.com/office/drawing/2014/main" id="{F7F13F6E-FB6E-4F0A-B73C-3B42F73D51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78</xdr:row>
      <xdr:rowOff>0</xdr:rowOff>
    </xdr:from>
    <xdr:ext cx="50800" cy="50800"/>
    <xdr:pic>
      <xdr:nvPicPr>
        <xdr:cNvPr id="658" name="Picture 657">
          <a:extLst>
            <a:ext uri="{FF2B5EF4-FFF2-40B4-BE49-F238E27FC236}">
              <a16:creationId xmlns:a16="http://schemas.microsoft.com/office/drawing/2014/main" id="{C71CAD30-067C-4DBD-B7B8-E421472A24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78</xdr:row>
      <xdr:rowOff>0</xdr:rowOff>
    </xdr:from>
    <xdr:ext cx="50800" cy="50800"/>
    <xdr:pic>
      <xdr:nvPicPr>
        <xdr:cNvPr id="659" name="Picture 658">
          <a:extLst>
            <a:ext uri="{FF2B5EF4-FFF2-40B4-BE49-F238E27FC236}">
              <a16:creationId xmlns:a16="http://schemas.microsoft.com/office/drawing/2014/main" id="{44A6CCF4-9758-49E4-B53E-5974554A2C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78</xdr:row>
      <xdr:rowOff>0</xdr:rowOff>
    </xdr:from>
    <xdr:ext cx="50800" cy="50800"/>
    <xdr:pic>
      <xdr:nvPicPr>
        <xdr:cNvPr id="660" name="Picture 659">
          <a:extLst>
            <a:ext uri="{FF2B5EF4-FFF2-40B4-BE49-F238E27FC236}">
              <a16:creationId xmlns:a16="http://schemas.microsoft.com/office/drawing/2014/main" id="{873CCC7E-430A-4765-BF80-E0761D136B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79</xdr:row>
      <xdr:rowOff>0</xdr:rowOff>
    </xdr:from>
    <xdr:ext cx="50800" cy="50800"/>
    <xdr:pic>
      <xdr:nvPicPr>
        <xdr:cNvPr id="661" name="Picture 660">
          <a:extLst>
            <a:ext uri="{FF2B5EF4-FFF2-40B4-BE49-F238E27FC236}">
              <a16:creationId xmlns:a16="http://schemas.microsoft.com/office/drawing/2014/main" id="{C4AF83B0-1647-4F7E-8E7B-16046B30CE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79</xdr:row>
      <xdr:rowOff>0</xdr:rowOff>
    </xdr:from>
    <xdr:ext cx="50800" cy="50800"/>
    <xdr:pic>
      <xdr:nvPicPr>
        <xdr:cNvPr id="662" name="Picture 661">
          <a:extLst>
            <a:ext uri="{FF2B5EF4-FFF2-40B4-BE49-F238E27FC236}">
              <a16:creationId xmlns:a16="http://schemas.microsoft.com/office/drawing/2014/main" id="{1EB0E867-B588-4113-8F87-E5324990BE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79</xdr:row>
      <xdr:rowOff>0</xdr:rowOff>
    </xdr:from>
    <xdr:ext cx="50800" cy="50800"/>
    <xdr:pic>
      <xdr:nvPicPr>
        <xdr:cNvPr id="663" name="Picture 662">
          <a:extLst>
            <a:ext uri="{FF2B5EF4-FFF2-40B4-BE49-F238E27FC236}">
              <a16:creationId xmlns:a16="http://schemas.microsoft.com/office/drawing/2014/main" id="{F3CBFA63-7CD9-4146-8104-83B7BCFBCC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79</xdr:row>
      <xdr:rowOff>0</xdr:rowOff>
    </xdr:from>
    <xdr:ext cx="50800" cy="50800"/>
    <xdr:pic>
      <xdr:nvPicPr>
        <xdr:cNvPr id="664" name="Picture 663">
          <a:extLst>
            <a:ext uri="{FF2B5EF4-FFF2-40B4-BE49-F238E27FC236}">
              <a16:creationId xmlns:a16="http://schemas.microsoft.com/office/drawing/2014/main" id="{CC72E1FE-B482-4369-A7D0-30E705BAD8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79</xdr:row>
      <xdr:rowOff>0</xdr:rowOff>
    </xdr:from>
    <xdr:ext cx="50800" cy="50800"/>
    <xdr:pic>
      <xdr:nvPicPr>
        <xdr:cNvPr id="665" name="Picture 664">
          <a:extLst>
            <a:ext uri="{FF2B5EF4-FFF2-40B4-BE49-F238E27FC236}">
              <a16:creationId xmlns:a16="http://schemas.microsoft.com/office/drawing/2014/main" id="{DF8DAFCD-EBBE-4DAB-A84E-6E052704AE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79</xdr:row>
      <xdr:rowOff>0</xdr:rowOff>
    </xdr:from>
    <xdr:ext cx="50800" cy="50800"/>
    <xdr:pic>
      <xdr:nvPicPr>
        <xdr:cNvPr id="666" name="Picture 665">
          <a:extLst>
            <a:ext uri="{FF2B5EF4-FFF2-40B4-BE49-F238E27FC236}">
              <a16:creationId xmlns:a16="http://schemas.microsoft.com/office/drawing/2014/main" id="{12B42BBD-1C0A-49E6-93DD-C4D3D557B7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79</xdr:row>
      <xdr:rowOff>0</xdr:rowOff>
    </xdr:from>
    <xdr:ext cx="50800" cy="50800"/>
    <xdr:pic>
      <xdr:nvPicPr>
        <xdr:cNvPr id="667" name="Picture 666">
          <a:extLst>
            <a:ext uri="{FF2B5EF4-FFF2-40B4-BE49-F238E27FC236}">
              <a16:creationId xmlns:a16="http://schemas.microsoft.com/office/drawing/2014/main" id="{41530864-E40D-4E48-9097-7F72563F2C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79</xdr:row>
      <xdr:rowOff>0</xdr:rowOff>
    </xdr:from>
    <xdr:ext cx="50800" cy="50800"/>
    <xdr:pic>
      <xdr:nvPicPr>
        <xdr:cNvPr id="668" name="Picture 667">
          <a:extLst>
            <a:ext uri="{FF2B5EF4-FFF2-40B4-BE49-F238E27FC236}">
              <a16:creationId xmlns:a16="http://schemas.microsoft.com/office/drawing/2014/main" id="{8642A833-BD94-4811-B989-EE329C3C1B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1</xdr:col>
      <xdr:colOff>0</xdr:colOff>
      <xdr:row>71</xdr:row>
      <xdr:rowOff>0</xdr:rowOff>
    </xdr:from>
    <xdr:ext cx="50800" cy="50800"/>
    <xdr:pic>
      <xdr:nvPicPr>
        <xdr:cNvPr id="670" name="Picture 669">
          <a:extLst>
            <a:ext uri="{FF2B5EF4-FFF2-40B4-BE49-F238E27FC236}">
              <a16:creationId xmlns:a16="http://schemas.microsoft.com/office/drawing/2014/main" id="{A7D2FDBA-1D8B-45AB-B110-C0DAA0C7BA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71" name="Picture 670">
          <a:extLst>
            <a:ext uri="{FF2B5EF4-FFF2-40B4-BE49-F238E27FC236}">
              <a16:creationId xmlns:a16="http://schemas.microsoft.com/office/drawing/2014/main" id="{E36D6D17-1290-4E2D-87B8-BD2F792DA4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72</xdr:row>
      <xdr:rowOff>0</xdr:rowOff>
    </xdr:from>
    <xdr:ext cx="50800" cy="50800"/>
    <xdr:pic>
      <xdr:nvPicPr>
        <xdr:cNvPr id="672" name="Picture 671">
          <a:extLst>
            <a:ext uri="{FF2B5EF4-FFF2-40B4-BE49-F238E27FC236}">
              <a16:creationId xmlns:a16="http://schemas.microsoft.com/office/drawing/2014/main" id="{4DE39EA2-42FE-4F4E-86A2-9F306E7149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673" name="Picture 672">
          <a:extLst>
            <a:ext uri="{FF2B5EF4-FFF2-40B4-BE49-F238E27FC236}">
              <a16:creationId xmlns:a16="http://schemas.microsoft.com/office/drawing/2014/main" id="{E404C864-0F58-4F8C-87D9-61BEF00ED8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71</xdr:row>
      <xdr:rowOff>0</xdr:rowOff>
    </xdr:from>
    <xdr:ext cx="50800" cy="50800"/>
    <xdr:pic>
      <xdr:nvPicPr>
        <xdr:cNvPr id="674" name="Picture 673">
          <a:extLst>
            <a:ext uri="{FF2B5EF4-FFF2-40B4-BE49-F238E27FC236}">
              <a16:creationId xmlns:a16="http://schemas.microsoft.com/office/drawing/2014/main" id="{7F40906B-6F13-42AF-A358-F1469A33790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75" name="Picture 674">
          <a:extLst>
            <a:ext uri="{FF2B5EF4-FFF2-40B4-BE49-F238E27FC236}">
              <a16:creationId xmlns:a16="http://schemas.microsoft.com/office/drawing/2014/main" id="{A519AC74-ADD3-4654-9D12-CB44DC25BA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76" name="Picture 675">
          <a:extLst>
            <a:ext uri="{FF2B5EF4-FFF2-40B4-BE49-F238E27FC236}">
              <a16:creationId xmlns:a16="http://schemas.microsoft.com/office/drawing/2014/main" id="{95945616-F378-4BC9-94F6-5973890BCE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77" name="Picture 676">
          <a:extLst>
            <a:ext uri="{FF2B5EF4-FFF2-40B4-BE49-F238E27FC236}">
              <a16:creationId xmlns:a16="http://schemas.microsoft.com/office/drawing/2014/main" id="{FE51AF28-0051-40B9-B46D-161AB83245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78" name="Picture 677">
          <a:extLst>
            <a:ext uri="{FF2B5EF4-FFF2-40B4-BE49-F238E27FC236}">
              <a16:creationId xmlns:a16="http://schemas.microsoft.com/office/drawing/2014/main" id="{405344BD-E5B6-49ED-93E7-2883519347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79" name="Picture 678">
          <a:extLst>
            <a:ext uri="{FF2B5EF4-FFF2-40B4-BE49-F238E27FC236}">
              <a16:creationId xmlns:a16="http://schemas.microsoft.com/office/drawing/2014/main" id="{B00D98E8-9625-4D3B-8FEE-757811308E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72</xdr:row>
      <xdr:rowOff>0</xdr:rowOff>
    </xdr:from>
    <xdr:ext cx="50800" cy="50800"/>
    <xdr:pic>
      <xdr:nvPicPr>
        <xdr:cNvPr id="680" name="Picture 679">
          <a:extLst>
            <a:ext uri="{FF2B5EF4-FFF2-40B4-BE49-F238E27FC236}">
              <a16:creationId xmlns:a16="http://schemas.microsoft.com/office/drawing/2014/main" id="{67B2D04B-3BD0-4DAA-8CD1-CED4F25791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681" name="Picture 680">
          <a:extLst>
            <a:ext uri="{FF2B5EF4-FFF2-40B4-BE49-F238E27FC236}">
              <a16:creationId xmlns:a16="http://schemas.microsoft.com/office/drawing/2014/main" id="{11243EA9-0604-4B98-9D4B-9040225DF0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682" name="Picture 681">
          <a:extLst>
            <a:ext uri="{FF2B5EF4-FFF2-40B4-BE49-F238E27FC236}">
              <a16:creationId xmlns:a16="http://schemas.microsoft.com/office/drawing/2014/main" id="{2A4F4F4B-9494-4A54-B523-4478AD3438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683" name="Picture 682">
          <a:extLst>
            <a:ext uri="{FF2B5EF4-FFF2-40B4-BE49-F238E27FC236}">
              <a16:creationId xmlns:a16="http://schemas.microsoft.com/office/drawing/2014/main" id="{7AAD7717-E356-42F5-8295-7944F2CD36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684" name="Picture 683">
          <a:extLst>
            <a:ext uri="{FF2B5EF4-FFF2-40B4-BE49-F238E27FC236}">
              <a16:creationId xmlns:a16="http://schemas.microsoft.com/office/drawing/2014/main" id="{E8CF7430-9DB2-4798-BE4B-370E116DB3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685" name="Picture 684">
          <a:extLst>
            <a:ext uri="{FF2B5EF4-FFF2-40B4-BE49-F238E27FC236}">
              <a16:creationId xmlns:a16="http://schemas.microsoft.com/office/drawing/2014/main" id="{0C96E27D-E856-4B4C-B4DE-F290B76768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71</xdr:row>
      <xdr:rowOff>0</xdr:rowOff>
    </xdr:from>
    <xdr:ext cx="50800" cy="50800"/>
    <xdr:pic>
      <xdr:nvPicPr>
        <xdr:cNvPr id="686" name="Picture 685">
          <a:extLst>
            <a:ext uri="{FF2B5EF4-FFF2-40B4-BE49-F238E27FC236}">
              <a16:creationId xmlns:a16="http://schemas.microsoft.com/office/drawing/2014/main" id="{EE1BB3D0-91C6-46E5-9646-C2CA2A5024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87" name="Picture 686">
          <a:extLst>
            <a:ext uri="{FF2B5EF4-FFF2-40B4-BE49-F238E27FC236}">
              <a16:creationId xmlns:a16="http://schemas.microsoft.com/office/drawing/2014/main" id="{24914B3E-DAA5-46E9-8B70-1AA24A0701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88" name="Picture 687">
          <a:extLst>
            <a:ext uri="{FF2B5EF4-FFF2-40B4-BE49-F238E27FC236}">
              <a16:creationId xmlns:a16="http://schemas.microsoft.com/office/drawing/2014/main" id="{AF9BD950-8673-46CC-AD88-BF28B0177F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72</xdr:row>
      <xdr:rowOff>0</xdr:rowOff>
    </xdr:from>
    <xdr:ext cx="50800" cy="50800"/>
    <xdr:pic>
      <xdr:nvPicPr>
        <xdr:cNvPr id="689" name="Picture 688">
          <a:extLst>
            <a:ext uri="{FF2B5EF4-FFF2-40B4-BE49-F238E27FC236}">
              <a16:creationId xmlns:a16="http://schemas.microsoft.com/office/drawing/2014/main" id="{501C2942-4EE9-46EC-90A3-3AD0626CA1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690" name="Picture 689">
          <a:extLst>
            <a:ext uri="{FF2B5EF4-FFF2-40B4-BE49-F238E27FC236}">
              <a16:creationId xmlns:a16="http://schemas.microsoft.com/office/drawing/2014/main" id="{6CD4A669-31B5-48AE-BD2D-73DB2150C6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691" name="Picture 690">
          <a:extLst>
            <a:ext uri="{FF2B5EF4-FFF2-40B4-BE49-F238E27FC236}">
              <a16:creationId xmlns:a16="http://schemas.microsoft.com/office/drawing/2014/main" id="{17F5573A-4F3B-4CED-8569-4FE8328125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71</xdr:row>
      <xdr:rowOff>0</xdr:rowOff>
    </xdr:from>
    <xdr:ext cx="50800" cy="50800"/>
    <xdr:pic>
      <xdr:nvPicPr>
        <xdr:cNvPr id="692" name="Picture 691">
          <a:extLst>
            <a:ext uri="{FF2B5EF4-FFF2-40B4-BE49-F238E27FC236}">
              <a16:creationId xmlns:a16="http://schemas.microsoft.com/office/drawing/2014/main" id="{2488CADE-3ED6-457F-A6F7-3B71A52C83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93" name="Picture 692">
          <a:extLst>
            <a:ext uri="{FF2B5EF4-FFF2-40B4-BE49-F238E27FC236}">
              <a16:creationId xmlns:a16="http://schemas.microsoft.com/office/drawing/2014/main" id="{4FB6B67E-B17B-4F5E-B049-8544465358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94" name="Picture 693">
          <a:extLst>
            <a:ext uri="{FF2B5EF4-FFF2-40B4-BE49-F238E27FC236}">
              <a16:creationId xmlns:a16="http://schemas.microsoft.com/office/drawing/2014/main" id="{A96D0896-46D1-4695-854C-EACBFB22FF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95" name="Picture 694">
          <a:extLst>
            <a:ext uri="{FF2B5EF4-FFF2-40B4-BE49-F238E27FC236}">
              <a16:creationId xmlns:a16="http://schemas.microsoft.com/office/drawing/2014/main" id="{1B98CBBA-91AA-4771-91E2-8D61A8A601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96" name="Picture 695">
          <a:extLst>
            <a:ext uri="{FF2B5EF4-FFF2-40B4-BE49-F238E27FC236}">
              <a16:creationId xmlns:a16="http://schemas.microsoft.com/office/drawing/2014/main" id="{87A289B2-ED40-4F18-8EB5-707D55DA7E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97" name="Picture 696">
          <a:extLst>
            <a:ext uri="{FF2B5EF4-FFF2-40B4-BE49-F238E27FC236}">
              <a16:creationId xmlns:a16="http://schemas.microsoft.com/office/drawing/2014/main" id="{DC61E403-5E7C-4DC7-AADA-C18D74BB00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98" name="Picture 697">
          <a:extLst>
            <a:ext uri="{FF2B5EF4-FFF2-40B4-BE49-F238E27FC236}">
              <a16:creationId xmlns:a16="http://schemas.microsoft.com/office/drawing/2014/main" id="{40E8804D-1F6E-4E24-A4C0-0DAF46BBD8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699" name="Picture 698">
          <a:extLst>
            <a:ext uri="{FF2B5EF4-FFF2-40B4-BE49-F238E27FC236}">
              <a16:creationId xmlns:a16="http://schemas.microsoft.com/office/drawing/2014/main" id="{3231A673-0C0B-4C8D-9FEC-188E8B45B9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00" name="Picture 699">
          <a:extLst>
            <a:ext uri="{FF2B5EF4-FFF2-40B4-BE49-F238E27FC236}">
              <a16:creationId xmlns:a16="http://schemas.microsoft.com/office/drawing/2014/main" id="{9DCCB828-5B31-432E-B08F-45AB9EBB8D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01" name="Picture 700">
          <a:extLst>
            <a:ext uri="{FF2B5EF4-FFF2-40B4-BE49-F238E27FC236}">
              <a16:creationId xmlns:a16="http://schemas.microsoft.com/office/drawing/2014/main" id="{5310BD67-6CF3-49C8-A868-B646E4A44C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02" name="Picture 701">
          <a:extLst>
            <a:ext uri="{FF2B5EF4-FFF2-40B4-BE49-F238E27FC236}">
              <a16:creationId xmlns:a16="http://schemas.microsoft.com/office/drawing/2014/main" id="{5D2A7E64-5030-47EF-8818-05B3B4893C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03" name="Picture 702">
          <a:extLst>
            <a:ext uri="{FF2B5EF4-FFF2-40B4-BE49-F238E27FC236}">
              <a16:creationId xmlns:a16="http://schemas.microsoft.com/office/drawing/2014/main" id="{E4EE9AB4-C5B8-4C11-A6F8-91394DF7D8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04" name="Picture 703">
          <a:extLst>
            <a:ext uri="{FF2B5EF4-FFF2-40B4-BE49-F238E27FC236}">
              <a16:creationId xmlns:a16="http://schemas.microsoft.com/office/drawing/2014/main" id="{4A1CD282-FD73-441D-8383-7A6B6A7FD6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05" name="Picture 704">
          <a:extLst>
            <a:ext uri="{FF2B5EF4-FFF2-40B4-BE49-F238E27FC236}">
              <a16:creationId xmlns:a16="http://schemas.microsoft.com/office/drawing/2014/main" id="{52671474-89D2-48A9-8CAF-D96EF1631E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06" name="Picture 705">
          <a:extLst>
            <a:ext uri="{FF2B5EF4-FFF2-40B4-BE49-F238E27FC236}">
              <a16:creationId xmlns:a16="http://schemas.microsoft.com/office/drawing/2014/main" id="{ABCD3A87-2C14-4054-92A9-E3D0A951AD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07" name="Picture 706">
          <a:extLst>
            <a:ext uri="{FF2B5EF4-FFF2-40B4-BE49-F238E27FC236}">
              <a16:creationId xmlns:a16="http://schemas.microsoft.com/office/drawing/2014/main" id="{0269FA44-86B7-4554-B035-C22A42DA27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08" name="Picture 707">
          <a:extLst>
            <a:ext uri="{FF2B5EF4-FFF2-40B4-BE49-F238E27FC236}">
              <a16:creationId xmlns:a16="http://schemas.microsoft.com/office/drawing/2014/main" id="{426CDDFE-3C28-4776-B1BD-6EC2A6F28D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09" name="Picture 708">
          <a:extLst>
            <a:ext uri="{FF2B5EF4-FFF2-40B4-BE49-F238E27FC236}">
              <a16:creationId xmlns:a16="http://schemas.microsoft.com/office/drawing/2014/main" id="{24453CD1-B41B-4506-8A2C-6A64D53492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10" name="Picture 709">
          <a:extLst>
            <a:ext uri="{FF2B5EF4-FFF2-40B4-BE49-F238E27FC236}">
              <a16:creationId xmlns:a16="http://schemas.microsoft.com/office/drawing/2014/main" id="{B1167ACE-91F3-4A76-A744-55CC5DDF54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11" name="Picture 710">
          <a:extLst>
            <a:ext uri="{FF2B5EF4-FFF2-40B4-BE49-F238E27FC236}">
              <a16:creationId xmlns:a16="http://schemas.microsoft.com/office/drawing/2014/main" id="{A5375D34-D0DF-435E-9FFF-95A9792BF7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12" name="Picture 711">
          <a:extLst>
            <a:ext uri="{FF2B5EF4-FFF2-40B4-BE49-F238E27FC236}">
              <a16:creationId xmlns:a16="http://schemas.microsoft.com/office/drawing/2014/main" id="{4D7BF101-7613-4EA1-9354-F52697507C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13" name="Picture 712">
          <a:extLst>
            <a:ext uri="{FF2B5EF4-FFF2-40B4-BE49-F238E27FC236}">
              <a16:creationId xmlns:a16="http://schemas.microsoft.com/office/drawing/2014/main" id="{1293BB09-2760-4208-8106-D425D517CD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14" name="Picture 713">
          <a:extLst>
            <a:ext uri="{FF2B5EF4-FFF2-40B4-BE49-F238E27FC236}">
              <a16:creationId xmlns:a16="http://schemas.microsoft.com/office/drawing/2014/main" id="{00E680C4-A7BB-4CB3-88B7-465C535BC6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15" name="Picture 714">
          <a:extLst>
            <a:ext uri="{FF2B5EF4-FFF2-40B4-BE49-F238E27FC236}">
              <a16:creationId xmlns:a16="http://schemas.microsoft.com/office/drawing/2014/main" id="{E385ADB5-3403-4E34-9256-3F94EB303C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16" name="Picture 715">
          <a:extLst>
            <a:ext uri="{FF2B5EF4-FFF2-40B4-BE49-F238E27FC236}">
              <a16:creationId xmlns:a16="http://schemas.microsoft.com/office/drawing/2014/main" id="{DF0BA3B3-3B27-444E-9066-EB54F64E84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17" name="Picture 716">
          <a:extLst>
            <a:ext uri="{FF2B5EF4-FFF2-40B4-BE49-F238E27FC236}">
              <a16:creationId xmlns:a16="http://schemas.microsoft.com/office/drawing/2014/main" id="{A4CB0CDF-86EF-4363-ABC2-6F8101084F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18" name="Picture 717">
          <a:extLst>
            <a:ext uri="{FF2B5EF4-FFF2-40B4-BE49-F238E27FC236}">
              <a16:creationId xmlns:a16="http://schemas.microsoft.com/office/drawing/2014/main" id="{CA2581E3-3469-4A8D-B230-AB95BD8577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19" name="Picture 718">
          <a:extLst>
            <a:ext uri="{FF2B5EF4-FFF2-40B4-BE49-F238E27FC236}">
              <a16:creationId xmlns:a16="http://schemas.microsoft.com/office/drawing/2014/main" id="{D90AC446-3718-4EEA-9C8D-5294E86BB7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20" name="Picture 719">
          <a:extLst>
            <a:ext uri="{FF2B5EF4-FFF2-40B4-BE49-F238E27FC236}">
              <a16:creationId xmlns:a16="http://schemas.microsoft.com/office/drawing/2014/main" id="{33D5FB5C-4BFC-481B-8FF7-0E1966B7D9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21" name="Picture 720">
          <a:extLst>
            <a:ext uri="{FF2B5EF4-FFF2-40B4-BE49-F238E27FC236}">
              <a16:creationId xmlns:a16="http://schemas.microsoft.com/office/drawing/2014/main" id="{E502E382-A5D4-413E-8507-BB2CD01C7D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22" name="Picture 721">
          <a:extLst>
            <a:ext uri="{FF2B5EF4-FFF2-40B4-BE49-F238E27FC236}">
              <a16:creationId xmlns:a16="http://schemas.microsoft.com/office/drawing/2014/main" id="{CF930F68-D793-4071-8054-13EE265040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23" name="Picture 722">
          <a:extLst>
            <a:ext uri="{FF2B5EF4-FFF2-40B4-BE49-F238E27FC236}">
              <a16:creationId xmlns:a16="http://schemas.microsoft.com/office/drawing/2014/main" id="{87887DFE-843C-461B-AF79-EDE9D1EE33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24" name="Picture 723">
          <a:extLst>
            <a:ext uri="{FF2B5EF4-FFF2-40B4-BE49-F238E27FC236}">
              <a16:creationId xmlns:a16="http://schemas.microsoft.com/office/drawing/2014/main" id="{8EABA121-A646-4842-83EA-CE80D32764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25" name="Picture 724">
          <a:extLst>
            <a:ext uri="{FF2B5EF4-FFF2-40B4-BE49-F238E27FC236}">
              <a16:creationId xmlns:a16="http://schemas.microsoft.com/office/drawing/2014/main" id="{7F302F26-7957-4D04-BF00-B8B7EEBEF1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26" name="Picture 725">
          <a:extLst>
            <a:ext uri="{FF2B5EF4-FFF2-40B4-BE49-F238E27FC236}">
              <a16:creationId xmlns:a16="http://schemas.microsoft.com/office/drawing/2014/main" id="{DEE9EC66-3EDF-4BE3-A1F6-D74F394B50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27" name="Picture 726">
          <a:extLst>
            <a:ext uri="{FF2B5EF4-FFF2-40B4-BE49-F238E27FC236}">
              <a16:creationId xmlns:a16="http://schemas.microsoft.com/office/drawing/2014/main" id="{B2E36DCF-D7F9-4435-BEEB-69A8579889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28" name="Picture 727">
          <a:extLst>
            <a:ext uri="{FF2B5EF4-FFF2-40B4-BE49-F238E27FC236}">
              <a16:creationId xmlns:a16="http://schemas.microsoft.com/office/drawing/2014/main" id="{50331F02-5222-481B-947C-81621CED00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29" name="Picture 728">
          <a:extLst>
            <a:ext uri="{FF2B5EF4-FFF2-40B4-BE49-F238E27FC236}">
              <a16:creationId xmlns:a16="http://schemas.microsoft.com/office/drawing/2014/main" id="{71C910AD-91B5-4657-ABC8-FD6C1D2D1B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30" name="Picture 729">
          <a:extLst>
            <a:ext uri="{FF2B5EF4-FFF2-40B4-BE49-F238E27FC236}">
              <a16:creationId xmlns:a16="http://schemas.microsoft.com/office/drawing/2014/main" id="{72DC9AA9-D65A-4D95-B321-DF390DBD65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31" name="Picture 730">
          <a:extLst>
            <a:ext uri="{FF2B5EF4-FFF2-40B4-BE49-F238E27FC236}">
              <a16:creationId xmlns:a16="http://schemas.microsoft.com/office/drawing/2014/main" id="{C348AF9F-AA58-401F-91FE-56CF57CAB6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32" name="Picture 731">
          <a:extLst>
            <a:ext uri="{FF2B5EF4-FFF2-40B4-BE49-F238E27FC236}">
              <a16:creationId xmlns:a16="http://schemas.microsoft.com/office/drawing/2014/main" id="{516CB77A-FF31-47F4-9E44-EE57A96D14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33" name="Picture 732">
          <a:extLst>
            <a:ext uri="{FF2B5EF4-FFF2-40B4-BE49-F238E27FC236}">
              <a16:creationId xmlns:a16="http://schemas.microsoft.com/office/drawing/2014/main" id="{E1143622-B4BE-48B6-BC54-93F0BF2067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34" name="Picture 733">
          <a:extLst>
            <a:ext uri="{FF2B5EF4-FFF2-40B4-BE49-F238E27FC236}">
              <a16:creationId xmlns:a16="http://schemas.microsoft.com/office/drawing/2014/main" id="{08C78BA7-AFC6-47BE-B43B-9DC0F08E5C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35" name="Picture 734">
          <a:extLst>
            <a:ext uri="{FF2B5EF4-FFF2-40B4-BE49-F238E27FC236}">
              <a16:creationId xmlns:a16="http://schemas.microsoft.com/office/drawing/2014/main" id="{2211B960-0400-4657-83F9-073CE542D1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36" name="Picture 735">
          <a:extLst>
            <a:ext uri="{FF2B5EF4-FFF2-40B4-BE49-F238E27FC236}">
              <a16:creationId xmlns:a16="http://schemas.microsoft.com/office/drawing/2014/main" id="{49E44863-D7F3-4EF8-A1C8-767068F784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37" name="Picture 736">
          <a:extLst>
            <a:ext uri="{FF2B5EF4-FFF2-40B4-BE49-F238E27FC236}">
              <a16:creationId xmlns:a16="http://schemas.microsoft.com/office/drawing/2014/main" id="{4A5B4817-0849-4964-B0CF-15C42AFF28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38" name="Picture 737">
          <a:extLst>
            <a:ext uri="{FF2B5EF4-FFF2-40B4-BE49-F238E27FC236}">
              <a16:creationId xmlns:a16="http://schemas.microsoft.com/office/drawing/2014/main" id="{A2399327-1AE5-4BBE-A98D-43DF112B99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39" name="Picture 738">
          <a:extLst>
            <a:ext uri="{FF2B5EF4-FFF2-40B4-BE49-F238E27FC236}">
              <a16:creationId xmlns:a16="http://schemas.microsoft.com/office/drawing/2014/main" id="{96D2CC5F-1633-4EA1-A5F6-5AD61CC7A7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40" name="Picture 739">
          <a:extLst>
            <a:ext uri="{FF2B5EF4-FFF2-40B4-BE49-F238E27FC236}">
              <a16:creationId xmlns:a16="http://schemas.microsoft.com/office/drawing/2014/main" id="{4D1315BC-68A3-43CD-ADD0-F89C365604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41" name="Picture 740">
          <a:extLst>
            <a:ext uri="{FF2B5EF4-FFF2-40B4-BE49-F238E27FC236}">
              <a16:creationId xmlns:a16="http://schemas.microsoft.com/office/drawing/2014/main" id="{FFD675A1-AA6D-4AF7-ADF5-904FDA4D39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42" name="Picture 741">
          <a:extLst>
            <a:ext uri="{FF2B5EF4-FFF2-40B4-BE49-F238E27FC236}">
              <a16:creationId xmlns:a16="http://schemas.microsoft.com/office/drawing/2014/main" id="{86732214-F6B5-433C-A14D-74E54549A4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43" name="Picture 742">
          <a:extLst>
            <a:ext uri="{FF2B5EF4-FFF2-40B4-BE49-F238E27FC236}">
              <a16:creationId xmlns:a16="http://schemas.microsoft.com/office/drawing/2014/main" id="{5C6FF4EE-1403-4B43-85B3-328C9AE619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44" name="Picture 743">
          <a:extLst>
            <a:ext uri="{FF2B5EF4-FFF2-40B4-BE49-F238E27FC236}">
              <a16:creationId xmlns:a16="http://schemas.microsoft.com/office/drawing/2014/main" id="{3AABBD78-8D93-46EE-A0DB-DB382F0CAE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45" name="Picture 744">
          <a:extLst>
            <a:ext uri="{FF2B5EF4-FFF2-40B4-BE49-F238E27FC236}">
              <a16:creationId xmlns:a16="http://schemas.microsoft.com/office/drawing/2014/main" id="{3F911830-40CF-4F74-A745-AEEB5E6F8C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46" name="Picture 745">
          <a:extLst>
            <a:ext uri="{FF2B5EF4-FFF2-40B4-BE49-F238E27FC236}">
              <a16:creationId xmlns:a16="http://schemas.microsoft.com/office/drawing/2014/main" id="{4C203D86-1B5C-4E9F-8A33-F11FD2509E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47" name="Picture 746">
          <a:extLst>
            <a:ext uri="{FF2B5EF4-FFF2-40B4-BE49-F238E27FC236}">
              <a16:creationId xmlns:a16="http://schemas.microsoft.com/office/drawing/2014/main" id="{1A8A2F15-E336-434B-9EAE-5DED2BE7E0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48" name="Picture 747">
          <a:extLst>
            <a:ext uri="{FF2B5EF4-FFF2-40B4-BE49-F238E27FC236}">
              <a16:creationId xmlns:a16="http://schemas.microsoft.com/office/drawing/2014/main" id="{8D68561E-1662-4B88-982B-6C3EE3B64F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49" name="Picture 748">
          <a:extLst>
            <a:ext uri="{FF2B5EF4-FFF2-40B4-BE49-F238E27FC236}">
              <a16:creationId xmlns:a16="http://schemas.microsoft.com/office/drawing/2014/main" id="{9E32CA64-B5B0-409C-BC27-D4FECEF662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50" name="Picture 749">
          <a:extLst>
            <a:ext uri="{FF2B5EF4-FFF2-40B4-BE49-F238E27FC236}">
              <a16:creationId xmlns:a16="http://schemas.microsoft.com/office/drawing/2014/main" id="{BCEF2ACF-D71A-4281-A640-312012AD3B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51" name="Picture 750">
          <a:extLst>
            <a:ext uri="{FF2B5EF4-FFF2-40B4-BE49-F238E27FC236}">
              <a16:creationId xmlns:a16="http://schemas.microsoft.com/office/drawing/2014/main" id="{E0B294A4-0FB5-4B2B-AC8E-EF474FC187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52" name="Picture 751">
          <a:extLst>
            <a:ext uri="{FF2B5EF4-FFF2-40B4-BE49-F238E27FC236}">
              <a16:creationId xmlns:a16="http://schemas.microsoft.com/office/drawing/2014/main" id="{908737D4-67AA-4DF7-AAC1-20C01A417A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53" name="Picture 752">
          <a:extLst>
            <a:ext uri="{FF2B5EF4-FFF2-40B4-BE49-F238E27FC236}">
              <a16:creationId xmlns:a16="http://schemas.microsoft.com/office/drawing/2014/main" id="{3229250D-B264-458D-B13B-17C3B07177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54" name="Picture 753">
          <a:extLst>
            <a:ext uri="{FF2B5EF4-FFF2-40B4-BE49-F238E27FC236}">
              <a16:creationId xmlns:a16="http://schemas.microsoft.com/office/drawing/2014/main" id="{D52C6D3E-E1DB-4ADC-97FE-4B7865356A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55" name="Picture 754">
          <a:extLst>
            <a:ext uri="{FF2B5EF4-FFF2-40B4-BE49-F238E27FC236}">
              <a16:creationId xmlns:a16="http://schemas.microsoft.com/office/drawing/2014/main" id="{F59FEF7B-0FEE-492F-99D5-61CCBFE6B1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56" name="Picture 755">
          <a:extLst>
            <a:ext uri="{FF2B5EF4-FFF2-40B4-BE49-F238E27FC236}">
              <a16:creationId xmlns:a16="http://schemas.microsoft.com/office/drawing/2014/main" id="{75E0CCAD-6542-4A2E-9E85-26EB2E3ECC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57" name="Picture 756">
          <a:extLst>
            <a:ext uri="{FF2B5EF4-FFF2-40B4-BE49-F238E27FC236}">
              <a16:creationId xmlns:a16="http://schemas.microsoft.com/office/drawing/2014/main" id="{445D08E5-E649-4D27-A58C-0469E31D26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58" name="Picture 757">
          <a:extLst>
            <a:ext uri="{FF2B5EF4-FFF2-40B4-BE49-F238E27FC236}">
              <a16:creationId xmlns:a16="http://schemas.microsoft.com/office/drawing/2014/main" id="{CFF28F5E-E134-40B1-A8CD-F516C9983A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59" name="Picture 758">
          <a:extLst>
            <a:ext uri="{FF2B5EF4-FFF2-40B4-BE49-F238E27FC236}">
              <a16:creationId xmlns:a16="http://schemas.microsoft.com/office/drawing/2014/main" id="{8AA20D57-88CE-43D0-B9C1-91343E46FE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60" name="Picture 759">
          <a:extLst>
            <a:ext uri="{FF2B5EF4-FFF2-40B4-BE49-F238E27FC236}">
              <a16:creationId xmlns:a16="http://schemas.microsoft.com/office/drawing/2014/main" id="{3C3D3004-7017-450F-B775-E4DA5D52BB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61" name="Picture 760">
          <a:extLst>
            <a:ext uri="{FF2B5EF4-FFF2-40B4-BE49-F238E27FC236}">
              <a16:creationId xmlns:a16="http://schemas.microsoft.com/office/drawing/2014/main" id="{BFFF5B64-CF18-498E-B370-C30F9F4BEE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62" name="Picture 761">
          <a:extLst>
            <a:ext uri="{FF2B5EF4-FFF2-40B4-BE49-F238E27FC236}">
              <a16:creationId xmlns:a16="http://schemas.microsoft.com/office/drawing/2014/main" id="{04EBDC38-4B0C-4077-81CF-A3205D25FB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63" name="Picture 762">
          <a:extLst>
            <a:ext uri="{FF2B5EF4-FFF2-40B4-BE49-F238E27FC236}">
              <a16:creationId xmlns:a16="http://schemas.microsoft.com/office/drawing/2014/main" id="{0C8D3037-598F-43AC-B8D8-9388CF88A9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64" name="Picture 763">
          <a:extLst>
            <a:ext uri="{FF2B5EF4-FFF2-40B4-BE49-F238E27FC236}">
              <a16:creationId xmlns:a16="http://schemas.microsoft.com/office/drawing/2014/main" id="{7351E685-6035-4FB4-9862-3BE4730DD9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65" name="Picture 764">
          <a:extLst>
            <a:ext uri="{FF2B5EF4-FFF2-40B4-BE49-F238E27FC236}">
              <a16:creationId xmlns:a16="http://schemas.microsoft.com/office/drawing/2014/main" id="{68D303AF-DE89-4298-83D8-47C9F8EC85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66" name="Picture 765">
          <a:extLst>
            <a:ext uri="{FF2B5EF4-FFF2-40B4-BE49-F238E27FC236}">
              <a16:creationId xmlns:a16="http://schemas.microsoft.com/office/drawing/2014/main" id="{13363FD1-0100-4664-8996-5C8D0B93F3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67" name="Picture 766">
          <a:extLst>
            <a:ext uri="{FF2B5EF4-FFF2-40B4-BE49-F238E27FC236}">
              <a16:creationId xmlns:a16="http://schemas.microsoft.com/office/drawing/2014/main" id="{B54620A6-B307-497A-865A-C65CED61E5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68" name="Picture 767">
          <a:extLst>
            <a:ext uri="{FF2B5EF4-FFF2-40B4-BE49-F238E27FC236}">
              <a16:creationId xmlns:a16="http://schemas.microsoft.com/office/drawing/2014/main" id="{8E671570-0673-4C29-852B-81249B4431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69" name="Picture 768">
          <a:extLst>
            <a:ext uri="{FF2B5EF4-FFF2-40B4-BE49-F238E27FC236}">
              <a16:creationId xmlns:a16="http://schemas.microsoft.com/office/drawing/2014/main" id="{CDA37E92-0EFC-4E06-9437-67FCB1B50D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70" name="Picture 769">
          <a:extLst>
            <a:ext uri="{FF2B5EF4-FFF2-40B4-BE49-F238E27FC236}">
              <a16:creationId xmlns:a16="http://schemas.microsoft.com/office/drawing/2014/main" id="{3E660C6A-2103-4D2C-96A2-04093B3C37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71" name="Picture 770">
          <a:extLst>
            <a:ext uri="{FF2B5EF4-FFF2-40B4-BE49-F238E27FC236}">
              <a16:creationId xmlns:a16="http://schemas.microsoft.com/office/drawing/2014/main" id="{74A09E2E-0B8A-4FEE-8B30-DB390D6486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72" name="Picture 771">
          <a:extLst>
            <a:ext uri="{FF2B5EF4-FFF2-40B4-BE49-F238E27FC236}">
              <a16:creationId xmlns:a16="http://schemas.microsoft.com/office/drawing/2014/main" id="{AAFC1645-109E-448A-8FB1-0A50EC65FB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73" name="Picture 772">
          <a:extLst>
            <a:ext uri="{FF2B5EF4-FFF2-40B4-BE49-F238E27FC236}">
              <a16:creationId xmlns:a16="http://schemas.microsoft.com/office/drawing/2014/main" id="{978F662E-FF37-43BE-AFEC-43C490B54A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74" name="Picture 773">
          <a:extLst>
            <a:ext uri="{FF2B5EF4-FFF2-40B4-BE49-F238E27FC236}">
              <a16:creationId xmlns:a16="http://schemas.microsoft.com/office/drawing/2014/main" id="{43C02ABB-815D-4FA7-B39D-22602A86A7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75" name="Picture 774">
          <a:extLst>
            <a:ext uri="{FF2B5EF4-FFF2-40B4-BE49-F238E27FC236}">
              <a16:creationId xmlns:a16="http://schemas.microsoft.com/office/drawing/2014/main" id="{F080D257-663E-4A9E-AC00-75E49B2735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76" name="Picture 775">
          <a:extLst>
            <a:ext uri="{FF2B5EF4-FFF2-40B4-BE49-F238E27FC236}">
              <a16:creationId xmlns:a16="http://schemas.microsoft.com/office/drawing/2014/main" id="{22769108-224D-4324-A33E-42D335F1E0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77" name="Picture 776">
          <a:extLst>
            <a:ext uri="{FF2B5EF4-FFF2-40B4-BE49-F238E27FC236}">
              <a16:creationId xmlns:a16="http://schemas.microsoft.com/office/drawing/2014/main" id="{A5497005-2F42-4B45-B4FD-EA810C4563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78" name="Picture 777">
          <a:extLst>
            <a:ext uri="{FF2B5EF4-FFF2-40B4-BE49-F238E27FC236}">
              <a16:creationId xmlns:a16="http://schemas.microsoft.com/office/drawing/2014/main" id="{E299EC07-2432-40C1-805A-655AC9230C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79" name="Picture 778">
          <a:extLst>
            <a:ext uri="{FF2B5EF4-FFF2-40B4-BE49-F238E27FC236}">
              <a16:creationId xmlns:a16="http://schemas.microsoft.com/office/drawing/2014/main" id="{75F78524-01EE-4CB8-BA10-332EF976D1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80" name="Picture 779">
          <a:extLst>
            <a:ext uri="{FF2B5EF4-FFF2-40B4-BE49-F238E27FC236}">
              <a16:creationId xmlns:a16="http://schemas.microsoft.com/office/drawing/2014/main" id="{851DD484-3601-4E8F-8526-02AD79B2F27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81" name="Picture 780">
          <a:extLst>
            <a:ext uri="{FF2B5EF4-FFF2-40B4-BE49-F238E27FC236}">
              <a16:creationId xmlns:a16="http://schemas.microsoft.com/office/drawing/2014/main" id="{F27808BD-24DA-4A92-83EC-8F0D262E11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82" name="Picture 781">
          <a:extLst>
            <a:ext uri="{FF2B5EF4-FFF2-40B4-BE49-F238E27FC236}">
              <a16:creationId xmlns:a16="http://schemas.microsoft.com/office/drawing/2014/main" id="{061E460B-2EAA-4B5F-8C37-B9108000EB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83" name="Picture 782">
          <a:extLst>
            <a:ext uri="{FF2B5EF4-FFF2-40B4-BE49-F238E27FC236}">
              <a16:creationId xmlns:a16="http://schemas.microsoft.com/office/drawing/2014/main" id="{28DA9E4B-7853-45DD-9391-2A153A7D8F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84" name="Picture 783">
          <a:extLst>
            <a:ext uri="{FF2B5EF4-FFF2-40B4-BE49-F238E27FC236}">
              <a16:creationId xmlns:a16="http://schemas.microsoft.com/office/drawing/2014/main" id="{FF42EFFD-EE40-4DD6-BD47-EC30774168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85" name="Picture 784">
          <a:extLst>
            <a:ext uri="{FF2B5EF4-FFF2-40B4-BE49-F238E27FC236}">
              <a16:creationId xmlns:a16="http://schemas.microsoft.com/office/drawing/2014/main" id="{78CDF14C-DDC0-4608-B9CF-96DEA4BF0B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86" name="Picture 785">
          <a:extLst>
            <a:ext uri="{FF2B5EF4-FFF2-40B4-BE49-F238E27FC236}">
              <a16:creationId xmlns:a16="http://schemas.microsoft.com/office/drawing/2014/main" id="{4BC026D3-159C-4088-8F30-77C8089371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87" name="Picture 786">
          <a:extLst>
            <a:ext uri="{FF2B5EF4-FFF2-40B4-BE49-F238E27FC236}">
              <a16:creationId xmlns:a16="http://schemas.microsoft.com/office/drawing/2014/main" id="{88269358-EB58-4882-817F-9A1BA62820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88" name="Picture 787">
          <a:extLst>
            <a:ext uri="{FF2B5EF4-FFF2-40B4-BE49-F238E27FC236}">
              <a16:creationId xmlns:a16="http://schemas.microsoft.com/office/drawing/2014/main" id="{E611C824-7C04-408C-AF90-B781090067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89" name="Picture 788">
          <a:extLst>
            <a:ext uri="{FF2B5EF4-FFF2-40B4-BE49-F238E27FC236}">
              <a16:creationId xmlns:a16="http://schemas.microsoft.com/office/drawing/2014/main" id="{554BF337-43EC-45EE-BDD3-6DE085EFDC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90" name="Picture 789">
          <a:extLst>
            <a:ext uri="{FF2B5EF4-FFF2-40B4-BE49-F238E27FC236}">
              <a16:creationId xmlns:a16="http://schemas.microsoft.com/office/drawing/2014/main" id="{D2F01AC6-98F1-450A-ADBA-A8D1FC0208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91" name="Picture 790">
          <a:extLst>
            <a:ext uri="{FF2B5EF4-FFF2-40B4-BE49-F238E27FC236}">
              <a16:creationId xmlns:a16="http://schemas.microsoft.com/office/drawing/2014/main" id="{C4255337-CDFE-4492-B93B-6572C6E88A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92" name="Picture 791">
          <a:extLst>
            <a:ext uri="{FF2B5EF4-FFF2-40B4-BE49-F238E27FC236}">
              <a16:creationId xmlns:a16="http://schemas.microsoft.com/office/drawing/2014/main" id="{3625446D-424D-46AD-AC8E-ED63ADE705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93" name="Picture 792">
          <a:extLst>
            <a:ext uri="{FF2B5EF4-FFF2-40B4-BE49-F238E27FC236}">
              <a16:creationId xmlns:a16="http://schemas.microsoft.com/office/drawing/2014/main" id="{5AA9F7A0-8BFC-4056-B806-164D638995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71</xdr:row>
      <xdr:rowOff>0</xdr:rowOff>
    </xdr:from>
    <xdr:ext cx="50800" cy="50800"/>
    <xdr:pic>
      <xdr:nvPicPr>
        <xdr:cNvPr id="794" name="Picture 793">
          <a:extLst>
            <a:ext uri="{FF2B5EF4-FFF2-40B4-BE49-F238E27FC236}">
              <a16:creationId xmlns:a16="http://schemas.microsoft.com/office/drawing/2014/main" id="{C4BD54E1-99D6-449C-8476-62FC504D93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72</xdr:row>
      <xdr:rowOff>0</xdr:rowOff>
    </xdr:from>
    <xdr:ext cx="50800" cy="50800"/>
    <xdr:pic>
      <xdr:nvPicPr>
        <xdr:cNvPr id="795" name="Picture 794">
          <a:extLst>
            <a:ext uri="{FF2B5EF4-FFF2-40B4-BE49-F238E27FC236}">
              <a16:creationId xmlns:a16="http://schemas.microsoft.com/office/drawing/2014/main" id="{4F15C590-7795-4862-A1A0-FE9DBB8F84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796" name="Picture 795">
          <a:extLst>
            <a:ext uri="{FF2B5EF4-FFF2-40B4-BE49-F238E27FC236}">
              <a16:creationId xmlns:a16="http://schemas.microsoft.com/office/drawing/2014/main" id="{7D85118D-549E-4E54-A96D-8A229C6093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797" name="Picture 796">
          <a:extLst>
            <a:ext uri="{FF2B5EF4-FFF2-40B4-BE49-F238E27FC236}">
              <a16:creationId xmlns:a16="http://schemas.microsoft.com/office/drawing/2014/main" id="{FFC1711A-E8E1-46C8-83C3-3D1F973A78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798" name="Picture 797">
          <a:extLst>
            <a:ext uri="{FF2B5EF4-FFF2-40B4-BE49-F238E27FC236}">
              <a16:creationId xmlns:a16="http://schemas.microsoft.com/office/drawing/2014/main" id="{70D7C3AD-6A22-45BC-A339-B82F000250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799" name="Picture 798">
          <a:extLst>
            <a:ext uri="{FF2B5EF4-FFF2-40B4-BE49-F238E27FC236}">
              <a16:creationId xmlns:a16="http://schemas.microsoft.com/office/drawing/2014/main" id="{CE437BDE-7C74-4102-BC05-9FADC9F493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00" name="Picture 799">
          <a:extLst>
            <a:ext uri="{FF2B5EF4-FFF2-40B4-BE49-F238E27FC236}">
              <a16:creationId xmlns:a16="http://schemas.microsoft.com/office/drawing/2014/main" id="{F43ABD8C-5494-44F5-9607-677BA780B3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01" name="Picture 800">
          <a:extLst>
            <a:ext uri="{FF2B5EF4-FFF2-40B4-BE49-F238E27FC236}">
              <a16:creationId xmlns:a16="http://schemas.microsoft.com/office/drawing/2014/main" id="{F5C40F01-0F7C-4C22-AE80-2D3BCEE384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02" name="Picture 801">
          <a:extLst>
            <a:ext uri="{FF2B5EF4-FFF2-40B4-BE49-F238E27FC236}">
              <a16:creationId xmlns:a16="http://schemas.microsoft.com/office/drawing/2014/main" id="{2C28AFFF-6B09-4A00-8F49-4B8537D966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03" name="Picture 802">
          <a:extLst>
            <a:ext uri="{FF2B5EF4-FFF2-40B4-BE49-F238E27FC236}">
              <a16:creationId xmlns:a16="http://schemas.microsoft.com/office/drawing/2014/main" id="{27062DC6-FD00-403F-ADC1-FA7A2DD34B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04" name="Picture 803">
          <a:extLst>
            <a:ext uri="{FF2B5EF4-FFF2-40B4-BE49-F238E27FC236}">
              <a16:creationId xmlns:a16="http://schemas.microsoft.com/office/drawing/2014/main" id="{F6B4538B-6CC5-4BEB-A2DF-476F4457C3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05" name="Picture 804">
          <a:extLst>
            <a:ext uri="{FF2B5EF4-FFF2-40B4-BE49-F238E27FC236}">
              <a16:creationId xmlns:a16="http://schemas.microsoft.com/office/drawing/2014/main" id="{246E22F7-A792-4376-BC62-2967E8F00D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06" name="Picture 805">
          <a:extLst>
            <a:ext uri="{FF2B5EF4-FFF2-40B4-BE49-F238E27FC236}">
              <a16:creationId xmlns:a16="http://schemas.microsoft.com/office/drawing/2014/main" id="{317423F2-59C0-46DE-9E3D-5E3F73819F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07" name="Picture 806">
          <a:extLst>
            <a:ext uri="{FF2B5EF4-FFF2-40B4-BE49-F238E27FC236}">
              <a16:creationId xmlns:a16="http://schemas.microsoft.com/office/drawing/2014/main" id="{7DB2732E-0F60-4C5C-AB09-0C16A912E3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08" name="Picture 807">
          <a:extLst>
            <a:ext uri="{FF2B5EF4-FFF2-40B4-BE49-F238E27FC236}">
              <a16:creationId xmlns:a16="http://schemas.microsoft.com/office/drawing/2014/main" id="{0CC1DC5B-E22F-46F6-B07E-A0C094461E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09" name="Picture 808">
          <a:extLst>
            <a:ext uri="{FF2B5EF4-FFF2-40B4-BE49-F238E27FC236}">
              <a16:creationId xmlns:a16="http://schemas.microsoft.com/office/drawing/2014/main" id="{EBB389B2-D7F4-4FD4-A0CC-268D636A4E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10" name="Picture 809">
          <a:extLst>
            <a:ext uri="{FF2B5EF4-FFF2-40B4-BE49-F238E27FC236}">
              <a16:creationId xmlns:a16="http://schemas.microsoft.com/office/drawing/2014/main" id="{AD4341C3-0BED-4944-AAF8-19FF70C966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11" name="Picture 810">
          <a:extLst>
            <a:ext uri="{FF2B5EF4-FFF2-40B4-BE49-F238E27FC236}">
              <a16:creationId xmlns:a16="http://schemas.microsoft.com/office/drawing/2014/main" id="{2E77F1FF-3E3D-4016-89B8-34058F99E7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12" name="Picture 811">
          <a:extLst>
            <a:ext uri="{FF2B5EF4-FFF2-40B4-BE49-F238E27FC236}">
              <a16:creationId xmlns:a16="http://schemas.microsoft.com/office/drawing/2014/main" id="{DBB7EBDD-67CA-449A-8E3B-42A91B6AD1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13" name="Picture 812">
          <a:extLst>
            <a:ext uri="{FF2B5EF4-FFF2-40B4-BE49-F238E27FC236}">
              <a16:creationId xmlns:a16="http://schemas.microsoft.com/office/drawing/2014/main" id="{D5DB0707-15B0-4750-8619-33056FA25F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14" name="Picture 813">
          <a:extLst>
            <a:ext uri="{FF2B5EF4-FFF2-40B4-BE49-F238E27FC236}">
              <a16:creationId xmlns:a16="http://schemas.microsoft.com/office/drawing/2014/main" id="{6D95EE94-FCD7-481F-9BF1-BA74ADC188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15" name="Picture 814">
          <a:extLst>
            <a:ext uri="{FF2B5EF4-FFF2-40B4-BE49-F238E27FC236}">
              <a16:creationId xmlns:a16="http://schemas.microsoft.com/office/drawing/2014/main" id="{FAC6B3FE-D058-4087-BD19-C14E58330B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16" name="Picture 815">
          <a:extLst>
            <a:ext uri="{FF2B5EF4-FFF2-40B4-BE49-F238E27FC236}">
              <a16:creationId xmlns:a16="http://schemas.microsoft.com/office/drawing/2014/main" id="{DFA1797F-8DC4-4517-BCA0-5A0BF2FCD0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17" name="Picture 816">
          <a:extLst>
            <a:ext uri="{FF2B5EF4-FFF2-40B4-BE49-F238E27FC236}">
              <a16:creationId xmlns:a16="http://schemas.microsoft.com/office/drawing/2014/main" id="{63617C2A-BB22-49A4-8643-7853C0FB7C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18" name="Picture 817">
          <a:extLst>
            <a:ext uri="{FF2B5EF4-FFF2-40B4-BE49-F238E27FC236}">
              <a16:creationId xmlns:a16="http://schemas.microsoft.com/office/drawing/2014/main" id="{6D950E4B-D4E1-48A7-8585-22DB657742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19" name="Picture 818">
          <a:extLst>
            <a:ext uri="{FF2B5EF4-FFF2-40B4-BE49-F238E27FC236}">
              <a16:creationId xmlns:a16="http://schemas.microsoft.com/office/drawing/2014/main" id="{BF09BD52-CAE6-4FE9-9D0D-8D27200BF83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20" name="Picture 819">
          <a:extLst>
            <a:ext uri="{FF2B5EF4-FFF2-40B4-BE49-F238E27FC236}">
              <a16:creationId xmlns:a16="http://schemas.microsoft.com/office/drawing/2014/main" id="{070BA352-65B5-4F01-A066-4B7B0DE8F3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21" name="Picture 820">
          <a:extLst>
            <a:ext uri="{FF2B5EF4-FFF2-40B4-BE49-F238E27FC236}">
              <a16:creationId xmlns:a16="http://schemas.microsoft.com/office/drawing/2014/main" id="{AEF1BF17-0CD6-4895-9605-316D73F514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22" name="Picture 821">
          <a:extLst>
            <a:ext uri="{FF2B5EF4-FFF2-40B4-BE49-F238E27FC236}">
              <a16:creationId xmlns:a16="http://schemas.microsoft.com/office/drawing/2014/main" id="{6A7B8C2A-1EC6-4C3F-A61F-E0E44B3928F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23" name="Picture 822">
          <a:extLst>
            <a:ext uri="{FF2B5EF4-FFF2-40B4-BE49-F238E27FC236}">
              <a16:creationId xmlns:a16="http://schemas.microsoft.com/office/drawing/2014/main" id="{114B5BD8-1D43-445F-B0D4-3EF60D8842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24" name="Picture 823">
          <a:extLst>
            <a:ext uri="{FF2B5EF4-FFF2-40B4-BE49-F238E27FC236}">
              <a16:creationId xmlns:a16="http://schemas.microsoft.com/office/drawing/2014/main" id="{E7C1DBE3-8458-4914-A413-CD91B1F2AC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25" name="Picture 824">
          <a:extLst>
            <a:ext uri="{FF2B5EF4-FFF2-40B4-BE49-F238E27FC236}">
              <a16:creationId xmlns:a16="http://schemas.microsoft.com/office/drawing/2014/main" id="{F5AEC7E9-9078-4405-8F52-BE6F589AAA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26" name="Picture 825">
          <a:extLst>
            <a:ext uri="{FF2B5EF4-FFF2-40B4-BE49-F238E27FC236}">
              <a16:creationId xmlns:a16="http://schemas.microsoft.com/office/drawing/2014/main" id="{D8E99E36-D0CC-4799-A37B-56BD861447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27" name="Picture 826">
          <a:extLst>
            <a:ext uri="{FF2B5EF4-FFF2-40B4-BE49-F238E27FC236}">
              <a16:creationId xmlns:a16="http://schemas.microsoft.com/office/drawing/2014/main" id="{DC2DBD45-8CA7-4C95-A220-A3EE001D85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28" name="Picture 827">
          <a:extLst>
            <a:ext uri="{FF2B5EF4-FFF2-40B4-BE49-F238E27FC236}">
              <a16:creationId xmlns:a16="http://schemas.microsoft.com/office/drawing/2014/main" id="{7F2B0B49-227D-4B05-B21D-928A35118E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29" name="Picture 828">
          <a:extLst>
            <a:ext uri="{FF2B5EF4-FFF2-40B4-BE49-F238E27FC236}">
              <a16:creationId xmlns:a16="http://schemas.microsoft.com/office/drawing/2014/main" id="{6611C152-8BD9-4B2D-82F4-670FAE50D9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30" name="Picture 829">
          <a:extLst>
            <a:ext uri="{FF2B5EF4-FFF2-40B4-BE49-F238E27FC236}">
              <a16:creationId xmlns:a16="http://schemas.microsoft.com/office/drawing/2014/main" id="{9199FA76-E3DA-4513-9AF5-DD4FD9F0213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31" name="Picture 830">
          <a:extLst>
            <a:ext uri="{FF2B5EF4-FFF2-40B4-BE49-F238E27FC236}">
              <a16:creationId xmlns:a16="http://schemas.microsoft.com/office/drawing/2014/main" id="{0A154F7D-09DF-4E57-8943-993A11B56F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32" name="Picture 831">
          <a:extLst>
            <a:ext uri="{FF2B5EF4-FFF2-40B4-BE49-F238E27FC236}">
              <a16:creationId xmlns:a16="http://schemas.microsoft.com/office/drawing/2014/main" id="{7A1F41FE-9A89-4499-AF7E-568DFA2A17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33" name="Picture 832">
          <a:extLst>
            <a:ext uri="{FF2B5EF4-FFF2-40B4-BE49-F238E27FC236}">
              <a16:creationId xmlns:a16="http://schemas.microsoft.com/office/drawing/2014/main" id="{833AC9C3-3797-4D86-96BA-45EA59132C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34" name="Picture 833">
          <a:extLst>
            <a:ext uri="{FF2B5EF4-FFF2-40B4-BE49-F238E27FC236}">
              <a16:creationId xmlns:a16="http://schemas.microsoft.com/office/drawing/2014/main" id="{A8BAAC14-54A1-4FC0-84E7-055E658CE7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35" name="Picture 834">
          <a:extLst>
            <a:ext uri="{FF2B5EF4-FFF2-40B4-BE49-F238E27FC236}">
              <a16:creationId xmlns:a16="http://schemas.microsoft.com/office/drawing/2014/main" id="{02B6E3F7-A7D5-416B-BA68-51371E328F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36" name="Picture 835">
          <a:extLst>
            <a:ext uri="{FF2B5EF4-FFF2-40B4-BE49-F238E27FC236}">
              <a16:creationId xmlns:a16="http://schemas.microsoft.com/office/drawing/2014/main" id="{DE1DC2AC-5383-42EE-8505-0C77567280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37" name="Picture 836">
          <a:extLst>
            <a:ext uri="{FF2B5EF4-FFF2-40B4-BE49-F238E27FC236}">
              <a16:creationId xmlns:a16="http://schemas.microsoft.com/office/drawing/2014/main" id="{63D277BD-4155-4478-B749-62AA3354E5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38" name="Picture 837">
          <a:extLst>
            <a:ext uri="{FF2B5EF4-FFF2-40B4-BE49-F238E27FC236}">
              <a16:creationId xmlns:a16="http://schemas.microsoft.com/office/drawing/2014/main" id="{534C84A5-924C-4E05-AE70-F7BB7F7B87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39" name="Picture 838">
          <a:extLst>
            <a:ext uri="{FF2B5EF4-FFF2-40B4-BE49-F238E27FC236}">
              <a16:creationId xmlns:a16="http://schemas.microsoft.com/office/drawing/2014/main" id="{83B149B9-251F-413C-B93C-C1777D6A3C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40" name="Picture 839">
          <a:extLst>
            <a:ext uri="{FF2B5EF4-FFF2-40B4-BE49-F238E27FC236}">
              <a16:creationId xmlns:a16="http://schemas.microsoft.com/office/drawing/2014/main" id="{DD4F7E69-5CED-4378-804F-6CE62F0BBC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41" name="Picture 840">
          <a:extLst>
            <a:ext uri="{FF2B5EF4-FFF2-40B4-BE49-F238E27FC236}">
              <a16:creationId xmlns:a16="http://schemas.microsoft.com/office/drawing/2014/main" id="{0DF419A6-4C03-4A9E-B907-B38567A02A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42" name="Picture 841">
          <a:extLst>
            <a:ext uri="{FF2B5EF4-FFF2-40B4-BE49-F238E27FC236}">
              <a16:creationId xmlns:a16="http://schemas.microsoft.com/office/drawing/2014/main" id="{2BEA04FD-BF37-4D1E-A0EA-FE1E62BEB9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43" name="Picture 842">
          <a:extLst>
            <a:ext uri="{FF2B5EF4-FFF2-40B4-BE49-F238E27FC236}">
              <a16:creationId xmlns:a16="http://schemas.microsoft.com/office/drawing/2014/main" id="{EF4022C7-7181-417C-84D5-5662BE2B37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44" name="Picture 843">
          <a:extLst>
            <a:ext uri="{FF2B5EF4-FFF2-40B4-BE49-F238E27FC236}">
              <a16:creationId xmlns:a16="http://schemas.microsoft.com/office/drawing/2014/main" id="{4809373B-42C7-4228-A868-29547C6FD0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45" name="Picture 844">
          <a:extLst>
            <a:ext uri="{FF2B5EF4-FFF2-40B4-BE49-F238E27FC236}">
              <a16:creationId xmlns:a16="http://schemas.microsoft.com/office/drawing/2014/main" id="{573F97C3-0B13-4252-BF1B-DF193BA8B8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46" name="Picture 845">
          <a:extLst>
            <a:ext uri="{FF2B5EF4-FFF2-40B4-BE49-F238E27FC236}">
              <a16:creationId xmlns:a16="http://schemas.microsoft.com/office/drawing/2014/main" id="{3592061B-F038-4AC6-A546-21C2307290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47" name="Picture 846">
          <a:extLst>
            <a:ext uri="{FF2B5EF4-FFF2-40B4-BE49-F238E27FC236}">
              <a16:creationId xmlns:a16="http://schemas.microsoft.com/office/drawing/2014/main" id="{83262210-B243-4508-9139-F8AF270ED9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48" name="Picture 847">
          <a:extLst>
            <a:ext uri="{FF2B5EF4-FFF2-40B4-BE49-F238E27FC236}">
              <a16:creationId xmlns:a16="http://schemas.microsoft.com/office/drawing/2014/main" id="{E2B4803B-C0E2-40CE-B135-116B213308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49" name="Picture 848">
          <a:extLst>
            <a:ext uri="{FF2B5EF4-FFF2-40B4-BE49-F238E27FC236}">
              <a16:creationId xmlns:a16="http://schemas.microsoft.com/office/drawing/2014/main" id="{E6DA3CC7-5FF5-4265-9E40-8925A9A16C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50" name="Picture 849">
          <a:extLst>
            <a:ext uri="{FF2B5EF4-FFF2-40B4-BE49-F238E27FC236}">
              <a16:creationId xmlns:a16="http://schemas.microsoft.com/office/drawing/2014/main" id="{1CD49D47-B38A-4811-BD33-588C173131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72</xdr:row>
      <xdr:rowOff>0</xdr:rowOff>
    </xdr:from>
    <xdr:ext cx="50800" cy="50800"/>
    <xdr:pic>
      <xdr:nvPicPr>
        <xdr:cNvPr id="851" name="Picture 850">
          <a:extLst>
            <a:ext uri="{FF2B5EF4-FFF2-40B4-BE49-F238E27FC236}">
              <a16:creationId xmlns:a16="http://schemas.microsoft.com/office/drawing/2014/main" id="{357F75BD-A678-4CFC-AF7F-7C8D2D9888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3</xdr:col>
      <xdr:colOff>0</xdr:colOff>
      <xdr:row>71</xdr:row>
      <xdr:rowOff>0</xdr:rowOff>
    </xdr:from>
    <xdr:ext cx="50800" cy="50800"/>
    <xdr:pic>
      <xdr:nvPicPr>
        <xdr:cNvPr id="852" name="Picture 851">
          <a:extLst>
            <a:ext uri="{FF2B5EF4-FFF2-40B4-BE49-F238E27FC236}">
              <a16:creationId xmlns:a16="http://schemas.microsoft.com/office/drawing/2014/main" id="{153CCA2A-6A14-45D9-86E5-FA536FCFB3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53" name="Picture 852">
          <a:extLst>
            <a:ext uri="{FF2B5EF4-FFF2-40B4-BE49-F238E27FC236}">
              <a16:creationId xmlns:a16="http://schemas.microsoft.com/office/drawing/2014/main" id="{6F525F26-E4EC-4A5D-AF47-0C9D84303E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72</xdr:row>
      <xdr:rowOff>0</xdr:rowOff>
    </xdr:from>
    <xdr:ext cx="50800" cy="50800"/>
    <xdr:pic>
      <xdr:nvPicPr>
        <xdr:cNvPr id="854" name="Picture 853">
          <a:extLst>
            <a:ext uri="{FF2B5EF4-FFF2-40B4-BE49-F238E27FC236}">
              <a16:creationId xmlns:a16="http://schemas.microsoft.com/office/drawing/2014/main" id="{F3277AC4-526F-43FC-8706-BF47120CE5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855" name="Picture 854">
          <a:extLst>
            <a:ext uri="{FF2B5EF4-FFF2-40B4-BE49-F238E27FC236}">
              <a16:creationId xmlns:a16="http://schemas.microsoft.com/office/drawing/2014/main" id="{E0681473-AF76-4D4A-8A61-63ED29F4B2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73</xdr:row>
      <xdr:rowOff>0</xdr:rowOff>
    </xdr:from>
    <xdr:ext cx="50800" cy="50800"/>
    <xdr:pic>
      <xdr:nvPicPr>
        <xdr:cNvPr id="856" name="Picture 855">
          <a:extLst>
            <a:ext uri="{FF2B5EF4-FFF2-40B4-BE49-F238E27FC236}">
              <a16:creationId xmlns:a16="http://schemas.microsoft.com/office/drawing/2014/main" id="{927DE806-B81E-40C2-A81A-120315D888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857" name="Picture 856">
          <a:extLst>
            <a:ext uri="{FF2B5EF4-FFF2-40B4-BE49-F238E27FC236}">
              <a16:creationId xmlns:a16="http://schemas.microsoft.com/office/drawing/2014/main" id="{97BA1E04-0076-4356-9511-AE4514B538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71</xdr:row>
      <xdr:rowOff>0</xdr:rowOff>
    </xdr:from>
    <xdr:ext cx="50800" cy="50800"/>
    <xdr:pic>
      <xdr:nvPicPr>
        <xdr:cNvPr id="858" name="Picture 857">
          <a:extLst>
            <a:ext uri="{FF2B5EF4-FFF2-40B4-BE49-F238E27FC236}">
              <a16:creationId xmlns:a16="http://schemas.microsoft.com/office/drawing/2014/main" id="{923A5375-50E9-45A7-9404-271997437D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859" name="Picture 858">
          <a:extLst>
            <a:ext uri="{FF2B5EF4-FFF2-40B4-BE49-F238E27FC236}">
              <a16:creationId xmlns:a16="http://schemas.microsoft.com/office/drawing/2014/main" id="{DF85B700-4460-4855-BBB7-6D2D3A4283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60" name="Picture 859">
          <a:extLst>
            <a:ext uri="{FF2B5EF4-FFF2-40B4-BE49-F238E27FC236}">
              <a16:creationId xmlns:a16="http://schemas.microsoft.com/office/drawing/2014/main" id="{8643EC01-5DD3-433A-AE38-F1D54FDCEA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61" name="Picture 860">
          <a:extLst>
            <a:ext uri="{FF2B5EF4-FFF2-40B4-BE49-F238E27FC236}">
              <a16:creationId xmlns:a16="http://schemas.microsoft.com/office/drawing/2014/main" id="{CF4AAFA2-5DF7-4871-835C-8A10BD8E0A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62" name="Picture 861">
          <a:extLst>
            <a:ext uri="{FF2B5EF4-FFF2-40B4-BE49-F238E27FC236}">
              <a16:creationId xmlns:a16="http://schemas.microsoft.com/office/drawing/2014/main" id="{9370E536-12E7-47AF-B860-B02CD7178F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63" name="Picture 862">
          <a:extLst>
            <a:ext uri="{FF2B5EF4-FFF2-40B4-BE49-F238E27FC236}">
              <a16:creationId xmlns:a16="http://schemas.microsoft.com/office/drawing/2014/main" id="{472B4056-6EAB-4943-BC65-E81CF57AF1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64" name="Picture 863">
          <a:extLst>
            <a:ext uri="{FF2B5EF4-FFF2-40B4-BE49-F238E27FC236}">
              <a16:creationId xmlns:a16="http://schemas.microsoft.com/office/drawing/2014/main" id="{6C78D88B-126D-4E92-9436-AEA7D7D998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72</xdr:row>
      <xdr:rowOff>0</xdr:rowOff>
    </xdr:from>
    <xdr:ext cx="50800" cy="50800"/>
    <xdr:pic>
      <xdr:nvPicPr>
        <xdr:cNvPr id="865" name="Picture 864">
          <a:extLst>
            <a:ext uri="{FF2B5EF4-FFF2-40B4-BE49-F238E27FC236}">
              <a16:creationId xmlns:a16="http://schemas.microsoft.com/office/drawing/2014/main" id="{73F73648-E4DF-4930-9F2D-1398E4468C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866" name="Picture 865">
          <a:extLst>
            <a:ext uri="{FF2B5EF4-FFF2-40B4-BE49-F238E27FC236}">
              <a16:creationId xmlns:a16="http://schemas.microsoft.com/office/drawing/2014/main" id="{B7ED66A9-C5BD-46E2-9101-8FF7062609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867" name="Picture 866">
          <a:extLst>
            <a:ext uri="{FF2B5EF4-FFF2-40B4-BE49-F238E27FC236}">
              <a16:creationId xmlns:a16="http://schemas.microsoft.com/office/drawing/2014/main" id="{4B45BA1A-BFC4-4DF0-BD28-4A6D26511C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868" name="Picture 867">
          <a:extLst>
            <a:ext uri="{FF2B5EF4-FFF2-40B4-BE49-F238E27FC236}">
              <a16:creationId xmlns:a16="http://schemas.microsoft.com/office/drawing/2014/main" id="{9799DBD0-8668-4BC1-88AB-0D5947BCF5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869" name="Picture 868">
          <a:extLst>
            <a:ext uri="{FF2B5EF4-FFF2-40B4-BE49-F238E27FC236}">
              <a16:creationId xmlns:a16="http://schemas.microsoft.com/office/drawing/2014/main" id="{6534D3BF-C9DA-4B11-8CCB-716CC2B4B3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870" name="Picture 869">
          <a:extLst>
            <a:ext uri="{FF2B5EF4-FFF2-40B4-BE49-F238E27FC236}">
              <a16:creationId xmlns:a16="http://schemas.microsoft.com/office/drawing/2014/main" id="{2D586A39-2BEF-43B7-8174-53450EAC65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871" name="Picture 870">
          <a:extLst>
            <a:ext uri="{FF2B5EF4-FFF2-40B4-BE49-F238E27FC236}">
              <a16:creationId xmlns:a16="http://schemas.microsoft.com/office/drawing/2014/main" id="{ADC83954-1DB9-4291-A665-EC794C8CC0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71</xdr:row>
      <xdr:rowOff>0</xdr:rowOff>
    </xdr:from>
    <xdr:ext cx="50800" cy="50800"/>
    <xdr:pic>
      <xdr:nvPicPr>
        <xdr:cNvPr id="872" name="Picture 871">
          <a:extLst>
            <a:ext uri="{FF2B5EF4-FFF2-40B4-BE49-F238E27FC236}">
              <a16:creationId xmlns:a16="http://schemas.microsoft.com/office/drawing/2014/main" id="{6309316B-E39D-4A15-AF9C-C45F5717D9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73" name="Picture 872">
          <a:extLst>
            <a:ext uri="{FF2B5EF4-FFF2-40B4-BE49-F238E27FC236}">
              <a16:creationId xmlns:a16="http://schemas.microsoft.com/office/drawing/2014/main" id="{B74A31F5-0035-4816-9FE3-126A544F92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74" name="Picture 873">
          <a:extLst>
            <a:ext uri="{FF2B5EF4-FFF2-40B4-BE49-F238E27FC236}">
              <a16:creationId xmlns:a16="http://schemas.microsoft.com/office/drawing/2014/main" id="{67727844-1F8E-4280-A548-14218F8A80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72</xdr:row>
      <xdr:rowOff>0</xdr:rowOff>
    </xdr:from>
    <xdr:ext cx="50800" cy="50800"/>
    <xdr:pic>
      <xdr:nvPicPr>
        <xdr:cNvPr id="875" name="Picture 874">
          <a:extLst>
            <a:ext uri="{FF2B5EF4-FFF2-40B4-BE49-F238E27FC236}">
              <a16:creationId xmlns:a16="http://schemas.microsoft.com/office/drawing/2014/main" id="{6D3983FE-4DB0-4DE3-8597-C685927724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876" name="Picture 875">
          <a:extLst>
            <a:ext uri="{FF2B5EF4-FFF2-40B4-BE49-F238E27FC236}">
              <a16:creationId xmlns:a16="http://schemas.microsoft.com/office/drawing/2014/main" id="{8238A2AE-9141-41F3-B2D0-8414B33424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877" name="Picture 876">
          <a:extLst>
            <a:ext uri="{FF2B5EF4-FFF2-40B4-BE49-F238E27FC236}">
              <a16:creationId xmlns:a16="http://schemas.microsoft.com/office/drawing/2014/main" id="{18859D32-0B01-4677-92A0-A8A14B3319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73</xdr:row>
      <xdr:rowOff>0</xdr:rowOff>
    </xdr:from>
    <xdr:ext cx="50800" cy="50800"/>
    <xdr:pic>
      <xdr:nvPicPr>
        <xdr:cNvPr id="878" name="Picture 877">
          <a:extLst>
            <a:ext uri="{FF2B5EF4-FFF2-40B4-BE49-F238E27FC236}">
              <a16:creationId xmlns:a16="http://schemas.microsoft.com/office/drawing/2014/main" id="{78808A55-EF07-4BA3-8D34-D09D36717A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879" name="Picture 878">
          <a:extLst>
            <a:ext uri="{FF2B5EF4-FFF2-40B4-BE49-F238E27FC236}">
              <a16:creationId xmlns:a16="http://schemas.microsoft.com/office/drawing/2014/main" id="{03C451A7-38C6-40BA-81BA-15B3F8EB32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880" name="Picture 879">
          <a:extLst>
            <a:ext uri="{FF2B5EF4-FFF2-40B4-BE49-F238E27FC236}">
              <a16:creationId xmlns:a16="http://schemas.microsoft.com/office/drawing/2014/main" id="{922150C1-45C7-417D-9B2B-B18CFB821F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881" name="Picture 880">
          <a:extLst>
            <a:ext uri="{FF2B5EF4-FFF2-40B4-BE49-F238E27FC236}">
              <a16:creationId xmlns:a16="http://schemas.microsoft.com/office/drawing/2014/main" id="{120FC8D4-9EF8-4DF2-8A6A-7E2AD0C4F3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882" name="Picture 881">
          <a:extLst>
            <a:ext uri="{FF2B5EF4-FFF2-40B4-BE49-F238E27FC236}">
              <a16:creationId xmlns:a16="http://schemas.microsoft.com/office/drawing/2014/main" id="{D540360A-5EA0-4530-A9EE-8435425FD5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883" name="Picture 882">
          <a:extLst>
            <a:ext uri="{FF2B5EF4-FFF2-40B4-BE49-F238E27FC236}">
              <a16:creationId xmlns:a16="http://schemas.microsoft.com/office/drawing/2014/main" id="{28CB7A3B-0FE3-4559-ACEB-8F13DA6C17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884" name="Picture 883">
          <a:extLst>
            <a:ext uri="{FF2B5EF4-FFF2-40B4-BE49-F238E27FC236}">
              <a16:creationId xmlns:a16="http://schemas.microsoft.com/office/drawing/2014/main" id="{9075AD0A-F8C2-4D0B-980E-EC13ED982B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885" name="Picture 884">
          <a:extLst>
            <a:ext uri="{FF2B5EF4-FFF2-40B4-BE49-F238E27FC236}">
              <a16:creationId xmlns:a16="http://schemas.microsoft.com/office/drawing/2014/main" id="{5E4A12B8-76FC-4FC9-B09D-1411E077803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886" name="Picture 885">
          <a:extLst>
            <a:ext uri="{FF2B5EF4-FFF2-40B4-BE49-F238E27FC236}">
              <a16:creationId xmlns:a16="http://schemas.microsoft.com/office/drawing/2014/main" id="{D2FF7E16-F660-4635-A783-CA1F7597AC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71</xdr:row>
      <xdr:rowOff>0</xdr:rowOff>
    </xdr:from>
    <xdr:ext cx="50800" cy="50800"/>
    <xdr:pic>
      <xdr:nvPicPr>
        <xdr:cNvPr id="887" name="Picture 886">
          <a:extLst>
            <a:ext uri="{FF2B5EF4-FFF2-40B4-BE49-F238E27FC236}">
              <a16:creationId xmlns:a16="http://schemas.microsoft.com/office/drawing/2014/main" id="{C30DAFEA-A960-4403-9FEB-16E844EB98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88" name="Picture 887">
          <a:extLst>
            <a:ext uri="{FF2B5EF4-FFF2-40B4-BE49-F238E27FC236}">
              <a16:creationId xmlns:a16="http://schemas.microsoft.com/office/drawing/2014/main" id="{880E6E2C-7C25-43DD-826A-00530EC28F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89" name="Picture 888">
          <a:extLst>
            <a:ext uri="{FF2B5EF4-FFF2-40B4-BE49-F238E27FC236}">
              <a16:creationId xmlns:a16="http://schemas.microsoft.com/office/drawing/2014/main" id="{6FBB8D04-4BF2-4E4E-9D4B-70E2089FC9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90" name="Picture 889">
          <a:extLst>
            <a:ext uri="{FF2B5EF4-FFF2-40B4-BE49-F238E27FC236}">
              <a16:creationId xmlns:a16="http://schemas.microsoft.com/office/drawing/2014/main" id="{308E03CA-3F7D-4DF7-9AFD-4FB3A1CC64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91" name="Picture 890">
          <a:extLst>
            <a:ext uri="{FF2B5EF4-FFF2-40B4-BE49-F238E27FC236}">
              <a16:creationId xmlns:a16="http://schemas.microsoft.com/office/drawing/2014/main" id="{6D6A6FEA-1637-4BE8-9CAC-59AD0379F4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92" name="Picture 891">
          <a:extLst>
            <a:ext uri="{FF2B5EF4-FFF2-40B4-BE49-F238E27FC236}">
              <a16:creationId xmlns:a16="http://schemas.microsoft.com/office/drawing/2014/main" id="{A2FCA340-5B10-4DAB-81A2-170F3BEBBD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93" name="Picture 892">
          <a:extLst>
            <a:ext uri="{FF2B5EF4-FFF2-40B4-BE49-F238E27FC236}">
              <a16:creationId xmlns:a16="http://schemas.microsoft.com/office/drawing/2014/main" id="{961D4777-2C62-4C43-AB31-EDA7294068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894" name="Picture 893">
          <a:extLst>
            <a:ext uri="{FF2B5EF4-FFF2-40B4-BE49-F238E27FC236}">
              <a16:creationId xmlns:a16="http://schemas.microsoft.com/office/drawing/2014/main" id="{B557F9AD-3EA7-4193-9C21-69220EDA42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895" name="Picture 894">
          <a:extLst>
            <a:ext uri="{FF2B5EF4-FFF2-40B4-BE49-F238E27FC236}">
              <a16:creationId xmlns:a16="http://schemas.microsoft.com/office/drawing/2014/main" id="{F3660964-72D4-4394-A348-AA71C2E77E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96" name="Picture 895">
          <a:extLst>
            <a:ext uri="{FF2B5EF4-FFF2-40B4-BE49-F238E27FC236}">
              <a16:creationId xmlns:a16="http://schemas.microsoft.com/office/drawing/2014/main" id="{511CC90F-07C5-4243-97A9-431AEE01B3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97" name="Picture 896">
          <a:extLst>
            <a:ext uri="{FF2B5EF4-FFF2-40B4-BE49-F238E27FC236}">
              <a16:creationId xmlns:a16="http://schemas.microsoft.com/office/drawing/2014/main" id="{EA9BC275-5DA8-4D15-986E-D0F90A1BA5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98" name="Picture 897">
          <a:extLst>
            <a:ext uri="{FF2B5EF4-FFF2-40B4-BE49-F238E27FC236}">
              <a16:creationId xmlns:a16="http://schemas.microsoft.com/office/drawing/2014/main" id="{23A05F90-2BE5-4821-AF00-BA771FE53D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899" name="Picture 898">
          <a:extLst>
            <a:ext uri="{FF2B5EF4-FFF2-40B4-BE49-F238E27FC236}">
              <a16:creationId xmlns:a16="http://schemas.microsoft.com/office/drawing/2014/main" id="{7C5A0D8E-364A-43B1-ADDE-D2FC81836E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900" name="Picture 899">
          <a:extLst>
            <a:ext uri="{FF2B5EF4-FFF2-40B4-BE49-F238E27FC236}">
              <a16:creationId xmlns:a16="http://schemas.microsoft.com/office/drawing/2014/main" id="{D4AF45D9-B959-4C97-8C54-9618EDF6EC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901" name="Picture 900">
          <a:extLst>
            <a:ext uri="{FF2B5EF4-FFF2-40B4-BE49-F238E27FC236}">
              <a16:creationId xmlns:a16="http://schemas.microsoft.com/office/drawing/2014/main" id="{24465EB3-F52C-4A2C-A145-3ED864C718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02" name="Picture 901">
          <a:extLst>
            <a:ext uri="{FF2B5EF4-FFF2-40B4-BE49-F238E27FC236}">
              <a16:creationId xmlns:a16="http://schemas.microsoft.com/office/drawing/2014/main" id="{D416DA1A-36C1-486B-9941-A525B5A062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03" name="Picture 902">
          <a:extLst>
            <a:ext uri="{FF2B5EF4-FFF2-40B4-BE49-F238E27FC236}">
              <a16:creationId xmlns:a16="http://schemas.microsoft.com/office/drawing/2014/main" id="{CCA39A99-9270-4E22-9173-124B766359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04" name="Picture 903">
          <a:extLst>
            <a:ext uri="{FF2B5EF4-FFF2-40B4-BE49-F238E27FC236}">
              <a16:creationId xmlns:a16="http://schemas.microsoft.com/office/drawing/2014/main" id="{81A2EF70-8AE2-4AE0-A51C-ACA015B64E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05" name="Picture 904">
          <a:extLst>
            <a:ext uri="{FF2B5EF4-FFF2-40B4-BE49-F238E27FC236}">
              <a16:creationId xmlns:a16="http://schemas.microsoft.com/office/drawing/2014/main" id="{C0001D8A-03B2-4D9E-A803-65A26169D0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06" name="Picture 905">
          <a:extLst>
            <a:ext uri="{FF2B5EF4-FFF2-40B4-BE49-F238E27FC236}">
              <a16:creationId xmlns:a16="http://schemas.microsoft.com/office/drawing/2014/main" id="{DF41B5E4-2A07-499D-899E-A137EB394E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07" name="Picture 906">
          <a:extLst>
            <a:ext uri="{FF2B5EF4-FFF2-40B4-BE49-F238E27FC236}">
              <a16:creationId xmlns:a16="http://schemas.microsoft.com/office/drawing/2014/main" id="{41648050-1CC8-464F-A74A-C370928AC3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08" name="Picture 907">
          <a:extLst>
            <a:ext uri="{FF2B5EF4-FFF2-40B4-BE49-F238E27FC236}">
              <a16:creationId xmlns:a16="http://schemas.microsoft.com/office/drawing/2014/main" id="{4DAE3F2F-6470-4004-966E-043EA90064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09" name="Picture 908">
          <a:extLst>
            <a:ext uri="{FF2B5EF4-FFF2-40B4-BE49-F238E27FC236}">
              <a16:creationId xmlns:a16="http://schemas.microsoft.com/office/drawing/2014/main" id="{67244AE5-324F-499A-BDBD-B935B1E639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10" name="Picture 909">
          <a:extLst>
            <a:ext uri="{FF2B5EF4-FFF2-40B4-BE49-F238E27FC236}">
              <a16:creationId xmlns:a16="http://schemas.microsoft.com/office/drawing/2014/main" id="{69810FDF-54DE-4B1E-A1CF-D24ADD76C1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911" name="Picture 910">
          <a:extLst>
            <a:ext uri="{FF2B5EF4-FFF2-40B4-BE49-F238E27FC236}">
              <a16:creationId xmlns:a16="http://schemas.microsoft.com/office/drawing/2014/main" id="{CCB70257-43FF-40FF-9C81-B6AE5A1868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912" name="Picture 911">
          <a:extLst>
            <a:ext uri="{FF2B5EF4-FFF2-40B4-BE49-F238E27FC236}">
              <a16:creationId xmlns:a16="http://schemas.microsoft.com/office/drawing/2014/main" id="{49F32CBA-5032-4D10-8F8A-6C385F9AF9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13" name="Picture 912">
          <a:extLst>
            <a:ext uri="{FF2B5EF4-FFF2-40B4-BE49-F238E27FC236}">
              <a16:creationId xmlns:a16="http://schemas.microsoft.com/office/drawing/2014/main" id="{AA88AA9F-7588-46AC-B87A-E2762ACD89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14" name="Picture 913">
          <a:extLst>
            <a:ext uri="{FF2B5EF4-FFF2-40B4-BE49-F238E27FC236}">
              <a16:creationId xmlns:a16="http://schemas.microsoft.com/office/drawing/2014/main" id="{177DCF36-478F-46E6-B157-929CCED616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15" name="Picture 914">
          <a:extLst>
            <a:ext uri="{FF2B5EF4-FFF2-40B4-BE49-F238E27FC236}">
              <a16:creationId xmlns:a16="http://schemas.microsoft.com/office/drawing/2014/main" id="{F6AC12B6-590A-4324-82F4-98B4DEB24D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16" name="Picture 915">
          <a:extLst>
            <a:ext uri="{FF2B5EF4-FFF2-40B4-BE49-F238E27FC236}">
              <a16:creationId xmlns:a16="http://schemas.microsoft.com/office/drawing/2014/main" id="{822B3523-77E5-4D87-8823-3B2F9CF081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17" name="Picture 916">
          <a:extLst>
            <a:ext uri="{FF2B5EF4-FFF2-40B4-BE49-F238E27FC236}">
              <a16:creationId xmlns:a16="http://schemas.microsoft.com/office/drawing/2014/main" id="{22A6F545-5C00-4C72-94C2-171059445D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918" name="Picture 917">
          <a:extLst>
            <a:ext uri="{FF2B5EF4-FFF2-40B4-BE49-F238E27FC236}">
              <a16:creationId xmlns:a16="http://schemas.microsoft.com/office/drawing/2014/main" id="{6D894427-5DA9-4133-873E-2471092622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919" name="Picture 918">
          <a:extLst>
            <a:ext uri="{FF2B5EF4-FFF2-40B4-BE49-F238E27FC236}">
              <a16:creationId xmlns:a16="http://schemas.microsoft.com/office/drawing/2014/main" id="{D23B1D23-223A-40E1-8839-A17DD0DFDD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20" name="Picture 919">
          <a:extLst>
            <a:ext uri="{FF2B5EF4-FFF2-40B4-BE49-F238E27FC236}">
              <a16:creationId xmlns:a16="http://schemas.microsoft.com/office/drawing/2014/main" id="{8990EB28-7C7C-4B18-8D9A-574739A0B3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21" name="Picture 920">
          <a:extLst>
            <a:ext uri="{FF2B5EF4-FFF2-40B4-BE49-F238E27FC236}">
              <a16:creationId xmlns:a16="http://schemas.microsoft.com/office/drawing/2014/main" id="{84413DD9-8AE8-4E5F-A1AC-3E65E2858C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22" name="Picture 921">
          <a:extLst>
            <a:ext uri="{FF2B5EF4-FFF2-40B4-BE49-F238E27FC236}">
              <a16:creationId xmlns:a16="http://schemas.microsoft.com/office/drawing/2014/main" id="{975B8238-FD69-44E7-8D41-CB0239D11A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23" name="Picture 922">
          <a:extLst>
            <a:ext uri="{FF2B5EF4-FFF2-40B4-BE49-F238E27FC236}">
              <a16:creationId xmlns:a16="http://schemas.microsoft.com/office/drawing/2014/main" id="{610BF3D9-0F06-4A84-BF6C-3350CF2224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24" name="Picture 923">
          <a:extLst>
            <a:ext uri="{FF2B5EF4-FFF2-40B4-BE49-F238E27FC236}">
              <a16:creationId xmlns:a16="http://schemas.microsoft.com/office/drawing/2014/main" id="{BD8DC225-8625-4D7E-8C6D-C1A2D71766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25" name="Picture 924">
          <a:extLst>
            <a:ext uri="{FF2B5EF4-FFF2-40B4-BE49-F238E27FC236}">
              <a16:creationId xmlns:a16="http://schemas.microsoft.com/office/drawing/2014/main" id="{953C0277-3BBB-4D35-B641-6C052305D1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26" name="Picture 925">
          <a:extLst>
            <a:ext uri="{FF2B5EF4-FFF2-40B4-BE49-F238E27FC236}">
              <a16:creationId xmlns:a16="http://schemas.microsoft.com/office/drawing/2014/main" id="{BC2F6D51-B849-4960-832A-5C8EB0964D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27" name="Picture 926">
          <a:extLst>
            <a:ext uri="{FF2B5EF4-FFF2-40B4-BE49-F238E27FC236}">
              <a16:creationId xmlns:a16="http://schemas.microsoft.com/office/drawing/2014/main" id="{8550FB57-72D8-4878-8DF9-11375E0D68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928" name="Picture 927">
          <a:extLst>
            <a:ext uri="{FF2B5EF4-FFF2-40B4-BE49-F238E27FC236}">
              <a16:creationId xmlns:a16="http://schemas.microsoft.com/office/drawing/2014/main" id="{D52C14E5-3661-4B1D-AC14-26720D39DD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929" name="Picture 928">
          <a:extLst>
            <a:ext uri="{FF2B5EF4-FFF2-40B4-BE49-F238E27FC236}">
              <a16:creationId xmlns:a16="http://schemas.microsoft.com/office/drawing/2014/main" id="{E9012525-4FCE-4BA7-84D8-111147002D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30" name="Picture 929">
          <a:extLst>
            <a:ext uri="{FF2B5EF4-FFF2-40B4-BE49-F238E27FC236}">
              <a16:creationId xmlns:a16="http://schemas.microsoft.com/office/drawing/2014/main" id="{C8B1AEB5-9889-43E5-BD77-CB3089728C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31" name="Picture 930">
          <a:extLst>
            <a:ext uri="{FF2B5EF4-FFF2-40B4-BE49-F238E27FC236}">
              <a16:creationId xmlns:a16="http://schemas.microsoft.com/office/drawing/2014/main" id="{32492B60-0B60-4642-99A2-C3B9A0AA22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32" name="Picture 931">
          <a:extLst>
            <a:ext uri="{FF2B5EF4-FFF2-40B4-BE49-F238E27FC236}">
              <a16:creationId xmlns:a16="http://schemas.microsoft.com/office/drawing/2014/main" id="{04B25FB1-9180-476F-A547-89AACB650F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33" name="Picture 932">
          <a:extLst>
            <a:ext uri="{FF2B5EF4-FFF2-40B4-BE49-F238E27FC236}">
              <a16:creationId xmlns:a16="http://schemas.microsoft.com/office/drawing/2014/main" id="{1897F521-ACEC-476D-B0A0-6E65FC63F1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34" name="Picture 933">
          <a:extLst>
            <a:ext uri="{FF2B5EF4-FFF2-40B4-BE49-F238E27FC236}">
              <a16:creationId xmlns:a16="http://schemas.microsoft.com/office/drawing/2014/main" id="{8FBC94DB-6883-46E0-B60C-527F523BA5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35" name="Picture 934">
          <a:extLst>
            <a:ext uri="{FF2B5EF4-FFF2-40B4-BE49-F238E27FC236}">
              <a16:creationId xmlns:a16="http://schemas.microsoft.com/office/drawing/2014/main" id="{8918DB46-C8D9-4F98-8CB1-3F0501BD3B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36" name="Picture 935">
          <a:extLst>
            <a:ext uri="{FF2B5EF4-FFF2-40B4-BE49-F238E27FC236}">
              <a16:creationId xmlns:a16="http://schemas.microsoft.com/office/drawing/2014/main" id="{D84F5DA3-AD16-4199-A5B2-5A8819D4C2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37" name="Picture 936">
          <a:extLst>
            <a:ext uri="{FF2B5EF4-FFF2-40B4-BE49-F238E27FC236}">
              <a16:creationId xmlns:a16="http://schemas.microsoft.com/office/drawing/2014/main" id="{E8A14749-2FE8-4CDB-8D19-6BAE76B8B6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38" name="Picture 937">
          <a:extLst>
            <a:ext uri="{FF2B5EF4-FFF2-40B4-BE49-F238E27FC236}">
              <a16:creationId xmlns:a16="http://schemas.microsoft.com/office/drawing/2014/main" id="{33022BCC-C401-4C5E-A0FF-102A2E73A9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39" name="Picture 938">
          <a:extLst>
            <a:ext uri="{FF2B5EF4-FFF2-40B4-BE49-F238E27FC236}">
              <a16:creationId xmlns:a16="http://schemas.microsoft.com/office/drawing/2014/main" id="{D20D5084-179D-4E63-B8C2-F71AFD5A66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73</xdr:row>
      <xdr:rowOff>0</xdr:rowOff>
    </xdr:from>
    <xdr:ext cx="50800" cy="50800"/>
    <xdr:pic>
      <xdr:nvPicPr>
        <xdr:cNvPr id="940" name="Picture 939">
          <a:extLst>
            <a:ext uri="{FF2B5EF4-FFF2-40B4-BE49-F238E27FC236}">
              <a16:creationId xmlns:a16="http://schemas.microsoft.com/office/drawing/2014/main" id="{EA6E3CC4-1201-43F1-8321-E5087311D8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41" name="Picture 940">
          <a:extLst>
            <a:ext uri="{FF2B5EF4-FFF2-40B4-BE49-F238E27FC236}">
              <a16:creationId xmlns:a16="http://schemas.microsoft.com/office/drawing/2014/main" id="{D2DAEFF4-5EEE-4C80-BF28-BDDCA569F8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942" name="Picture 941">
          <a:extLst>
            <a:ext uri="{FF2B5EF4-FFF2-40B4-BE49-F238E27FC236}">
              <a16:creationId xmlns:a16="http://schemas.microsoft.com/office/drawing/2014/main" id="{0CF40C96-C590-4F7E-B2AC-9ACCC4C39E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943" name="Picture 942">
          <a:extLst>
            <a:ext uri="{FF2B5EF4-FFF2-40B4-BE49-F238E27FC236}">
              <a16:creationId xmlns:a16="http://schemas.microsoft.com/office/drawing/2014/main" id="{B1BE0EF7-C7F0-4DA4-8B2E-171F83804C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71</xdr:row>
      <xdr:rowOff>0</xdr:rowOff>
    </xdr:from>
    <xdr:ext cx="50800" cy="50800"/>
    <xdr:pic>
      <xdr:nvPicPr>
        <xdr:cNvPr id="944" name="Picture 943">
          <a:extLst>
            <a:ext uri="{FF2B5EF4-FFF2-40B4-BE49-F238E27FC236}">
              <a16:creationId xmlns:a16="http://schemas.microsoft.com/office/drawing/2014/main" id="{1F922713-F783-4F2C-8937-A46BBECA8A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945" name="Picture 944">
          <a:extLst>
            <a:ext uri="{FF2B5EF4-FFF2-40B4-BE49-F238E27FC236}">
              <a16:creationId xmlns:a16="http://schemas.microsoft.com/office/drawing/2014/main" id="{6D1F89A9-EA67-488F-B200-4853CAB1B1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46" name="Picture 945">
          <a:extLst>
            <a:ext uri="{FF2B5EF4-FFF2-40B4-BE49-F238E27FC236}">
              <a16:creationId xmlns:a16="http://schemas.microsoft.com/office/drawing/2014/main" id="{D064ADEC-CF3D-43F5-B568-D77BB13242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47" name="Picture 946">
          <a:extLst>
            <a:ext uri="{FF2B5EF4-FFF2-40B4-BE49-F238E27FC236}">
              <a16:creationId xmlns:a16="http://schemas.microsoft.com/office/drawing/2014/main" id="{74C3D59B-4A3B-4CFA-A450-16316E7D2D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48" name="Picture 947">
          <a:extLst>
            <a:ext uri="{FF2B5EF4-FFF2-40B4-BE49-F238E27FC236}">
              <a16:creationId xmlns:a16="http://schemas.microsoft.com/office/drawing/2014/main" id="{9E3F11D6-4511-43A0-9D74-12824928DE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49" name="Picture 948">
          <a:extLst>
            <a:ext uri="{FF2B5EF4-FFF2-40B4-BE49-F238E27FC236}">
              <a16:creationId xmlns:a16="http://schemas.microsoft.com/office/drawing/2014/main" id="{B9681ABF-ECBE-4E52-89C5-8FCC4AF208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50" name="Picture 949">
          <a:extLst>
            <a:ext uri="{FF2B5EF4-FFF2-40B4-BE49-F238E27FC236}">
              <a16:creationId xmlns:a16="http://schemas.microsoft.com/office/drawing/2014/main" id="{5434C0A5-2707-4E00-BB74-8C93C6C02B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73</xdr:row>
      <xdr:rowOff>0</xdr:rowOff>
    </xdr:from>
    <xdr:ext cx="50800" cy="50800"/>
    <xdr:pic>
      <xdr:nvPicPr>
        <xdr:cNvPr id="951" name="Picture 950">
          <a:extLst>
            <a:ext uri="{FF2B5EF4-FFF2-40B4-BE49-F238E27FC236}">
              <a16:creationId xmlns:a16="http://schemas.microsoft.com/office/drawing/2014/main" id="{0A7DDF04-7F5E-4052-99D9-FAAF26BF3C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952" name="Picture 951">
          <a:extLst>
            <a:ext uri="{FF2B5EF4-FFF2-40B4-BE49-F238E27FC236}">
              <a16:creationId xmlns:a16="http://schemas.microsoft.com/office/drawing/2014/main" id="{2E4A03DC-2740-4050-B646-2EA74F193D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53" name="Picture 952">
          <a:extLst>
            <a:ext uri="{FF2B5EF4-FFF2-40B4-BE49-F238E27FC236}">
              <a16:creationId xmlns:a16="http://schemas.microsoft.com/office/drawing/2014/main" id="{FCE92E8D-0806-43A0-AE50-5C0F9FB2CF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54" name="Picture 953">
          <a:extLst>
            <a:ext uri="{FF2B5EF4-FFF2-40B4-BE49-F238E27FC236}">
              <a16:creationId xmlns:a16="http://schemas.microsoft.com/office/drawing/2014/main" id="{33325211-6814-4656-AE6B-FAA7478F12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55" name="Picture 954">
          <a:extLst>
            <a:ext uri="{FF2B5EF4-FFF2-40B4-BE49-F238E27FC236}">
              <a16:creationId xmlns:a16="http://schemas.microsoft.com/office/drawing/2014/main" id="{00E18EE3-E542-41B4-AFA9-D78B48A16C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56" name="Picture 955">
          <a:extLst>
            <a:ext uri="{FF2B5EF4-FFF2-40B4-BE49-F238E27FC236}">
              <a16:creationId xmlns:a16="http://schemas.microsoft.com/office/drawing/2014/main" id="{6C0CDC80-A370-4F0B-9814-C083638B14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57" name="Picture 956">
          <a:extLst>
            <a:ext uri="{FF2B5EF4-FFF2-40B4-BE49-F238E27FC236}">
              <a16:creationId xmlns:a16="http://schemas.microsoft.com/office/drawing/2014/main" id="{78955E75-DD12-4F5F-81BC-A5826E239F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71</xdr:row>
      <xdr:rowOff>0</xdr:rowOff>
    </xdr:from>
    <xdr:ext cx="50800" cy="50800"/>
    <xdr:pic>
      <xdr:nvPicPr>
        <xdr:cNvPr id="958" name="Picture 957">
          <a:extLst>
            <a:ext uri="{FF2B5EF4-FFF2-40B4-BE49-F238E27FC236}">
              <a16:creationId xmlns:a16="http://schemas.microsoft.com/office/drawing/2014/main" id="{2AB6C647-A028-4F0C-9E03-E4BD9FF178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59" name="Picture 958">
          <a:extLst>
            <a:ext uri="{FF2B5EF4-FFF2-40B4-BE49-F238E27FC236}">
              <a16:creationId xmlns:a16="http://schemas.microsoft.com/office/drawing/2014/main" id="{5C64C130-6F61-46D3-94C4-8C9AF16DD8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60" name="Picture 959">
          <a:extLst>
            <a:ext uri="{FF2B5EF4-FFF2-40B4-BE49-F238E27FC236}">
              <a16:creationId xmlns:a16="http://schemas.microsoft.com/office/drawing/2014/main" id="{65A4D082-17D0-4F3B-BA2E-D46CD6520D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73</xdr:row>
      <xdr:rowOff>0</xdr:rowOff>
    </xdr:from>
    <xdr:ext cx="50800" cy="50800"/>
    <xdr:pic>
      <xdr:nvPicPr>
        <xdr:cNvPr id="961" name="Picture 960">
          <a:extLst>
            <a:ext uri="{FF2B5EF4-FFF2-40B4-BE49-F238E27FC236}">
              <a16:creationId xmlns:a16="http://schemas.microsoft.com/office/drawing/2014/main" id="{F4C47B74-07DF-4E7C-9CDF-1C1CC1A282B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62" name="Picture 961">
          <a:extLst>
            <a:ext uri="{FF2B5EF4-FFF2-40B4-BE49-F238E27FC236}">
              <a16:creationId xmlns:a16="http://schemas.microsoft.com/office/drawing/2014/main" id="{13BAC859-F608-43E3-A9AF-CA043178F8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63" name="Picture 962">
          <a:extLst>
            <a:ext uri="{FF2B5EF4-FFF2-40B4-BE49-F238E27FC236}">
              <a16:creationId xmlns:a16="http://schemas.microsoft.com/office/drawing/2014/main" id="{ECCC6564-C73D-4B96-B27A-CDF0DE48F5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64" name="Picture 963">
          <a:extLst>
            <a:ext uri="{FF2B5EF4-FFF2-40B4-BE49-F238E27FC236}">
              <a16:creationId xmlns:a16="http://schemas.microsoft.com/office/drawing/2014/main" id="{57EBD440-7FF8-48FD-A3F6-3FA64EEC29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65" name="Picture 964">
          <a:extLst>
            <a:ext uri="{FF2B5EF4-FFF2-40B4-BE49-F238E27FC236}">
              <a16:creationId xmlns:a16="http://schemas.microsoft.com/office/drawing/2014/main" id="{CF33B8DF-28C2-4A4D-9A27-31F73DEDE9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966" name="Picture 965">
          <a:extLst>
            <a:ext uri="{FF2B5EF4-FFF2-40B4-BE49-F238E27FC236}">
              <a16:creationId xmlns:a16="http://schemas.microsoft.com/office/drawing/2014/main" id="{2216FEE0-BCDE-4C5C-B537-676ABA3649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74</xdr:row>
      <xdr:rowOff>0</xdr:rowOff>
    </xdr:from>
    <xdr:ext cx="50800" cy="50800"/>
    <xdr:pic>
      <xdr:nvPicPr>
        <xdr:cNvPr id="967" name="Picture 966">
          <a:extLst>
            <a:ext uri="{FF2B5EF4-FFF2-40B4-BE49-F238E27FC236}">
              <a16:creationId xmlns:a16="http://schemas.microsoft.com/office/drawing/2014/main" id="{BFABCC75-05F1-41B8-A2C1-EDE8D3614D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968" name="Picture 967">
          <a:extLst>
            <a:ext uri="{FF2B5EF4-FFF2-40B4-BE49-F238E27FC236}">
              <a16:creationId xmlns:a16="http://schemas.microsoft.com/office/drawing/2014/main" id="{11EED88B-D244-4C63-BED0-224D3FC571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969" name="Picture 968">
          <a:extLst>
            <a:ext uri="{FF2B5EF4-FFF2-40B4-BE49-F238E27FC236}">
              <a16:creationId xmlns:a16="http://schemas.microsoft.com/office/drawing/2014/main" id="{A0FD928B-BADC-4F1F-9F2D-F5C16D3027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970" name="Picture 969">
          <a:extLst>
            <a:ext uri="{FF2B5EF4-FFF2-40B4-BE49-F238E27FC236}">
              <a16:creationId xmlns:a16="http://schemas.microsoft.com/office/drawing/2014/main" id="{AE285E92-D7C6-4CFA-AE74-0D980CDBB4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971" name="Picture 970">
          <a:extLst>
            <a:ext uri="{FF2B5EF4-FFF2-40B4-BE49-F238E27FC236}">
              <a16:creationId xmlns:a16="http://schemas.microsoft.com/office/drawing/2014/main" id="{C216EC22-F4A0-4494-88B6-DCF8F6B5F1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972" name="Picture 971">
          <a:extLst>
            <a:ext uri="{FF2B5EF4-FFF2-40B4-BE49-F238E27FC236}">
              <a16:creationId xmlns:a16="http://schemas.microsoft.com/office/drawing/2014/main" id="{54957838-96DF-46F7-A5D7-153D863C93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71</xdr:row>
      <xdr:rowOff>0</xdr:rowOff>
    </xdr:from>
    <xdr:ext cx="50800" cy="50800"/>
    <xdr:pic>
      <xdr:nvPicPr>
        <xdr:cNvPr id="973" name="Picture 972">
          <a:extLst>
            <a:ext uri="{FF2B5EF4-FFF2-40B4-BE49-F238E27FC236}">
              <a16:creationId xmlns:a16="http://schemas.microsoft.com/office/drawing/2014/main" id="{527CF2D1-750B-495E-88A4-D6D43AD238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74" name="Picture 973">
          <a:extLst>
            <a:ext uri="{FF2B5EF4-FFF2-40B4-BE49-F238E27FC236}">
              <a16:creationId xmlns:a16="http://schemas.microsoft.com/office/drawing/2014/main" id="{CB416391-2B41-4106-8FC0-7C51EA4C18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75" name="Picture 974">
          <a:extLst>
            <a:ext uri="{FF2B5EF4-FFF2-40B4-BE49-F238E27FC236}">
              <a16:creationId xmlns:a16="http://schemas.microsoft.com/office/drawing/2014/main" id="{30F1367C-236B-43D4-960F-A33313ACA8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76" name="Picture 975">
          <a:extLst>
            <a:ext uri="{FF2B5EF4-FFF2-40B4-BE49-F238E27FC236}">
              <a16:creationId xmlns:a16="http://schemas.microsoft.com/office/drawing/2014/main" id="{02C96F32-24ED-4A4B-BBAF-0C410F92C4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77" name="Picture 976">
          <a:extLst>
            <a:ext uri="{FF2B5EF4-FFF2-40B4-BE49-F238E27FC236}">
              <a16:creationId xmlns:a16="http://schemas.microsoft.com/office/drawing/2014/main" id="{AE53A425-583F-4F2A-8BBD-5C19EB900C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78" name="Picture 977">
          <a:extLst>
            <a:ext uri="{FF2B5EF4-FFF2-40B4-BE49-F238E27FC236}">
              <a16:creationId xmlns:a16="http://schemas.microsoft.com/office/drawing/2014/main" id="{207B716C-4DF1-46A3-AF1C-B2BA6AF3D1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79" name="Picture 978">
          <a:extLst>
            <a:ext uri="{FF2B5EF4-FFF2-40B4-BE49-F238E27FC236}">
              <a16:creationId xmlns:a16="http://schemas.microsoft.com/office/drawing/2014/main" id="{E113CC0E-191F-4D2D-B8A8-38374DC6FB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980" name="Picture 979">
          <a:extLst>
            <a:ext uri="{FF2B5EF4-FFF2-40B4-BE49-F238E27FC236}">
              <a16:creationId xmlns:a16="http://schemas.microsoft.com/office/drawing/2014/main" id="{D32CD26F-2178-4A11-97F2-F5A90F9167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981" name="Picture 980">
          <a:extLst>
            <a:ext uri="{FF2B5EF4-FFF2-40B4-BE49-F238E27FC236}">
              <a16:creationId xmlns:a16="http://schemas.microsoft.com/office/drawing/2014/main" id="{E1820A91-9FF3-487B-B034-C35EBBF69B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82" name="Picture 981">
          <a:extLst>
            <a:ext uri="{FF2B5EF4-FFF2-40B4-BE49-F238E27FC236}">
              <a16:creationId xmlns:a16="http://schemas.microsoft.com/office/drawing/2014/main" id="{14C46F99-F57A-4A9C-A9E6-814FCE0CFD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83" name="Picture 982">
          <a:extLst>
            <a:ext uri="{FF2B5EF4-FFF2-40B4-BE49-F238E27FC236}">
              <a16:creationId xmlns:a16="http://schemas.microsoft.com/office/drawing/2014/main" id="{920D8578-7FA8-4786-A5C0-AC10D47A86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84" name="Picture 983">
          <a:extLst>
            <a:ext uri="{FF2B5EF4-FFF2-40B4-BE49-F238E27FC236}">
              <a16:creationId xmlns:a16="http://schemas.microsoft.com/office/drawing/2014/main" id="{F5FA5E22-D60F-4FFF-8B45-BA79FDEE65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85" name="Picture 984">
          <a:extLst>
            <a:ext uri="{FF2B5EF4-FFF2-40B4-BE49-F238E27FC236}">
              <a16:creationId xmlns:a16="http://schemas.microsoft.com/office/drawing/2014/main" id="{985C4833-F72B-4FA7-81F6-2BA1D5E2F7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986" name="Picture 985">
          <a:extLst>
            <a:ext uri="{FF2B5EF4-FFF2-40B4-BE49-F238E27FC236}">
              <a16:creationId xmlns:a16="http://schemas.microsoft.com/office/drawing/2014/main" id="{30B0A7D2-F1AE-4719-A4D4-C99FAD04EE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987" name="Picture 986">
          <a:extLst>
            <a:ext uri="{FF2B5EF4-FFF2-40B4-BE49-F238E27FC236}">
              <a16:creationId xmlns:a16="http://schemas.microsoft.com/office/drawing/2014/main" id="{606C72B6-168E-4D44-8231-310742906B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88" name="Picture 987">
          <a:extLst>
            <a:ext uri="{FF2B5EF4-FFF2-40B4-BE49-F238E27FC236}">
              <a16:creationId xmlns:a16="http://schemas.microsoft.com/office/drawing/2014/main" id="{AB196D50-8A63-4669-A9AD-F8D84E5F21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89" name="Picture 988">
          <a:extLst>
            <a:ext uri="{FF2B5EF4-FFF2-40B4-BE49-F238E27FC236}">
              <a16:creationId xmlns:a16="http://schemas.microsoft.com/office/drawing/2014/main" id="{4E23544F-E76F-45DD-8751-A4C97331CF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90" name="Picture 989">
          <a:extLst>
            <a:ext uri="{FF2B5EF4-FFF2-40B4-BE49-F238E27FC236}">
              <a16:creationId xmlns:a16="http://schemas.microsoft.com/office/drawing/2014/main" id="{537D0F55-521A-40B9-A674-59871AC3C7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91" name="Picture 990">
          <a:extLst>
            <a:ext uri="{FF2B5EF4-FFF2-40B4-BE49-F238E27FC236}">
              <a16:creationId xmlns:a16="http://schemas.microsoft.com/office/drawing/2014/main" id="{7B2D5E6B-D421-4820-96BC-679E2D2F58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92" name="Picture 991">
          <a:extLst>
            <a:ext uri="{FF2B5EF4-FFF2-40B4-BE49-F238E27FC236}">
              <a16:creationId xmlns:a16="http://schemas.microsoft.com/office/drawing/2014/main" id="{48F2DB31-E703-48AA-958D-5F1D0A4799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93" name="Picture 992">
          <a:extLst>
            <a:ext uri="{FF2B5EF4-FFF2-40B4-BE49-F238E27FC236}">
              <a16:creationId xmlns:a16="http://schemas.microsoft.com/office/drawing/2014/main" id="{7DF87523-DF6D-49E8-8A55-E3292FDA0D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94" name="Picture 993">
          <a:extLst>
            <a:ext uri="{FF2B5EF4-FFF2-40B4-BE49-F238E27FC236}">
              <a16:creationId xmlns:a16="http://schemas.microsoft.com/office/drawing/2014/main" id="{C98B7A9F-FF9C-4390-8D1A-0B0ECFF9D9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95" name="Picture 994">
          <a:extLst>
            <a:ext uri="{FF2B5EF4-FFF2-40B4-BE49-F238E27FC236}">
              <a16:creationId xmlns:a16="http://schemas.microsoft.com/office/drawing/2014/main" id="{1F0A3D63-E4D8-4673-9A6C-6D99BECBDA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96" name="Picture 995">
          <a:extLst>
            <a:ext uri="{FF2B5EF4-FFF2-40B4-BE49-F238E27FC236}">
              <a16:creationId xmlns:a16="http://schemas.microsoft.com/office/drawing/2014/main" id="{2BD5AE85-468D-468F-AB68-21EA02FE5E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997" name="Picture 996">
          <a:extLst>
            <a:ext uri="{FF2B5EF4-FFF2-40B4-BE49-F238E27FC236}">
              <a16:creationId xmlns:a16="http://schemas.microsoft.com/office/drawing/2014/main" id="{DB682460-4B8C-4648-80F3-F27AB7FF3F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998" name="Picture 997">
          <a:extLst>
            <a:ext uri="{FF2B5EF4-FFF2-40B4-BE49-F238E27FC236}">
              <a16:creationId xmlns:a16="http://schemas.microsoft.com/office/drawing/2014/main" id="{E628D030-0C14-44EB-8517-A13EB5AF05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999" name="Picture 998">
          <a:extLst>
            <a:ext uri="{FF2B5EF4-FFF2-40B4-BE49-F238E27FC236}">
              <a16:creationId xmlns:a16="http://schemas.microsoft.com/office/drawing/2014/main" id="{915422AD-88C2-4CB2-A23D-C018D933F1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00" name="Picture 999">
          <a:extLst>
            <a:ext uri="{FF2B5EF4-FFF2-40B4-BE49-F238E27FC236}">
              <a16:creationId xmlns:a16="http://schemas.microsoft.com/office/drawing/2014/main" id="{B520882D-787A-4A40-B64D-16FB621742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01" name="Picture 1000">
          <a:extLst>
            <a:ext uri="{FF2B5EF4-FFF2-40B4-BE49-F238E27FC236}">
              <a16:creationId xmlns:a16="http://schemas.microsoft.com/office/drawing/2014/main" id="{BDFDCBCE-5A38-4B9E-8E8C-7CA02FAB10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02" name="Picture 1001">
          <a:extLst>
            <a:ext uri="{FF2B5EF4-FFF2-40B4-BE49-F238E27FC236}">
              <a16:creationId xmlns:a16="http://schemas.microsoft.com/office/drawing/2014/main" id="{B74DDD50-15E6-4AB7-9387-5A43D0A1F1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03" name="Picture 1002">
          <a:extLst>
            <a:ext uri="{FF2B5EF4-FFF2-40B4-BE49-F238E27FC236}">
              <a16:creationId xmlns:a16="http://schemas.microsoft.com/office/drawing/2014/main" id="{C19D403E-268E-41C2-884E-4BAB482942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004" name="Picture 1003">
          <a:extLst>
            <a:ext uri="{FF2B5EF4-FFF2-40B4-BE49-F238E27FC236}">
              <a16:creationId xmlns:a16="http://schemas.microsoft.com/office/drawing/2014/main" id="{0CC8FB87-DE91-4549-B909-220B339384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005" name="Picture 1004">
          <a:extLst>
            <a:ext uri="{FF2B5EF4-FFF2-40B4-BE49-F238E27FC236}">
              <a16:creationId xmlns:a16="http://schemas.microsoft.com/office/drawing/2014/main" id="{3BF92145-E333-4581-995D-40FBA3E7D5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06" name="Picture 1005">
          <a:extLst>
            <a:ext uri="{FF2B5EF4-FFF2-40B4-BE49-F238E27FC236}">
              <a16:creationId xmlns:a16="http://schemas.microsoft.com/office/drawing/2014/main" id="{1AEEB94B-1522-421C-8950-A45F1ADF1A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07" name="Picture 1006">
          <a:extLst>
            <a:ext uri="{FF2B5EF4-FFF2-40B4-BE49-F238E27FC236}">
              <a16:creationId xmlns:a16="http://schemas.microsoft.com/office/drawing/2014/main" id="{D7AD8AB2-B725-4162-9144-55C810EA97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08" name="Picture 1007">
          <a:extLst>
            <a:ext uri="{FF2B5EF4-FFF2-40B4-BE49-F238E27FC236}">
              <a16:creationId xmlns:a16="http://schemas.microsoft.com/office/drawing/2014/main" id="{873C731C-6370-4058-BB43-50164522C8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09" name="Picture 1008">
          <a:extLst>
            <a:ext uri="{FF2B5EF4-FFF2-40B4-BE49-F238E27FC236}">
              <a16:creationId xmlns:a16="http://schemas.microsoft.com/office/drawing/2014/main" id="{ADB0D06C-0752-4873-AB81-C92CB40D5D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10" name="Picture 1009">
          <a:extLst>
            <a:ext uri="{FF2B5EF4-FFF2-40B4-BE49-F238E27FC236}">
              <a16:creationId xmlns:a16="http://schemas.microsoft.com/office/drawing/2014/main" id="{6596470D-1E4B-4704-994A-E549359B9E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11" name="Picture 1010">
          <a:extLst>
            <a:ext uri="{FF2B5EF4-FFF2-40B4-BE49-F238E27FC236}">
              <a16:creationId xmlns:a16="http://schemas.microsoft.com/office/drawing/2014/main" id="{1AD9DD97-92D8-4B8D-9ECB-C8DFDBA563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12" name="Picture 1011">
          <a:extLst>
            <a:ext uri="{FF2B5EF4-FFF2-40B4-BE49-F238E27FC236}">
              <a16:creationId xmlns:a16="http://schemas.microsoft.com/office/drawing/2014/main" id="{F4161F2A-87DF-404D-AD42-6CC508905A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13" name="Picture 1012">
          <a:extLst>
            <a:ext uri="{FF2B5EF4-FFF2-40B4-BE49-F238E27FC236}">
              <a16:creationId xmlns:a16="http://schemas.microsoft.com/office/drawing/2014/main" id="{534F8403-0E93-479D-86BA-DDC6E1C415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014" name="Picture 1013">
          <a:extLst>
            <a:ext uri="{FF2B5EF4-FFF2-40B4-BE49-F238E27FC236}">
              <a16:creationId xmlns:a16="http://schemas.microsoft.com/office/drawing/2014/main" id="{F5298501-EF63-43DA-9FAE-20BF550956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015" name="Picture 1014">
          <a:extLst>
            <a:ext uri="{FF2B5EF4-FFF2-40B4-BE49-F238E27FC236}">
              <a16:creationId xmlns:a16="http://schemas.microsoft.com/office/drawing/2014/main" id="{72FE9ED7-27E3-4921-8BA8-3EB3D36B21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16" name="Picture 1015">
          <a:extLst>
            <a:ext uri="{FF2B5EF4-FFF2-40B4-BE49-F238E27FC236}">
              <a16:creationId xmlns:a16="http://schemas.microsoft.com/office/drawing/2014/main" id="{FEF900C3-F707-4056-BD15-F8E4CD7AA3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17" name="Picture 1016">
          <a:extLst>
            <a:ext uri="{FF2B5EF4-FFF2-40B4-BE49-F238E27FC236}">
              <a16:creationId xmlns:a16="http://schemas.microsoft.com/office/drawing/2014/main" id="{F97F2C7A-E05F-47D0-A30C-2A671FD410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18" name="Picture 1017">
          <a:extLst>
            <a:ext uri="{FF2B5EF4-FFF2-40B4-BE49-F238E27FC236}">
              <a16:creationId xmlns:a16="http://schemas.microsoft.com/office/drawing/2014/main" id="{3184C20A-3B56-4D0E-A960-CE1D930CEF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19" name="Picture 1018">
          <a:extLst>
            <a:ext uri="{FF2B5EF4-FFF2-40B4-BE49-F238E27FC236}">
              <a16:creationId xmlns:a16="http://schemas.microsoft.com/office/drawing/2014/main" id="{84F05E2D-3A63-4A27-A9DF-0E7FBE8163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20" name="Picture 1019">
          <a:extLst>
            <a:ext uri="{FF2B5EF4-FFF2-40B4-BE49-F238E27FC236}">
              <a16:creationId xmlns:a16="http://schemas.microsoft.com/office/drawing/2014/main" id="{0B255FD1-F404-4244-AB17-9225A60579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21" name="Picture 1020">
          <a:extLst>
            <a:ext uri="{FF2B5EF4-FFF2-40B4-BE49-F238E27FC236}">
              <a16:creationId xmlns:a16="http://schemas.microsoft.com/office/drawing/2014/main" id="{8E6E3B64-FC59-4CAB-AA76-337D197715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22" name="Picture 1021">
          <a:extLst>
            <a:ext uri="{FF2B5EF4-FFF2-40B4-BE49-F238E27FC236}">
              <a16:creationId xmlns:a16="http://schemas.microsoft.com/office/drawing/2014/main" id="{30E6B5F4-9071-486A-91B5-8E326BB595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023" name="Picture 1022">
          <a:extLst>
            <a:ext uri="{FF2B5EF4-FFF2-40B4-BE49-F238E27FC236}">
              <a16:creationId xmlns:a16="http://schemas.microsoft.com/office/drawing/2014/main" id="{299A0CF4-1C0E-4994-A96A-8D84456294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73</xdr:row>
      <xdr:rowOff>0</xdr:rowOff>
    </xdr:from>
    <xdr:ext cx="50800" cy="50800"/>
    <xdr:pic>
      <xdr:nvPicPr>
        <xdr:cNvPr id="1024" name="Picture 1023">
          <a:extLst>
            <a:ext uri="{FF2B5EF4-FFF2-40B4-BE49-F238E27FC236}">
              <a16:creationId xmlns:a16="http://schemas.microsoft.com/office/drawing/2014/main" id="{743ABC25-141B-4F61-B425-CE277C007D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025" name="Picture 1024">
          <a:extLst>
            <a:ext uri="{FF2B5EF4-FFF2-40B4-BE49-F238E27FC236}">
              <a16:creationId xmlns:a16="http://schemas.microsoft.com/office/drawing/2014/main" id="{EA3DE0E8-B36E-44EC-8FC1-D9CD51A082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026" name="Picture 1025">
          <a:extLst>
            <a:ext uri="{FF2B5EF4-FFF2-40B4-BE49-F238E27FC236}">
              <a16:creationId xmlns:a16="http://schemas.microsoft.com/office/drawing/2014/main" id="{F2B7E8A0-9104-40C8-93E4-4A4356C162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027" name="Picture 1026">
          <a:extLst>
            <a:ext uri="{FF2B5EF4-FFF2-40B4-BE49-F238E27FC236}">
              <a16:creationId xmlns:a16="http://schemas.microsoft.com/office/drawing/2014/main" id="{D4C7086F-6FE4-4734-A276-5D6505C3F4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028" name="Picture 1027">
          <a:extLst>
            <a:ext uri="{FF2B5EF4-FFF2-40B4-BE49-F238E27FC236}">
              <a16:creationId xmlns:a16="http://schemas.microsoft.com/office/drawing/2014/main" id="{845F8828-3B56-481D-8FCB-E73BBA7067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72</xdr:row>
      <xdr:rowOff>0</xdr:rowOff>
    </xdr:from>
    <xdr:ext cx="50800" cy="50800"/>
    <xdr:pic>
      <xdr:nvPicPr>
        <xdr:cNvPr id="1029" name="Picture 1028">
          <a:extLst>
            <a:ext uri="{FF2B5EF4-FFF2-40B4-BE49-F238E27FC236}">
              <a16:creationId xmlns:a16="http://schemas.microsoft.com/office/drawing/2014/main" id="{1E9F61F6-AE0F-4564-9DC8-80CD9F158F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30" name="Picture 1029">
          <a:extLst>
            <a:ext uri="{FF2B5EF4-FFF2-40B4-BE49-F238E27FC236}">
              <a16:creationId xmlns:a16="http://schemas.microsoft.com/office/drawing/2014/main" id="{CF1C34E0-9EB6-41C8-8A50-2AADB9F8B3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031" name="Picture 1030">
          <a:extLst>
            <a:ext uri="{FF2B5EF4-FFF2-40B4-BE49-F238E27FC236}">
              <a16:creationId xmlns:a16="http://schemas.microsoft.com/office/drawing/2014/main" id="{4ABEC311-4780-41AB-94CA-DA17BC02C6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032" name="Picture 1031">
          <a:extLst>
            <a:ext uri="{FF2B5EF4-FFF2-40B4-BE49-F238E27FC236}">
              <a16:creationId xmlns:a16="http://schemas.microsoft.com/office/drawing/2014/main" id="{11F7E2BA-FDFF-4B48-B964-64ECEC62C1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33" name="Picture 1032">
          <a:extLst>
            <a:ext uri="{FF2B5EF4-FFF2-40B4-BE49-F238E27FC236}">
              <a16:creationId xmlns:a16="http://schemas.microsoft.com/office/drawing/2014/main" id="{86861A24-0331-4A4D-B67C-6A21DA1F60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34" name="Picture 1033">
          <a:extLst>
            <a:ext uri="{FF2B5EF4-FFF2-40B4-BE49-F238E27FC236}">
              <a16:creationId xmlns:a16="http://schemas.microsoft.com/office/drawing/2014/main" id="{D63AC9E6-C383-49F0-8C49-F0B5111136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35" name="Picture 1034">
          <a:extLst>
            <a:ext uri="{FF2B5EF4-FFF2-40B4-BE49-F238E27FC236}">
              <a16:creationId xmlns:a16="http://schemas.microsoft.com/office/drawing/2014/main" id="{0D2E04CE-F4FB-427F-A9F8-3ABA5DB014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36" name="Picture 1035">
          <a:extLst>
            <a:ext uri="{FF2B5EF4-FFF2-40B4-BE49-F238E27FC236}">
              <a16:creationId xmlns:a16="http://schemas.microsoft.com/office/drawing/2014/main" id="{2E96036A-E7E8-4559-AC14-ACAB30CCCA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37" name="Picture 1036">
          <a:extLst>
            <a:ext uri="{FF2B5EF4-FFF2-40B4-BE49-F238E27FC236}">
              <a16:creationId xmlns:a16="http://schemas.microsoft.com/office/drawing/2014/main" id="{9848CBB2-B1D8-4BDF-A313-FD05C3E6AF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38" name="Picture 1037">
          <a:extLst>
            <a:ext uri="{FF2B5EF4-FFF2-40B4-BE49-F238E27FC236}">
              <a16:creationId xmlns:a16="http://schemas.microsoft.com/office/drawing/2014/main" id="{82681F91-F3DF-4F4F-A37E-90D25CA80B3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39" name="Picture 1038">
          <a:extLst>
            <a:ext uri="{FF2B5EF4-FFF2-40B4-BE49-F238E27FC236}">
              <a16:creationId xmlns:a16="http://schemas.microsoft.com/office/drawing/2014/main" id="{D1276735-27A0-4105-92E4-DA943A4DBA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40" name="Picture 1039">
          <a:extLst>
            <a:ext uri="{FF2B5EF4-FFF2-40B4-BE49-F238E27FC236}">
              <a16:creationId xmlns:a16="http://schemas.microsoft.com/office/drawing/2014/main" id="{9DFC5AF2-E684-477C-B1B9-5F98756A38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41" name="Picture 1040">
          <a:extLst>
            <a:ext uri="{FF2B5EF4-FFF2-40B4-BE49-F238E27FC236}">
              <a16:creationId xmlns:a16="http://schemas.microsoft.com/office/drawing/2014/main" id="{543EB98E-0AAD-4645-8822-2D234BFEDC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42" name="Picture 1041">
          <a:extLst>
            <a:ext uri="{FF2B5EF4-FFF2-40B4-BE49-F238E27FC236}">
              <a16:creationId xmlns:a16="http://schemas.microsoft.com/office/drawing/2014/main" id="{D072753E-94FF-49A5-9515-2D7297BD6A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43" name="Picture 1042">
          <a:extLst>
            <a:ext uri="{FF2B5EF4-FFF2-40B4-BE49-F238E27FC236}">
              <a16:creationId xmlns:a16="http://schemas.microsoft.com/office/drawing/2014/main" id="{620420C0-6B97-428E-8D67-C319859349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44" name="Picture 1043">
          <a:extLst>
            <a:ext uri="{FF2B5EF4-FFF2-40B4-BE49-F238E27FC236}">
              <a16:creationId xmlns:a16="http://schemas.microsoft.com/office/drawing/2014/main" id="{12F20DF4-66B0-4E9A-BED3-D08B80A3C2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45" name="Picture 1044">
          <a:extLst>
            <a:ext uri="{FF2B5EF4-FFF2-40B4-BE49-F238E27FC236}">
              <a16:creationId xmlns:a16="http://schemas.microsoft.com/office/drawing/2014/main" id="{7425CEC6-B7F8-47A0-9827-0574E6B358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46" name="Picture 1045">
          <a:extLst>
            <a:ext uri="{FF2B5EF4-FFF2-40B4-BE49-F238E27FC236}">
              <a16:creationId xmlns:a16="http://schemas.microsoft.com/office/drawing/2014/main" id="{CB6D4BAF-7545-46EB-A040-E9330E7549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47" name="Picture 1046">
          <a:extLst>
            <a:ext uri="{FF2B5EF4-FFF2-40B4-BE49-F238E27FC236}">
              <a16:creationId xmlns:a16="http://schemas.microsoft.com/office/drawing/2014/main" id="{3F038032-F30A-427F-A944-06DAB89A34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048" name="Picture 1047">
          <a:extLst>
            <a:ext uri="{FF2B5EF4-FFF2-40B4-BE49-F238E27FC236}">
              <a16:creationId xmlns:a16="http://schemas.microsoft.com/office/drawing/2014/main" id="{0A9F523C-1DC3-447D-998B-98E6F2D0B1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049" name="Picture 1048">
          <a:extLst>
            <a:ext uri="{FF2B5EF4-FFF2-40B4-BE49-F238E27FC236}">
              <a16:creationId xmlns:a16="http://schemas.microsoft.com/office/drawing/2014/main" id="{7274B437-95EA-447F-A787-AFAC0E43E2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50" name="Picture 1049">
          <a:extLst>
            <a:ext uri="{FF2B5EF4-FFF2-40B4-BE49-F238E27FC236}">
              <a16:creationId xmlns:a16="http://schemas.microsoft.com/office/drawing/2014/main" id="{59101AFD-2F77-4A6B-9759-83154133A7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51" name="Picture 1050">
          <a:extLst>
            <a:ext uri="{FF2B5EF4-FFF2-40B4-BE49-F238E27FC236}">
              <a16:creationId xmlns:a16="http://schemas.microsoft.com/office/drawing/2014/main" id="{B5787BDF-6243-4D55-BABA-7C2A3A3842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52" name="Picture 1051">
          <a:extLst>
            <a:ext uri="{FF2B5EF4-FFF2-40B4-BE49-F238E27FC236}">
              <a16:creationId xmlns:a16="http://schemas.microsoft.com/office/drawing/2014/main" id="{FD513C04-E79A-469D-8A40-A2300669F3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53" name="Picture 1052">
          <a:extLst>
            <a:ext uri="{FF2B5EF4-FFF2-40B4-BE49-F238E27FC236}">
              <a16:creationId xmlns:a16="http://schemas.microsoft.com/office/drawing/2014/main" id="{4E59168D-5EA3-40B8-915C-9CA27B3ED7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054" name="Picture 1053">
          <a:extLst>
            <a:ext uri="{FF2B5EF4-FFF2-40B4-BE49-F238E27FC236}">
              <a16:creationId xmlns:a16="http://schemas.microsoft.com/office/drawing/2014/main" id="{F32AE7BE-D24D-477C-8CE6-61BE24057F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055" name="Picture 1054">
          <a:extLst>
            <a:ext uri="{FF2B5EF4-FFF2-40B4-BE49-F238E27FC236}">
              <a16:creationId xmlns:a16="http://schemas.microsoft.com/office/drawing/2014/main" id="{B2D4ED53-E2B2-426F-82C8-AF618A75D2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56" name="Picture 1055">
          <a:extLst>
            <a:ext uri="{FF2B5EF4-FFF2-40B4-BE49-F238E27FC236}">
              <a16:creationId xmlns:a16="http://schemas.microsoft.com/office/drawing/2014/main" id="{E9654747-824D-40EE-B92E-7DFD6C008C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57" name="Picture 1056">
          <a:extLst>
            <a:ext uri="{FF2B5EF4-FFF2-40B4-BE49-F238E27FC236}">
              <a16:creationId xmlns:a16="http://schemas.microsoft.com/office/drawing/2014/main" id="{FD3193CA-16B3-4114-AFCC-04881DDBCA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58" name="Picture 1057">
          <a:extLst>
            <a:ext uri="{FF2B5EF4-FFF2-40B4-BE49-F238E27FC236}">
              <a16:creationId xmlns:a16="http://schemas.microsoft.com/office/drawing/2014/main" id="{ADE537C7-6FDD-4584-B80B-6B6927DB32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59" name="Picture 1058">
          <a:extLst>
            <a:ext uri="{FF2B5EF4-FFF2-40B4-BE49-F238E27FC236}">
              <a16:creationId xmlns:a16="http://schemas.microsoft.com/office/drawing/2014/main" id="{CBE236D2-DBBE-4CCD-A7F0-ACC4EEF394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60" name="Picture 1059">
          <a:extLst>
            <a:ext uri="{FF2B5EF4-FFF2-40B4-BE49-F238E27FC236}">
              <a16:creationId xmlns:a16="http://schemas.microsoft.com/office/drawing/2014/main" id="{DC38B5CA-E661-4119-B098-3048C5F51E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61" name="Picture 1060">
          <a:extLst>
            <a:ext uri="{FF2B5EF4-FFF2-40B4-BE49-F238E27FC236}">
              <a16:creationId xmlns:a16="http://schemas.microsoft.com/office/drawing/2014/main" id="{FF123965-D716-447C-B9EF-88155C0E27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62" name="Picture 1061">
          <a:extLst>
            <a:ext uri="{FF2B5EF4-FFF2-40B4-BE49-F238E27FC236}">
              <a16:creationId xmlns:a16="http://schemas.microsoft.com/office/drawing/2014/main" id="{A7D7B48A-2F91-44E4-A6AC-2D0D3B2C0D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63" name="Picture 1062">
          <a:extLst>
            <a:ext uri="{FF2B5EF4-FFF2-40B4-BE49-F238E27FC236}">
              <a16:creationId xmlns:a16="http://schemas.microsoft.com/office/drawing/2014/main" id="{7BB32870-D511-444B-8734-EBD30EEF0D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64" name="Picture 1063">
          <a:extLst>
            <a:ext uri="{FF2B5EF4-FFF2-40B4-BE49-F238E27FC236}">
              <a16:creationId xmlns:a16="http://schemas.microsoft.com/office/drawing/2014/main" id="{C31A4025-A0F3-42A4-8E39-12CBD7C1DE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065" name="Picture 1064">
          <a:extLst>
            <a:ext uri="{FF2B5EF4-FFF2-40B4-BE49-F238E27FC236}">
              <a16:creationId xmlns:a16="http://schemas.microsoft.com/office/drawing/2014/main" id="{F8E3891D-5B8A-4BDB-B74F-F51679FFAC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066" name="Picture 1065">
          <a:extLst>
            <a:ext uri="{FF2B5EF4-FFF2-40B4-BE49-F238E27FC236}">
              <a16:creationId xmlns:a16="http://schemas.microsoft.com/office/drawing/2014/main" id="{A8B978AD-40D1-4076-A677-13C474FD7E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67" name="Picture 1066">
          <a:extLst>
            <a:ext uri="{FF2B5EF4-FFF2-40B4-BE49-F238E27FC236}">
              <a16:creationId xmlns:a16="http://schemas.microsoft.com/office/drawing/2014/main" id="{B539E726-3412-4D74-9891-222BE8E2CF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68" name="Picture 1067">
          <a:extLst>
            <a:ext uri="{FF2B5EF4-FFF2-40B4-BE49-F238E27FC236}">
              <a16:creationId xmlns:a16="http://schemas.microsoft.com/office/drawing/2014/main" id="{F5F5D964-3139-4146-9433-D7D49A6866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69" name="Picture 1068">
          <a:extLst>
            <a:ext uri="{FF2B5EF4-FFF2-40B4-BE49-F238E27FC236}">
              <a16:creationId xmlns:a16="http://schemas.microsoft.com/office/drawing/2014/main" id="{C10DBF29-4BE6-407A-A079-4A3F939C39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70" name="Picture 1069">
          <a:extLst>
            <a:ext uri="{FF2B5EF4-FFF2-40B4-BE49-F238E27FC236}">
              <a16:creationId xmlns:a16="http://schemas.microsoft.com/office/drawing/2014/main" id="{9E74FC23-465B-426D-BF6E-874BB062B1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71" name="Picture 1070">
          <a:extLst>
            <a:ext uri="{FF2B5EF4-FFF2-40B4-BE49-F238E27FC236}">
              <a16:creationId xmlns:a16="http://schemas.microsoft.com/office/drawing/2014/main" id="{54B3025D-981B-4FE5-9642-C6E1CBA247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072" name="Picture 1071">
          <a:extLst>
            <a:ext uri="{FF2B5EF4-FFF2-40B4-BE49-F238E27FC236}">
              <a16:creationId xmlns:a16="http://schemas.microsoft.com/office/drawing/2014/main" id="{DF780B49-EEE6-4E6A-B9E2-7EA28A5DC1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073" name="Picture 1072">
          <a:extLst>
            <a:ext uri="{FF2B5EF4-FFF2-40B4-BE49-F238E27FC236}">
              <a16:creationId xmlns:a16="http://schemas.microsoft.com/office/drawing/2014/main" id="{0DCCE21C-D793-43FF-8324-3B9394EB4B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74" name="Picture 1073">
          <a:extLst>
            <a:ext uri="{FF2B5EF4-FFF2-40B4-BE49-F238E27FC236}">
              <a16:creationId xmlns:a16="http://schemas.microsoft.com/office/drawing/2014/main" id="{86DCC921-2BEB-45B6-8804-30DB4EB743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75" name="Picture 1074">
          <a:extLst>
            <a:ext uri="{FF2B5EF4-FFF2-40B4-BE49-F238E27FC236}">
              <a16:creationId xmlns:a16="http://schemas.microsoft.com/office/drawing/2014/main" id="{4A060EE9-19A1-4A45-A922-C7837C789A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76" name="Picture 1075">
          <a:extLst>
            <a:ext uri="{FF2B5EF4-FFF2-40B4-BE49-F238E27FC236}">
              <a16:creationId xmlns:a16="http://schemas.microsoft.com/office/drawing/2014/main" id="{47F822B2-F9E1-43D9-A983-5F87105AAD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77" name="Picture 1076">
          <a:extLst>
            <a:ext uri="{FF2B5EF4-FFF2-40B4-BE49-F238E27FC236}">
              <a16:creationId xmlns:a16="http://schemas.microsoft.com/office/drawing/2014/main" id="{5CEE03DC-CE9D-44D5-92BF-50FEFC2D70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78" name="Picture 1077">
          <a:extLst>
            <a:ext uri="{FF2B5EF4-FFF2-40B4-BE49-F238E27FC236}">
              <a16:creationId xmlns:a16="http://schemas.microsoft.com/office/drawing/2014/main" id="{06A2EAB5-4942-4D4A-B8CC-18E9D57EF6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79" name="Picture 1078">
          <a:extLst>
            <a:ext uri="{FF2B5EF4-FFF2-40B4-BE49-F238E27FC236}">
              <a16:creationId xmlns:a16="http://schemas.microsoft.com/office/drawing/2014/main" id="{D7E53F64-E11D-448C-B881-AACD4339D2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80" name="Picture 1079">
          <a:extLst>
            <a:ext uri="{FF2B5EF4-FFF2-40B4-BE49-F238E27FC236}">
              <a16:creationId xmlns:a16="http://schemas.microsoft.com/office/drawing/2014/main" id="{B8592CBB-3B00-472E-9637-3FCF731B91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81" name="Picture 1080">
          <a:extLst>
            <a:ext uri="{FF2B5EF4-FFF2-40B4-BE49-F238E27FC236}">
              <a16:creationId xmlns:a16="http://schemas.microsoft.com/office/drawing/2014/main" id="{F3B2C19F-9A13-45AB-A9F7-0BDD36B56F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082" name="Picture 1081">
          <a:extLst>
            <a:ext uri="{FF2B5EF4-FFF2-40B4-BE49-F238E27FC236}">
              <a16:creationId xmlns:a16="http://schemas.microsoft.com/office/drawing/2014/main" id="{D6C4CE76-834F-4CCA-8426-3A5EE0F4BE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083" name="Picture 1082">
          <a:extLst>
            <a:ext uri="{FF2B5EF4-FFF2-40B4-BE49-F238E27FC236}">
              <a16:creationId xmlns:a16="http://schemas.microsoft.com/office/drawing/2014/main" id="{4DEE3594-17A0-48FC-94FD-373B108A25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84" name="Picture 1083">
          <a:extLst>
            <a:ext uri="{FF2B5EF4-FFF2-40B4-BE49-F238E27FC236}">
              <a16:creationId xmlns:a16="http://schemas.microsoft.com/office/drawing/2014/main" id="{A30636E8-072F-4AB0-894C-8B1CAB0F20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85" name="Picture 1084">
          <a:extLst>
            <a:ext uri="{FF2B5EF4-FFF2-40B4-BE49-F238E27FC236}">
              <a16:creationId xmlns:a16="http://schemas.microsoft.com/office/drawing/2014/main" id="{9E33D807-E486-4FD2-BB5E-7D7F6622AB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86" name="Picture 1085">
          <a:extLst>
            <a:ext uri="{FF2B5EF4-FFF2-40B4-BE49-F238E27FC236}">
              <a16:creationId xmlns:a16="http://schemas.microsoft.com/office/drawing/2014/main" id="{9CC57FF1-7F7C-47F2-87D4-182E0D9EB3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87" name="Picture 1086">
          <a:extLst>
            <a:ext uri="{FF2B5EF4-FFF2-40B4-BE49-F238E27FC236}">
              <a16:creationId xmlns:a16="http://schemas.microsoft.com/office/drawing/2014/main" id="{F279444B-A53E-4066-8468-2B6979F099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88" name="Picture 1087">
          <a:extLst>
            <a:ext uri="{FF2B5EF4-FFF2-40B4-BE49-F238E27FC236}">
              <a16:creationId xmlns:a16="http://schemas.microsoft.com/office/drawing/2014/main" id="{07243379-7C49-4C23-AFA1-9BF174200C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89" name="Picture 1088">
          <a:extLst>
            <a:ext uri="{FF2B5EF4-FFF2-40B4-BE49-F238E27FC236}">
              <a16:creationId xmlns:a16="http://schemas.microsoft.com/office/drawing/2014/main" id="{257B882B-1110-4F51-ACEA-1EB96FF495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90" name="Picture 1089">
          <a:extLst>
            <a:ext uri="{FF2B5EF4-FFF2-40B4-BE49-F238E27FC236}">
              <a16:creationId xmlns:a16="http://schemas.microsoft.com/office/drawing/2014/main" id="{83F6B424-51FF-4580-859D-8E66630E83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091" name="Picture 1090">
          <a:extLst>
            <a:ext uri="{FF2B5EF4-FFF2-40B4-BE49-F238E27FC236}">
              <a16:creationId xmlns:a16="http://schemas.microsoft.com/office/drawing/2014/main" id="{EE7579EC-13DB-41F1-8ED5-8458321A88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73</xdr:row>
      <xdr:rowOff>0</xdr:rowOff>
    </xdr:from>
    <xdr:ext cx="50800" cy="50800"/>
    <xdr:pic>
      <xdr:nvPicPr>
        <xdr:cNvPr id="1092" name="Picture 1091">
          <a:extLst>
            <a:ext uri="{FF2B5EF4-FFF2-40B4-BE49-F238E27FC236}">
              <a16:creationId xmlns:a16="http://schemas.microsoft.com/office/drawing/2014/main" id="{1C65A42C-C8EF-42B4-A886-B583B3151E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093" name="Picture 1092">
          <a:extLst>
            <a:ext uri="{FF2B5EF4-FFF2-40B4-BE49-F238E27FC236}">
              <a16:creationId xmlns:a16="http://schemas.microsoft.com/office/drawing/2014/main" id="{7F5ABFE2-BA04-4281-BC12-2403CF7562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094" name="Picture 1093">
          <a:extLst>
            <a:ext uri="{FF2B5EF4-FFF2-40B4-BE49-F238E27FC236}">
              <a16:creationId xmlns:a16="http://schemas.microsoft.com/office/drawing/2014/main" id="{12FD2510-DA05-4A22-BD76-BF880F6F2D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095" name="Picture 1094">
          <a:extLst>
            <a:ext uri="{FF2B5EF4-FFF2-40B4-BE49-F238E27FC236}">
              <a16:creationId xmlns:a16="http://schemas.microsoft.com/office/drawing/2014/main" id="{192BCEE2-B5C5-43D7-9203-BDF345E6DD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096" name="Picture 1095">
          <a:extLst>
            <a:ext uri="{FF2B5EF4-FFF2-40B4-BE49-F238E27FC236}">
              <a16:creationId xmlns:a16="http://schemas.microsoft.com/office/drawing/2014/main" id="{400DCFC4-C193-40E8-942A-FF6A5971F4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097" name="Picture 1096">
          <a:extLst>
            <a:ext uri="{FF2B5EF4-FFF2-40B4-BE49-F238E27FC236}">
              <a16:creationId xmlns:a16="http://schemas.microsoft.com/office/drawing/2014/main" id="{C61A1BB3-2B51-4901-A240-2F8883695C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098" name="Picture 1097">
          <a:extLst>
            <a:ext uri="{FF2B5EF4-FFF2-40B4-BE49-F238E27FC236}">
              <a16:creationId xmlns:a16="http://schemas.microsoft.com/office/drawing/2014/main" id="{C5DCC727-6632-4FB0-8601-6D324B6409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099" name="Picture 1098">
          <a:extLst>
            <a:ext uri="{FF2B5EF4-FFF2-40B4-BE49-F238E27FC236}">
              <a16:creationId xmlns:a16="http://schemas.microsoft.com/office/drawing/2014/main" id="{0E96D2F6-BE19-471B-B2E6-B7B43D27FA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00" name="Picture 1099">
          <a:extLst>
            <a:ext uri="{FF2B5EF4-FFF2-40B4-BE49-F238E27FC236}">
              <a16:creationId xmlns:a16="http://schemas.microsoft.com/office/drawing/2014/main" id="{4771047C-2B1E-4C1D-85A5-7220B71957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01" name="Picture 1100">
          <a:extLst>
            <a:ext uri="{FF2B5EF4-FFF2-40B4-BE49-F238E27FC236}">
              <a16:creationId xmlns:a16="http://schemas.microsoft.com/office/drawing/2014/main" id="{6B913933-B8CB-4846-A728-CE7341877D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02" name="Picture 1101">
          <a:extLst>
            <a:ext uri="{FF2B5EF4-FFF2-40B4-BE49-F238E27FC236}">
              <a16:creationId xmlns:a16="http://schemas.microsoft.com/office/drawing/2014/main" id="{8DBD5118-5AF5-4CED-B940-7792BF8B4F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03" name="Picture 1102">
          <a:extLst>
            <a:ext uri="{FF2B5EF4-FFF2-40B4-BE49-F238E27FC236}">
              <a16:creationId xmlns:a16="http://schemas.microsoft.com/office/drawing/2014/main" id="{16A911BA-F676-4538-BCD7-1689CC02F7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04" name="Picture 1103">
          <a:extLst>
            <a:ext uri="{FF2B5EF4-FFF2-40B4-BE49-F238E27FC236}">
              <a16:creationId xmlns:a16="http://schemas.microsoft.com/office/drawing/2014/main" id="{81801E14-1C5F-4C7E-961B-BE6970055F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05" name="Picture 1104">
          <a:extLst>
            <a:ext uri="{FF2B5EF4-FFF2-40B4-BE49-F238E27FC236}">
              <a16:creationId xmlns:a16="http://schemas.microsoft.com/office/drawing/2014/main" id="{F8E96367-2681-4F1B-BF32-1514CEA76A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06" name="Picture 1105">
          <a:extLst>
            <a:ext uri="{FF2B5EF4-FFF2-40B4-BE49-F238E27FC236}">
              <a16:creationId xmlns:a16="http://schemas.microsoft.com/office/drawing/2014/main" id="{E0842E7B-E588-4A4C-A4A5-2596F8C897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07" name="Picture 1106">
          <a:extLst>
            <a:ext uri="{FF2B5EF4-FFF2-40B4-BE49-F238E27FC236}">
              <a16:creationId xmlns:a16="http://schemas.microsoft.com/office/drawing/2014/main" id="{02DEDEEF-2DEB-4E25-BDDE-EBF1D618E1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08" name="Picture 1107">
          <a:extLst>
            <a:ext uri="{FF2B5EF4-FFF2-40B4-BE49-F238E27FC236}">
              <a16:creationId xmlns:a16="http://schemas.microsoft.com/office/drawing/2014/main" id="{20860684-AD2B-4D08-8D84-26E3135C3A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09" name="Picture 1108">
          <a:extLst>
            <a:ext uri="{FF2B5EF4-FFF2-40B4-BE49-F238E27FC236}">
              <a16:creationId xmlns:a16="http://schemas.microsoft.com/office/drawing/2014/main" id="{28730312-9775-4E7D-9A88-618AB9025E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10" name="Picture 1109">
          <a:extLst>
            <a:ext uri="{FF2B5EF4-FFF2-40B4-BE49-F238E27FC236}">
              <a16:creationId xmlns:a16="http://schemas.microsoft.com/office/drawing/2014/main" id="{984AA9B7-B4E8-4D4F-810A-242EC47E54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111" name="Picture 1110">
          <a:extLst>
            <a:ext uri="{FF2B5EF4-FFF2-40B4-BE49-F238E27FC236}">
              <a16:creationId xmlns:a16="http://schemas.microsoft.com/office/drawing/2014/main" id="{8D1BE43F-E7EA-493E-B270-29433D873D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112" name="Picture 1111">
          <a:extLst>
            <a:ext uri="{FF2B5EF4-FFF2-40B4-BE49-F238E27FC236}">
              <a16:creationId xmlns:a16="http://schemas.microsoft.com/office/drawing/2014/main" id="{F96E13FB-1B23-45A0-825A-666F2BCC9F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13" name="Picture 1112">
          <a:extLst>
            <a:ext uri="{FF2B5EF4-FFF2-40B4-BE49-F238E27FC236}">
              <a16:creationId xmlns:a16="http://schemas.microsoft.com/office/drawing/2014/main" id="{A1EF2847-B28C-497E-A3DA-697842F0A4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14" name="Picture 1113">
          <a:extLst>
            <a:ext uri="{FF2B5EF4-FFF2-40B4-BE49-F238E27FC236}">
              <a16:creationId xmlns:a16="http://schemas.microsoft.com/office/drawing/2014/main" id="{6FD1BBE9-016C-4FA8-8F6E-1BAD2D9D55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15" name="Picture 1114">
          <a:extLst>
            <a:ext uri="{FF2B5EF4-FFF2-40B4-BE49-F238E27FC236}">
              <a16:creationId xmlns:a16="http://schemas.microsoft.com/office/drawing/2014/main" id="{711231E2-360C-4B25-86AD-0F7FD34E5C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16" name="Picture 1115">
          <a:extLst>
            <a:ext uri="{FF2B5EF4-FFF2-40B4-BE49-F238E27FC236}">
              <a16:creationId xmlns:a16="http://schemas.microsoft.com/office/drawing/2014/main" id="{19A75229-C12C-4BEA-A2EA-F0BB8B2DA5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117" name="Picture 1116">
          <a:extLst>
            <a:ext uri="{FF2B5EF4-FFF2-40B4-BE49-F238E27FC236}">
              <a16:creationId xmlns:a16="http://schemas.microsoft.com/office/drawing/2014/main" id="{84D7C1C4-BBF7-4953-A565-858C562C96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118" name="Picture 1117">
          <a:extLst>
            <a:ext uri="{FF2B5EF4-FFF2-40B4-BE49-F238E27FC236}">
              <a16:creationId xmlns:a16="http://schemas.microsoft.com/office/drawing/2014/main" id="{AF3F61A0-E502-49CE-8062-966EED3895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19" name="Picture 1118">
          <a:extLst>
            <a:ext uri="{FF2B5EF4-FFF2-40B4-BE49-F238E27FC236}">
              <a16:creationId xmlns:a16="http://schemas.microsoft.com/office/drawing/2014/main" id="{E4CD456B-46F0-4B6C-A3D9-A241F1D103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20" name="Picture 1119">
          <a:extLst>
            <a:ext uri="{FF2B5EF4-FFF2-40B4-BE49-F238E27FC236}">
              <a16:creationId xmlns:a16="http://schemas.microsoft.com/office/drawing/2014/main" id="{2251665E-FBFB-4C62-9CEB-C9873B5C6E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21" name="Picture 1120">
          <a:extLst>
            <a:ext uri="{FF2B5EF4-FFF2-40B4-BE49-F238E27FC236}">
              <a16:creationId xmlns:a16="http://schemas.microsoft.com/office/drawing/2014/main" id="{C3047C4E-FFB9-422F-919C-10993AA7AA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22" name="Picture 1121">
          <a:extLst>
            <a:ext uri="{FF2B5EF4-FFF2-40B4-BE49-F238E27FC236}">
              <a16:creationId xmlns:a16="http://schemas.microsoft.com/office/drawing/2014/main" id="{DDF784B8-8C51-49A4-BE4A-0DC9E9E486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23" name="Picture 1122">
          <a:extLst>
            <a:ext uri="{FF2B5EF4-FFF2-40B4-BE49-F238E27FC236}">
              <a16:creationId xmlns:a16="http://schemas.microsoft.com/office/drawing/2014/main" id="{37EE7B6F-76FD-406C-94B6-03DCFBC137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24" name="Picture 1123">
          <a:extLst>
            <a:ext uri="{FF2B5EF4-FFF2-40B4-BE49-F238E27FC236}">
              <a16:creationId xmlns:a16="http://schemas.microsoft.com/office/drawing/2014/main" id="{E5442DD0-AD3D-4725-BA00-512A28AD42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25" name="Picture 1124">
          <a:extLst>
            <a:ext uri="{FF2B5EF4-FFF2-40B4-BE49-F238E27FC236}">
              <a16:creationId xmlns:a16="http://schemas.microsoft.com/office/drawing/2014/main" id="{1F2CD15B-3552-4BCF-976B-0CCC29EA08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26" name="Picture 1125">
          <a:extLst>
            <a:ext uri="{FF2B5EF4-FFF2-40B4-BE49-F238E27FC236}">
              <a16:creationId xmlns:a16="http://schemas.microsoft.com/office/drawing/2014/main" id="{98DE3312-A8EB-4F8D-90AA-6D6AE24BA9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27" name="Picture 1126">
          <a:extLst>
            <a:ext uri="{FF2B5EF4-FFF2-40B4-BE49-F238E27FC236}">
              <a16:creationId xmlns:a16="http://schemas.microsoft.com/office/drawing/2014/main" id="{86A1A893-2DDA-44F2-BF8C-6FC11C0C3C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128" name="Picture 1127">
          <a:extLst>
            <a:ext uri="{FF2B5EF4-FFF2-40B4-BE49-F238E27FC236}">
              <a16:creationId xmlns:a16="http://schemas.microsoft.com/office/drawing/2014/main" id="{715BE3C5-1878-40DC-8F37-679BAAC0C0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129" name="Picture 1128">
          <a:extLst>
            <a:ext uri="{FF2B5EF4-FFF2-40B4-BE49-F238E27FC236}">
              <a16:creationId xmlns:a16="http://schemas.microsoft.com/office/drawing/2014/main" id="{7131641A-B8FB-4A86-9F41-E8E8759D71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30" name="Picture 1129">
          <a:extLst>
            <a:ext uri="{FF2B5EF4-FFF2-40B4-BE49-F238E27FC236}">
              <a16:creationId xmlns:a16="http://schemas.microsoft.com/office/drawing/2014/main" id="{39CA0A23-3C4F-40D6-933B-92F947C310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31" name="Picture 1130">
          <a:extLst>
            <a:ext uri="{FF2B5EF4-FFF2-40B4-BE49-F238E27FC236}">
              <a16:creationId xmlns:a16="http://schemas.microsoft.com/office/drawing/2014/main" id="{CDEE37B0-592C-45A2-96F9-31EDFC31DC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32" name="Picture 1131">
          <a:extLst>
            <a:ext uri="{FF2B5EF4-FFF2-40B4-BE49-F238E27FC236}">
              <a16:creationId xmlns:a16="http://schemas.microsoft.com/office/drawing/2014/main" id="{56E9C415-9062-46CD-B610-3C01623DF1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33" name="Picture 1132">
          <a:extLst>
            <a:ext uri="{FF2B5EF4-FFF2-40B4-BE49-F238E27FC236}">
              <a16:creationId xmlns:a16="http://schemas.microsoft.com/office/drawing/2014/main" id="{97A85B05-CD01-450B-8EA6-F59DCB0186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34" name="Picture 1133">
          <a:extLst>
            <a:ext uri="{FF2B5EF4-FFF2-40B4-BE49-F238E27FC236}">
              <a16:creationId xmlns:a16="http://schemas.microsoft.com/office/drawing/2014/main" id="{90FED06F-6956-4A96-9E8C-A5E43BF61D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135" name="Picture 1134">
          <a:extLst>
            <a:ext uri="{FF2B5EF4-FFF2-40B4-BE49-F238E27FC236}">
              <a16:creationId xmlns:a16="http://schemas.microsoft.com/office/drawing/2014/main" id="{D18DB3BE-FB65-4D69-BC3E-1FB51264BA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136" name="Picture 1135">
          <a:extLst>
            <a:ext uri="{FF2B5EF4-FFF2-40B4-BE49-F238E27FC236}">
              <a16:creationId xmlns:a16="http://schemas.microsoft.com/office/drawing/2014/main" id="{FE842A8F-8F76-4523-93E0-F72670813A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37" name="Picture 1136">
          <a:extLst>
            <a:ext uri="{FF2B5EF4-FFF2-40B4-BE49-F238E27FC236}">
              <a16:creationId xmlns:a16="http://schemas.microsoft.com/office/drawing/2014/main" id="{6ED923C8-9F4A-4EDE-9274-6779525FA2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38" name="Picture 1137">
          <a:extLst>
            <a:ext uri="{FF2B5EF4-FFF2-40B4-BE49-F238E27FC236}">
              <a16:creationId xmlns:a16="http://schemas.microsoft.com/office/drawing/2014/main" id="{7BAD2CE5-B54F-42B7-AFED-C9BD357CB0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39" name="Picture 1138">
          <a:extLst>
            <a:ext uri="{FF2B5EF4-FFF2-40B4-BE49-F238E27FC236}">
              <a16:creationId xmlns:a16="http://schemas.microsoft.com/office/drawing/2014/main" id="{9CC961EB-1CDE-4A3F-AFE5-AC7180A999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40" name="Picture 1139">
          <a:extLst>
            <a:ext uri="{FF2B5EF4-FFF2-40B4-BE49-F238E27FC236}">
              <a16:creationId xmlns:a16="http://schemas.microsoft.com/office/drawing/2014/main" id="{FC8A0F6A-5A86-49B4-8D70-8FB29E651D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41" name="Picture 1140">
          <a:extLst>
            <a:ext uri="{FF2B5EF4-FFF2-40B4-BE49-F238E27FC236}">
              <a16:creationId xmlns:a16="http://schemas.microsoft.com/office/drawing/2014/main" id="{2E8A433E-B23C-4F43-9BA8-331EA520EB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42" name="Picture 1141">
          <a:extLst>
            <a:ext uri="{FF2B5EF4-FFF2-40B4-BE49-F238E27FC236}">
              <a16:creationId xmlns:a16="http://schemas.microsoft.com/office/drawing/2014/main" id="{DE578AD0-5F3A-4F40-9E3B-A5FB607130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43" name="Picture 1142">
          <a:extLst>
            <a:ext uri="{FF2B5EF4-FFF2-40B4-BE49-F238E27FC236}">
              <a16:creationId xmlns:a16="http://schemas.microsoft.com/office/drawing/2014/main" id="{777A4AFA-3787-4AC3-97B7-79F7629071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44" name="Picture 1143">
          <a:extLst>
            <a:ext uri="{FF2B5EF4-FFF2-40B4-BE49-F238E27FC236}">
              <a16:creationId xmlns:a16="http://schemas.microsoft.com/office/drawing/2014/main" id="{4FF3990D-654A-41FE-B28E-A59F9C63FD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145" name="Picture 1144">
          <a:extLst>
            <a:ext uri="{FF2B5EF4-FFF2-40B4-BE49-F238E27FC236}">
              <a16:creationId xmlns:a16="http://schemas.microsoft.com/office/drawing/2014/main" id="{8BA55978-9765-45C6-9949-B1E7929A657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146" name="Picture 1145">
          <a:extLst>
            <a:ext uri="{FF2B5EF4-FFF2-40B4-BE49-F238E27FC236}">
              <a16:creationId xmlns:a16="http://schemas.microsoft.com/office/drawing/2014/main" id="{7A799C22-27C7-4BFD-9FE6-684E36E599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47" name="Picture 1146">
          <a:extLst>
            <a:ext uri="{FF2B5EF4-FFF2-40B4-BE49-F238E27FC236}">
              <a16:creationId xmlns:a16="http://schemas.microsoft.com/office/drawing/2014/main" id="{BA1FAD1B-77A5-4F49-A6ED-B265B89E67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48" name="Picture 1147">
          <a:extLst>
            <a:ext uri="{FF2B5EF4-FFF2-40B4-BE49-F238E27FC236}">
              <a16:creationId xmlns:a16="http://schemas.microsoft.com/office/drawing/2014/main" id="{75897DFA-E830-4A2F-917E-D330413362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49" name="Picture 1148">
          <a:extLst>
            <a:ext uri="{FF2B5EF4-FFF2-40B4-BE49-F238E27FC236}">
              <a16:creationId xmlns:a16="http://schemas.microsoft.com/office/drawing/2014/main" id="{1D8CA9A1-4C4A-4DEA-895A-19BB3C54C5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50" name="Picture 1149">
          <a:extLst>
            <a:ext uri="{FF2B5EF4-FFF2-40B4-BE49-F238E27FC236}">
              <a16:creationId xmlns:a16="http://schemas.microsoft.com/office/drawing/2014/main" id="{3EFBEEBB-4D8D-4914-A0D2-496FCE7707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51" name="Picture 1150">
          <a:extLst>
            <a:ext uri="{FF2B5EF4-FFF2-40B4-BE49-F238E27FC236}">
              <a16:creationId xmlns:a16="http://schemas.microsoft.com/office/drawing/2014/main" id="{984BA7E1-2FDC-49DE-B83C-58E499D7C7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52" name="Picture 1151">
          <a:extLst>
            <a:ext uri="{FF2B5EF4-FFF2-40B4-BE49-F238E27FC236}">
              <a16:creationId xmlns:a16="http://schemas.microsoft.com/office/drawing/2014/main" id="{9984B5F8-2BF4-48A6-A731-D1F411C1EE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53" name="Picture 1152">
          <a:extLst>
            <a:ext uri="{FF2B5EF4-FFF2-40B4-BE49-F238E27FC236}">
              <a16:creationId xmlns:a16="http://schemas.microsoft.com/office/drawing/2014/main" id="{E1AEFE11-7A1E-4507-BE62-0DAAEFE5B9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54" name="Picture 1153">
          <a:extLst>
            <a:ext uri="{FF2B5EF4-FFF2-40B4-BE49-F238E27FC236}">
              <a16:creationId xmlns:a16="http://schemas.microsoft.com/office/drawing/2014/main" id="{420DBA47-0538-43C9-9751-1313FF8E0F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74</xdr:row>
      <xdr:rowOff>0</xdr:rowOff>
    </xdr:from>
    <xdr:ext cx="50800" cy="50800"/>
    <xdr:pic>
      <xdr:nvPicPr>
        <xdr:cNvPr id="1155" name="Picture 1154">
          <a:extLst>
            <a:ext uri="{FF2B5EF4-FFF2-40B4-BE49-F238E27FC236}">
              <a16:creationId xmlns:a16="http://schemas.microsoft.com/office/drawing/2014/main" id="{F9F7ED5E-796D-4008-B2C2-9534776CB8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1156" name="Picture 1155">
          <a:extLst>
            <a:ext uri="{FF2B5EF4-FFF2-40B4-BE49-F238E27FC236}">
              <a16:creationId xmlns:a16="http://schemas.microsoft.com/office/drawing/2014/main" id="{82A3153E-939F-4B94-9D5A-2E5BA5C31D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57" name="Picture 1156">
          <a:extLst>
            <a:ext uri="{FF2B5EF4-FFF2-40B4-BE49-F238E27FC236}">
              <a16:creationId xmlns:a16="http://schemas.microsoft.com/office/drawing/2014/main" id="{1C576BB2-1B45-4B35-94BF-DD9B6495CA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58" name="Picture 1157">
          <a:extLst>
            <a:ext uri="{FF2B5EF4-FFF2-40B4-BE49-F238E27FC236}">
              <a16:creationId xmlns:a16="http://schemas.microsoft.com/office/drawing/2014/main" id="{20D8EE70-9CCC-41F3-9F4E-057BCEC9F6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59" name="Picture 1158">
          <a:extLst>
            <a:ext uri="{FF2B5EF4-FFF2-40B4-BE49-F238E27FC236}">
              <a16:creationId xmlns:a16="http://schemas.microsoft.com/office/drawing/2014/main" id="{BB924FDA-91D0-41DB-B5A2-6BD6801B38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1160" name="Picture 1159">
          <a:extLst>
            <a:ext uri="{FF2B5EF4-FFF2-40B4-BE49-F238E27FC236}">
              <a16:creationId xmlns:a16="http://schemas.microsoft.com/office/drawing/2014/main" id="{E98D2F2D-2755-4E46-B2B0-8A313637E6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161" name="Picture 1160">
          <a:extLst>
            <a:ext uri="{FF2B5EF4-FFF2-40B4-BE49-F238E27FC236}">
              <a16:creationId xmlns:a16="http://schemas.microsoft.com/office/drawing/2014/main" id="{0342273E-FFAD-4027-A45A-823FDECF8A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162" name="Picture 1161">
          <a:extLst>
            <a:ext uri="{FF2B5EF4-FFF2-40B4-BE49-F238E27FC236}">
              <a16:creationId xmlns:a16="http://schemas.microsoft.com/office/drawing/2014/main" id="{22973866-0D43-4AA1-963F-74428D77FF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1163" name="Picture 1162">
          <a:extLst>
            <a:ext uri="{FF2B5EF4-FFF2-40B4-BE49-F238E27FC236}">
              <a16:creationId xmlns:a16="http://schemas.microsoft.com/office/drawing/2014/main" id="{3CFA0B99-2CAB-4247-9793-A3D830D0E5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1164" name="Picture 1163">
          <a:extLst>
            <a:ext uri="{FF2B5EF4-FFF2-40B4-BE49-F238E27FC236}">
              <a16:creationId xmlns:a16="http://schemas.microsoft.com/office/drawing/2014/main" id="{25B56564-F5DF-4898-A380-BD6070B4EF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165" name="Picture 1164">
          <a:extLst>
            <a:ext uri="{FF2B5EF4-FFF2-40B4-BE49-F238E27FC236}">
              <a16:creationId xmlns:a16="http://schemas.microsoft.com/office/drawing/2014/main" id="{CE906491-BE38-4D8E-87A1-4C659F3898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166" name="Picture 1165">
          <a:extLst>
            <a:ext uri="{FF2B5EF4-FFF2-40B4-BE49-F238E27FC236}">
              <a16:creationId xmlns:a16="http://schemas.microsoft.com/office/drawing/2014/main" id="{A6A44634-50FC-4966-B69E-F31E98E759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167" name="Picture 1166">
          <a:extLst>
            <a:ext uri="{FF2B5EF4-FFF2-40B4-BE49-F238E27FC236}">
              <a16:creationId xmlns:a16="http://schemas.microsoft.com/office/drawing/2014/main" id="{E496255D-23F1-4A39-A5D9-02C52D8076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73</xdr:row>
      <xdr:rowOff>0</xdr:rowOff>
    </xdr:from>
    <xdr:ext cx="50800" cy="50800"/>
    <xdr:pic>
      <xdr:nvPicPr>
        <xdr:cNvPr id="1168" name="Picture 1167">
          <a:extLst>
            <a:ext uri="{FF2B5EF4-FFF2-40B4-BE49-F238E27FC236}">
              <a16:creationId xmlns:a16="http://schemas.microsoft.com/office/drawing/2014/main" id="{CEA3871C-609B-410D-AAE1-070D87E473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69" name="Picture 1168">
          <a:extLst>
            <a:ext uri="{FF2B5EF4-FFF2-40B4-BE49-F238E27FC236}">
              <a16:creationId xmlns:a16="http://schemas.microsoft.com/office/drawing/2014/main" id="{A2C1CCBB-8559-4536-8E2A-D9F8E77DEB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74</xdr:row>
      <xdr:rowOff>0</xdr:rowOff>
    </xdr:from>
    <xdr:ext cx="50800" cy="50800"/>
    <xdr:pic>
      <xdr:nvPicPr>
        <xdr:cNvPr id="1170" name="Picture 1169">
          <a:extLst>
            <a:ext uri="{FF2B5EF4-FFF2-40B4-BE49-F238E27FC236}">
              <a16:creationId xmlns:a16="http://schemas.microsoft.com/office/drawing/2014/main" id="{5FEC0AE4-912C-410F-86EB-FA6861CDDC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71" name="Picture 1170">
          <a:extLst>
            <a:ext uri="{FF2B5EF4-FFF2-40B4-BE49-F238E27FC236}">
              <a16:creationId xmlns:a16="http://schemas.microsoft.com/office/drawing/2014/main" id="{8298C720-C9A8-4EDC-9586-CC546E596E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75</xdr:row>
      <xdr:rowOff>0</xdr:rowOff>
    </xdr:from>
    <xdr:ext cx="50800" cy="50800"/>
    <xdr:pic>
      <xdr:nvPicPr>
        <xdr:cNvPr id="1172" name="Picture 1171">
          <a:extLst>
            <a:ext uri="{FF2B5EF4-FFF2-40B4-BE49-F238E27FC236}">
              <a16:creationId xmlns:a16="http://schemas.microsoft.com/office/drawing/2014/main" id="{9E63A79D-C336-49A2-AD53-55CBA286CE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1"/>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1173" name="Picture 1172">
          <a:extLst>
            <a:ext uri="{FF2B5EF4-FFF2-40B4-BE49-F238E27FC236}">
              <a16:creationId xmlns:a16="http://schemas.microsoft.com/office/drawing/2014/main" id="{40F6EEE4-9D16-4247-8540-9016CBE38F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73</xdr:row>
      <xdr:rowOff>0</xdr:rowOff>
    </xdr:from>
    <xdr:ext cx="50800" cy="50800"/>
    <xdr:pic>
      <xdr:nvPicPr>
        <xdr:cNvPr id="1174" name="Picture 1173">
          <a:extLst>
            <a:ext uri="{FF2B5EF4-FFF2-40B4-BE49-F238E27FC236}">
              <a16:creationId xmlns:a16="http://schemas.microsoft.com/office/drawing/2014/main" id="{B4D0861A-D22C-4C90-9F9A-0CEA5D9F65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175" name="Picture 1174">
          <a:extLst>
            <a:ext uri="{FF2B5EF4-FFF2-40B4-BE49-F238E27FC236}">
              <a16:creationId xmlns:a16="http://schemas.microsoft.com/office/drawing/2014/main" id="{0BF76276-4F58-403B-B692-2C92D4ED7D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76" name="Picture 1175">
          <a:extLst>
            <a:ext uri="{FF2B5EF4-FFF2-40B4-BE49-F238E27FC236}">
              <a16:creationId xmlns:a16="http://schemas.microsoft.com/office/drawing/2014/main" id="{08FD4206-271D-48C0-8375-FB708FCD22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77" name="Picture 1176">
          <a:extLst>
            <a:ext uri="{FF2B5EF4-FFF2-40B4-BE49-F238E27FC236}">
              <a16:creationId xmlns:a16="http://schemas.microsoft.com/office/drawing/2014/main" id="{0BE579CB-9A1A-4048-8233-5F7E035DB1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78" name="Picture 1177">
          <a:extLst>
            <a:ext uri="{FF2B5EF4-FFF2-40B4-BE49-F238E27FC236}">
              <a16:creationId xmlns:a16="http://schemas.microsoft.com/office/drawing/2014/main" id="{7C42B48E-DF7F-4D68-8E4B-481C59E873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79" name="Picture 1178">
          <a:extLst>
            <a:ext uri="{FF2B5EF4-FFF2-40B4-BE49-F238E27FC236}">
              <a16:creationId xmlns:a16="http://schemas.microsoft.com/office/drawing/2014/main" id="{9282BD1C-75C6-4495-8FAC-B6F8E0AC59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80" name="Picture 1179">
          <a:extLst>
            <a:ext uri="{FF2B5EF4-FFF2-40B4-BE49-F238E27FC236}">
              <a16:creationId xmlns:a16="http://schemas.microsoft.com/office/drawing/2014/main" id="{3BB94D67-62F2-4026-BA98-545E46D5CC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74</xdr:row>
      <xdr:rowOff>0</xdr:rowOff>
    </xdr:from>
    <xdr:ext cx="50800" cy="50800"/>
    <xdr:pic>
      <xdr:nvPicPr>
        <xdr:cNvPr id="1181" name="Picture 1180">
          <a:extLst>
            <a:ext uri="{FF2B5EF4-FFF2-40B4-BE49-F238E27FC236}">
              <a16:creationId xmlns:a16="http://schemas.microsoft.com/office/drawing/2014/main" id="{B264C950-89EE-4B59-81CC-2D62F544F73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1182" name="Picture 1181">
          <a:extLst>
            <a:ext uri="{FF2B5EF4-FFF2-40B4-BE49-F238E27FC236}">
              <a16:creationId xmlns:a16="http://schemas.microsoft.com/office/drawing/2014/main" id="{F4721F49-0CF1-42C2-9B04-8AACAD7266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83" name="Picture 1182">
          <a:extLst>
            <a:ext uri="{FF2B5EF4-FFF2-40B4-BE49-F238E27FC236}">
              <a16:creationId xmlns:a16="http://schemas.microsoft.com/office/drawing/2014/main" id="{D2FAC31B-B093-422B-991B-712744B1BB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84" name="Picture 1183">
          <a:extLst>
            <a:ext uri="{FF2B5EF4-FFF2-40B4-BE49-F238E27FC236}">
              <a16:creationId xmlns:a16="http://schemas.microsoft.com/office/drawing/2014/main" id="{3A2C5EE3-3E12-4D2C-8AAB-5C54068EAC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85" name="Picture 1184">
          <a:extLst>
            <a:ext uri="{FF2B5EF4-FFF2-40B4-BE49-F238E27FC236}">
              <a16:creationId xmlns:a16="http://schemas.microsoft.com/office/drawing/2014/main" id="{173B4F97-57C4-47B5-8862-963228A5C9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86" name="Picture 1185">
          <a:extLst>
            <a:ext uri="{FF2B5EF4-FFF2-40B4-BE49-F238E27FC236}">
              <a16:creationId xmlns:a16="http://schemas.microsoft.com/office/drawing/2014/main" id="{BA9CDF61-13E8-459B-B7F7-7E6B3D78C5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87" name="Picture 1186">
          <a:extLst>
            <a:ext uri="{FF2B5EF4-FFF2-40B4-BE49-F238E27FC236}">
              <a16:creationId xmlns:a16="http://schemas.microsoft.com/office/drawing/2014/main" id="{29F6B2B1-CCB9-4394-805E-7176467155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73</xdr:row>
      <xdr:rowOff>0</xdr:rowOff>
    </xdr:from>
    <xdr:ext cx="50800" cy="50800"/>
    <xdr:pic>
      <xdr:nvPicPr>
        <xdr:cNvPr id="1188" name="Picture 1187">
          <a:extLst>
            <a:ext uri="{FF2B5EF4-FFF2-40B4-BE49-F238E27FC236}">
              <a16:creationId xmlns:a16="http://schemas.microsoft.com/office/drawing/2014/main" id="{75FA4527-6F7C-432D-BFF3-29C5BEB8BC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89" name="Picture 1188">
          <a:extLst>
            <a:ext uri="{FF2B5EF4-FFF2-40B4-BE49-F238E27FC236}">
              <a16:creationId xmlns:a16="http://schemas.microsoft.com/office/drawing/2014/main" id="{353CD551-D93A-4405-8BC9-2420951B97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190" name="Picture 1189">
          <a:extLst>
            <a:ext uri="{FF2B5EF4-FFF2-40B4-BE49-F238E27FC236}">
              <a16:creationId xmlns:a16="http://schemas.microsoft.com/office/drawing/2014/main" id="{DB6159CB-19BA-42B7-865C-C09A4CA0E7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74</xdr:row>
      <xdr:rowOff>0</xdr:rowOff>
    </xdr:from>
    <xdr:ext cx="50800" cy="50800"/>
    <xdr:pic>
      <xdr:nvPicPr>
        <xdr:cNvPr id="1191" name="Picture 1190">
          <a:extLst>
            <a:ext uri="{FF2B5EF4-FFF2-40B4-BE49-F238E27FC236}">
              <a16:creationId xmlns:a16="http://schemas.microsoft.com/office/drawing/2014/main" id="{590AE498-C4CC-4544-A20C-5486A0F362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92" name="Picture 1191">
          <a:extLst>
            <a:ext uri="{FF2B5EF4-FFF2-40B4-BE49-F238E27FC236}">
              <a16:creationId xmlns:a16="http://schemas.microsoft.com/office/drawing/2014/main" id="{B957D371-AB15-4D22-9DD2-11F05CD26B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193" name="Picture 1192">
          <a:extLst>
            <a:ext uri="{FF2B5EF4-FFF2-40B4-BE49-F238E27FC236}">
              <a16:creationId xmlns:a16="http://schemas.microsoft.com/office/drawing/2014/main" id="{E06C5354-EB96-452C-9C97-70B5E26502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1194" name="Picture 1193">
          <a:extLst>
            <a:ext uri="{FF2B5EF4-FFF2-40B4-BE49-F238E27FC236}">
              <a16:creationId xmlns:a16="http://schemas.microsoft.com/office/drawing/2014/main" id="{670EA426-1293-4AD0-B5B3-BD776B5EB3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195" name="Picture 1194">
          <a:extLst>
            <a:ext uri="{FF2B5EF4-FFF2-40B4-BE49-F238E27FC236}">
              <a16:creationId xmlns:a16="http://schemas.microsoft.com/office/drawing/2014/main" id="{A6779705-E38E-4326-8569-715C8F4CF3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196" name="Picture 1195">
          <a:extLst>
            <a:ext uri="{FF2B5EF4-FFF2-40B4-BE49-F238E27FC236}">
              <a16:creationId xmlns:a16="http://schemas.microsoft.com/office/drawing/2014/main" id="{730DF02F-9320-46C3-B5B4-DAB58BB72D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76</xdr:row>
      <xdr:rowOff>0</xdr:rowOff>
    </xdr:from>
    <xdr:ext cx="50800" cy="50800"/>
    <xdr:pic>
      <xdr:nvPicPr>
        <xdr:cNvPr id="1197" name="Picture 1196">
          <a:extLst>
            <a:ext uri="{FF2B5EF4-FFF2-40B4-BE49-F238E27FC236}">
              <a16:creationId xmlns:a16="http://schemas.microsoft.com/office/drawing/2014/main" id="{EC501882-9425-4119-B8C8-C07AB47BB2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198" name="Picture 1197">
          <a:extLst>
            <a:ext uri="{FF2B5EF4-FFF2-40B4-BE49-F238E27FC236}">
              <a16:creationId xmlns:a16="http://schemas.microsoft.com/office/drawing/2014/main" id="{573EB737-888E-4959-9410-C97F5E473F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199" name="Picture 1198">
          <a:extLst>
            <a:ext uri="{FF2B5EF4-FFF2-40B4-BE49-F238E27FC236}">
              <a16:creationId xmlns:a16="http://schemas.microsoft.com/office/drawing/2014/main" id="{A9E9DC81-2EA5-453B-ADE0-8131668ADB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77</xdr:row>
      <xdr:rowOff>0</xdr:rowOff>
    </xdr:from>
    <xdr:ext cx="50800" cy="50800"/>
    <xdr:pic>
      <xdr:nvPicPr>
        <xdr:cNvPr id="1200" name="Picture 1199">
          <a:extLst>
            <a:ext uri="{FF2B5EF4-FFF2-40B4-BE49-F238E27FC236}">
              <a16:creationId xmlns:a16="http://schemas.microsoft.com/office/drawing/2014/main" id="{CFC61B3B-56AA-4D7B-9711-89E66DA2AC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1201" name="Picture 1200">
          <a:extLst>
            <a:ext uri="{FF2B5EF4-FFF2-40B4-BE49-F238E27FC236}">
              <a16:creationId xmlns:a16="http://schemas.microsoft.com/office/drawing/2014/main" id="{75B5AC0A-D30F-4B5B-BF37-3C14D40E3D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1202" name="Picture 1201">
          <a:extLst>
            <a:ext uri="{FF2B5EF4-FFF2-40B4-BE49-F238E27FC236}">
              <a16:creationId xmlns:a16="http://schemas.microsoft.com/office/drawing/2014/main" id="{EE4F9C9B-09E2-43E7-800C-CBCDB99700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73</xdr:row>
      <xdr:rowOff>0</xdr:rowOff>
    </xdr:from>
    <xdr:ext cx="50800" cy="50800"/>
    <xdr:pic>
      <xdr:nvPicPr>
        <xdr:cNvPr id="1203" name="Picture 1202">
          <a:extLst>
            <a:ext uri="{FF2B5EF4-FFF2-40B4-BE49-F238E27FC236}">
              <a16:creationId xmlns:a16="http://schemas.microsoft.com/office/drawing/2014/main" id="{37FFFE9B-86FF-4212-9053-22866DB917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04" name="Picture 1203">
          <a:extLst>
            <a:ext uri="{FF2B5EF4-FFF2-40B4-BE49-F238E27FC236}">
              <a16:creationId xmlns:a16="http://schemas.microsoft.com/office/drawing/2014/main" id="{A7327BE4-F5CB-47F2-81CD-BF21441DA8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05" name="Picture 1204">
          <a:extLst>
            <a:ext uri="{FF2B5EF4-FFF2-40B4-BE49-F238E27FC236}">
              <a16:creationId xmlns:a16="http://schemas.microsoft.com/office/drawing/2014/main" id="{DDCE55B9-8DFD-4962-B939-806D19D8F0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06" name="Picture 1205">
          <a:extLst>
            <a:ext uri="{FF2B5EF4-FFF2-40B4-BE49-F238E27FC236}">
              <a16:creationId xmlns:a16="http://schemas.microsoft.com/office/drawing/2014/main" id="{79B5F9EF-51D7-46B9-8DED-F4B2956F80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07" name="Picture 1206">
          <a:extLst>
            <a:ext uri="{FF2B5EF4-FFF2-40B4-BE49-F238E27FC236}">
              <a16:creationId xmlns:a16="http://schemas.microsoft.com/office/drawing/2014/main" id="{3F7D6EBC-AC3A-47CF-8556-2D34B8CEF5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08" name="Picture 1207">
          <a:extLst>
            <a:ext uri="{FF2B5EF4-FFF2-40B4-BE49-F238E27FC236}">
              <a16:creationId xmlns:a16="http://schemas.microsoft.com/office/drawing/2014/main" id="{2EF866FD-4AF1-4CB1-B7E9-5083EB8CCC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09" name="Picture 1208">
          <a:extLst>
            <a:ext uri="{FF2B5EF4-FFF2-40B4-BE49-F238E27FC236}">
              <a16:creationId xmlns:a16="http://schemas.microsoft.com/office/drawing/2014/main" id="{181E1500-5100-42B1-8E10-CDD4020EC5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210" name="Picture 1209">
          <a:extLst>
            <a:ext uri="{FF2B5EF4-FFF2-40B4-BE49-F238E27FC236}">
              <a16:creationId xmlns:a16="http://schemas.microsoft.com/office/drawing/2014/main" id="{0799FD69-0B3B-451B-9229-F295750FD1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211" name="Picture 1210">
          <a:extLst>
            <a:ext uri="{FF2B5EF4-FFF2-40B4-BE49-F238E27FC236}">
              <a16:creationId xmlns:a16="http://schemas.microsoft.com/office/drawing/2014/main" id="{7B3FD2F9-1FF1-40AA-81A3-E4F159A147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12" name="Picture 1211">
          <a:extLst>
            <a:ext uri="{FF2B5EF4-FFF2-40B4-BE49-F238E27FC236}">
              <a16:creationId xmlns:a16="http://schemas.microsoft.com/office/drawing/2014/main" id="{5600AF05-B036-4D85-BA22-55CE36AEAB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13" name="Picture 1212">
          <a:extLst>
            <a:ext uri="{FF2B5EF4-FFF2-40B4-BE49-F238E27FC236}">
              <a16:creationId xmlns:a16="http://schemas.microsoft.com/office/drawing/2014/main" id="{25BB8930-407B-452C-85A6-6B97B1D6F0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14" name="Picture 1213">
          <a:extLst>
            <a:ext uri="{FF2B5EF4-FFF2-40B4-BE49-F238E27FC236}">
              <a16:creationId xmlns:a16="http://schemas.microsoft.com/office/drawing/2014/main" id="{EDFB0D50-E6A4-49E9-93F0-0F0EAB1294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15" name="Picture 1214">
          <a:extLst>
            <a:ext uri="{FF2B5EF4-FFF2-40B4-BE49-F238E27FC236}">
              <a16:creationId xmlns:a16="http://schemas.microsoft.com/office/drawing/2014/main" id="{535FEEF4-519B-4D11-BB38-5559B96788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216" name="Picture 1215">
          <a:extLst>
            <a:ext uri="{FF2B5EF4-FFF2-40B4-BE49-F238E27FC236}">
              <a16:creationId xmlns:a16="http://schemas.microsoft.com/office/drawing/2014/main" id="{B12B78D3-9BAA-411C-BE6F-58CC60B8C6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217" name="Picture 1216">
          <a:extLst>
            <a:ext uri="{FF2B5EF4-FFF2-40B4-BE49-F238E27FC236}">
              <a16:creationId xmlns:a16="http://schemas.microsoft.com/office/drawing/2014/main" id="{2E0088C2-9995-4EA0-A989-AD45233086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18" name="Picture 1217">
          <a:extLst>
            <a:ext uri="{FF2B5EF4-FFF2-40B4-BE49-F238E27FC236}">
              <a16:creationId xmlns:a16="http://schemas.microsoft.com/office/drawing/2014/main" id="{AB93A985-632F-49F5-A0A7-A7D029BF06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19" name="Picture 1218">
          <a:extLst>
            <a:ext uri="{FF2B5EF4-FFF2-40B4-BE49-F238E27FC236}">
              <a16:creationId xmlns:a16="http://schemas.microsoft.com/office/drawing/2014/main" id="{05F48360-0BE0-4D2E-945D-C40FA37525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20" name="Picture 1219">
          <a:extLst>
            <a:ext uri="{FF2B5EF4-FFF2-40B4-BE49-F238E27FC236}">
              <a16:creationId xmlns:a16="http://schemas.microsoft.com/office/drawing/2014/main" id="{6501E77E-965F-4CCA-A4FB-6B33E4C5E5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21" name="Picture 1220">
          <a:extLst>
            <a:ext uri="{FF2B5EF4-FFF2-40B4-BE49-F238E27FC236}">
              <a16:creationId xmlns:a16="http://schemas.microsoft.com/office/drawing/2014/main" id="{AFB2F375-834A-4094-8327-65B9546423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22" name="Picture 1221">
          <a:extLst>
            <a:ext uri="{FF2B5EF4-FFF2-40B4-BE49-F238E27FC236}">
              <a16:creationId xmlns:a16="http://schemas.microsoft.com/office/drawing/2014/main" id="{36741BC7-BB8F-4ED5-8D68-0F825BFD27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23" name="Picture 1222">
          <a:extLst>
            <a:ext uri="{FF2B5EF4-FFF2-40B4-BE49-F238E27FC236}">
              <a16:creationId xmlns:a16="http://schemas.microsoft.com/office/drawing/2014/main" id="{B3E9F1BD-140A-4857-AD82-F82CD459B3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24" name="Picture 1223">
          <a:extLst>
            <a:ext uri="{FF2B5EF4-FFF2-40B4-BE49-F238E27FC236}">
              <a16:creationId xmlns:a16="http://schemas.microsoft.com/office/drawing/2014/main" id="{F3696F78-BBD9-423F-B3DC-8E37DA773C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25" name="Picture 1224">
          <a:extLst>
            <a:ext uri="{FF2B5EF4-FFF2-40B4-BE49-F238E27FC236}">
              <a16:creationId xmlns:a16="http://schemas.microsoft.com/office/drawing/2014/main" id="{B4FD044A-9B62-446A-883F-3DE38F58B4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26" name="Picture 1225">
          <a:extLst>
            <a:ext uri="{FF2B5EF4-FFF2-40B4-BE49-F238E27FC236}">
              <a16:creationId xmlns:a16="http://schemas.microsoft.com/office/drawing/2014/main" id="{0F1090D2-2101-40DA-A04D-56D5BC55DE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227" name="Picture 1226">
          <a:extLst>
            <a:ext uri="{FF2B5EF4-FFF2-40B4-BE49-F238E27FC236}">
              <a16:creationId xmlns:a16="http://schemas.microsoft.com/office/drawing/2014/main" id="{F067C19C-F328-41C5-B651-0F3CE897B8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228" name="Picture 1227">
          <a:extLst>
            <a:ext uri="{FF2B5EF4-FFF2-40B4-BE49-F238E27FC236}">
              <a16:creationId xmlns:a16="http://schemas.microsoft.com/office/drawing/2014/main" id="{1E926A07-FCAF-4580-B53A-B6DC3FD671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29" name="Picture 1228">
          <a:extLst>
            <a:ext uri="{FF2B5EF4-FFF2-40B4-BE49-F238E27FC236}">
              <a16:creationId xmlns:a16="http://schemas.microsoft.com/office/drawing/2014/main" id="{9EEA42CD-F36B-4255-9DBD-1FA48E700F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30" name="Picture 1229">
          <a:extLst>
            <a:ext uri="{FF2B5EF4-FFF2-40B4-BE49-F238E27FC236}">
              <a16:creationId xmlns:a16="http://schemas.microsoft.com/office/drawing/2014/main" id="{1312E05C-2885-4554-9B4F-931FA78E02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31" name="Picture 1230">
          <a:extLst>
            <a:ext uri="{FF2B5EF4-FFF2-40B4-BE49-F238E27FC236}">
              <a16:creationId xmlns:a16="http://schemas.microsoft.com/office/drawing/2014/main" id="{AE1B891C-FB08-4B29-B7B3-442D772CF4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32" name="Picture 1231">
          <a:extLst>
            <a:ext uri="{FF2B5EF4-FFF2-40B4-BE49-F238E27FC236}">
              <a16:creationId xmlns:a16="http://schemas.microsoft.com/office/drawing/2014/main" id="{00725740-AE25-4E41-8C4D-1CD527F445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33" name="Picture 1232">
          <a:extLst>
            <a:ext uri="{FF2B5EF4-FFF2-40B4-BE49-F238E27FC236}">
              <a16:creationId xmlns:a16="http://schemas.microsoft.com/office/drawing/2014/main" id="{F8B5A19D-D381-4C95-A547-7B88897C0B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234" name="Picture 1233">
          <a:extLst>
            <a:ext uri="{FF2B5EF4-FFF2-40B4-BE49-F238E27FC236}">
              <a16:creationId xmlns:a16="http://schemas.microsoft.com/office/drawing/2014/main" id="{6B9EB417-5FE6-44DE-8284-DE115FE003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235" name="Picture 1234">
          <a:extLst>
            <a:ext uri="{FF2B5EF4-FFF2-40B4-BE49-F238E27FC236}">
              <a16:creationId xmlns:a16="http://schemas.microsoft.com/office/drawing/2014/main" id="{BDB4F764-71AD-4784-95A3-193B6435DA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36" name="Picture 1235">
          <a:extLst>
            <a:ext uri="{FF2B5EF4-FFF2-40B4-BE49-F238E27FC236}">
              <a16:creationId xmlns:a16="http://schemas.microsoft.com/office/drawing/2014/main" id="{4AB5B490-6531-490A-99FC-A6CCE7A6E8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37" name="Picture 1236">
          <a:extLst>
            <a:ext uri="{FF2B5EF4-FFF2-40B4-BE49-F238E27FC236}">
              <a16:creationId xmlns:a16="http://schemas.microsoft.com/office/drawing/2014/main" id="{FA6163DE-4509-40EE-BA78-E3D3E26264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38" name="Picture 1237">
          <a:extLst>
            <a:ext uri="{FF2B5EF4-FFF2-40B4-BE49-F238E27FC236}">
              <a16:creationId xmlns:a16="http://schemas.microsoft.com/office/drawing/2014/main" id="{46D63816-459E-490E-AC8D-C30B1AFE61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39" name="Picture 1238">
          <a:extLst>
            <a:ext uri="{FF2B5EF4-FFF2-40B4-BE49-F238E27FC236}">
              <a16:creationId xmlns:a16="http://schemas.microsoft.com/office/drawing/2014/main" id="{85722068-7AFE-4A2F-AD96-FC206D6142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40" name="Picture 1239">
          <a:extLst>
            <a:ext uri="{FF2B5EF4-FFF2-40B4-BE49-F238E27FC236}">
              <a16:creationId xmlns:a16="http://schemas.microsoft.com/office/drawing/2014/main" id="{94AE7B7A-735F-414D-AC20-863EF1967A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41" name="Picture 1240">
          <a:extLst>
            <a:ext uri="{FF2B5EF4-FFF2-40B4-BE49-F238E27FC236}">
              <a16:creationId xmlns:a16="http://schemas.microsoft.com/office/drawing/2014/main" id="{4E25CD52-DC78-4970-9771-7CC83D671E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42" name="Picture 1241">
          <a:extLst>
            <a:ext uri="{FF2B5EF4-FFF2-40B4-BE49-F238E27FC236}">
              <a16:creationId xmlns:a16="http://schemas.microsoft.com/office/drawing/2014/main" id="{A8245444-5834-4FFC-B64C-F213FF945C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43" name="Picture 1242">
          <a:extLst>
            <a:ext uri="{FF2B5EF4-FFF2-40B4-BE49-F238E27FC236}">
              <a16:creationId xmlns:a16="http://schemas.microsoft.com/office/drawing/2014/main" id="{70F868D8-CF82-423E-A5A3-5D075423E1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244" name="Picture 1243">
          <a:extLst>
            <a:ext uri="{FF2B5EF4-FFF2-40B4-BE49-F238E27FC236}">
              <a16:creationId xmlns:a16="http://schemas.microsoft.com/office/drawing/2014/main" id="{AE8CB397-6473-4157-B824-BC3B917BE9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245" name="Picture 1244">
          <a:extLst>
            <a:ext uri="{FF2B5EF4-FFF2-40B4-BE49-F238E27FC236}">
              <a16:creationId xmlns:a16="http://schemas.microsoft.com/office/drawing/2014/main" id="{97B3E3B4-93B0-4C56-9EC2-F109185AE6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46" name="Picture 1245">
          <a:extLst>
            <a:ext uri="{FF2B5EF4-FFF2-40B4-BE49-F238E27FC236}">
              <a16:creationId xmlns:a16="http://schemas.microsoft.com/office/drawing/2014/main" id="{D64F7883-29D5-4375-882A-2C3BF4DF4F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47" name="Picture 1246">
          <a:extLst>
            <a:ext uri="{FF2B5EF4-FFF2-40B4-BE49-F238E27FC236}">
              <a16:creationId xmlns:a16="http://schemas.microsoft.com/office/drawing/2014/main" id="{01A38954-0306-4F75-B447-AB4784CCF3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48" name="Picture 1247">
          <a:extLst>
            <a:ext uri="{FF2B5EF4-FFF2-40B4-BE49-F238E27FC236}">
              <a16:creationId xmlns:a16="http://schemas.microsoft.com/office/drawing/2014/main" id="{CC3E40C2-45E3-46AD-9A95-763AA0B5D3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49" name="Picture 1248">
          <a:extLst>
            <a:ext uri="{FF2B5EF4-FFF2-40B4-BE49-F238E27FC236}">
              <a16:creationId xmlns:a16="http://schemas.microsoft.com/office/drawing/2014/main" id="{3B7E38FE-9991-4948-9B48-83E832BB55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50" name="Picture 1249">
          <a:extLst>
            <a:ext uri="{FF2B5EF4-FFF2-40B4-BE49-F238E27FC236}">
              <a16:creationId xmlns:a16="http://schemas.microsoft.com/office/drawing/2014/main" id="{A5D01331-9E0E-4D64-8C3F-856DE2CE97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51" name="Picture 1250">
          <a:extLst>
            <a:ext uri="{FF2B5EF4-FFF2-40B4-BE49-F238E27FC236}">
              <a16:creationId xmlns:a16="http://schemas.microsoft.com/office/drawing/2014/main" id="{FA9EF3ED-73D1-4D98-A7FD-63925ED62D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52" name="Picture 1251">
          <a:extLst>
            <a:ext uri="{FF2B5EF4-FFF2-40B4-BE49-F238E27FC236}">
              <a16:creationId xmlns:a16="http://schemas.microsoft.com/office/drawing/2014/main" id="{6DE40383-8A5E-4D13-ABD8-CB762BD6B4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53" name="Picture 1252">
          <a:extLst>
            <a:ext uri="{FF2B5EF4-FFF2-40B4-BE49-F238E27FC236}">
              <a16:creationId xmlns:a16="http://schemas.microsoft.com/office/drawing/2014/main" id="{D2A84981-E2A6-44D0-9697-CE326DED42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54" name="Picture 1253">
          <a:extLst>
            <a:ext uri="{FF2B5EF4-FFF2-40B4-BE49-F238E27FC236}">
              <a16:creationId xmlns:a16="http://schemas.microsoft.com/office/drawing/2014/main" id="{5412AAE2-7922-4413-AA95-39FD20B414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55" name="Picture 1254">
          <a:extLst>
            <a:ext uri="{FF2B5EF4-FFF2-40B4-BE49-F238E27FC236}">
              <a16:creationId xmlns:a16="http://schemas.microsoft.com/office/drawing/2014/main" id="{DFEE9095-E648-4795-AF4E-A3F5CD4043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76</xdr:row>
      <xdr:rowOff>0</xdr:rowOff>
    </xdr:from>
    <xdr:ext cx="50800" cy="50800"/>
    <xdr:pic>
      <xdr:nvPicPr>
        <xdr:cNvPr id="1256" name="Picture 1255">
          <a:extLst>
            <a:ext uri="{FF2B5EF4-FFF2-40B4-BE49-F238E27FC236}">
              <a16:creationId xmlns:a16="http://schemas.microsoft.com/office/drawing/2014/main" id="{618B6668-6290-4255-96B4-E217656EA3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257" name="Picture 1256">
          <a:extLst>
            <a:ext uri="{FF2B5EF4-FFF2-40B4-BE49-F238E27FC236}">
              <a16:creationId xmlns:a16="http://schemas.microsoft.com/office/drawing/2014/main" id="{4A7AA9A0-2968-473C-82A1-68305B1B50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77</xdr:row>
      <xdr:rowOff>0</xdr:rowOff>
    </xdr:from>
    <xdr:ext cx="50800" cy="50800"/>
    <xdr:pic>
      <xdr:nvPicPr>
        <xdr:cNvPr id="1258" name="Picture 1257">
          <a:extLst>
            <a:ext uri="{FF2B5EF4-FFF2-40B4-BE49-F238E27FC236}">
              <a16:creationId xmlns:a16="http://schemas.microsoft.com/office/drawing/2014/main" id="{B3096C9E-E3F1-4535-B27C-54CE100A01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4414480"/>
          <a:ext cx="50800" cy="50800"/>
        </a:xfrm>
        <a:prstGeom prst="rect">
          <a:avLst/>
        </a:prstGeom>
      </xdr:spPr>
    </xdr:pic>
    <xdr:clientData/>
  </xdr:oneCellAnchor>
  <xdr:oneCellAnchor>
    <xdr:from>
      <xdr:col>3</xdr:col>
      <xdr:colOff>0</xdr:colOff>
      <xdr:row>77</xdr:row>
      <xdr:rowOff>0</xdr:rowOff>
    </xdr:from>
    <xdr:ext cx="50800" cy="50800"/>
    <xdr:pic>
      <xdr:nvPicPr>
        <xdr:cNvPr id="1259" name="Picture 1258">
          <a:extLst>
            <a:ext uri="{FF2B5EF4-FFF2-40B4-BE49-F238E27FC236}">
              <a16:creationId xmlns:a16="http://schemas.microsoft.com/office/drawing/2014/main" id="{873C96D9-B412-4781-B80C-872A0EF2DD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2</xdr:col>
      <xdr:colOff>104775</xdr:colOff>
      <xdr:row>73</xdr:row>
      <xdr:rowOff>0</xdr:rowOff>
    </xdr:from>
    <xdr:ext cx="50800" cy="50800"/>
    <xdr:pic>
      <xdr:nvPicPr>
        <xdr:cNvPr id="1260" name="Picture 1259">
          <a:extLst>
            <a:ext uri="{FF2B5EF4-FFF2-40B4-BE49-F238E27FC236}">
              <a16:creationId xmlns:a16="http://schemas.microsoft.com/office/drawing/2014/main" id="{56C439AD-D27B-45B3-AB08-CA8A9AA86B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261" name="Picture 1260">
          <a:extLst>
            <a:ext uri="{FF2B5EF4-FFF2-40B4-BE49-F238E27FC236}">
              <a16:creationId xmlns:a16="http://schemas.microsoft.com/office/drawing/2014/main" id="{1A4F2251-D372-4F4B-B466-2999D29E7E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62" name="Picture 1261">
          <a:extLst>
            <a:ext uri="{FF2B5EF4-FFF2-40B4-BE49-F238E27FC236}">
              <a16:creationId xmlns:a16="http://schemas.microsoft.com/office/drawing/2014/main" id="{E4C2329F-A54E-4916-B3E7-5D03FA88D6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63" name="Picture 1262">
          <a:extLst>
            <a:ext uri="{FF2B5EF4-FFF2-40B4-BE49-F238E27FC236}">
              <a16:creationId xmlns:a16="http://schemas.microsoft.com/office/drawing/2014/main" id="{5FDC5818-A3E7-411E-AF7D-E117A64750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64" name="Picture 1263">
          <a:extLst>
            <a:ext uri="{FF2B5EF4-FFF2-40B4-BE49-F238E27FC236}">
              <a16:creationId xmlns:a16="http://schemas.microsoft.com/office/drawing/2014/main" id="{0F402048-8A38-4A24-A950-D50171F7A1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65" name="Picture 1264">
          <a:extLst>
            <a:ext uri="{FF2B5EF4-FFF2-40B4-BE49-F238E27FC236}">
              <a16:creationId xmlns:a16="http://schemas.microsoft.com/office/drawing/2014/main" id="{B35523D8-645B-4429-9262-472B566DA5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66" name="Picture 1265">
          <a:extLst>
            <a:ext uri="{FF2B5EF4-FFF2-40B4-BE49-F238E27FC236}">
              <a16:creationId xmlns:a16="http://schemas.microsoft.com/office/drawing/2014/main" id="{2278A3B3-492C-4969-9E14-26A63ACABC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76</xdr:row>
      <xdr:rowOff>0</xdr:rowOff>
    </xdr:from>
    <xdr:ext cx="50800" cy="50800"/>
    <xdr:pic>
      <xdr:nvPicPr>
        <xdr:cNvPr id="1267" name="Picture 1266">
          <a:extLst>
            <a:ext uri="{FF2B5EF4-FFF2-40B4-BE49-F238E27FC236}">
              <a16:creationId xmlns:a16="http://schemas.microsoft.com/office/drawing/2014/main" id="{128E2D9A-A949-4408-8F19-B83CA29585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76</xdr:row>
      <xdr:rowOff>0</xdr:rowOff>
    </xdr:from>
    <xdr:ext cx="50800" cy="50800"/>
    <xdr:pic>
      <xdr:nvPicPr>
        <xdr:cNvPr id="1268" name="Picture 1267">
          <a:extLst>
            <a:ext uri="{FF2B5EF4-FFF2-40B4-BE49-F238E27FC236}">
              <a16:creationId xmlns:a16="http://schemas.microsoft.com/office/drawing/2014/main" id="{32B3C36D-7795-46A7-A3A9-68B461BB57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269" name="Picture 1268">
          <a:extLst>
            <a:ext uri="{FF2B5EF4-FFF2-40B4-BE49-F238E27FC236}">
              <a16:creationId xmlns:a16="http://schemas.microsoft.com/office/drawing/2014/main" id="{7D649C51-911F-4B7B-825F-3D885A814E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270" name="Picture 1269">
          <a:extLst>
            <a:ext uri="{FF2B5EF4-FFF2-40B4-BE49-F238E27FC236}">
              <a16:creationId xmlns:a16="http://schemas.microsoft.com/office/drawing/2014/main" id="{F4237539-7A58-4718-A9DF-57F4754217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271" name="Picture 1270">
          <a:extLst>
            <a:ext uri="{FF2B5EF4-FFF2-40B4-BE49-F238E27FC236}">
              <a16:creationId xmlns:a16="http://schemas.microsoft.com/office/drawing/2014/main" id="{1495EC52-9944-4297-A5BC-EF869EF630D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272" name="Picture 1271">
          <a:extLst>
            <a:ext uri="{FF2B5EF4-FFF2-40B4-BE49-F238E27FC236}">
              <a16:creationId xmlns:a16="http://schemas.microsoft.com/office/drawing/2014/main" id="{2277A550-4D2E-456C-AC37-1D9D0C657B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273" name="Picture 1272">
          <a:extLst>
            <a:ext uri="{FF2B5EF4-FFF2-40B4-BE49-F238E27FC236}">
              <a16:creationId xmlns:a16="http://schemas.microsoft.com/office/drawing/2014/main" id="{376C53F2-FF2B-4D78-A460-1CB32C7468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73</xdr:row>
      <xdr:rowOff>0</xdr:rowOff>
    </xdr:from>
    <xdr:ext cx="50800" cy="50800"/>
    <xdr:pic>
      <xdr:nvPicPr>
        <xdr:cNvPr id="1274" name="Picture 1273">
          <a:extLst>
            <a:ext uri="{FF2B5EF4-FFF2-40B4-BE49-F238E27FC236}">
              <a16:creationId xmlns:a16="http://schemas.microsoft.com/office/drawing/2014/main" id="{D104F361-0D5C-42E6-B83A-07214EDC19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75" name="Picture 1274">
          <a:extLst>
            <a:ext uri="{FF2B5EF4-FFF2-40B4-BE49-F238E27FC236}">
              <a16:creationId xmlns:a16="http://schemas.microsoft.com/office/drawing/2014/main" id="{61A04F0B-18B9-45D7-8E02-89723147C0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76" name="Picture 1275">
          <a:extLst>
            <a:ext uri="{FF2B5EF4-FFF2-40B4-BE49-F238E27FC236}">
              <a16:creationId xmlns:a16="http://schemas.microsoft.com/office/drawing/2014/main" id="{82E37C19-6FC0-46E8-B83A-0B734738E3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76</xdr:row>
      <xdr:rowOff>0</xdr:rowOff>
    </xdr:from>
    <xdr:ext cx="50800" cy="50800"/>
    <xdr:pic>
      <xdr:nvPicPr>
        <xdr:cNvPr id="1277" name="Picture 1276">
          <a:extLst>
            <a:ext uri="{FF2B5EF4-FFF2-40B4-BE49-F238E27FC236}">
              <a16:creationId xmlns:a16="http://schemas.microsoft.com/office/drawing/2014/main" id="{12910CD2-18F8-4666-B542-E5DA2A527D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278" name="Picture 1277">
          <a:extLst>
            <a:ext uri="{FF2B5EF4-FFF2-40B4-BE49-F238E27FC236}">
              <a16:creationId xmlns:a16="http://schemas.microsoft.com/office/drawing/2014/main" id="{2D8080EE-2284-4EC0-9867-95269EA697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279" name="Picture 1278">
          <a:extLst>
            <a:ext uri="{FF2B5EF4-FFF2-40B4-BE49-F238E27FC236}">
              <a16:creationId xmlns:a16="http://schemas.microsoft.com/office/drawing/2014/main" id="{59E03BD6-FA6E-41BA-A798-DBD2B65ABC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77</xdr:row>
      <xdr:rowOff>0</xdr:rowOff>
    </xdr:from>
    <xdr:ext cx="50800" cy="50800"/>
    <xdr:pic>
      <xdr:nvPicPr>
        <xdr:cNvPr id="1280" name="Picture 1279">
          <a:extLst>
            <a:ext uri="{FF2B5EF4-FFF2-40B4-BE49-F238E27FC236}">
              <a16:creationId xmlns:a16="http://schemas.microsoft.com/office/drawing/2014/main" id="{C09C8D43-9D79-4AF6-8D99-E638AC6E96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1281" name="Picture 1280">
          <a:extLst>
            <a:ext uri="{FF2B5EF4-FFF2-40B4-BE49-F238E27FC236}">
              <a16:creationId xmlns:a16="http://schemas.microsoft.com/office/drawing/2014/main" id="{69E7DC03-1992-40C9-AED5-4F33A9B587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1282" name="Picture 1281">
          <a:extLst>
            <a:ext uri="{FF2B5EF4-FFF2-40B4-BE49-F238E27FC236}">
              <a16:creationId xmlns:a16="http://schemas.microsoft.com/office/drawing/2014/main" id="{952E36A9-788E-4E80-A2CB-66952CF391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78</xdr:row>
      <xdr:rowOff>0</xdr:rowOff>
    </xdr:from>
    <xdr:ext cx="50800" cy="50800"/>
    <xdr:pic>
      <xdr:nvPicPr>
        <xdr:cNvPr id="1283" name="Picture 1282">
          <a:extLst>
            <a:ext uri="{FF2B5EF4-FFF2-40B4-BE49-F238E27FC236}">
              <a16:creationId xmlns:a16="http://schemas.microsoft.com/office/drawing/2014/main" id="{0D8BF0DB-CC7C-49DF-A83F-6E9C2E24F3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1284" name="Picture 1283">
          <a:extLst>
            <a:ext uri="{FF2B5EF4-FFF2-40B4-BE49-F238E27FC236}">
              <a16:creationId xmlns:a16="http://schemas.microsoft.com/office/drawing/2014/main" id="{2574B2EA-256F-40BC-9BA1-E1DD6717C0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1285" name="Picture 1284">
          <a:extLst>
            <a:ext uri="{FF2B5EF4-FFF2-40B4-BE49-F238E27FC236}">
              <a16:creationId xmlns:a16="http://schemas.microsoft.com/office/drawing/2014/main" id="{F5EA8685-0CFF-4544-882F-7B787BBB07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79</xdr:row>
      <xdr:rowOff>0</xdr:rowOff>
    </xdr:from>
    <xdr:ext cx="50800" cy="50800"/>
    <xdr:pic>
      <xdr:nvPicPr>
        <xdr:cNvPr id="1286" name="Picture 1285">
          <a:extLst>
            <a:ext uri="{FF2B5EF4-FFF2-40B4-BE49-F238E27FC236}">
              <a16:creationId xmlns:a16="http://schemas.microsoft.com/office/drawing/2014/main" id="{A75F1593-B9A5-42A6-9330-7730877EB9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1287" name="Picture 1286">
          <a:extLst>
            <a:ext uri="{FF2B5EF4-FFF2-40B4-BE49-F238E27FC236}">
              <a16:creationId xmlns:a16="http://schemas.microsoft.com/office/drawing/2014/main" id="{05ABFBD8-8683-4B25-938B-3B5889601E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1288" name="Picture 1287">
          <a:extLst>
            <a:ext uri="{FF2B5EF4-FFF2-40B4-BE49-F238E27FC236}">
              <a16:creationId xmlns:a16="http://schemas.microsoft.com/office/drawing/2014/main" id="{066B8BD5-8CCC-4B61-B774-A87C152369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73</xdr:row>
      <xdr:rowOff>0</xdr:rowOff>
    </xdr:from>
    <xdr:ext cx="50800" cy="50800"/>
    <xdr:pic>
      <xdr:nvPicPr>
        <xdr:cNvPr id="1289" name="Picture 1288">
          <a:extLst>
            <a:ext uri="{FF2B5EF4-FFF2-40B4-BE49-F238E27FC236}">
              <a16:creationId xmlns:a16="http://schemas.microsoft.com/office/drawing/2014/main" id="{E2DF4D93-6B99-4AAD-9C94-04B8065520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90" name="Picture 1289">
          <a:extLst>
            <a:ext uri="{FF2B5EF4-FFF2-40B4-BE49-F238E27FC236}">
              <a16:creationId xmlns:a16="http://schemas.microsoft.com/office/drawing/2014/main" id="{4880C705-D39F-4AA4-9F1F-CF0273AE15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91" name="Picture 1290">
          <a:extLst>
            <a:ext uri="{FF2B5EF4-FFF2-40B4-BE49-F238E27FC236}">
              <a16:creationId xmlns:a16="http://schemas.microsoft.com/office/drawing/2014/main" id="{218ECFCA-3964-42AD-B93B-6A62F84D8C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92" name="Picture 1291">
          <a:extLst>
            <a:ext uri="{FF2B5EF4-FFF2-40B4-BE49-F238E27FC236}">
              <a16:creationId xmlns:a16="http://schemas.microsoft.com/office/drawing/2014/main" id="{646581FF-9C6F-4858-B073-EA77FC73617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93" name="Picture 1292">
          <a:extLst>
            <a:ext uri="{FF2B5EF4-FFF2-40B4-BE49-F238E27FC236}">
              <a16:creationId xmlns:a16="http://schemas.microsoft.com/office/drawing/2014/main" id="{81086B6D-3536-4B18-B48E-50CFB870B7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94" name="Picture 1293">
          <a:extLst>
            <a:ext uri="{FF2B5EF4-FFF2-40B4-BE49-F238E27FC236}">
              <a16:creationId xmlns:a16="http://schemas.microsoft.com/office/drawing/2014/main" id="{D6E13F62-671E-4564-BFDE-D9EDD5DFF4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95" name="Picture 1294">
          <a:extLst>
            <a:ext uri="{FF2B5EF4-FFF2-40B4-BE49-F238E27FC236}">
              <a16:creationId xmlns:a16="http://schemas.microsoft.com/office/drawing/2014/main" id="{C338759B-A929-4B18-BC7F-8D19E03E35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296" name="Picture 1295">
          <a:extLst>
            <a:ext uri="{FF2B5EF4-FFF2-40B4-BE49-F238E27FC236}">
              <a16:creationId xmlns:a16="http://schemas.microsoft.com/office/drawing/2014/main" id="{3DE2E21A-8193-42BD-969C-04DCA2F3F1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297" name="Picture 1296">
          <a:extLst>
            <a:ext uri="{FF2B5EF4-FFF2-40B4-BE49-F238E27FC236}">
              <a16:creationId xmlns:a16="http://schemas.microsoft.com/office/drawing/2014/main" id="{ECAEB600-0438-4E24-B978-6BDBB6C040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98" name="Picture 1297">
          <a:extLst>
            <a:ext uri="{FF2B5EF4-FFF2-40B4-BE49-F238E27FC236}">
              <a16:creationId xmlns:a16="http://schemas.microsoft.com/office/drawing/2014/main" id="{B7AF0FC9-878E-4976-BB89-E7A14B462C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299" name="Picture 1298">
          <a:extLst>
            <a:ext uri="{FF2B5EF4-FFF2-40B4-BE49-F238E27FC236}">
              <a16:creationId xmlns:a16="http://schemas.microsoft.com/office/drawing/2014/main" id="{49169AA5-4F2C-4F77-8B1F-A79B0D4486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00" name="Picture 1299">
          <a:extLst>
            <a:ext uri="{FF2B5EF4-FFF2-40B4-BE49-F238E27FC236}">
              <a16:creationId xmlns:a16="http://schemas.microsoft.com/office/drawing/2014/main" id="{FF1891D2-6923-4779-A1DB-C969B25D16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01" name="Picture 1300">
          <a:extLst>
            <a:ext uri="{FF2B5EF4-FFF2-40B4-BE49-F238E27FC236}">
              <a16:creationId xmlns:a16="http://schemas.microsoft.com/office/drawing/2014/main" id="{C6F0FFF7-B40B-4304-BC0E-31B15BE15A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302" name="Picture 1301">
          <a:extLst>
            <a:ext uri="{FF2B5EF4-FFF2-40B4-BE49-F238E27FC236}">
              <a16:creationId xmlns:a16="http://schemas.microsoft.com/office/drawing/2014/main" id="{11630913-7CAA-4ADA-B0EC-B2A52D817A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303" name="Picture 1302">
          <a:extLst>
            <a:ext uri="{FF2B5EF4-FFF2-40B4-BE49-F238E27FC236}">
              <a16:creationId xmlns:a16="http://schemas.microsoft.com/office/drawing/2014/main" id="{DB198CBE-CCCF-4069-99EA-9EF7EC340E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04" name="Picture 1303">
          <a:extLst>
            <a:ext uri="{FF2B5EF4-FFF2-40B4-BE49-F238E27FC236}">
              <a16:creationId xmlns:a16="http://schemas.microsoft.com/office/drawing/2014/main" id="{CE63E89F-6F5B-4699-90BF-1A030ECBBA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05" name="Picture 1304">
          <a:extLst>
            <a:ext uri="{FF2B5EF4-FFF2-40B4-BE49-F238E27FC236}">
              <a16:creationId xmlns:a16="http://schemas.microsoft.com/office/drawing/2014/main" id="{BE6A4D0F-CD0D-4F50-934D-74FA09CFCD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06" name="Picture 1305">
          <a:extLst>
            <a:ext uri="{FF2B5EF4-FFF2-40B4-BE49-F238E27FC236}">
              <a16:creationId xmlns:a16="http://schemas.microsoft.com/office/drawing/2014/main" id="{D98A6F27-CDBA-4799-BBBB-F2EA819D943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07" name="Picture 1306">
          <a:extLst>
            <a:ext uri="{FF2B5EF4-FFF2-40B4-BE49-F238E27FC236}">
              <a16:creationId xmlns:a16="http://schemas.microsoft.com/office/drawing/2014/main" id="{BC7615C0-855D-47E0-A980-58ED4F4663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08" name="Picture 1307">
          <a:extLst>
            <a:ext uri="{FF2B5EF4-FFF2-40B4-BE49-F238E27FC236}">
              <a16:creationId xmlns:a16="http://schemas.microsoft.com/office/drawing/2014/main" id="{07BC6704-9DB2-4E10-BB2B-12D12FBE21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09" name="Picture 1308">
          <a:extLst>
            <a:ext uri="{FF2B5EF4-FFF2-40B4-BE49-F238E27FC236}">
              <a16:creationId xmlns:a16="http://schemas.microsoft.com/office/drawing/2014/main" id="{9B93DC63-3655-4445-81E2-96D494CF37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10" name="Picture 1309">
          <a:extLst>
            <a:ext uri="{FF2B5EF4-FFF2-40B4-BE49-F238E27FC236}">
              <a16:creationId xmlns:a16="http://schemas.microsoft.com/office/drawing/2014/main" id="{065D58DD-B93E-407C-ACA5-BA52EFDCFF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11" name="Picture 1310">
          <a:extLst>
            <a:ext uri="{FF2B5EF4-FFF2-40B4-BE49-F238E27FC236}">
              <a16:creationId xmlns:a16="http://schemas.microsoft.com/office/drawing/2014/main" id="{565A09E6-4037-4220-A803-F29DD48D69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12" name="Picture 1311">
          <a:extLst>
            <a:ext uri="{FF2B5EF4-FFF2-40B4-BE49-F238E27FC236}">
              <a16:creationId xmlns:a16="http://schemas.microsoft.com/office/drawing/2014/main" id="{093DFC56-1D83-483F-9A5D-6F12C9D013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313" name="Picture 1312">
          <a:extLst>
            <a:ext uri="{FF2B5EF4-FFF2-40B4-BE49-F238E27FC236}">
              <a16:creationId xmlns:a16="http://schemas.microsoft.com/office/drawing/2014/main" id="{75E85857-658A-42E8-8D5A-D142446317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314" name="Picture 1313">
          <a:extLst>
            <a:ext uri="{FF2B5EF4-FFF2-40B4-BE49-F238E27FC236}">
              <a16:creationId xmlns:a16="http://schemas.microsoft.com/office/drawing/2014/main" id="{CE81DD43-82B2-4D90-B555-5B01417DF1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15" name="Picture 1314">
          <a:extLst>
            <a:ext uri="{FF2B5EF4-FFF2-40B4-BE49-F238E27FC236}">
              <a16:creationId xmlns:a16="http://schemas.microsoft.com/office/drawing/2014/main" id="{8714AE1B-24B1-442E-88BA-9C7FBBE3B0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16" name="Picture 1315">
          <a:extLst>
            <a:ext uri="{FF2B5EF4-FFF2-40B4-BE49-F238E27FC236}">
              <a16:creationId xmlns:a16="http://schemas.microsoft.com/office/drawing/2014/main" id="{832EACF3-2183-4A6D-B27E-D87C35734E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17" name="Picture 1316">
          <a:extLst>
            <a:ext uri="{FF2B5EF4-FFF2-40B4-BE49-F238E27FC236}">
              <a16:creationId xmlns:a16="http://schemas.microsoft.com/office/drawing/2014/main" id="{78117A00-C3B6-4C59-B1D1-1A16F2461A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18" name="Picture 1317">
          <a:extLst>
            <a:ext uri="{FF2B5EF4-FFF2-40B4-BE49-F238E27FC236}">
              <a16:creationId xmlns:a16="http://schemas.microsoft.com/office/drawing/2014/main" id="{28AABF11-5A97-4330-AAB8-1FA1D32DA0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19" name="Picture 1318">
          <a:extLst>
            <a:ext uri="{FF2B5EF4-FFF2-40B4-BE49-F238E27FC236}">
              <a16:creationId xmlns:a16="http://schemas.microsoft.com/office/drawing/2014/main" id="{4347C7F8-31DF-40E8-AC89-56C066AEEF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320" name="Picture 1319">
          <a:extLst>
            <a:ext uri="{FF2B5EF4-FFF2-40B4-BE49-F238E27FC236}">
              <a16:creationId xmlns:a16="http://schemas.microsoft.com/office/drawing/2014/main" id="{8223D2DF-93BD-4F35-AE9F-4111FC5E9B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321" name="Picture 1320">
          <a:extLst>
            <a:ext uri="{FF2B5EF4-FFF2-40B4-BE49-F238E27FC236}">
              <a16:creationId xmlns:a16="http://schemas.microsoft.com/office/drawing/2014/main" id="{B0BA52AC-BE18-4BED-A5F2-6E26B3FD01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22" name="Picture 1321">
          <a:extLst>
            <a:ext uri="{FF2B5EF4-FFF2-40B4-BE49-F238E27FC236}">
              <a16:creationId xmlns:a16="http://schemas.microsoft.com/office/drawing/2014/main" id="{8A74BEA9-B694-4F88-9501-C687E95B21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23" name="Picture 1322">
          <a:extLst>
            <a:ext uri="{FF2B5EF4-FFF2-40B4-BE49-F238E27FC236}">
              <a16:creationId xmlns:a16="http://schemas.microsoft.com/office/drawing/2014/main" id="{2F146FAB-F01C-4418-8D1F-BEC8A7DFC9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24" name="Picture 1323">
          <a:extLst>
            <a:ext uri="{FF2B5EF4-FFF2-40B4-BE49-F238E27FC236}">
              <a16:creationId xmlns:a16="http://schemas.microsoft.com/office/drawing/2014/main" id="{0387D725-2BBE-4ED5-8B18-75A2BBFF42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25" name="Picture 1324">
          <a:extLst>
            <a:ext uri="{FF2B5EF4-FFF2-40B4-BE49-F238E27FC236}">
              <a16:creationId xmlns:a16="http://schemas.microsoft.com/office/drawing/2014/main" id="{025F1A70-8BAC-4575-843F-9DB89C8C3C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26" name="Picture 1325">
          <a:extLst>
            <a:ext uri="{FF2B5EF4-FFF2-40B4-BE49-F238E27FC236}">
              <a16:creationId xmlns:a16="http://schemas.microsoft.com/office/drawing/2014/main" id="{EE2B185F-3C08-4EBE-B9DA-DD0FF9CEE7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27" name="Picture 1326">
          <a:extLst>
            <a:ext uri="{FF2B5EF4-FFF2-40B4-BE49-F238E27FC236}">
              <a16:creationId xmlns:a16="http://schemas.microsoft.com/office/drawing/2014/main" id="{921C6BE1-AAF1-4C65-9E96-F218C6A177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28" name="Picture 1327">
          <a:extLst>
            <a:ext uri="{FF2B5EF4-FFF2-40B4-BE49-F238E27FC236}">
              <a16:creationId xmlns:a16="http://schemas.microsoft.com/office/drawing/2014/main" id="{F1B3CDB1-1A70-4E53-9F73-76134B440C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29" name="Picture 1328">
          <a:extLst>
            <a:ext uri="{FF2B5EF4-FFF2-40B4-BE49-F238E27FC236}">
              <a16:creationId xmlns:a16="http://schemas.microsoft.com/office/drawing/2014/main" id="{59E80729-4DEF-4C02-85F2-B7BB0CD5A9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330" name="Picture 1329">
          <a:extLst>
            <a:ext uri="{FF2B5EF4-FFF2-40B4-BE49-F238E27FC236}">
              <a16:creationId xmlns:a16="http://schemas.microsoft.com/office/drawing/2014/main" id="{0C92BED1-10C6-4BF2-82E2-63A18595C6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331" name="Picture 1330">
          <a:extLst>
            <a:ext uri="{FF2B5EF4-FFF2-40B4-BE49-F238E27FC236}">
              <a16:creationId xmlns:a16="http://schemas.microsoft.com/office/drawing/2014/main" id="{8E892A11-1769-4860-80F3-19356F3FBC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32" name="Picture 1331">
          <a:extLst>
            <a:ext uri="{FF2B5EF4-FFF2-40B4-BE49-F238E27FC236}">
              <a16:creationId xmlns:a16="http://schemas.microsoft.com/office/drawing/2014/main" id="{55978DD6-6E6F-4D43-9FD0-1DF4E8A9AB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33" name="Picture 1332">
          <a:extLst>
            <a:ext uri="{FF2B5EF4-FFF2-40B4-BE49-F238E27FC236}">
              <a16:creationId xmlns:a16="http://schemas.microsoft.com/office/drawing/2014/main" id="{11BDA91A-11E9-43F7-A90B-ADD84ED14D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34" name="Picture 1333">
          <a:extLst>
            <a:ext uri="{FF2B5EF4-FFF2-40B4-BE49-F238E27FC236}">
              <a16:creationId xmlns:a16="http://schemas.microsoft.com/office/drawing/2014/main" id="{48C260CC-1DCB-41AD-89C4-99E672C99A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35" name="Picture 1334">
          <a:extLst>
            <a:ext uri="{FF2B5EF4-FFF2-40B4-BE49-F238E27FC236}">
              <a16:creationId xmlns:a16="http://schemas.microsoft.com/office/drawing/2014/main" id="{5034F02F-272C-44C4-AEF0-6315E5DF1D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36" name="Picture 1335">
          <a:extLst>
            <a:ext uri="{FF2B5EF4-FFF2-40B4-BE49-F238E27FC236}">
              <a16:creationId xmlns:a16="http://schemas.microsoft.com/office/drawing/2014/main" id="{83067631-EE7E-407B-BD1E-0DD0605139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37" name="Picture 1336">
          <a:extLst>
            <a:ext uri="{FF2B5EF4-FFF2-40B4-BE49-F238E27FC236}">
              <a16:creationId xmlns:a16="http://schemas.microsoft.com/office/drawing/2014/main" id="{A63AD7C5-B012-4473-AA37-F03AE86FF2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38" name="Picture 1337">
          <a:extLst>
            <a:ext uri="{FF2B5EF4-FFF2-40B4-BE49-F238E27FC236}">
              <a16:creationId xmlns:a16="http://schemas.microsoft.com/office/drawing/2014/main" id="{9A3D41D1-2895-4E83-839D-1EF27C3DD4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339" name="Picture 1338">
          <a:extLst>
            <a:ext uri="{FF2B5EF4-FFF2-40B4-BE49-F238E27FC236}">
              <a16:creationId xmlns:a16="http://schemas.microsoft.com/office/drawing/2014/main" id="{7AB78140-B32E-458E-9DFF-DA8ADB9EDD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76</xdr:row>
      <xdr:rowOff>0</xdr:rowOff>
    </xdr:from>
    <xdr:ext cx="50800" cy="50800"/>
    <xdr:pic>
      <xdr:nvPicPr>
        <xdr:cNvPr id="1340" name="Picture 1339">
          <a:extLst>
            <a:ext uri="{FF2B5EF4-FFF2-40B4-BE49-F238E27FC236}">
              <a16:creationId xmlns:a16="http://schemas.microsoft.com/office/drawing/2014/main" id="{3118D37F-461C-4F77-A368-1D5A699595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341" name="Picture 1340">
          <a:extLst>
            <a:ext uri="{FF2B5EF4-FFF2-40B4-BE49-F238E27FC236}">
              <a16:creationId xmlns:a16="http://schemas.microsoft.com/office/drawing/2014/main" id="{ADC95D3A-F134-4F87-9065-1A7850E2F3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342" name="Picture 1341">
          <a:extLst>
            <a:ext uri="{FF2B5EF4-FFF2-40B4-BE49-F238E27FC236}">
              <a16:creationId xmlns:a16="http://schemas.microsoft.com/office/drawing/2014/main" id="{2C1E4576-D3A3-4486-854F-84E92EB58A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1343" name="Picture 1342">
          <a:extLst>
            <a:ext uri="{FF2B5EF4-FFF2-40B4-BE49-F238E27FC236}">
              <a16:creationId xmlns:a16="http://schemas.microsoft.com/office/drawing/2014/main" id="{AF5DCF9E-2E48-4DC9-AC81-0D992F439D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76</xdr:row>
      <xdr:rowOff>0</xdr:rowOff>
    </xdr:from>
    <xdr:ext cx="50800" cy="50800"/>
    <xdr:pic>
      <xdr:nvPicPr>
        <xdr:cNvPr id="1344" name="Picture 1343">
          <a:extLst>
            <a:ext uri="{FF2B5EF4-FFF2-40B4-BE49-F238E27FC236}">
              <a16:creationId xmlns:a16="http://schemas.microsoft.com/office/drawing/2014/main" id="{1B66C620-3D8F-4AC5-8DD0-1613721AA3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74</xdr:row>
      <xdr:rowOff>0</xdr:rowOff>
    </xdr:from>
    <xdr:ext cx="50800" cy="50800"/>
    <xdr:pic>
      <xdr:nvPicPr>
        <xdr:cNvPr id="1345" name="Picture 1344">
          <a:extLst>
            <a:ext uri="{FF2B5EF4-FFF2-40B4-BE49-F238E27FC236}">
              <a16:creationId xmlns:a16="http://schemas.microsoft.com/office/drawing/2014/main" id="{24EA201F-2939-4BEA-B6CD-636A078E99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46" name="Picture 1345">
          <a:extLst>
            <a:ext uri="{FF2B5EF4-FFF2-40B4-BE49-F238E27FC236}">
              <a16:creationId xmlns:a16="http://schemas.microsoft.com/office/drawing/2014/main" id="{BFD9C0A6-6333-4DCC-915E-AC2796DB99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1347" name="Picture 1346">
          <a:extLst>
            <a:ext uri="{FF2B5EF4-FFF2-40B4-BE49-F238E27FC236}">
              <a16:creationId xmlns:a16="http://schemas.microsoft.com/office/drawing/2014/main" id="{B9B63F8A-49AF-433E-BB5D-EACAD84567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1348" name="Picture 1347">
          <a:extLst>
            <a:ext uri="{FF2B5EF4-FFF2-40B4-BE49-F238E27FC236}">
              <a16:creationId xmlns:a16="http://schemas.microsoft.com/office/drawing/2014/main" id="{A0A9F43F-82C2-4DF9-8599-BD1953E234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49" name="Picture 1348">
          <a:extLst>
            <a:ext uri="{FF2B5EF4-FFF2-40B4-BE49-F238E27FC236}">
              <a16:creationId xmlns:a16="http://schemas.microsoft.com/office/drawing/2014/main" id="{20F43154-C28C-4F43-AB34-D9CF4EF4F9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50" name="Picture 1349">
          <a:extLst>
            <a:ext uri="{FF2B5EF4-FFF2-40B4-BE49-F238E27FC236}">
              <a16:creationId xmlns:a16="http://schemas.microsoft.com/office/drawing/2014/main" id="{2BB6D729-D644-4AA9-89D8-9AF78D81A6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51" name="Picture 1350">
          <a:extLst>
            <a:ext uri="{FF2B5EF4-FFF2-40B4-BE49-F238E27FC236}">
              <a16:creationId xmlns:a16="http://schemas.microsoft.com/office/drawing/2014/main" id="{6093A096-9049-472C-B553-7F435862F5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52" name="Picture 1351">
          <a:extLst>
            <a:ext uri="{FF2B5EF4-FFF2-40B4-BE49-F238E27FC236}">
              <a16:creationId xmlns:a16="http://schemas.microsoft.com/office/drawing/2014/main" id="{2F6E20ED-CBE6-4094-A07B-A1754D9FF5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53" name="Picture 1352">
          <a:extLst>
            <a:ext uri="{FF2B5EF4-FFF2-40B4-BE49-F238E27FC236}">
              <a16:creationId xmlns:a16="http://schemas.microsoft.com/office/drawing/2014/main" id="{BADE3B87-F6F2-4460-83FE-4A81637009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54" name="Picture 1353">
          <a:extLst>
            <a:ext uri="{FF2B5EF4-FFF2-40B4-BE49-F238E27FC236}">
              <a16:creationId xmlns:a16="http://schemas.microsoft.com/office/drawing/2014/main" id="{5078A3CD-5A86-482C-876C-6141EAB3F8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55" name="Picture 1354">
          <a:extLst>
            <a:ext uri="{FF2B5EF4-FFF2-40B4-BE49-F238E27FC236}">
              <a16:creationId xmlns:a16="http://schemas.microsoft.com/office/drawing/2014/main" id="{7824D216-0E53-46FE-9F72-0E0C0C941F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56" name="Picture 1355">
          <a:extLst>
            <a:ext uri="{FF2B5EF4-FFF2-40B4-BE49-F238E27FC236}">
              <a16:creationId xmlns:a16="http://schemas.microsoft.com/office/drawing/2014/main" id="{709C93EB-CA7F-4D01-8D41-4398B8AC21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57" name="Picture 1356">
          <a:extLst>
            <a:ext uri="{FF2B5EF4-FFF2-40B4-BE49-F238E27FC236}">
              <a16:creationId xmlns:a16="http://schemas.microsoft.com/office/drawing/2014/main" id="{3A167865-6C33-45CE-8F24-46CCBD6741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58" name="Picture 1357">
          <a:extLst>
            <a:ext uri="{FF2B5EF4-FFF2-40B4-BE49-F238E27FC236}">
              <a16:creationId xmlns:a16="http://schemas.microsoft.com/office/drawing/2014/main" id="{6DE5A03D-B9F5-4C85-B2EF-56F54F610F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59" name="Picture 1358">
          <a:extLst>
            <a:ext uri="{FF2B5EF4-FFF2-40B4-BE49-F238E27FC236}">
              <a16:creationId xmlns:a16="http://schemas.microsoft.com/office/drawing/2014/main" id="{C07F5BBE-74A9-412A-A5FD-277B0E4774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60" name="Picture 1359">
          <a:extLst>
            <a:ext uri="{FF2B5EF4-FFF2-40B4-BE49-F238E27FC236}">
              <a16:creationId xmlns:a16="http://schemas.microsoft.com/office/drawing/2014/main" id="{A52FF179-515F-4434-AFF2-C2BA816978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61" name="Picture 1360">
          <a:extLst>
            <a:ext uri="{FF2B5EF4-FFF2-40B4-BE49-F238E27FC236}">
              <a16:creationId xmlns:a16="http://schemas.microsoft.com/office/drawing/2014/main" id="{D57A49E9-0889-4D90-93B0-F5C74B75FF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62" name="Picture 1361">
          <a:extLst>
            <a:ext uri="{FF2B5EF4-FFF2-40B4-BE49-F238E27FC236}">
              <a16:creationId xmlns:a16="http://schemas.microsoft.com/office/drawing/2014/main" id="{F713D8CE-5186-47BE-985F-379EDEFC62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63" name="Picture 1362">
          <a:extLst>
            <a:ext uri="{FF2B5EF4-FFF2-40B4-BE49-F238E27FC236}">
              <a16:creationId xmlns:a16="http://schemas.microsoft.com/office/drawing/2014/main" id="{E7F49948-E3F2-49EA-A332-2860101B31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1364" name="Picture 1363">
          <a:extLst>
            <a:ext uri="{FF2B5EF4-FFF2-40B4-BE49-F238E27FC236}">
              <a16:creationId xmlns:a16="http://schemas.microsoft.com/office/drawing/2014/main" id="{FA18BD73-0FB8-47B8-9A3A-89E4F9EB7E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1365" name="Picture 1364">
          <a:extLst>
            <a:ext uri="{FF2B5EF4-FFF2-40B4-BE49-F238E27FC236}">
              <a16:creationId xmlns:a16="http://schemas.microsoft.com/office/drawing/2014/main" id="{206A25D8-8737-485B-99E8-37E707420F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66" name="Picture 1365">
          <a:extLst>
            <a:ext uri="{FF2B5EF4-FFF2-40B4-BE49-F238E27FC236}">
              <a16:creationId xmlns:a16="http://schemas.microsoft.com/office/drawing/2014/main" id="{46E07F69-65A4-4F55-A567-8EE51F42FC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67" name="Picture 1366">
          <a:extLst>
            <a:ext uri="{FF2B5EF4-FFF2-40B4-BE49-F238E27FC236}">
              <a16:creationId xmlns:a16="http://schemas.microsoft.com/office/drawing/2014/main" id="{5F6ABB6B-0226-4F41-A9F5-0B09C5FFF1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68" name="Picture 1367">
          <a:extLst>
            <a:ext uri="{FF2B5EF4-FFF2-40B4-BE49-F238E27FC236}">
              <a16:creationId xmlns:a16="http://schemas.microsoft.com/office/drawing/2014/main" id="{B4B49255-E054-414D-A0FA-5482BE54E3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69" name="Picture 1368">
          <a:extLst>
            <a:ext uri="{FF2B5EF4-FFF2-40B4-BE49-F238E27FC236}">
              <a16:creationId xmlns:a16="http://schemas.microsoft.com/office/drawing/2014/main" id="{E4BB631E-7E5F-4C5C-9818-594D1C579D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1370" name="Picture 1369">
          <a:extLst>
            <a:ext uri="{FF2B5EF4-FFF2-40B4-BE49-F238E27FC236}">
              <a16:creationId xmlns:a16="http://schemas.microsoft.com/office/drawing/2014/main" id="{E527EA6B-6F56-4C14-91DE-B64DF77434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1371" name="Picture 1370">
          <a:extLst>
            <a:ext uri="{FF2B5EF4-FFF2-40B4-BE49-F238E27FC236}">
              <a16:creationId xmlns:a16="http://schemas.microsoft.com/office/drawing/2014/main" id="{EE40A4D1-F39B-4EA2-8C03-DB7C254B277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72" name="Picture 1371">
          <a:extLst>
            <a:ext uri="{FF2B5EF4-FFF2-40B4-BE49-F238E27FC236}">
              <a16:creationId xmlns:a16="http://schemas.microsoft.com/office/drawing/2014/main" id="{78F25CE9-547C-4BEE-BBDB-1C55AA693D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73" name="Picture 1372">
          <a:extLst>
            <a:ext uri="{FF2B5EF4-FFF2-40B4-BE49-F238E27FC236}">
              <a16:creationId xmlns:a16="http://schemas.microsoft.com/office/drawing/2014/main" id="{77421BD8-19F0-4CCF-8F8F-C4A95CD55F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74" name="Picture 1373">
          <a:extLst>
            <a:ext uri="{FF2B5EF4-FFF2-40B4-BE49-F238E27FC236}">
              <a16:creationId xmlns:a16="http://schemas.microsoft.com/office/drawing/2014/main" id="{20D577C4-0003-4886-8F14-B1EF68E0ED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75" name="Picture 1374">
          <a:extLst>
            <a:ext uri="{FF2B5EF4-FFF2-40B4-BE49-F238E27FC236}">
              <a16:creationId xmlns:a16="http://schemas.microsoft.com/office/drawing/2014/main" id="{4410507C-5E1B-4102-860F-B64925C41D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76" name="Picture 1375">
          <a:extLst>
            <a:ext uri="{FF2B5EF4-FFF2-40B4-BE49-F238E27FC236}">
              <a16:creationId xmlns:a16="http://schemas.microsoft.com/office/drawing/2014/main" id="{9F4C49B1-4082-4E72-8A43-60369E2820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77" name="Picture 1376">
          <a:extLst>
            <a:ext uri="{FF2B5EF4-FFF2-40B4-BE49-F238E27FC236}">
              <a16:creationId xmlns:a16="http://schemas.microsoft.com/office/drawing/2014/main" id="{CC79A473-D7E8-49CF-AE79-5A80E537D6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78" name="Picture 1377">
          <a:extLst>
            <a:ext uri="{FF2B5EF4-FFF2-40B4-BE49-F238E27FC236}">
              <a16:creationId xmlns:a16="http://schemas.microsoft.com/office/drawing/2014/main" id="{DB9BD017-EEEE-4DAD-8CB7-F33C2FC10A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79" name="Picture 1378">
          <a:extLst>
            <a:ext uri="{FF2B5EF4-FFF2-40B4-BE49-F238E27FC236}">
              <a16:creationId xmlns:a16="http://schemas.microsoft.com/office/drawing/2014/main" id="{A8DEDC73-09D5-49FA-9187-064EE12D32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80" name="Picture 1379">
          <a:extLst>
            <a:ext uri="{FF2B5EF4-FFF2-40B4-BE49-F238E27FC236}">
              <a16:creationId xmlns:a16="http://schemas.microsoft.com/office/drawing/2014/main" id="{AF554EC5-5424-46D8-B5F5-50D0B9D267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1381" name="Picture 1380">
          <a:extLst>
            <a:ext uri="{FF2B5EF4-FFF2-40B4-BE49-F238E27FC236}">
              <a16:creationId xmlns:a16="http://schemas.microsoft.com/office/drawing/2014/main" id="{D4CEF7E8-8D36-4014-A90B-ABFA07E386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1382" name="Picture 1381">
          <a:extLst>
            <a:ext uri="{FF2B5EF4-FFF2-40B4-BE49-F238E27FC236}">
              <a16:creationId xmlns:a16="http://schemas.microsoft.com/office/drawing/2014/main" id="{9661937C-1A79-46BD-827B-D35D3123C6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83" name="Picture 1382">
          <a:extLst>
            <a:ext uri="{FF2B5EF4-FFF2-40B4-BE49-F238E27FC236}">
              <a16:creationId xmlns:a16="http://schemas.microsoft.com/office/drawing/2014/main" id="{F2E6C305-70E9-4E6C-AD6A-8967DD3E8E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84" name="Picture 1383">
          <a:extLst>
            <a:ext uri="{FF2B5EF4-FFF2-40B4-BE49-F238E27FC236}">
              <a16:creationId xmlns:a16="http://schemas.microsoft.com/office/drawing/2014/main" id="{3C1A9201-2B9F-4034-AA5E-F1DDF0AD89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85" name="Picture 1384">
          <a:extLst>
            <a:ext uri="{FF2B5EF4-FFF2-40B4-BE49-F238E27FC236}">
              <a16:creationId xmlns:a16="http://schemas.microsoft.com/office/drawing/2014/main" id="{D3C9C0CA-FBD5-4E76-BBB6-555ECB3274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86" name="Picture 1385">
          <a:extLst>
            <a:ext uri="{FF2B5EF4-FFF2-40B4-BE49-F238E27FC236}">
              <a16:creationId xmlns:a16="http://schemas.microsoft.com/office/drawing/2014/main" id="{084D3DA4-F376-4274-9009-899AB04547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87" name="Picture 1386">
          <a:extLst>
            <a:ext uri="{FF2B5EF4-FFF2-40B4-BE49-F238E27FC236}">
              <a16:creationId xmlns:a16="http://schemas.microsoft.com/office/drawing/2014/main" id="{D39E42B8-BBC5-4682-822F-6C575FAD26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1388" name="Picture 1387">
          <a:extLst>
            <a:ext uri="{FF2B5EF4-FFF2-40B4-BE49-F238E27FC236}">
              <a16:creationId xmlns:a16="http://schemas.microsoft.com/office/drawing/2014/main" id="{42ED7909-1291-4653-B198-BD175C0E34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1389" name="Picture 1388">
          <a:extLst>
            <a:ext uri="{FF2B5EF4-FFF2-40B4-BE49-F238E27FC236}">
              <a16:creationId xmlns:a16="http://schemas.microsoft.com/office/drawing/2014/main" id="{939419A2-F130-4EF4-8EEC-A82B8A935A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90" name="Picture 1389">
          <a:extLst>
            <a:ext uri="{FF2B5EF4-FFF2-40B4-BE49-F238E27FC236}">
              <a16:creationId xmlns:a16="http://schemas.microsoft.com/office/drawing/2014/main" id="{38AE982B-CECF-4823-97EA-223DEB0FCD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91" name="Picture 1390">
          <a:extLst>
            <a:ext uri="{FF2B5EF4-FFF2-40B4-BE49-F238E27FC236}">
              <a16:creationId xmlns:a16="http://schemas.microsoft.com/office/drawing/2014/main" id="{360FACBB-2484-438E-BA8D-FC15631D32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92" name="Picture 1391">
          <a:extLst>
            <a:ext uri="{FF2B5EF4-FFF2-40B4-BE49-F238E27FC236}">
              <a16:creationId xmlns:a16="http://schemas.microsoft.com/office/drawing/2014/main" id="{060D3334-961B-47C0-9324-4AD5844326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93" name="Picture 1392">
          <a:extLst>
            <a:ext uri="{FF2B5EF4-FFF2-40B4-BE49-F238E27FC236}">
              <a16:creationId xmlns:a16="http://schemas.microsoft.com/office/drawing/2014/main" id="{0ED00F56-1EAB-4F9C-9858-F9487961D4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94" name="Picture 1393">
          <a:extLst>
            <a:ext uri="{FF2B5EF4-FFF2-40B4-BE49-F238E27FC236}">
              <a16:creationId xmlns:a16="http://schemas.microsoft.com/office/drawing/2014/main" id="{6045CC62-9166-429F-9A9B-B63902522E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95" name="Picture 1394">
          <a:extLst>
            <a:ext uri="{FF2B5EF4-FFF2-40B4-BE49-F238E27FC236}">
              <a16:creationId xmlns:a16="http://schemas.microsoft.com/office/drawing/2014/main" id="{D11E3A89-BB93-47E4-9C8B-80B77CCE2F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96" name="Picture 1395">
          <a:extLst>
            <a:ext uri="{FF2B5EF4-FFF2-40B4-BE49-F238E27FC236}">
              <a16:creationId xmlns:a16="http://schemas.microsoft.com/office/drawing/2014/main" id="{5DE46676-4932-4992-B177-CC012CEB57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397" name="Picture 1396">
          <a:extLst>
            <a:ext uri="{FF2B5EF4-FFF2-40B4-BE49-F238E27FC236}">
              <a16:creationId xmlns:a16="http://schemas.microsoft.com/office/drawing/2014/main" id="{D1DFF667-39CA-4DB9-BF1F-05C5A30DAB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1398" name="Picture 1397">
          <a:extLst>
            <a:ext uri="{FF2B5EF4-FFF2-40B4-BE49-F238E27FC236}">
              <a16:creationId xmlns:a16="http://schemas.microsoft.com/office/drawing/2014/main" id="{4D36BF62-87C0-4350-9275-B31A765620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1399" name="Picture 1398">
          <a:extLst>
            <a:ext uri="{FF2B5EF4-FFF2-40B4-BE49-F238E27FC236}">
              <a16:creationId xmlns:a16="http://schemas.microsoft.com/office/drawing/2014/main" id="{7D0A5B15-C612-45B0-B8B7-1CE4D65BE5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400" name="Picture 1399">
          <a:extLst>
            <a:ext uri="{FF2B5EF4-FFF2-40B4-BE49-F238E27FC236}">
              <a16:creationId xmlns:a16="http://schemas.microsoft.com/office/drawing/2014/main" id="{B532340C-D278-4C60-9E3C-55DE2B5593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401" name="Picture 1400">
          <a:extLst>
            <a:ext uri="{FF2B5EF4-FFF2-40B4-BE49-F238E27FC236}">
              <a16:creationId xmlns:a16="http://schemas.microsoft.com/office/drawing/2014/main" id="{3942FFFC-AE5C-42D0-8672-73871A3719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402" name="Picture 1401">
          <a:extLst>
            <a:ext uri="{FF2B5EF4-FFF2-40B4-BE49-F238E27FC236}">
              <a16:creationId xmlns:a16="http://schemas.microsoft.com/office/drawing/2014/main" id="{384AE620-EC95-4E45-A917-2BAB93BAC2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403" name="Picture 1402">
          <a:extLst>
            <a:ext uri="{FF2B5EF4-FFF2-40B4-BE49-F238E27FC236}">
              <a16:creationId xmlns:a16="http://schemas.microsoft.com/office/drawing/2014/main" id="{329445DE-EB0B-4422-BD3F-A5AC90A2CA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404" name="Picture 1403">
          <a:extLst>
            <a:ext uri="{FF2B5EF4-FFF2-40B4-BE49-F238E27FC236}">
              <a16:creationId xmlns:a16="http://schemas.microsoft.com/office/drawing/2014/main" id="{FA75C2EA-4AFF-41A0-9F70-8B0902C02D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405" name="Picture 1404">
          <a:extLst>
            <a:ext uri="{FF2B5EF4-FFF2-40B4-BE49-F238E27FC236}">
              <a16:creationId xmlns:a16="http://schemas.microsoft.com/office/drawing/2014/main" id="{903BDBCD-DBA0-4CF6-A5AF-D8A51778CF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406" name="Picture 1405">
          <a:extLst>
            <a:ext uri="{FF2B5EF4-FFF2-40B4-BE49-F238E27FC236}">
              <a16:creationId xmlns:a16="http://schemas.microsoft.com/office/drawing/2014/main" id="{0ED707E7-8267-43B6-A2F7-5C4EB99713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407" name="Picture 1406">
          <a:extLst>
            <a:ext uri="{FF2B5EF4-FFF2-40B4-BE49-F238E27FC236}">
              <a16:creationId xmlns:a16="http://schemas.microsoft.com/office/drawing/2014/main" id="{D965308E-45C3-495C-AB9D-18FADF9E55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1408" name="Picture 1407">
          <a:extLst>
            <a:ext uri="{FF2B5EF4-FFF2-40B4-BE49-F238E27FC236}">
              <a16:creationId xmlns:a16="http://schemas.microsoft.com/office/drawing/2014/main" id="{CBE17ABB-B265-46F9-942E-D958654551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09" name="Picture 1408">
          <a:extLst>
            <a:ext uri="{FF2B5EF4-FFF2-40B4-BE49-F238E27FC236}">
              <a16:creationId xmlns:a16="http://schemas.microsoft.com/office/drawing/2014/main" id="{BCE1B417-989D-40AD-9816-3ECAD80C9E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1410" name="Picture 1409">
          <a:extLst>
            <a:ext uri="{FF2B5EF4-FFF2-40B4-BE49-F238E27FC236}">
              <a16:creationId xmlns:a16="http://schemas.microsoft.com/office/drawing/2014/main" id="{32503BF2-E7D5-4656-8470-DA3C28E1AD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1411" name="Picture 1410">
          <a:extLst>
            <a:ext uri="{FF2B5EF4-FFF2-40B4-BE49-F238E27FC236}">
              <a16:creationId xmlns:a16="http://schemas.microsoft.com/office/drawing/2014/main" id="{C2277785-370C-4AB4-8030-E07EBFD1BB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12" name="Picture 1411">
          <a:extLst>
            <a:ext uri="{FF2B5EF4-FFF2-40B4-BE49-F238E27FC236}">
              <a16:creationId xmlns:a16="http://schemas.microsoft.com/office/drawing/2014/main" id="{FFF0CB22-8B10-4896-95F4-8958A02DDF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13" name="Picture 1412">
          <a:extLst>
            <a:ext uri="{FF2B5EF4-FFF2-40B4-BE49-F238E27FC236}">
              <a16:creationId xmlns:a16="http://schemas.microsoft.com/office/drawing/2014/main" id="{4E19BF81-3D7F-4FC2-B0BA-354CD50A92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14" name="Picture 1413">
          <a:extLst>
            <a:ext uri="{FF2B5EF4-FFF2-40B4-BE49-F238E27FC236}">
              <a16:creationId xmlns:a16="http://schemas.microsoft.com/office/drawing/2014/main" id="{0AB8C60F-E6CC-4308-8404-8218DD9217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15" name="Picture 1414">
          <a:extLst>
            <a:ext uri="{FF2B5EF4-FFF2-40B4-BE49-F238E27FC236}">
              <a16:creationId xmlns:a16="http://schemas.microsoft.com/office/drawing/2014/main" id="{4F3CA9AD-5816-46DF-9C91-45AE32CF94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16" name="Picture 1415">
          <a:extLst>
            <a:ext uri="{FF2B5EF4-FFF2-40B4-BE49-F238E27FC236}">
              <a16:creationId xmlns:a16="http://schemas.microsoft.com/office/drawing/2014/main" id="{D6156A84-AB9A-44F7-9F13-F89C243F95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17" name="Picture 1416">
          <a:extLst>
            <a:ext uri="{FF2B5EF4-FFF2-40B4-BE49-F238E27FC236}">
              <a16:creationId xmlns:a16="http://schemas.microsoft.com/office/drawing/2014/main" id="{95AAF11F-A5B2-4BAD-92BA-F53C2CFA32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18" name="Picture 1417">
          <a:extLst>
            <a:ext uri="{FF2B5EF4-FFF2-40B4-BE49-F238E27FC236}">
              <a16:creationId xmlns:a16="http://schemas.microsoft.com/office/drawing/2014/main" id="{C8C170E2-492A-4E4F-AB99-B4542A14F1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19" name="Picture 1418">
          <a:extLst>
            <a:ext uri="{FF2B5EF4-FFF2-40B4-BE49-F238E27FC236}">
              <a16:creationId xmlns:a16="http://schemas.microsoft.com/office/drawing/2014/main" id="{F7A1CBEC-E25C-45EA-9E94-F79D3F478F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20" name="Picture 1419">
          <a:extLst>
            <a:ext uri="{FF2B5EF4-FFF2-40B4-BE49-F238E27FC236}">
              <a16:creationId xmlns:a16="http://schemas.microsoft.com/office/drawing/2014/main" id="{7F2D7E20-C489-408B-A46E-556CC1A95A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21" name="Picture 1420">
          <a:extLst>
            <a:ext uri="{FF2B5EF4-FFF2-40B4-BE49-F238E27FC236}">
              <a16:creationId xmlns:a16="http://schemas.microsoft.com/office/drawing/2014/main" id="{400792A4-495E-4F36-A3A4-5DDF192462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22" name="Picture 1421">
          <a:extLst>
            <a:ext uri="{FF2B5EF4-FFF2-40B4-BE49-F238E27FC236}">
              <a16:creationId xmlns:a16="http://schemas.microsoft.com/office/drawing/2014/main" id="{D0E0E219-B799-4E2B-91AF-43BE0D5F8E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23" name="Picture 1422">
          <a:extLst>
            <a:ext uri="{FF2B5EF4-FFF2-40B4-BE49-F238E27FC236}">
              <a16:creationId xmlns:a16="http://schemas.microsoft.com/office/drawing/2014/main" id="{E5B90FF5-1957-4DEA-98BD-A1A4259F60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24" name="Picture 1423">
          <a:extLst>
            <a:ext uri="{FF2B5EF4-FFF2-40B4-BE49-F238E27FC236}">
              <a16:creationId xmlns:a16="http://schemas.microsoft.com/office/drawing/2014/main" id="{4C6D70BE-82E9-45FF-9F7E-94BB2CF861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25" name="Picture 1424">
          <a:extLst>
            <a:ext uri="{FF2B5EF4-FFF2-40B4-BE49-F238E27FC236}">
              <a16:creationId xmlns:a16="http://schemas.microsoft.com/office/drawing/2014/main" id="{CA9092C7-8464-4FFF-B09F-7647F34EA4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26" name="Picture 1425">
          <a:extLst>
            <a:ext uri="{FF2B5EF4-FFF2-40B4-BE49-F238E27FC236}">
              <a16:creationId xmlns:a16="http://schemas.microsoft.com/office/drawing/2014/main" id="{A55A0ECF-F5E4-4F40-A1AB-1046A7D82B0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1427" name="Picture 1426">
          <a:extLst>
            <a:ext uri="{FF2B5EF4-FFF2-40B4-BE49-F238E27FC236}">
              <a16:creationId xmlns:a16="http://schemas.microsoft.com/office/drawing/2014/main" id="{B2B9ACCD-F8FE-4CFD-B84A-72B4B9BCE9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1428" name="Picture 1427">
          <a:extLst>
            <a:ext uri="{FF2B5EF4-FFF2-40B4-BE49-F238E27FC236}">
              <a16:creationId xmlns:a16="http://schemas.microsoft.com/office/drawing/2014/main" id="{95726C95-6071-42FC-AEBB-7FA2443D68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29" name="Picture 1428">
          <a:extLst>
            <a:ext uri="{FF2B5EF4-FFF2-40B4-BE49-F238E27FC236}">
              <a16:creationId xmlns:a16="http://schemas.microsoft.com/office/drawing/2014/main" id="{90F841DD-A29D-4280-9619-74F647ADB2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30" name="Picture 1429">
          <a:extLst>
            <a:ext uri="{FF2B5EF4-FFF2-40B4-BE49-F238E27FC236}">
              <a16:creationId xmlns:a16="http://schemas.microsoft.com/office/drawing/2014/main" id="{29B78E0A-2608-41A7-BBA2-DFAB37987B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31" name="Picture 1430">
          <a:extLst>
            <a:ext uri="{FF2B5EF4-FFF2-40B4-BE49-F238E27FC236}">
              <a16:creationId xmlns:a16="http://schemas.microsoft.com/office/drawing/2014/main" id="{28779593-52B1-45C5-B342-B6D3EB820C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32" name="Picture 1431">
          <a:extLst>
            <a:ext uri="{FF2B5EF4-FFF2-40B4-BE49-F238E27FC236}">
              <a16:creationId xmlns:a16="http://schemas.microsoft.com/office/drawing/2014/main" id="{720AF7C4-3FCD-4C27-AC5D-9F59A1BFAC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1433" name="Picture 1432">
          <a:extLst>
            <a:ext uri="{FF2B5EF4-FFF2-40B4-BE49-F238E27FC236}">
              <a16:creationId xmlns:a16="http://schemas.microsoft.com/office/drawing/2014/main" id="{D9E3D94B-C085-4AA1-8661-6A31DC214C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1434" name="Picture 1433">
          <a:extLst>
            <a:ext uri="{FF2B5EF4-FFF2-40B4-BE49-F238E27FC236}">
              <a16:creationId xmlns:a16="http://schemas.microsoft.com/office/drawing/2014/main" id="{2BA2B1C7-33DF-4CDC-823D-E6416878DD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35" name="Picture 1434">
          <a:extLst>
            <a:ext uri="{FF2B5EF4-FFF2-40B4-BE49-F238E27FC236}">
              <a16:creationId xmlns:a16="http://schemas.microsoft.com/office/drawing/2014/main" id="{8FC99D50-E364-47A7-A0D8-8E8179EB1A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36" name="Picture 1435">
          <a:extLst>
            <a:ext uri="{FF2B5EF4-FFF2-40B4-BE49-F238E27FC236}">
              <a16:creationId xmlns:a16="http://schemas.microsoft.com/office/drawing/2014/main" id="{A3A597AD-C41F-406E-8771-1F0D68E237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37" name="Picture 1436">
          <a:extLst>
            <a:ext uri="{FF2B5EF4-FFF2-40B4-BE49-F238E27FC236}">
              <a16:creationId xmlns:a16="http://schemas.microsoft.com/office/drawing/2014/main" id="{D56DB621-66E0-4378-B0DB-9C55F1C7E9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38" name="Picture 1437">
          <a:extLst>
            <a:ext uri="{FF2B5EF4-FFF2-40B4-BE49-F238E27FC236}">
              <a16:creationId xmlns:a16="http://schemas.microsoft.com/office/drawing/2014/main" id="{14308746-6571-4A50-BD9A-C830DA1B93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39" name="Picture 1438">
          <a:extLst>
            <a:ext uri="{FF2B5EF4-FFF2-40B4-BE49-F238E27FC236}">
              <a16:creationId xmlns:a16="http://schemas.microsoft.com/office/drawing/2014/main" id="{55BCD7C5-296B-4B05-96E9-35DC449F0A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40" name="Picture 1439">
          <a:extLst>
            <a:ext uri="{FF2B5EF4-FFF2-40B4-BE49-F238E27FC236}">
              <a16:creationId xmlns:a16="http://schemas.microsoft.com/office/drawing/2014/main" id="{D9B3BF7D-1B0F-494C-BEC1-60042DE938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41" name="Picture 1440">
          <a:extLst>
            <a:ext uri="{FF2B5EF4-FFF2-40B4-BE49-F238E27FC236}">
              <a16:creationId xmlns:a16="http://schemas.microsoft.com/office/drawing/2014/main" id="{B22CFCAF-3B56-4154-9BFC-A285D9C9D4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42" name="Picture 1441">
          <a:extLst>
            <a:ext uri="{FF2B5EF4-FFF2-40B4-BE49-F238E27FC236}">
              <a16:creationId xmlns:a16="http://schemas.microsoft.com/office/drawing/2014/main" id="{D7D951BB-35F3-4CAE-B6BA-F145F0500C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43" name="Picture 1442">
          <a:extLst>
            <a:ext uri="{FF2B5EF4-FFF2-40B4-BE49-F238E27FC236}">
              <a16:creationId xmlns:a16="http://schemas.microsoft.com/office/drawing/2014/main" id="{67B6129A-73CE-4985-91A3-842653DA5D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1444" name="Picture 1443">
          <a:extLst>
            <a:ext uri="{FF2B5EF4-FFF2-40B4-BE49-F238E27FC236}">
              <a16:creationId xmlns:a16="http://schemas.microsoft.com/office/drawing/2014/main" id="{AF480774-2003-40EE-A484-0C9F32E4B7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1445" name="Picture 1444">
          <a:extLst>
            <a:ext uri="{FF2B5EF4-FFF2-40B4-BE49-F238E27FC236}">
              <a16:creationId xmlns:a16="http://schemas.microsoft.com/office/drawing/2014/main" id="{ACDFA3A6-324A-4332-AAC4-EFEEBFC469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46" name="Picture 1445">
          <a:extLst>
            <a:ext uri="{FF2B5EF4-FFF2-40B4-BE49-F238E27FC236}">
              <a16:creationId xmlns:a16="http://schemas.microsoft.com/office/drawing/2014/main" id="{767D671E-F238-4405-9300-8944C7F056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47" name="Picture 1446">
          <a:extLst>
            <a:ext uri="{FF2B5EF4-FFF2-40B4-BE49-F238E27FC236}">
              <a16:creationId xmlns:a16="http://schemas.microsoft.com/office/drawing/2014/main" id="{E05774AA-5E9F-4462-8744-F916FED461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48" name="Picture 1447">
          <a:extLst>
            <a:ext uri="{FF2B5EF4-FFF2-40B4-BE49-F238E27FC236}">
              <a16:creationId xmlns:a16="http://schemas.microsoft.com/office/drawing/2014/main" id="{931F0703-E537-4D8B-8837-EAFA54163C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49" name="Picture 1448">
          <a:extLst>
            <a:ext uri="{FF2B5EF4-FFF2-40B4-BE49-F238E27FC236}">
              <a16:creationId xmlns:a16="http://schemas.microsoft.com/office/drawing/2014/main" id="{BCA77356-C458-44C6-9B0D-0D762607A3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50" name="Picture 1449">
          <a:extLst>
            <a:ext uri="{FF2B5EF4-FFF2-40B4-BE49-F238E27FC236}">
              <a16:creationId xmlns:a16="http://schemas.microsoft.com/office/drawing/2014/main" id="{43E09585-88A0-4AFF-96D9-F75091CBAB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1451" name="Picture 1450">
          <a:extLst>
            <a:ext uri="{FF2B5EF4-FFF2-40B4-BE49-F238E27FC236}">
              <a16:creationId xmlns:a16="http://schemas.microsoft.com/office/drawing/2014/main" id="{57AA08C8-5123-4D5F-BE0D-5FE596C378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1452" name="Picture 1451">
          <a:extLst>
            <a:ext uri="{FF2B5EF4-FFF2-40B4-BE49-F238E27FC236}">
              <a16:creationId xmlns:a16="http://schemas.microsoft.com/office/drawing/2014/main" id="{96A2BFE6-5833-44B8-ABF4-293AA463C2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53" name="Picture 1452">
          <a:extLst>
            <a:ext uri="{FF2B5EF4-FFF2-40B4-BE49-F238E27FC236}">
              <a16:creationId xmlns:a16="http://schemas.microsoft.com/office/drawing/2014/main" id="{6CA72B2D-EC29-4168-A6E6-2DE56DDE20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54" name="Picture 1453">
          <a:extLst>
            <a:ext uri="{FF2B5EF4-FFF2-40B4-BE49-F238E27FC236}">
              <a16:creationId xmlns:a16="http://schemas.microsoft.com/office/drawing/2014/main" id="{548C142A-6315-4456-B9D0-9AE57B392A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55" name="Picture 1454">
          <a:extLst>
            <a:ext uri="{FF2B5EF4-FFF2-40B4-BE49-F238E27FC236}">
              <a16:creationId xmlns:a16="http://schemas.microsoft.com/office/drawing/2014/main" id="{6846B8D5-2C4A-4D19-8A90-A97DD79865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56" name="Picture 1455">
          <a:extLst>
            <a:ext uri="{FF2B5EF4-FFF2-40B4-BE49-F238E27FC236}">
              <a16:creationId xmlns:a16="http://schemas.microsoft.com/office/drawing/2014/main" id="{9B7E1A30-FC1D-45AD-BD1A-1A2F2B6FDC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57" name="Picture 1456">
          <a:extLst>
            <a:ext uri="{FF2B5EF4-FFF2-40B4-BE49-F238E27FC236}">
              <a16:creationId xmlns:a16="http://schemas.microsoft.com/office/drawing/2014/main" id="{C49C4BA9-1CDD-4145-88AC-594B7B2DB7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58" name="Picture 1457">
          <a:extLst>
            <a:ext uri="{FF2B5EF4-FFF2-40B4-BE49-F238E27FC236}">
              <a16:creationId xmlns:a16="http://schemas.microsoft.com/office/drawing/2014/main" id="{53AEAB68-6261-445B-979E-CBDB522873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59" name="Picture 1458">
          <a:extLst>
            <a:ext uri="{FF2B5EF4-FFF2-40B4-BE49-F238E27FC236}">
              <a16:creationId xmlns:a16="http://schemas.microsoft.com/office/drawing/2014/main" id="{1E38DE02-3383-4B93-A246-CCBD935754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60" name="Picture 1459">
          <a:extLst>
            <a:ext uri="{FF2B5EF4-FFF2-40B4-BE49-F238E27FC236}">
              <a16:creationId xmlns:a16="http://schemas.microsoft.com/office/drawing/2014/main" id="{D6AAE2A1-3D3F-4905-BC09-945FA92E46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1461" name="Picture 1460">
          <a:extLst>
            <a:ext uri="{FF2B5EF4-FFF2-40B4-BE49-F238E27FC236}">
              <a16:creationId xmlns:a16="http://schemas.microsoft.com/office/drawing/2014/main" id="{3D6B64E8-4847-4218-82F5-AA0ED79BF1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1462" name="Picture 1461">
          <a:extLst>
            <a:ext uri="{FF2B5EF4-FFF2-40B4-BE49-F238E27FC236}">
              <a16:creationId xmlns:a16="http://schemas.microsoft.com/office/drawing/2014/main" id="{24271F8E-60CD-4994-8D69-7A105EA2E7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63" name="Picture 1462">
          <a:extLst>
            <a:ext uri="{FF2B5EF4-FFF2-40B4-BE49-F238E27FC236}">
              <a16:creationId xmlns:a16="http://schemas.microsoft.com/office/drawing/2014/main" id="{3329707D-1B65-4ABC-A7E4-BFE431E788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64" name="Picture 1463">
          <a:extLst>
            <a:ext uri="{FF2B5EF4-FFF2-40B4-BE49-F238E27FC236}">
              <a16:creationId xmlns:a16="http://schemas.microsoft.com/office/drawing/2014/main" id="{492D7416-1194-40F0-B6BC-DDFEBCC652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65" name="Picture 1464">
          <a:extLst>
            <a:ext uri="{FF2B5EF4-FFF2-40B4-BE49-F238E27FC236}">
              <a16:creationId xmlns:a16="http://schemas.microsoft.com/office/drawing/2014/main" id="{FB8BCD22-B2EC-41D6-B6F8-9ECCF28F4A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66" name="Picture 1465">
          <a:extLst>
            <a:ext uri="{FF2B5EF4-FFF2-40B4-BE49-F238E27FC236}">
              <a16:creationId xmlns:a16="http://schemas.microsoft.com/office/drawing/2014/main" id="{843EEED9-D993-436F-8754-223F697520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67" name="Picture 1466">
          <a:extLst>
            <a:ext uri="{FF2B5EF4-FFF2-40B4-BE49-F238E27FC236}">
              <a16:creationId xmlns:a16="http://schemas.microsoft.com/office/drawing/2014/main" id="{36933FB2-3B42-440B-B8BE-09D7CCD915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68" name="Picture 1467">
          <a:extLst>
            <a:ext uri="{FF2B5EF4-FFF2-40B4-BE49-F238E27FC236}">
              <a16:creationId xmlns:a16="http://schemas.microsoft.com/office/drawing/2014/main" id="{A64BC8C2-A318-4DE5-837B-617E419A89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69" name="Picture 1468">
          <a:extLst>
            <a:ext uri="{FF2B5EF4-FFF2-40B4-BE49-F238E27FC236}">
              <a16:creationId xmlns:a16="http://schemas.microsoft.com/office/drawing/2014/main" id="{CE1248C8-6ECD-49DD-B122-1F090A382C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470" name="Picture 1469">
          <a:extLst>
            <a:ext uri="{FF2B5EF4-FFF2-40B4-BE49-F238E27FC236}">
              <a16:creationId xmlns:a16="http://schemas.microsoft.com/office/drawing/2014/main" id="{CED0AE14-3792-4FFA-AADC-1F341782C4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78</xdr:row>
      <xdr:rowOff>0</xdr:rowOff>
    </xdr:from>
    <xdr:ext cx="50800" cy="50800"/>
    <xdr:pic>
      <xdr:nvPicPr>
        <xdr:cNvPr id="1471" name="Picture 1470">
          <a:extLst>
            <a:ext uri="{FF2B5EF4-FFF2-40B4-BE49-F238E27FC236}">
              <a16:creationId xmlns:a16="http://schemas.microsoft.com/office/drawing/2014/main" id="{43F1CCF3-821C-4C6E-A917-5080F76AB4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4787860"/>
          <a:ext cx="50800" cy="50800"/>
        </a:xfrm>
        <a:prstGeom prst="rect">
          <a:avLst/>
        </a:prstGeom>
      </xdr:spPr>
    </xdr:pic>
    <xdr:clientData/>
  </xdr:oneCellAnchor>
  <xdr:oneCellAnchor>
    <xdr:from>
      <xdr:col>3</xdr:col>
      <xdr:colOff>0</xdr:colOff>
      <xdr:row>78</xdr:row>
      <xdr:rowOff>0</xdr:rowOff>
    </xdr:from>
    <xdr:ext cx="50800" cy="50800"/>
    <xdr:pic>
      <xdr:nvPicPr>
        <xdr:cNvPr id="1472" name="Picture 1471">
          <a:extLst>
            <a:ext uri="{FF2B5EF4-FFF2-40B4-BE49-F238E27FC236}">
              <a16:creationId xmlns:a16="http://schemas.microsoft.com/office/drawing/2014/main" id="{A3741497-DD79-46ED-BCCA-456F082C0B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1473" name="Picture 1472">
          <a:extLst>
            <a:ext uri="{FF2B5EF4-FFF2-40B4-BE49-F238E27FC236}">
              <a16:creationId xmlns:a16="http://schemas.microsoft.com/office/drawing/2014/main" id="{E76122E7-6E81-4023-B46C-9E571E35EC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1474" name="Picture 1473">
          <a:extLst>
            <a:ext uri="{FF2B5EF4-FFF2-40B4-BE49-F238E27FC236}">
              <a16:creationId xmlns:a16="http://schemas.microsoft.com/office/drawing/2014/main" id="{C07D49AB-AE4C-4F8D-97CD-22035B35A2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1475" name="Picture 1474">
          <a:extLst>
            <a:ext uri="{FF2B5EF4-FFF2-40B4-BE49-F238E27FC236}">
              <a16:creationId xmlns:a16="http://schemas.microsoft.com/office/drawing/2014/main" id="{E5889ECB-BC53-4534-B4E0-48EFC1205B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79</xdr:row>
      <xdr:rowOff>0</xdr:rowOff>
    </xdr:from>
    <xdr:ext cx="50800" cy="50800"/>
    <xdr:pic>
      <xdr:nvPicPr>
        <xdr:cNvPr id="1476" name="Picture 1475">
          <a:extLst>
            <a:ext uri="{FF2B5EF4-FFF2-40B4-BE49-F238E27FC236}">
              <a16:creationId xmlns:a16="http://schemas.microsoft.com/office/drawing/2014/main" id="{8DFB7630-7ABA-431D-91B6-251F37DBB8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1477" name="Picture 1476">
          <a:extLst>
            <a:ext uri="{FF2B5EF4-FFF2-40B4-BE49-F238E27FC236}">
              <a16:creationId xmlns:a16="http://schemas.microsoft.com/office/drawing/2014/main" id="{7E7FD363-ED9B-4A61-9077-B94048915D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1478" name="Picture 1477">
          <a:extLst>
            <a:ext uri="{FF2B5EF4-FFF2-40B4-BE49-F238E27FC236}">
              <a16:creationId xmlns:a16="http://schemas.microsoft.com/office/drawing/2014/main" id="{EB5D717E-27B3-460C-BC89-48F717FE3A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2</xdr:col>
      <xdr:colOff>104775</xdr:colOff>
      <xdr:row>79</xdr:row>
      <xdr:rowOff>0</xdr:rowOff>
    </xdr:from>
    <xdr:ext cx="50800" cy="50800"/>
    <xdr:pic>
      <xdr:nvPicPr>
        <xdr:cNvPr id="1479" name="Picture 1478">
          <a:extLst>
            <a:ext uri="{FF2B5EF4-FFF2-40B4-BE49-F238E27FC236}">
              <a16:creationId xmlns:a16="http://schemas.microsoft.com/office/drawing/2014/main" id="{23983AA1-8C4F-4F5E-96FC-CB3B29EF6D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5161240"/>
          <a:ext cx="50800" cy="50800"/>
        </a:xfrm>
        <a:prstGeom prst="rect">
          <a:avLst/>
        </a:prstGeom>
      </xdr:spPr>
    </xdr:pic>
    <xdr:clientData/>
  </xdr:oneCellAnchor>
  <xdr:oneCellAnchor>
    <xdr:from>
      <xdr:col>3</xdr:col>
      <xdr:colOff>0</xdr:colOff>
      <xdr:row>79</xdr:row>
      <xdr:rowOff>0</xdr:rowOff>
    </xdr:from>
    <xdr:ext cx="50800" cy="50800"/>
    <xdr:pic>
      <xdr:nvPicPr>
        <xdr:cNvPr id="1480" name="Picture 1479">
          <a:extLst>
            <a:ext uri="{FF2B5EF4-FFF2-40B4-BE49-F238E27FC236}">
              <a16:creationId xmlns:a16="http://schemas.microsoft.com/office/drawing/2014/main" id="{061A4ED9-2843-4966-AE64-F811DC5876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1481" name="Picture 1480">
          <a:extLst>
            <a:ext uri="{FF2B5EF4-FFF2-40B4-BE49-F238E27FC236}">
              <a16:creationId xmlns:a16="http://schemas.microsoft.com/office/drawing/2014/main" id="{C6D4E0A6-CBF5-4AB2-B7FE-54034265CB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1482" name="Picture 1481">
          <a:extLst>
            <a:ext uri="{FF2B5EF4-FFF2-40B4-BE49-F238E27FC236}">
              <a16:creationId xmlns:a16="http://schemas.microsoft.com/office/drawing/2014/main" id="{FFCA875D-D00D-4072-BBBE-9F8F8145D2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1483" name="Picture 1482">
          <a:extLst>
            <a:ext uri="{FF2B5EF4-FFF2-40B4-BE49-F238E27FC236}">
              <a16:creationId xmlns:a16="http://schemas.microsoft.com/office/drawing/2014/main" id="{E6A8D362-8E6A-40A3-A46F-C73759B066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1</xdr:col>
      <xdr:colOff>0</xdr:colOff>
      <xdr:row>71</xdr:row>
      <xdr:rowOff>0</xdr:rowOff>
    </xdr:from>
    <xdr:ext cx="50800" cy="50800"/>
    <xdr:pic>
      <xdr:nvPicPr>
        <xdr:cNvPr id="1484" name="Picture 1483">
          <a:extLst>
            <a:ext uri="{FF2B5EF4-FFF2-40B4-BE49-F238E27FC236}">
              <a16:creationId xmlns:a16="http://schemas.microsoft.com/office/drawing/2014/main" id="{E75C5DCF-54BA-4997-8875-B13CED39A5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485" name="Picture 1484">
          <a:extLst>
            <a:ext uri="{FF2B5EF4-FFF2-40B4-BE49-F238E27FC236}">
              <a16:creationId xmlns:a16="http://schemas.microsoft.com/office/drawing/2014/main" id="{A0FE2A98-495B-40D2-9829-7D69FC525B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1486" name="Picture 1485">
          <a:extLst>
            <a:ext uri="{FF2B5EF4-FFF2-40B4-BE49-F238E27FC236}">
              <a16:creationId xmlns:a16="http://schemas.microsoft.com/office/drawing/2014/main" id="{689AC94B-E906-4D10-9A38-3EA3B4C722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487" name="Picture 1486">
          <a:extLst>
            <a:ext uri="{FF2B5EF4-FFF2-40B4-BE49-F238E27FC236}">
              <a16:creationId xmlns:a16="http://schemas.microsoft.com/office/drawing/2014/main" id="{128183FB-0534-4738-B384-8E97290A2B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71</xdr:row>
      <xdr:rowOff>0</xdr:rowOff>
    </xdr:from>
    <xdr:ext cx="50800" cy="50800"/>
    <xdr:pic>
      <xdr:nvPicPr>
        <xdr:cNvPr id="1488" name="Picture 1487">
          <a:extLst>
            <a:ext uri="{FF2B5EF4-FFF2-40B4-BE49-F238E27FC236}">
              <a16:creationId xmlns:a16="http://schemas.microsoft.com/office/drawing/2014/main" id="{4C9FC7E5-CEEA-4ACE-BC47-7653B15502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489" name="Picture 1488">
          <a:extLst>
            <a:ext uri="{FF2B5EF4-FFF2-40B4-BE49-F238E27FC236}">
              <a16:creationId xmlns:a16="http://schemas.microsoft.com/office/drawing/2014/main" id="{53107311-B258-46B9-AB32-0F4B093A90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490" name="Picture 1489">
          <a:extLst>
            <a:ext uri="{FF2B5EF4-FFF2-40B4-BE49-F238E27FC236}">
              <a16:creationId xmlns:a16="http://schemas.microsoft.com/office/drawing/2014/main" id="{82CC376E-837F-4FB6-A25D-DD456963C2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491" name="Picture 1490">
          <a:extLst>
            <a:ext uri="{FF2B5EF4-FFF2-40B4-BE49-F238E27FC236}">
              <a16:creationId xmlns:a16="http://schemas.microsoft.com/office/drawing/2014/main" id="{2BD5591C-E1FC-4583-A6AF-CD5CF7B9F4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492" name="Picture 1491">
          <a:extLst>
            <a:ext uri="{FF2B5EF4-FFF2-40B4-BE49-F238E27FC236}">
              <a16:creationId xmlns:a16="http://schemas.microsoft.com/office/drawing/2014/main" id="{1A8616A5-3116-42B0-A3FA-6A58FE59BE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493" name="Picture 1492">
          <a:extLst>
            <a:ext uri="{FF2B5EF4-FFF2-40B4-BE49-F238E27FC236}">
              <a16:creationId xmlns:a16="http://schemas.microsoft.com/office/drawing/2014/main" id="{D7C5B76F-C803-4AFE-A57A-E61B966E4D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1494" name="Picture 1493">
          <a:extLst>
            <a:ext uri="{FF2B5EF4-FFF2-40B4-BE49-F238E27FC236}">
              <a16:creationId xmlns:a16="http://schemas.microsoft.com/office/drawing/2014/main" id="{F98A436F-692A-4017-B578-AE150B86F8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495" name="Picture 1494">
          <a:extLst>
            <a:ext uri="{FF2B5EF4-FFF2-40B4-BE49-F238E27FC236}">
              <a16:creationId xmlns:a16="http://schemas.microsoft.com/office/drawing/2014/main" id="{B730E677-5513-4C0B-AAB0-F2B0442F15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496" name="Picture 1495">
          <a:extLst>
            <a:ext uri="{FF2B5EF4-FFF2-40B4-BE49-F238E27FC236}">
              <a16:creationId xmlns:a16="http://schemas.microsoft.com/office/drawing/2014/main" id="{7787EAE5-7116-4758-B3B3-829F9F9A2B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497" name="Picture 1496">
          <a:extLst>
            <a:ext uri="{FF2B5EF4-FFF2-40B4-BE49-F238E27FC236}">
              <a16:creationId xmlns:a16="http://schemas.microsoft.com/office/drawing/2014/main" id="{EAD21AAE-D2E7-4241-892E-6456BFAA06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498" name="Picture 1497">
          <a:extLst>
            <a:ext uri="{FF2B5EF4-FFF2-40B4-BE49-F238E27FC236}">
              <a16:creationId xmlns:a16="http://schemas.microsoft.com/office/drawing/2014/main" id="{7AD46A99-F5DC-45D4-8417-812919BFE1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499" name="Picture 1498">
          <a:extLst>
            <a:ext uri="{FF2B5EF4-FFF2-40B4-BE49-F238E27FC236}">
              <a16:creationId xmlns:a16="http://schemas.microsoft.com/office/drawing/2014/main" id="{8EA710A0-E339-4629-81B6-F9EAF8CAD1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71</xdr:row>
      <xdr:rowOff>0</xdr:rowOff>
    </xdr:from>
    <xdr:ext cx="50800" cy="50800"/>
    <xdr:pic>
      <xdr:nvPicPr>
        <xdr:cNvPr id="1500" name="Picture 1499">
          <a:extLst>
            <a:ext uri="{FF2B5EF4-FFF2-40B4-BE49-F238E27FC236}">
              <a16:creationId xmlns:a16="http://schemas.microsoft.com/office/drawing/2014/main" id="{2AE941A3-F6E2-4BFC-BAFD-046BD4C2D9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01" name="Picture 1500">
          <a:extLst>
            <a:ext uri="{FF2B5EF4-FFF2-40B4-BE49-F238E27FC236}">
              <a16:creationId xmlns:a16="http://schemas.microsoft.com/office/drawing/2014/main" id="{E1F41042-2061-40E3-ABFD-2EAAF6BE3F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02" name="Picture 1501">
          <a:extLst>
            <a:ext uri="{FF2B5EF4-FFF2-40B4-BE49-F238E27FC236}">
              <a16:creationId xmlns:a16="http://schemas.microsoft.com/office/drawing/2014/main" id="{7759F937-C5D6-4760-9EAF-FAD0BDCB89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1503" name="Picture 1502">
          <a:extLst>
            <a:ext uri="{FF2B5EF4-FFF2-40B4-BE49-F238E27FC236}">
              <a16:creationId xmlns:a16="http://schemas.microsoft.com/office/drawing/2014/main" id="{AAAE77D9-394E-43D3-B5E8-0CDCAF4663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504" name="Picture 1503">
          <a:extLst>
            <a:ext uri="{FF2B5EF4-FFF2-40B4-BE49-F238E27FC236}">
              <a16:creationId xmlns:a16="http://schemas.microsoft.com/office/drawing/2014/main" id="{DC672498-49E7-492F-80C8-AA26CD2C70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505" name="Picture 1504">
          <a:extLst>
            <a:ext uri="{FF2B5EF4-FFF2-40B4-BE49-F238E27FC236}">
              <a16:creationId xmlns:a16="http://schemas.microsoft.com/office/drawing/2014/main" id="{17BD9F36-09BD-4016-B1D9-9321B03323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71</xdr:row>
      <xdr:rowOff>0</xdr:rowOff>
    </xdr:from>
    <xdr:ext cx="50800" cy="50800"/>
    <xdr:pic>
      <xdr:nvPicPr>
        <xdr:cNvPr id="1506" name="Picture 1505">
          <a:extLst>
            <a:ext uri="{FF2B5EF4-FFF2-40B4-BE49-F238E27FC236}">
              <a16:creationId xmlns:a16="http://schemas.microsoft.com/office/drawing/2014/main" id="{102A5CE0-A788-4190-AD5B-48E171C354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07" name="Picture 1506">
          <a:extLst>
            <a:ext uri="{FF2B5EF4-FFF2-40B4-BE49-F238E27FC236}">
              <a16:creationId xmlns:a16="http://schemas.microsoft.com/office/drawing/2014/main" id="{B0AF213C-341C-44E9-B472-E499B64FCF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08" name="Picture 1507">
          <a:extLst>
            <a:ext uri="{FF2B5EF4-FFF2-40B4-BE49-F238E27FC236}">
              <a16:creationId xmlns:a16="http://schemas.microsoft.com/office/drawing/2014/main" id="{D41FE298-2939-4028-BB06-02473C6E68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09" name="Picture 1508">
          <a:extLst>
            <a:ext uri="{FF2B5EF4-FFF2-40B4-BE49-F238E27FC236}">
              <a16:creationId xmlns:a16="http://schemas.microsoft.com/office/drawing/2014/main" id="{2CCE5D56-6160-4A80-B780-D2FD643117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10" name="Picture 1509">
          <a:extLst>
            <a:ext uri="{FF2B5EF4-FFF2-40B4-BE49-F238E27FC236}">
              <a16:creationId xmlns:a16="http://schemas.microsoft.com/office/drawing/2014/main" id="{2086222A-8A8B-460C-9850-A4606AF336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11" name="Picture 1510">
          <a:extLst>
            <a:ext uri="{FF2B5EF4-FFF2-40B4-BE49-F238E27FC236}">
              <a16:creationId xmlns:a16="http://schemas.microsoft.com/office/drawing/2014/main" id="{AC907F4F-B836-4EE5-A06B-28A7C36BA6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12" name="Picture 1511">
          <a:extLst>
            <a:ext uri="{FF2B5EF4-FFF2-40B4-BE49-F238E27FC236}">
              <a16:creationId xmlns:a16="http://schemas.microsoft.com/office/drawing/2014/main" id="{2BD4F063-777D-4B9E-8E3A-5F4A1F98FF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13" name="Picture 1512">
          <a:extLst>
            <a:ext uri="{FF2B5EF4-FFF2-40B4-BE49-F238E27FC236}">
              <a16:creationId xmlns:a16="http://schemas.microsoft.com/office/drawing/2014/main" id="{878BF5C5-51DE-462E-A7A7-CBFEB30A64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14" name="Picture 1513">
          <a:extLst>
            <a:ext uri="{FF2B5EF4-FFF2-40B4-BE49-F238E27FC236}">
              <a16:creationId xmlns:a16="http://schemas.microsoft.com/office/drawing/2014/main" id="{860C23EE-BB25-4B7C-88DA-11A6D7DB8B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15" name="Picture 1514">
          <a:extLst>
            <a:ext uri="{FF2B5EF4-FFF2-40B4-BE49-F238E27FC236}">
              <a16:creationId xmlns:a16="http://schemas.microsoft.com/office/drawing/2014/main" id="{003EFDCD-9F81-4491-9D7C-7FD4A82B88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16" name="Picture 1515">
          <a:extLst>
            <a:ext uri="{FF2B5EF4-FFF2-40B4-BE49-F238E27FC236}">
              <a16:creationId xmlns:a16="http://schemas.microsoft.com/office/drawing/2014/main" id="{98E7F78F-3A1E-49B7-92CB-3926179121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17" name="Picture 1516">
          <a:extLst>
            <a:ext uri="{FF2B5EF4-FFF2-40B4-BE49-F238E27FC236}">
              <a16:creationId xmlns:a16="http://schemas.microsoft.com/office/drawing/2014/main" id="{3E213063-6C31-4CDA-AC02-695D99ADAC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18" name="Picture 1517">
          <a:extLst>
            <a:ext uri="{FF2B5EF4-FFF2-40B4-BE49-F238E27FC236}">
              <a16:creationId xmlns:a16="http://schemas.microsoft.com/office/drawing/2014/main" id="{FA930399-1C20-4F0C-88E1-8850413451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19" name="Picture 1518">
          <a:extLst>
            <a:ext uri="{FF2B5EF4-FFF2-40B4-BE49-F238E27FC236}">
              <a16:creationId xmlns:a16="http://schemas.microsoft.com/office/drawing/2014/main" id="{415CAFFE-31EE-409A-BC96-72B54B84FF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20" name="Picture 1519">
          <a:extLst>
            <a:ext uri="{FF2B5EF4-FFF2-40B4-BE49-F238E27FC236}">
              <a16:creationId xmlns:a16="http://schemas.microsoft.com/office/drawing/2014/main" id="{F21D4C82-A282-42B9-B6B2-BF3897334C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21" name="Picture 1520">
          <a:extLst>
            <a:ext uri="{FF2B5EF4-FFF2-40B4-BE49-F238E27FC236}">
              <a16:creationId xmlns:a16="http://schemas.microsoft.com/office/drawing/2014/main" id="{65A8425E-F4E4-4007-ABFC-9D80F7271A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22" name="Picture 1521">
          <a:extLst>
            <a:ext uri="{FF2B5EF4-FFF2-40B4-BE49-F238E27FC236}">
              <a16:creationId xmlns:a16="http://schemas.microsoft.com/office/drawing/2014/main" id="{EC42F6F8-4294-4F15-9E78-87A28D0C24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23" name="Picture 1522">
          <a:extLst>
            <a:ext uri="{FF2B5EF4-FFF2-40B4-BE49-F238E27FC236}">
              <a16:creationId xmlns:a16="http://schemas.microsoft.com/office/drawing/2014/main" id="{114D112F-F840-4CE7-8B77-F8E1E5BA01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24" name="Picture 1523">
          <a:extLst>
            <a:ext uri="{FF2B5EF4-FFF2-40B4-BE49-F238E27FC236}">
              <a16:creationId xmlns:a16="http://schemas.microsoft.com/office/drawing/2014/main" id="{8EAD8F56-504C-46EB-AAEB-1A6865A2C4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25" name="Picture 1524">
          <a:extLst>
            <a:ext uri="{FF2B5EF4-FFF2-40B4-BE49-F238E27FC236}">
              <a16:creationId xmlns:a16="http://schemas.microsoft.com/office/drawing/2014/main" id="{34F27661-C98D-4E30-AB9E-51E6AAF774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26" name="Picture 1525">
          <a:extLst>
            <a:ext uri="{FF2B5EF4-FFF2-40B4-BE49-F238E27FC236}">
              <a16:creationId xmlns:a16="http://schemas.microsoft.com/office/drawing/2014/main" id="{F9089615-2A75-4DCD-BD63-1BABB2E652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27" name="Picture 1526">
          <a:extLst>
            <a:ext uri="{FF2B5EF4-FFF2-40B4-BE49-F238E27FC236}">
              <a16:creationId xmlns:a16="http://schemas.microsoft.com/office/drawing/2014/main" id="{13D97D30-7764-4CC9-9940-F333F13F1F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28" name="Picture 1527">
          <a:extLst>
            <a:ext uri="{FF2B5EF4-FFF2-40B4-BE49-F238E27FC236}">
              <a16:creationId xmlns:a16="http://schemas.microsoft.com/office/drawing/2014/main" id="{291AF27A-E743-4174-AB6A-AF8BFCC131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29" name="Picture 1528">
          <a:extLst>
            <a:ext uri="{FF2B5EF4-FFF2-40B4-BE49-F238E27FC236}">
              <a16:creationId xmlns:a16="http://schemas.microsoft.com/office/drawing/2014/main" id="{F5C9DE3A-D9E8-448A-87D4-A79B940802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30" name="Picture 1529">
          <a:extLst>
            <a:ext uri="{FF2B5EF4-FFF2-40B4-BE49-F238E27FC236}">
              <a16:creationId xmlns:a16="http://schemas.microsoft.com/office/drawing/2014/main" id="{4F7436FA-BB33-46DE-AC1B-5AF8C79FAC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31" name="Picture 1530">
          <a:extLst>
            <a:ext uri="{FF2B5EF4-FFF2-40B4-BE49-F238E27FC236}">
              <a16:creationId xmlns:a16="http://schemas.microsoft.com/office/drawing/2014/main" id="{C1436257-B430-434D-9F0F-68A70B731C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32" name="Picture 1531">
          <a:extLst>
            <a:ext uri="{FF2B5EF4-FFF2-40B4-BE49-F238E27FC236}">
              <a16:creationId xmlns:a16="http://schemas.microsoft.com/office/drawing/2014/main" id="{A56B9CAF-9238-4864-8ED2-647D6B9F43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33" name="Picture 1532">
          <a:extLst>
            <a:ext uri="{FF2B5EF4-FFF2-40B4-BE49-F238E27FC236}">
              <a16:creationId xmlns:a16="http://schemas.microsoft.com/office/drawing/2014/main" id="{7083946E-1BE9-46F1-A93A-3B4873C8F6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34" name="Picture 1533">
          <a:extLst>
            <a:ext uri="{FF2B5EF4-FFF2-40B4-BE49-F238E27FC236}">
              <a16:creationId xmlns:a16="http://schemas.microsoft.com/office/drawing/2014/main" id="{09578C77-341D-472F-9F45-F63935E964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35" name="Picture 1534">
          <a:extLst>
            <a:ext uri="{FF2B5EF4-FFF2-40B4-BE49-F238E27FC236}">
              <a16:creationId xmlns:a16="http://schemas.microsoft.com/office/drawing/2014/main" id="{03219E9F-AEF7-42F8-86D2-10888E42F2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36" name="Picture 1535">
          <a:extLst>
            <a:ext uri="{FF2B5EF4-FFF2-40B4-BE49-F238E27FC236}">
              <a16:creationId xmlns:a16="http://schemas.microsoft.com/office/drawing/2014/main" id="{D7F4834E-AA9A-4C6D-B5C2-6AE73F4240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37" name="Picture 1536">
          <a:extLst>
            <a:ext uri="{FF2B5EF4-FFF2-40B4-BE49-F238E27FC236}">
              <a16:creationId xmlns:a16="http://schemas.microsoft.com/office/drawing/2014/main" id="{4789CA78-0F94-49AF-AD1B-F9C0BDD3B2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38" name="Picture 1537">
          <a:extLst>
            <a:ext uri="{FF2B5EF4-FFF2-40B4-BE49-F238E27FC236}">
              <a16:creationId xmlns:a16="http://schemas.microsoft.com/office/drawing/2014/main" id="{BCCE0750-04C2-46CA-9F17-8EE96C383A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39" name="Picture 1538">
          <a:extLst>
            <a:ext uri="{FF2B5EF4-FFF2-40B4-BE49-F238E27FC236}">
              <a16:creationId xmlns:a16="http://schemas.microsoft.com/office/drawing/2014/main" id="{09CCA035-D86D-471E-B2F1-A84ADFACB1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40" name="Picture 1539">
          <a:extLst>
            <a:ext uri="{FF2B5EF4-FFF2-40B4-BE49-F238E27FC236}">
              <a16:creationId xmlns:a16="http://schemas.microsoft.com/office/drawing/2014/main" id="{E1442A67-6BAF-43F9-80E9-AF250F4B95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41" name="Picture 1540">
          <a:extLst>
            <a:ext uri="{FF2B5EF4-FFF2-40B4-BE49-F238E27FC236}">
              <a16:creationId xmlns:a16="http://schemas.microsoft.com/office/drawing/2014/main" id="{B43075D0-9A7A-45AD-AE5F-AEADB8C3A0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42" name="Picture 1541">
          <a:extLst>
            <a:ext uri="{FF2B5EF4-FFF2-40B4-BE49-F238E27FC236}">
              <a16:creationId xmlns:a16="http://schemas.microsoft.com/office/drawing/2014/main" id="{CAED6602-0C95-47A1-8DCC-DF3DBD73F3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43" name="Picture 1542">
          <a:extLst>
            <a:ext uri="{FF2B5EF4-FFF2-40B4-BE49-F238E27FC236}">
              <a16:creationId xmlns:a16="http://schemas.microsoft.com/office/drawing/2014/main" id="{ECCA253A-879B-4F3B-9D6C-62F7812D0B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44" name="Picture 1543">
          <a:extLst>
            <a:ext uri="{FF2B5EF4-FFF2-40B4-BE49-F238E27FC236}">
              <a16:creationId xmlns:a16="http://schemas.microsoft.com/office/drawing/2014/main" id="{15F862CF-F39A-4AD6-B62D-B961D2B239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45" name="Picture 1544">
          <a:extLst>
            <a:ext uri="{FF2B5EF4-FFF2-40B4-BE49-F238E27FC236}">
              <a16:creationId xmlns:a16="http://schemas.microsoft.com/office/drawing/2014/main" id="{A27FCDEB-1C43-480F-AFB4-2F395A904B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46" name="Picture 1545">
          <a:extLst>
            <a:ext uri="{FF2B5EF4-FFF2-40B4-BE49-F238E27FC236}">
              <a16:creationId xmlns:a16="http://schemas.microsoft.com/office/drawing/2014/main" id="{C59552E1-E31C-4C21-AB6E-50C248C748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47" name="Picture 1546">
          <a:extLst>
            <a:ext uri="{FF2B5EF4-FFF2-40B4-BE49-F238E27FC236}">
              <a16:creationId xmlns:a16="http://schemas.microsoft.com/office/drawing/2014/main" id="{A8145640-D961-41B0-B94B-3EA983549D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48" name="Picture 1547">
          <a:extLst>
            <a:ext uri="{FF2B5EF4-FFF2-40B4-BE49-F238E27FC236}">
              <a16:creationId xmlns:a16="http://schemas.microsoft.com/office/drawing/2014/main" id="{399D8EC1-75D7-400C-887B-1A003EFA2C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49" name="Picture 1548">
          <a:extLst>
            <a:ext uri="{FF2B5EF4-FFF2-40B4-BE49-F238E27FC236}">
              <a16:creationId xmlns:a16="http://schemas.microsoft.com/office/drawing/2014/main" id="{90D17718-2689-4B89-A4E3-8F2F8369C8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50" name="Picture 1549">
          <a:extLst>
            <a:ext uri="{FF2B5EF4-FFF2-40B4-BE49-F238E27FC236}">
              <a16:creationId xmlns:a16="http://schemas.microsoft.com/office/drawing/2014/main" id="{FF6BA585-57A4-4EDA-ACD4-450E71FBDF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51" name="Picture 1550">
          <a:extLst>
            <a:ext uri="{FF2B5EF4-FFF2-40B4-BE49-F238E27FC236}">
              <a16:creationId xmlns:a16="http://schemas.microsoft.com/office/drawing/2014/main" id="{B9B7C2B5-1AF0-4ECD-9E61-4D384E25A8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52" name="Picture 1551">
          <a:extLst>
            <a:ext uri="{FF2B5EF4-FFF2-40B4-BE49-F238E27FC236}">
              <a16:creationId xmlns:a16="http://schemas.microsoft.com/office/drawing/2014/main" id="{4E868F41-5739-4E19-AEC1-B0E723B222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53" name="Picture 1552">
          <a:extLst>
            <a:ext uri="{FF2B5EF4-FFF2-40B4-BE49-F238E27FC236}">
              <a16:creationId xmlns:a16="http://schemas.microsoft.com/office/drawing/2014/main" id="{95DFEBC7-7AF2-4103-8403-105A1DCB0D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54" name="Picture 1553">
          <a:extLst>
            <a:ext uri="{FF2B5EF4-FFF2-40B4-BE49-F238E27FC236}">
              <a16:creationId xmlns:a16="http://schemas.microsoft.com/office/drawing/2014/main" id="{43A28446-679F-4C74-8C91-E7AC3062C3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55" name="Picture 1554">
          <a:extLst>
            <a:ext uri="{FF2B5EF4-FFF2-40B4-BE49-F238E27FC236}">
              <a16:creationId xmlns:a16="http://schemas.microsoft.com/office/drawing/2014/main" id="{F90BE461-B069-4B36-A29B-99E3029AED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56" name="Picture 1555">
          <a:extLst>
            <a:ext uri="{FF2B5EF4-FFF2-40B4-BE49-F238E27FC236}">
              <a16:creationId xmlns:a16="http://schemas.microsoft.com/office/drawing/2014/main" id="{2D9A9759-8947-4630-BABC-5CD468E8C0F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57" name="Picture 1556">
          <a:extLst>
            <a:ext uri="{FF2B5EF4-FFF2-40B4-BE49-F238E27FC236}">
              <a16:creationId xmlns:a16="http://schemas.microsoft.com/office/drawing/2014/main" id="{FF711BFC-3039-4008-8EF5-5A70244CA3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58" name="Picture 1557">
          <a:extLst>
            <a:ext uri="{FF2B5EF4-FFF2-40B4-BE49-F238E27FC236}">
              <a16:creationId xmlns:a16="http://schemas.microsoft.com/office/drawing/2014/main" id="{FD2781B9-E19E-46D8-874A-54CC20BE2D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59" name="Picture 1558">
          <a:extLst>
            <a:ext uri="{FF2B5EF4-FFF2-40B4-BE49-F238E27FC236}">
              <a16:creationId xmlns:a16="http://schemas.microsoft.com/office/drawing/2014/main" id="{F96A6A23-132C-4832-9D3E-A73D0D376A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60" name="Picture 1559">
          <a:extLst>
            <a:ext uri="{FF2B5EF4-FFF2-40B4-BE49-F238E27FC236}">
              <a16:creationId xmlns:a16="http://schemas.microsoft.com/office/drawing/2014/main" id="{91A5C1B4-A0D7-40D8-90D2-7822E07D5E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61" name="Picture 1560">
          <a:extLst>
            <a:ext uri="{FF2B5EF4-FFF2-40B4-BE49-F238E27FC236}">
              <a16:creationId xmlns:a16="http://schemas.microsoft.com/office/drawing/2014/main" id="{387F1851-7F09-4841-96AD-5AEB1C132C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62" name="Picture 1561">
          <a:extLst>
            <a:ext uri="{FF2B5EF4-FFF2-40B4-BE49-F238E27FC236}">
              <a16:creationId xmlns:a16="http://schemas.microsoft.com/office/drawing/2014/main" id="{ED678A65-4785-4036-B124-25A6F81663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63" name="Picture 1562">
          <a:extLst>
            <a:ext uri="{FF2B5EF4-FFF2-40B4-BE49-F238E27FC236}">
              <a16:creationId xmlns:a16="http://schemas.microsoft.com/office/drawing/2014/main" id="{36F9E21E-FEDF-494C-A6A6-8A388CB9C5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64" name="Picture 1563">
          <a:extLst>
            <a:ext uri="{FF2B5EF4-FFF2-40B4-BE49-F238E27FC236}">
              <a16:creationId xmlns:a16="http://schemas.microsoft.com/office/drawing/2014/main" id="{3692F8C7-4D47-490A-AD4D-1177E8F981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65" name="Picture 1564">
          <a:extLst>
            <a:ext uri="{FF2B5EF4-FFF2-40B4-BE49-F238E27FC236}">
              <a16:creationId xmlns:a16="http://schemas.microsoft.com/office/drawing/2014/main" id="{029BE090-B2C3-460E-8FD0-ECFD7AB1D6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66" name="Picture 1565">
          <a:extLst>
            <a:ext uri="{FF2B5EF4-FFF2-40B4-BE49-F238E27FC236}">
              <a16:creationId xmlns:a16="http://schemas.microsoft.com/office/drawing/2014/main" id="{2FCE5B4C-5D20-432E-8DF3-57577A2156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67" name="Picture 1566">
          <a:extLst>
            <a:ext uri="{FF2B5EF4-FFF2-40B4-BE49-F238E27FC236}">
              <a16:creationId xmlns:a16="http://schemas.microsoft.com/office/drawing/2014/main" id="{4D6D5142-F119-4A79-AF9E-CB8A00F5E7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68" name="Picture 1567">
          <a:extLst>
            <a:ext uri="{FF2B5EF4-FFF2-40B4-BE49-F238E27FC236}">
              <a16:creationId xmlns:a16="http://schemas.microsoft.com/office/drawing/2014/main" id="{96E5CF0D-1DCB-4C4B-8EFD-A79B98750D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69" name="Picture 1568">
          <a:extLst>
            <a:ext uri="{FF2B5EF4-FFF2-40B4-BE49-F238E27FC236}">
              <a16:creationId xmlns:a16="http://schemas.microsoft.com/office/drawing/2014/main" id="{CF681C58-52BE-4E0E-AC07-242703EB85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70" name="Picture 1569">
          <a:extLst>
            <a:ext uri="{FF2B5EF4-FFF2-40B4-BE49-F238E27FC236}">
              <a16:creationId xmlns:a16="http://schemas.microsoft.com/office/drawing/2014/main" id="{EA9BA5DE-777E-4D20-B933-3E479419D7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71" name="Picture 1570">
          <a:extLst>
            <a:ext uri="{FF2B5EF4-FFF2-40B4-BE49-F238E27FC236}">
              <a16:creationId xmlns:a16="http://schemas.microsoft.com/office/drawing/2014/main" id="{1D571B03-E674-4FE8-BFD6-3E3176D957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72" name="Picture 1571">
          <a:extLst>
            <a:ext uri="{FF2B5EF4-FFF2-40B4-BE49-F238E27FC236}">
              <a16:creationId xmlns:a16="http://schemas.microsoft.com/office/drawing/2014/main" id="{2E15672A-7DB5-44FE-B23F-363E82AAAD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73" name="Picture 1572">
          <a:extLst>
            <a:ext uri="{FF2B5EF4-FFF2-40B4-BE49-F238E27FC236}">
              <a16:creationId xmlns:a16="http://schemas.microsoft.com/office/drawing/2014/main" id="{40FA6CA2-D721-4E52-9676-7E3BFEA3D5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74" name="Picture 1573">
          <a:extLst>
            <a:ext uri="{FF2B5EF4-FFF2-40B4-BE49-F238E27FC236}">
              <a16:creationId xmlns:a16="http://schemas.microsoft.com/office/drawing/2014/main" id="{9B20753A-69B6-4810-9D4C-480FF602DB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75" name="Picture 1574">
          <a:extLst>
            <a:ext uri="{FF2B5EF4-FFF2-40B4-BE49-F238E27FC236}">
              <a16:creationId xmlns:a16="http://schemas.microsoft.com/office/drawing/2014/main" id="{0550E96F-8041-49CE-9679-4A087F27C6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76" name="Picture 1575">
          <a:extLst>
            <a:ext uri="{FF2B5EF4-FFF2-40B4-BE49-F238E27FC236}">
              <a16:creationId xmlns:a16="http://schemas.microsoft.com/office/drawing/2014/main" id="{18BCE5B3-63C1-4A83-AF36-4711B17972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77" name="Picture 1576">
          <a:extLst>
            <a:ext uri="{FF2B5EF4-FFF2-40B4-BE49-F238E27FC236}">
              <a16:creationId xmlns:a16="http://schemas.microsoft.com/office/drawing/2014/main" id="{0079CB0C-3D5C-4BBD-ADCD-E2236E4A91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78" name="Picture 1577">
          <a:extLst>
            <a:ext uri="{FF2B5EF4-FFF2-40B4-BE49-F238E27FC236}">
              <a16:creationId xmlns:a16="http://schemas.microsoft.com/office/drawing/2014/main" id="{A0610A5B-3362-43C3-8951-2AA8FFE455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79" name="Picture 1578">
          <a:extLst>
            <a:ext uri="{FF2B5EF4-FFF2-40B4-BE49-F238E27FC236}">
              <a16:creationId xmlns:a16="http://schemas.microsoft.com/office/drawing/2014/main" id="{A72AFE0F-FEC9-4BCC-999E-18A09AF047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80" name="Picture 1579">
          <a:extLst>
            <a:ext uri="{FF2B5EF4-FFF2-40B4-BE49-F238E27FC236}">
              <a16:creationId xmlns:a16="http://schemas.microsoft.com/office/drawing/2014/main" id="{BEE1C570-3E24-4881-82AD-50C0BE0420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81" name="Picture 1580">
          <a:extLst>
            <a:ext uri="{FF2B5EF4-FFF2-40B4-BE49-F238E27FC236}">
              <a16:creationId xmlns:a16="http://schemas.microsoft.com/office/drawing/2014/main" id="{47F1BFDA-9A8B-4DF2-B6B2-B95823DA61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82" name="Picture 1581">
          <a:extLst>
            <a:ext uri="{FF2B5EF4-FFF2-40B4-BE49-F238E27FC236}">
              <a16:creationId xmlns:a16="http://schemas.microsoft.com/office/drawing/2014/main" id="{B9FA9828-3408-45DD-8575-482507E8D8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83" name="Picture 1582">
          <a:extLst>
            <a:ext uri="{FF2B5EF4-FFF2-40B4-BE49-F238E27FC236}">
              <a16:creationId xmlns:a16="http://schemas.microsoft.com/office/drawing/2014/main" id="{56C43DC7-9908-4ACE-AE22-2BDE176833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84" name="Picture 1583">
          <a:extLst>
            <a:ext uri="{FF2B5EF4-FFF2-40B4-BE49-F238E27FC236}">
              <a16:creationId xmlns:a16="http://schemas.microsoft.com/office/drawing/2014/main" id="{F2E33A04-3482-4005-8777-195D6D57277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85" name="Picture 1584">
          <a:extLst>
            <a:ext uri="{FF2B5EF4-FFF2-40B4-BE49-F238E27FC236}">
              <a16:creationId xmlns:a16="http://schemas.microsoft.com/office/drawing/2014/main" id="{63C2BE08-7E60-437E-8379-A994A77ABD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86" name="Picture 1585">
          <a:extLst>
            <a:ext uri="{FF2B5EF4-FFF2-40B4-BE49-F238E27FC236}">
              <a16:creationId xmlns:a16="http://schemas.microsoft.com/office/drawing/2014/main" id="{018F3F8E-F5D2-418E-91D8-191BE6C2D3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87" name="Picture 1586">
          <a:extLst>
            <a:ext uri="{FF2B5EF4-FFF2-40B4-BE49-F238E27FC236}">
              <a16:creationId xmlns:a16="http://schemas.microsoft.com/office/drawing/2014/main" id="{6C2384A4-0984-4BB9-A7FE-899EB9B42B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88" name="Picture 1587">
          <a:extLst>
            <a:ext uri="{FF2B5EF4-FFF2-40B4-BE49-F238E27FC236}">
              <a16:creationId xmlns:a16="http://schemas.microsoft.com/office/drawing/2014/main" id="{C2785D1F-B2A2-4C63-B8C0-ACB76E8E3B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89" name="Picture 1588">
          <a:extLst>
            <a:ext uri="{FF2B5EF4-FFF2-40B4-BE49-F238E27FC236}">
              <a16:creationId xmlns:a16="http://schemas.microsoft.com/office/drawing/2014/main" id="{63AEEB4A-0698-4C16-9077-17C178363A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90" name="Picture 1589">
          <a:extLst>
            <a:ext uri="{FF2B5EF4-FFF2-40B4-BE49-F238E27FC236}">
              <a16:creationId xmlns:a16="http://schemas.microsoft.com/office/drawing/2014/main" id="{2267EB1D-3CF4-4489-92B3-A29F3C25BA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91" name="Picture 1590">
          <a:extLst>
            <a:ext uri="{FF2B5EF4-FFF2-40B4-BE49-F238E27FC236}">
              <a16:creationId xmlns:a16="http://schemas.microsoft.com/office/drawing/2014/main" id="{76738819-11ED-4B11-B5C1-34DBF012BF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92" name="Picture 1591">
          <a:extLst>
            <a:ext uri="{FF2B5EF4-FFF2-40B4-BE49-F238E27FC236}">
              <a16:creationId xmlns:a16="http://schemas.microsoft.com/office/drawing/2014/main" id="{7D9E12D8-C840-4122-852C-1C8163B743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93" name="Picture 1592">
          <a:extLst>
            <a:ext uri="{FF2B5EF4-FFF2-40B4-BE49-F238E27FC236}">
              <a16:creationId xmlns:a16="http://schemas.microsoft.com/office/drawing/2014/main" id="{FAA1E8EB-270A-4A34-BDDD-0FB04F2CD8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94" name="Picture 1593">
          <a:extLst>
            <a:ext uri="{FF2B5EF4-FFF2-40B4-BE49-F238E27FC236}">
              <a16:creationId xmlns:a16="http://schemas.microsoft.com/office/drawing/2014/main" id="{140A8739-63EA-4FAD-AA1B-8CFB005AE1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95" name="Picture 1594">
          <a:extLst>
            <a:ext uri="{FF2B5EF4-FFF2-40B4-BE49-F238E27FC236}">
              <a16:creationId xmlns:a16="http://schemas.microsoft.com/office/drawing/2014/main" id="{2DFB59C5-A93C-41C7-9A84-DBA68AF5F0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96" name="Picture 1595">
          <a:extLst>
            <a:ext uri="{FF2B5EF4-FFF2-40B4-BE49-F238E27FC236}">
              <a16:creationId xmlns:a16="http://schemas.microsoft.com/office/drawing/2014/main" id="{765705C0-A87E-466C-A3DD-C3F82BE125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97" name="Picture 1596">
          <a:extLst>
            <a:ext uri="{FF2B5EF4-FFF2-40B4-BE49-F238E27FC236}">
              <a16:creationId xmlns:a16="http://schemas.microsoft.com/office/drawing/2014/main" id="{C64B642D-15FE-4BEB-A274-507E9CF211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98" name="Picture 1597">
          <a:extLst>
            <a:ext uri="{FF2B5EF4-FFF2-40B4-BE49-F238E27FC236}">
              <a16:creationId xmlns:a16="http://schemas.microsoft.com/office/drawing/2014/main" id="{AE05DA19-2BBD-4195-BFDA-E1A4B45CDA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599" name="Picture 1598">
          <a:extLst>
            <a:ext uri="{FF2B5EF4-FFF2-40B4-BE49-F238E27FC236}">
              <a16:creationId xmlns:a16="http://schemas.microsoft.com/office/drawing/2014/main" id="{E3141766-49D7-4575-8D47-823E034065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600" name="Picture 1599">
          <a:extLst>
            <a:ext uri="{FF2B5EF4-FFF2-40B4-BE49-F238E27FC236}">
              <a16:creationId xmlns:a16="http://schemas.microsoft.com/office/drawing/2014/main" id="{87A14F08-39C5-4C00-BF6F-FB261E16D6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601" name="Picture 1600">
          <a:extLst>
            <a:ext uri="{FF2B5EF4-FFF2-40B4-BE49-F238E27FC236}">
              <a16:creationId xmlns:a16="http://schemas.microsoft.com/office/drawing/2014/main" id="{97042051-D6AA-425B-99C4-3FD81DFCA6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602" name="Picture 1601">
          <a:extLst>
            <a:ext uri="{FF2B5EF4-FFF2-40B4-BE49-F238E27FC236}">
              <a16:creationId xmlns:a16="http://schemas.microsoft.com/office/drawing/2014/main" id="{1A3D4F63-E40A-40C9-829C-BB74F67C85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603" name="Picture 1602">
          <a:extLst>
            <a:ext uri="{FF2B5EF4-FFF2-40B4-BE49-F238E27FC236}">
              <a16:creationId xmlns:a16="http://schemas.microsoft.com/office/drawing/2014/main" id="{1C3ADFC8-0962-4EA4-B7C0-9E21E34B8E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604" name="Picture 1603">
          <a:extLst>
            <a:ext uri="{FF2B5EF4-FFF2-40B4-BE49-F238E27FC236}">
              <a16:creationId xmlns:a16="http://schemas.microsoft.com/office/drawing/2014/main" id="{22469053-7A31-4EC3-B81A-AFD7897001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605" name="Picture 1604">
          <a:extLst>
            <a:ext uri="{FF2B5EF4-FFF2-40B4-BE49-F238E27FC236}">
              <a16:creationId xmlns:a16="http://schemas.microsoft.com/office/drawing/2014/main" id="{4B7F0D29-58E1-41B0-9FFB-9BFE46777F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606" name="Picture 1605">
          <a:extLst>
            <a:ext uri="{FF2B5EF4-FFF2-40B4-BE49-F238E27FC236}">
              <a16:creationId xmlns:a16="http://schemas.microsoft.com/office/drawing/2014/main" id="{18A4E560-702A-4E62-9B5B-EAEBE0FD07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607" name="Picture 1606">
          <a:extLst>
            <a:ext uri="{FF2B5EF4-FFF2-40B4-BE49-F238E27FC236}">
              <a16:creationId xmlns:a16="http://schemas.microsoft.com/office/drawing/2014/main" id="{CFE8FF23-EDB0-4B83-BF9E-47B3580B77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1608" name="Picture 1607">
          <a:extLst>
            <a:ext uri="{FF2B5EF4-FFF2-40B4-BE49-F238E27FC236}">
              <a16:creationId xmlns:a16="http://schemas.microsoft.com/office/drawing/2014/main" id="{026AA0CD-D23D-4202-BFE8-BBCB5CAB83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1609" name="Picture 1608">
          <a:extLst>
            <a:ext uri="{FF2B5EF4-FFF2-40B4-BE49-F238E27FC236}">
              <a16:creationId xmlns:a16="http://schemas.microsoft.com/office/drawing/2014/main" id="{0D539345-C6DD-488E-9703-454C35CE49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10" name="Picture 1609">
          <a:extLst>
            <a:ext uri="{FF2B5EF4-FFF2-40B4-BE49-F238E27FC236}">
              <a16:creationId xmlns:a16="http://schemas.microsoft.com/office/drawing/2014/main" id="{CD27B04D-60D1-4DD3-BF40-F2A2FD6EB9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11" name="Picture 1610">
          <a:extLst>
            <a:ext uri="{FF2B5EF4-FFF2-40B4-BE49-F238E27FC236}">
              <a16:creationId xmlns:a16="http://schemas.microsoft.com/office/drawing/2014/main" id="{14E5B9BC-4A53-411F-9DED-01D179EAC3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12" name="Picture 1611">
          <a:extLst>
            <a:ext uri="{FF2B5EF4-FFF2-40B4-BE49-F238E27FC236}">
              <a16:creationId xmlns:a16="http://schemas.microsoft.com/office/drawing/2014/main" id="{02EF510D-8EA3-4CEA-B6BB-3E98FAC355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13" name="Picture 1612">
          <a:extLst>
            <a:ext uri="{FF2B5EF4-FFF2-40B4-BE49-F238E27FC236}">
              <a16:creationId xmlns:a16="http://schemas.microsoft.com/office/drawing/2014/main" id="{773C4355-6F9C-42D6-A6DA-A61CBFC5F4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14" name="Picture 1613">
          <a:extLst>
            <a:ext uri="{FF2B5EF4-FFF2-40B4-BE49-F238E27FC236}">
              <a16:creationId xmlns:a16="http://schemas.microsoft.com/office/drawing/2014/main" id="{47D958B0-303B-43DB-9D31-3626181056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15" name="Picture 1614">
          <a:extLst>
            <a:ext uri="{FF2B5EF4-FFF2-40B4-BE49-F238E27FC236}">
              <a16:creationId xmlns:a16="http://schemas.microsoft.com/office/drawing/2014/main" id="{6480E47B-9738-4331-80EB-42E77E24F7B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16" name="Picture 1615">
          <a:extLst>
            <a:ext uri="{FF2B5EF4-FFF2-40B4-BE49-F238E27FC236}">
              <a16:creationId xmlns:a16="http://schemas.microsoft.com/office/drawing/2014/main" id="{38A3D827-64C7-48FE-BACB-1764B98C87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17" name="Picture 1616">
          <a:extLst>
            <a:ext uri="{FF2B5EF4-FFF2-40B4-BE49-F238E27FC236}">
              <a16:creationId xmlns:a16="http://schemas.microsoft.com/office/drawing/2014/main" id="{E207D8EE-EEBD-4D7A-BF99-59BF2BBEAB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18" name="Picture 1617">
          <a:extLst>
            <a:ext uri="{FF2B5EF4-FFF2-40B4-BE49-F238E27FC236}">
              <a16:creationId xmlns:a16="http://schemas.microsoft.com/office/drawing/2014/main" id="{E7C6E925-7876-457E-B844-FFABCFB7B0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19" name="Picture 1618">
          <a:extLst>
            <a:ext uri="{FF2B5EF4-FFF2-40B4-BE49-F238E27FC236}">
              <a16:creationId xmlns:a16="http://schemas.microsoft.com/office/drawing/2014/main" id="{14D9682F-D701-4CDC-818D-7E040E59C5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20" name="Picture 1619">
          <a:extLst>
            <a:ext uri="{FF2B5EF4-FFF2-40B4-BE49-F238E27FC236}">
              <a16:creationId xmlns:a16="http://schemas.microsoft.com/office/drawing/2014/main" id="{D2421339-565E-4B2A-AC55-59BA1195AC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21" name="Picture 1620">
          <a:extLst>
            <a:ext uri="{FF2B5EF4-FFF2-40B4-BE49-F238E27FC236}">
              <a16:creationId xmlns:a16="http://schemas.microsoft.com/office/drawing/2014/main" id="{EBA5617F-23F7-482F-B345-AD3FB7FBED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22" name="Picture 1621">
          <a:extLst>
            <a:ext uri="{FF2B5EF4-FFF2-40B4-BE49-F238E27FC236}">
              <a16:creationId xmlns:a16="http://schemas.microsoft.com/office/drawing/2014/main" id="{D60C1BDD-329F-4186-90D3-2A38814DB7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23" name="Picture 1622">
          <a:extLst>
            <a:ext uri="{FF2B5EF4-FFF2-40B4-BE49-F238E27FC236}">
              <a16:creationId xmlns:a16="http://schemas.microsoft.com/office/drawing/2014/main" id="{9D4B2686-7869-482C-91CD-F8513880F0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24" name="Picture 1623">
          <a:extLst>
            <a:ext uri="{FF2B5EF4-FFF2-40B4-BE49-F238E27FC236}">
              <a16:creationId xmlns:a16="http://schemas.microsoft.com/office/drawing/2014/main" id="{3FA302FE-76E1-47DC-ADB5-C939821B28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25" name="Picture 1624">
          <a:extLst>
            <a:ext uri="{FF2B5EF4-FFF2-40B4-BE49-F238E27FC236}">
              <a16:creationId xmlns:a16="http://schemas.microsoft.com/office/drawing/2014/main" id="{66B4D3DA-C54F-4981-8D86-2ECE0375C9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26" name="Picture 1625">
          <a:extLst>
            <a:ext uri="{FF2B5EF4-FFF2-40B4-BE49-F238E27FC236}">
              <a16:creationId xmlns:a16="http://schemas.microsoft.com/office/drawing/2014/main" id="{2B649EEF-95A8-44B8-BD71-2877F170AA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27" name="Picture 1626">
          <a:extLst>
            <a:ext uri="{FF2B5EF4-FFF2-40B4-BE49-F238E27FC236}">
              <a16:creationId xmlns:a16="http://schemas.microsoft.com/office/drawing/2014/main" id="{D3B7EFEC-6589-4249-83A4-5B4564B1D80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28" name="Picture 1627">
          <a:extLst>
            <a:ext uri="{FF2B5EF4-FFF2-40B4-BE49-F238E27FC236}">
              <a16:creationId xmlns:a16="http://schemas.microsoft.com/office/drawing/2014/main" id="{C496B331-648D-4272-B8CB-0F97359AC8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29" name="Picture 1628">
          <a:extLst>
            <a:ext uri="{FF2B5EF4-FFF2-40B4-BE49-F238E27FC236}">
              <a16:creationId xmlns:a16="http://schemas.microsoft.com/office/drawing/2014/main" id="{44D34CBB-68A2-48DC-B1D7-FD0DA0880C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30" name="Picture 1629">
          <a:extLst>
            <a:ext uri="{FF2B5EF4-FFF2-40B4-BE49-F238E27FC236}">
              <a16:creationId xmlns:a16="http://schemas.microsoft.com/office/drawing/2014/main" id="{127D6796-595D-4D22-BB3A-7083FEF485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31" name="Picture 1630">
          <a:extLst>
            <a:ext uri="{FF2B5EF4-FFF2-40B4-BE49-F238E27FC236}">
              <a16:creationId xmlns:a16="http://schemas.microsoft.com/office/drawing/2014/main" id="{C45D8906-0781-45F1-856E-B7693FDC2F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32" name="Picture 1631">
          <a:extLst>
            <a:ext uri="{FF2B5EF4-FFF2-40B4-BE49-F238E27FC236}">
              <a16:creationId xmlns:a16="http://schemas.microsoft.com/office/drawing/2014/main" id="{D8A72A73-4873-49A0-8565-6156F542D1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33" name="Picture 1632">
          <a:extLst>
            <a:ext uri="{FF2B5EF4-FFF2-40B4-BE49-F238E27FC236}">
              <a16:creationId xmlns:a16="http://schemas.microsoft.com/office/drawing/2014/main" id="{2FAA3C53-5EC4-4AA2-9C88-3C2EA73CAF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34" name="Picture 1633">
          <a:extLst>
            <a:ext uri="{FF2B5EF4-FFF2-40B4-BE49-F238E27FC236}">
              <a16:creationId xmlns:a16="http://schemas.microsoft.com/office/drawing/2014/main" id="{0252B4DD-0266-4665-BF42-86ADF4F185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35" name="Picture 1634">
          <a:extLst>
            <a:ext uri="{FF2B5EF4-FFF2-40B4-BE49-F238E27FC236}">
              <a16:creationId xmlns:a16="http://schemas.microsoft.com/office/drawing/2014/main" id="{D5340563-D794-49E9-AAE7-960150538D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36" name="Picture 1635">
          <a:extLst>
            <a:ext uri="{FF2B5EF4-FFF2-40B4-BE49-F238E27FC236}">
              <a16:creationId xmlns:a16="http://schemas.microsoft.com/office/drawing/2014/main" id="{ED22A077-9397-453D-88D2-41D80CD086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37" name="Picture 1636">
          <a:extLst>
            <a:ext uri="{FF2B5EF4-FFF2-40B4-BE49-F238E27FC236}">
              <a16:creationId xmlns:a16="http://schemas.microsoft.com/office/drawing/2014/main" id="{7295788F-BCFD-40CC-A846-5CB987E19C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38" name="Picture 1637">
          <a:extLst>
            <a:ext uri="{FF2B5EF4-FFF2-40B4-BE49-F238E27FC236}">
              <a16:creationId xmlns:a16="http://schemas.microsoft.com/office/drawing/2014/main" id="{8AD538D7-AB0F-4182-8588-80C266FE74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39" name="Picture 1638">
          <a:extLst>
            <a:ext uri="{FF2B5EF4-FFF2-40B4-BE49-F238E27FC236}">
              <a16:creationId xmlns:a16="http://schemas.microsoft.com/office/drawing/2014/main" id="{6D8254AD-3266-45A1-8C0F-0BDF4CC310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40" name="Picture 1639">
          <a:extLst>
            <a:ext uri="{FF2B5EF4-FFF2-40B4-BE49-F238E27FC236}">
              <a16:creationId xmlns:a16="http://schemas.microsoft.com/office/drawing/2014/main" id="{B84F9C39-2574-4C3B-B107-E2448226E4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41" name="Picture 1640">
          <a:extLst>
            <a:ext uri="{FF2B5EF4-FFF2-40B4-BE49-F238E27FC236}">
              <a16:creationId xmlns:a16="http://schemas.microsoft.com/office/drawing/2014/main" id="{8972F1ED-3E3A-4F28-A548-6EC92B290E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42" name="Picture 1641">
          <a:extLst>
            <a:ext uri="{FF2B5EF4-FFF2-40B4-BE49-F238E27FC236}">
              <a16:creationId xmlns:a16="http://schemas.microsoft.com/office/drawing/2014/main" id="{41EF137B-E10E-4D61-9876-BB70AAFC57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43" name="Picture 1642">
          <a:extLst>
            <a:ext uri="{FF2B5EF4-FFF2-40B4-BE49-F238E27FC236}">
              <a16:creationId xmlns:a16="http://schemas.microsoft.com/office/drawing/2014/main" id="{924D21D5-B075-49A1-9BA6-5DA3A5BA8A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44" name="Picture 1643">
          <a:extLst>
            <a:ext uri="{FF2B5EF4-FFF2-40B4-BE49-F238E27FC236}">
              <a16:creationId xmlns:a16="http://schemas.microsoft.com/office/drawing/2014/main" id="{41CF1D06-0EE6-4762-8DDB-5D3C426140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45" name="Picture 1644">
          <a:extLst>
            <a:ext uri="{FF2B5EF4-FFF2-40B4-BE49-F238E27FC236}">
              <a16:creationId xmlns:a16="http://schemas.microsoft.com/office/drawing/2014/main" id="{1F82D058-CAD1-4253-A20D-7D9D781792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46" name="Picture 1645">
          <a:extLst>
            <a:ext uri="{FF2B5EF4-FFF2-40B4-BE49-F238E27FC236}">
              <a16:creationId xmlns:a16="http://schemas.microsoft.com/office/drawing/2014/main" id="{153F190B-6913-45C4-BDE5-B136D1CB83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47" name="Picture 1646">
          <a:extLst>
            <a:ext uri="{FF2B5EF4-FFF2-40B4-BE49-F238E27FC236}">
              <a16:creationId xmlns:a16="http://schemas.microsoft.com/office/drawing/2014/main" id="{B44C5BE0-8305-4C3B-93A6-0F03F17EDA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48" name="Picture 1647">
          <a:extLst>
            <a:ext uri="{FF2B5EF4-FFF2-40B4-BE49-F238E27FC236}">
              <a16:creationId xmlns:a16="http://schemas.microsoft.com/office/drawing/2014/main" id="{F5628B11-A16F-4B20-952D-980B6F20C2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49" name="Picture 1648">
          <a:extLst>
            <a:ext uri="{FF2B5EF4-FFF2-40B4-BE49-F238E27FC236}">
              <a16:creationId xmlns:a16="http://schemas.microsoft.com/office/drawing/2014/main" id="{D8E89B5C-EF73-4ABD-82EA-343E5FF087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50" name="Picture 1649">
          <a:extLst>
            <a:ext uri="{FF2B5EF4-FFF2-40B4-BE49-F238E27FC236}">
              <a16:creationId xmlns:a16="http://schemas.microsoft.com/office/drawing/2014/main" id="{2BD6AAC8-3B19-4712-9068-3E8BA76DAE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51" name="Picture 1650">
          <a:extLst>
            <a:ext uri="{FF2B5EF4-FFF2-40B4-BE49-F238E27FC236}">
              <a16:creationId xmlns:a16="http://schemas.microsoft.com/office/drawing/2014/main" id="{86CD7D75-B7C8-4DC9-AFCF-393904DBC8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52" name="Picture 1651">
          <a:extLst>
            <a:ext uri="{FF2B5EF4-FFF2-40B4-BE49-F238E27FC236}">
              <a16:creationId xmlns:a16="http://schemas.microsoft.com/office/drawing/2014/main" id="{E9A09D37-895A-46B2-A913-5C6B221DAC3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53" name="Picture 1652">
          <a:extLst>
            <a:ext uri="{FF2B5EF4-FFF2-40B4-BE49-F238E27FC236}">
              <a16:creationId xmlns:a16="http://schemas.microsoft.com/office/drawing/2014/main" id="{D67CAEE0-5018-4644-8A98-89345E4FB3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54" name="Picture 1653">
          <a:extLst>
            <a:ext uri="{FF2B5EF4-FFF2-40B4-BE49-F238E27FC236}">
              <a16:creationId xmlns:a16="http://schemas.microsoft.com/office/drawing/2014/main" id="{AFDF8B3A-E6A6-42A3-BE50-C699C4B2AB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55" name="Picture 1654">
          <a:extLst>
            <a:ext uri="{FF2B5EF4-FFF2-40B4-BE49-F238E27FC236}">
              <a16:creationId xmlns:a16="http://schemas.microsoft.com/office/drawing/2014/main" id="{ACCB6540-6227-4A7F-BD50-ACC6E949EC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56" name="Picture 1655">
          <a:extLst>
            <a:ext uri="{FF2B5EF4-FFF2-40B4-BE49-F238E27FC236}">
              <a16:creationId xmlns:a16="http://schemas.microsoft.com/office/drawing/2014/main" id="{E57141E2-2327-410F-BE8F-B136B3A1D0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57" name="Picture 1656">
          <a:extLst>
            <a:ext uri="{FF2B5EF4-FFF2-40B4-BE49-F238E27FC236}">
              <a16:creationId xmlns:a16="http://schemas.microsoft.com/office/drawing/2014/main" id="{D8EAC066-3F6F-4104-9E80-6CC0FC41B0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58" name="Picture 1657">
          <a:extLst>
            <a:ext uri="{FF2B5EF4-FFF2-40B4-BE49-F238E27FC236}">
              <a16:creationId xmlns:a16="http://schemas.microsoft.com/office/drawing/2014/main" id="{22E71F5D-D35F-4696-9A7E-CCCF9BF96D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59" name="Picture 1658">
          <a:extLst>
            <a:ext uri="{FF2B5EF4-FFF2-40B4-BE49-F238E27FC236}">
              <a16:creationId xmlns:a16="http://schemas.microsoft.com/office/drawing/2014/main" id="{7851DA62-D48C-4E14-810B-8BC17F7898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60" name="Picture 1659">
          <a:extLst>
            <a:ext uri="{FF2B5EF4-FFF2-40B4-BE49-F238E27FC236}">
              <a16:creationId xmlns:a16="http://schemas.microsoft.com/office/drawing/2014/main" id="{6D7BFFDD-988F-4613-9B98-1904EE4DD5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61" name="Picture 1660">
          <a:extLst>
            <a:ext uri="{FF2B5EF4-FFF2-40B4-BE49-F238E27FC236}">
              <a16:creationId xmlns:a16="http://schemas.microsoft.com/office/drawing/2014/main" id="{188BF954-B147-49F0-BCB0-E7D084B961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62" name="Picture 1661">
          <a:extLst>
            <a:ext uri="{FF2B5EF4-FFF2-40B4-BE49-F238E27FC236}">
              <a16:creationId xmlns:a16="http://schemas.microsoft.com/office/drawing/2014/main" id="{3E3A5405-56FF-4CD7-8F11-9A0425B3BD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63" name="Picture 1662">
          <a:extLst>
            <a:ext uri="{FF2B5EF4-FFF2-40B4-BE49-F238E27FC236}">
              <a16:creationId xmlns:a16="http://schemas.microsoft.com/office/drawing/2014/main" id="{BE9A12DA-59A8-407E-BDBD-7F58B73FAD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64" name="Picture 1663">
          <a:extLst>
            <a:ext uri="{FF2B5EF4-FFF2-40B4-BE49-F238E27FC236}">
              <a16:creationId xmlns:a16="http://schemas.microsoft.com/office/drawing/2014/main" id="{0283F07B-BC77-4576-B9DD-EC39E463FF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1665" name="Picture 1664">
          <a:extLst>
            <a:ext uri="{FF2B5EF4-FFF2-40B4-BE49-F238E27FC236}">
              <a16:creationId xmlns:a16="http://schemas.microsoft.com/office/drawing/2014/main" id="{D1D4F0CE-9F64-4AD1-944B-D5FF9699E9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3</xdr:col>
      <xdr:colOff>0</xdr:colOff>
      <xdr:row>71</xdr:row>
      <xdr:rowOff>0</xdr:rowOff>
    </xdr:from>
    <xdr:ext cx="50800" cy="50800"/>
    <xdr:pic>
      <xdr:nvPicPr>
        <xdr:cNvPr id="1666" name="Picture 1665">
          <a:extLst>
            <a:ext uri="{FF2B5EF4-FFF2-40B4-BE49-F238E27FC236}">
              <a16:creationId xmlns:a16="http://schemas.microsoft.com/office/drawing/2014/main" id="{996BE4DF-42F7-485D-A740-A52A648C4D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667" name="Picture 1666">
          <a:extLst>
            <a:ext uri="{FF2B5EF4-FFF2-40B4-BE49-F238E27FC236}">
              <a16:creationId xmlns:a16="http://schemas.microsoft.com/office/drawing/2014/main" id="{20AA143F-A2AF-4AF0-B1E7-58DBC5647A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72</xdr:row>
      <xdr:rowOff>0</xdr:rowOff>
    </xdr:from>
    <xdr:ext cx="50800" cy="50800"/>
    <xdr:pic>
      <xdr:nvPicPr>
        <xdr:cNvPr id="1668" name="Picture 1667">
          <a:extLst>
            <a:ext uri="{FF2B5EF4-FFF2-40B4-BE49-F238E27FC236}">
              <a16:creationId xmlns:a16="http://schemas.microsoft.com/office/drawing/2014/main" id="{17DDCE3B-23C5-41DF-829B-FA42BDA27D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669" name="Picture 1668">
          <a:extLst>
            <a:ext uri="{FF2B5EF4-FFF2-40B4-BE49-F238E27FC236}">
              <a16:creationId xmlns:a16="http://schemas.microsoft.com/office/drawing/2014/main" id="{199AB524-0CAF-4A15-96CD-1452364D6B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73</xdr:row>
      <xdr:rowOff>0</xdr:rowOff>
    </xdr:from>
    <xdr:ext cx="50800" cy="50800"/>
    <xdr:pic>
      <xdr:nvPicPr>
        <xdr:cNvPr id="1670" name="Picture 1669">
          <a:extLst>
            <a:ext uri="{FF2B5EF4-FFF2-40B4-BE49-F238E27FC236}">
              <a16:creationId xmlns:a16="http://schemas.microsoft.com/office/drawing/2014/main" id="{07681389-70E3-41D2-A1D8-269F73A0F4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671" name="Picture 1670">
          <a:extLst>
            <a:ext uri="{FF2B5EF4-FFF2-40B4-BE49-F238E27FC236}">
              <a16:creationId xmlns:a16="http://schemas.microsoft.com/office/drawing/2014/main" id="{18D2E941-4EC2-46BB-88CD-D31EE45637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71</xdr:row>
      <xdr:rowOff>0</xdr:rowOff>
    </xdr:from>
    <xdr:ext cx="50800" cy="50800"/>
    <xdr:pic>
      <xdr:nvPicPr>
        <xdr:cNvPr id="1672" name="Picture 1671">
          <a:extLst>
            <a:ext uri="{FF2B5EF4-FFF2-40B4-BE49-F238E27FC236}">
              <a16:creationId xmlns:a16="http://schemas.microsoft.com/office/drawing/2014/main" id="{D9FCF2F9-AB01-4445-A96E-B9070D6955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673" name="Picture 1672">
          <a:extLst>
            <a:ext uri="{FF2B5EF4-FFF2-40B4-BE49-F238E27FC236}">
              <a16:creationId xmlns:a16="http://schemas.microsoft.com/office/drawing/2014/main" id="{BE898464-2C2E-438B-BF01-B145C97229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674" name="Picture 1673">
          <a:extLst>
            <a:ext uri="{FF2B5EF4-FFF2-40B4-BE49-F238E27FC236}">
              <a16:creationId xmlns:a16="http://schemas.microsoft.com/office/drawing/2014/main" id="{257B862E-CE60-4CA2-8194-C1E94DEF03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675" name="Picture 1674">
          <a:extLst>
            <a:ext uri="{FF2B5EF4-FFF2-40B4-BE49-F238E27FC236}">
              <a16:creationId xmlns:a16="http://schemas.microsoft.com/office/drawing/2014/main" id="{A4A7C678-5BCA-4F9D-8180-A4F41C71C2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676" name="Picture 1675">
          <a:extLst>
            <a:ext uri="{FF2B5EF4-FFF2-40B4-BE49-F238E27FC236}">
              <a16:creationId xmlns:a16="http://schemas.microsoft.com/office/drawing/2014/main" id="{8167D01B-BDF0-46E0-A8B6-4E4EE7B728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677" name="Picture 1676">
          <a:extLst>
            <a:ext uri="{FF2B5EF4-FFF2-40B4-BE49-F238E27FC236}">
              <a16:creationId xmlns:a16="http://schemas.microsoft.com/office/drawing/2014/main" id="{F72254B5-37E4-4512-BBAE-DCA9A47CE9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678" name="Picture 1677">
          <a:extLst>
            <a:ext uri="{FF2B5EF4-FFF2-40B4-BE49-F238E27FC236}">
              <a16:creationId xmlns:a16="http://schemas.microsoft.com/office/drawing/2014/main" id="{7B166076-E858-484D-AA3B-2281124AAC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72</xdr:row>
      <xdr:rowOff>0</xdr:rowOff>
    </xdr:from>
    <xdr:ext cx="50800" cy="50800"/>
    <xdr:pic>
      <xdr:nvPicPr>
        <xdr:cNvPr id="1679" name="Picture 1678">
          <a:extLst>
            <a:ext uri="{FF2B5EF4-FFF2-40B4-BE49-F238E27FC236}">
              <a16:creationId xmlns:a16="http://schemas.microsoft.com/office/drawing/2014/main" id="{27A8EF17-C387-41B7-A479-1F1746E882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680" name="Picture 1679">
          <a:extLst>
            <a:ext uri="{FF2B5EF4-FFF2-40B4-BE49-F238E27FC236}">
              <a16:creationId xmlns:a16="http://schemas.microsoft.com/office/drawing/2014/main" id="{8820046E-98A2-40B7-A48D-0155420E52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681" name="Picture 1680">
          <a:extLst>
            <a:ext uri="{FF2B5EF4-FFF2-40B4-BE49-F238E27FC236}">
              <a16:creationId xmlns:a16="http://schemas.microsoft.com/office/drawing/2014/main" id="{CD887191-411E-4CF0-B3B0-01E9B25192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682" name="Picture 1681">
          <a:extLst>
            <a:ext uri="{FF2B5EF4-FFF2-40B4-BE49-F238E27FC236}">
              <a16:creationId xmlns:a16="http://schemas.microsoft.com/office/drawing/2014/main" id="{36B534B6-CAF7-4140-8C0B-548E91A5603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683" name="Picture 1682">
          <a:extLst>
            <a:ext uri="{FF2B5EF4-FFF2-40B4-BE49-F238E27FC236}">
              <a16:creationId xmlns:a16="http://schemas.microsoft.com/office/drawing/2014/main" id="{26F83DE9-1678-47B1-A82F-98B6167B81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684" name="Picture 1683">
          <a:extLst>
            <a:ext uri="{FF2B5EF4-FFF2-40B4-BE49-F238E27FC236}">
              <a16:creationId xmlns:a16="http://schemas.microsoft.com/office/drawing/2014/main" id="{5BA000D4-646F-4BEA-8E49-C4E6983EA8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685" name="Picture 1684">
          <a:extLst>
            <a:ext uri="{FF2B5EF4-FFF2-40B4-BE49-F238E27FC236}">
              <a16:creationId xmlns:a16="http://schemas.microsoft.com/office/drawing/2014/main" id="{AD1E59E1-70C1-45F1-88B0-7F2DA0A05F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71</xdr:row>
      <xdr:rowOff>0</xdr:rowOff>
    </xdr:from>
    <xdr:ext cx="50800" cy="50800"/>
    <xdr:pic>
      <xdr:nvPicPr>
        <xdr:cNvPr id="1686" name="Picture 1685">
          <a:extLst>
            <a:ext uri="{FF2B5EF4-FFF2-40B4-BE49-F238E27FC236}">
              <a16:creationId xmlns:a16="http://schemas.microsoft.com/office/drawing/2014/main" id="{BB0B2542-80DA-43F1-BAFE-96C5D99B16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687" name="Picture 1686">
          <a:extLst>
            <a:ext uri="{FF2B5EF4-FFF2-40B4-BE49-F238E27FC236}">
              <a16:creationId xmlns:a16="http://schemas.microsoft.com/office/drawing/2014/main" id="{B6034C03-0777-4269-8A3A-B3406B9973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688" name="Picture 1687">
          <a:extLst>
            <a:ext uri="{FF2B5EF4-FFF2-40B4-BE49-F238E27FC236}">
              <a16:creationId xmlns:a16="http://schemas.microsoft.com/office/drawing/2014/main" id="{8FCED526-4491-417B-B73B-607ADB30B6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72</xdr:row>
      <xdr:rowOff>0</xdr:rowOff>
    </xdr:from>
    <xdr:ext cx="50800" cy="50800"/>
    <xdr:pic>
      <xdr:nvPicPr>
        <xdr:cNvPr id="1689" name="Picture 1688">
          <a:extLst>
            <a:ext uri="{FF2B5EF4-FFF2-40B4-BE49-F238E27FC236}">
              <a16:creationId xmlns:a16="http://schemas.microsoft.com/office/drawing/2014/main" id="{B8D76371-85A4-45FA-BEDE-6CA70E522A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690" name="Picture 1689">
          <a:extLst>
            <a:ext uri="{FF2B5EF4-FFF2-40B4-BE49-F238E27FC236}">
              <a16:creationId xmlns:a16="http://schemas.microsoft.com/office/drawing/2014/main" id="{875250CA-55EA-46BD-8C9C-A8EF0981B8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691" name="Picture 1690">
          <a:extLst>
            <a:ext uri="{FF2B5EF4-FFF2-40B4-BE49-F238E27FC236}">
              <a16:creationId xmlns:a16="http://schemas.microsoft.com/office/drawing/2014/main" id="{CFD6BE76-13F2-4DE5-86A7-9E1EA9B1CA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73</xdr:row>
      <xdr:rowOff>0</xdr:rowOff>
    </xdr:from>
    <xdr:ext cx="50800" cy="50800"/>
    <xdr:pic>
      <xdr:nvPicPr>
        <xdr:cNvPr id="1692" name="Picture 1691">
          <a:extLst>
            <a:ext uri="{FF2B5EF4-FFF2-40B4-BE49-F238E27FC236}">
              <a16:creationId xmlns:a16="http://schemas.microsoft.com/office/drawing/2014/main" id="{523ED50B-0E6B-44BE-AE09-435345D529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693" name="Picture 1692">
          <a:extLst>
            <a:ext uri="{FF2B5EF4-FFF2-40B4-BE49-F238E27FC236}">
              <a16:creationId xmlns:a16="http://schemas.microsoft.com/office/drawing/2014/main" id="{44652F83-1536-455C-85D8-8A5A665D59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694" name="Picture 1693">
          <a:extLst>
            <a:ext uri="{FF2B5EF4-FFF2-40B4-BE49-F238E27FC236}">
              <a16:creationId xmlns:a16="http://schemas.microsoft.com/office/drawing/2014/main" id="{9E31F130-C9D8-4711-8A79-3FD45DF151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695" name="Picture 1694">
          <a:extLst>
            <a:ext uri="{FF2B5EF4-FFF2-40B4-BE49-F238E27FC236}">
              <a16:creationId xmlns:a16="http://schemas.microsoft.com/office/drawing/2014/main" id="{613BA2CE-CE9A-44EA-83EB-7EBB124E5C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696" name="Picture 1695">
          <a:extLst>
            <a:ext uri="{FF2B5EF4-FFF2-40B4-BE49-F238E27FC236}">
              <a16:creationId xmlns:a16="http://schemas.microsoft.com/office/drawing/2014/main" id="{62171354-BFA3-4C08-A195-84F5D901EA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697" name="Picture 1696">
          <a:extLst>
            <a:ext uri="{FF2B5EF4-FFF2-40B4-BE49-F238E27FC236}">
              <a16:creationId xmlns:a16="http://schemas.microsoft.com/office/drawing/2014/main" id="{12767DD9-E870-4564-8679-A31943EB5F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698" name="Picture 1697">
          <a:extLst>
            <a:ext uri="{FF2B5EF4-FFF2-40B4-BE49-F238E27FC236}">
              <a16:creationId xmlns:a16="http://schemas.microsoft.com/office/drawing/2014/main" id="{D04432A1-2ECD-4F06-87AC-C8E6C571B3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699" name="Picture 1698">
          <a:extLst>
            <a:ext uri="{FF2B5EF4-FFF2-40B4-BE49-F238E27FC236}">
              <a16:creationId xmlns:a16="http://schemas.microsoft.com/office/drawing/2014/main" id="{9EE736F4-1C16-4EE3-8230-BFE8771032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00" name="Picture 1699">
          <a:extLst>
            <a:ext uri="{FF2B5EF4-FFF2-40B4-BE49-F238E27FC236}">
              <a16:creationId xmlns:a16="http://schemas.microsoft.com/office/drawing/2014/main" id="{95F09066-B99C-4BD1-857E-58DEFE7807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71</xdr:row>
      <xdr:rowOff>0</xdr:rowOff>
    </xdr:from>
    <xdr:ext cx="50800" cy="50800"/>
    <xdr:pic>
      <xdr:nvPicPr>
        <xdr:cNvPr id="1701" name="Picture 1700">
          <a:extLst>
            <a:ext uri="{FF2B5EF4-FFF2-40B4-BE49-F238E27FC236}">
              <a16:creationId xmlns:a16="http://schemas.microsoft.com/office/drawing/2014/main" id="{20750763-DA6D-4265-A76E-B0AD366B71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02" name="Picture 1701">
          <a:extLst>
            <a:ext uri="{FF2B5EF4-FFF2-40B4-BE49-F238E27FC236}">
              <a16:creationId xmlns:a16="http://schemas.microsoft.com/office/drawing/2014/main" id="{318D90D8-4506-42D1-8986-B99E44C9A9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03" name="Picture 1702">
          <a:extLst>
            <a:ext uri="{FF2B5EF4-FFF2-40B4-BE49-F238E27FC236}">
              <a16:creationId xmlns:a16="http://schemas.microsoft.com/office/drawing/2014/main" id="{EE27C420-A492-4282-813F-6E74820FC9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04" name="Picture 1703">
          <a:extLst>
            <a:ext uri="{FF2B5EF4-FFF2-40B4-BE49-F238E27FC236}">
              <a16:creationId xmlns:a16="http://schemas.microsoft.com/office/drawing/2014/main" id="{4DA9863A-05B0-4F57-8110-27AEA6ABE2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05" name="Picture 1704">
          <a:extLst>
            <a:ext uri="{FF2B5EF4-FFF2-40B4-BE49-F238E27FC236}">
              <a16:creationId xmlns:a16="http://schemas.microsoft.com/office/drawing/2014/main" id="{AF131FB2-622E-4C8E-830E-19547F15ED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06" name="Picture 1705">
          <a:extLst>
            <a:ext uri="{FF2B5EF4-FFF2-40B4-BE49-F238E27FC236}">
              <a16:creationId xmlns:a16="http://schemas.microsoft.com/office/drawing/2014/main" id="{2DC3A044-A5AD-4016-B30E-3893B95B38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07" name="Picture 1706">
          <a:extLst>
            <a:ext uri="{FF2B5EF4-FFF2-40B4-BE49-F238E27FC236}">
              <a16:creationId xmlns:a16="http://schemas.microsoft.com/office/drawing/2014/main" id="{61721615-5B45-456E-97F9-3E739DA850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708" name="Picture 1707">
          <a:extLst>
            <a:ext uri="{FF2B5EF4-FFF2-40B4-BE49-F238E27FC236}">
              <a16:creationId xmlns:a16="http://schemas.microsoft.com/office/drawing/2014/main" id="{D2FC3F8F-F0C2-473B-9E97-B66A072482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709" name="Picture 1708">
          <a:extLst>
            <a:ext uri="{FF2B5EF4-FFF2-40B4-BE49-F238E27FC236}">
              <a16:creationId xmlns:a16="http://schemas.microsoft.com/office/drawing/2014/main" id="{22759AB9-B038-4F7F-935D-B7FF95C0E4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10" name="Picture 1709">
          <a:extLst>
            <a:ext uri="{FF2B5EF4-FFF2-40B4-BE49-F238E27FC236}">
              <a16:creationId xmlns:a16="http://schemas.microsoft.com/office/drawing/2014/main" id="{7BC7FEB3-AF82-4D64-91AF-029B36FB27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11" name="Picture 1710">
          <a:extLst>
            <a:ext uri="{FF2B5EF4-FFF2-40B4-BE49-F238E27FC236}">
              <a16:creationId xmlns:a16="http://schemas.microsoft.com/office/drawing/2014/main" id="{B3AD6C77-8321-42B3-B845-77D1ADED42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12" name="Picture 1711">
          <a:extLst>
            <a:ext uri="{FF2B5EF4-FFF2-40B4-BE49-F238E27FC236}">
              <a16:creationId xmlns:a16="http://schemas.microsoft.com/office/drawing/2014/main" id="{50AC5503-063C-4E6E-B79A-B9496DFB12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13" name="Picture 1712">
          <a:extLst>
            <a:ext uri="{FF2B5EF4-FFF2-40B4-BE49-F238E27FC236}">
              <a16:creationId xmlns:a16="http://schemas.microsoft.com/office/drawing/2014/main" id="{00D23C7C-45F2-4AE1-97E7-67E8DB0036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714" name="Picture 1713">
          <a:extLst>
            <a:ext uri="{FF2B5EF4-FFF2-40B4-BE49-F238E27FC236}">
              <a16:creationId xmlns:a16="http://schemas.microsoft.com/office/drawing/2014/main" id="{7AF94495-1C60-4BD7-B3DC-ADA129C9A5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715" name="Picture 1714">
          <a:extLst>
            <a:ext uri="{FF2B5EF4-FFF2-40B4-BE49-F238E27FC236}">
              <a16:creationId xmlns:a16="http://schemas.microsoft.com/office/drawing/2014/main" id="{D315E7AD-CC02-44A3-A0EC-4A691B1EFB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16" name="Picture 1715">
          <a:extLst>
            <a:ext uri="{FF2B5EF4-FFF2-40B4-BE49-F238E27FC236}">
              <a16:creationId xmlns:a16="http://schemas.microsoft.com/office/drawing/2014/main" id="{F34E4747-59CC-4E13-8463-FBEB3D1A88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17" name="Picture 1716">
          <a:extLst>
            <a:ext uri="{FF2B5EF4-FFF2-40B4-BE49-F238E27FC236}">
              <a16:creationId xmlns:a16="http://schemas.microsoft.com/office/drawing/2014/main" id="{E8E2B586-553D-421C-83BA-7BCF0197A7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18" name="Picture 1717">
          <a:extLst>
            <a:ext uri="{FF2B5EF4-FFF2-40B4-BE49-F238E27FC236}">
              <a16:creationId xmlns:a16="http://schemas.microsoft.com/office/drawing/2014/main" id="{586B40D0-0E04-475E-B478-79368FB25D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19" name="Picture 1718">
          <a:extLst>
            <a:ext uri="{FF2B5EF4-FFF2-40B4-BE49-F238E27FC236}">
              <a16:creationId xmlns:a16="http://schemas.microsoft.com/office/drawing/2014/main" id="{156DDF1B-CBC5-4080-A6BB-213BE640C2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20" name="Picture 1719">
          <a:extLst>
            <a:ext uri="{FF2B5EF4-FFF2-40B4-BE49-F238E27FC236}">
              <a16:creationId xmlns:a16="http://schemas.microsoft.com/office/drawing/2014/main" id="{8ED175CA-55AF-4419-978C-C759832764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21" name="Picture 1720">
          <a:extLst>
            <a:ext uri="{FF2B5EF4-FFF2-40B4-BE49-F238E27FC236}">
              <a16:creationId xmlns:a16="http://schemas.microsoft.com/office/drawing/2014/main" id="{E2F5BF6E-9B20-4544-BFE1-6ADA0D1481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22" name="Picture 1721">
          <a:extLst>
            <a:ext uri="{FF2B5EF4-FFF2-40B4-BE49-F238E27FC236}">
              <a16:creationId xmlns:a16="http://schemas.microsoft.com/office/drawing/2014/main" id="{B1E96F0E-CA4D-433D-B7F6-3173F6BC90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23" name="Picture 1722">
          <a:extLst>
            <a:ext uri="{FF2B5EF4-FFF2-40B4-BE49-F238E27FC236}">
              <a16:creationId xmlns:a16="http://schemas.microsoft.com/office/drawing/2014/main" id="{A4220331-DE6B-4DBE-8816-AAD956DABC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24" name="Picture 1723">
          <a:extLst>
            <a:ext uri="{FF2B5EF4-FFF2-40B4-BE49-F238E27FC236}">
              <a16:creationId xmlns:a16="http://schemas.microsoft.com/office/drawing/2014/main" id="{D5836357-8D68-4045-902F-4C55460069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725" name="Picture 1724">
          <a:extLst>
            <a:ext uri="{FF2B5EF4-FFF2-40B4-BE49-F238E27FC236}">
              <a16:creationId xmlns:a16="http://schemas.microsoft.com/office/drawing/2014/main" id="{44E8ED60-2503-4074-ACAE-6576C7A232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726" name="Picture 1725">
          <a:extLst>
            <a:ext uri="{FF2B5EF4-FFF2-40B4-BE49-F238E27FC236}">
              <a16:creationId xmlns:a16="http://schemas.microsoft.com/office/drawing/2014/main" id="{CF53CF79-666F-426D-A4BE-9B25BF0855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27" name="Picture 1726">
          <a:extLst>
            <a:ext uri="{FF2B5EF4-FFF2-40B4-BE49-F238E27FC236}">
              <a16:creationId xmlns:a16="http://schemas.microsoft.com/office/drawing/2014/main" id="{7EC12953-12DB-4375-A570-49265408DE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28" name="Picture 1727">
          <a:extLst>
            <a:ext uri="{FF2B5EF4-FFF2-40B4-BE49-F238E27FC236}">
              <a16:creationId xmlns:a16="http://schemas.microsoft.com/office/drawing/2014/main" id="{10284F8D-0F51-4D04-8DAA-693C2F94CD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29" name="Picture 1728">
          <a:extLst>
            <a:ext uri="{FF2B5EF4-FFF2-40B4-BE49-F238E27FC236}">
              <a16:creationId xmlns:a16="http://schemas.microsoft.com/office/drawing/2014/main" id="{FAEB1502-6F79-478F-B38E-82D57622D8B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30" name="Picture 1729">
          <a:extLst>
            <a:ext uri="{FF2B5EF4-FFF2-40B4-BE49-F238E27FC236}">
              <a16:creationId xmlns:a16="http://schemas.microsoft.com/office/drawing/2014/main" id="{B25CFBC8-E065-478A-A778-2875C61021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31" name="Picture 1730">
          <a:extLst>
            <a:ext uri="{FF2B5EF4-FFF2-40B4-BE49-F238E27FC236}">
              <a16:creationId xmlns:a16="http://schemas.microsoft.com/office/drawing/2014/main" id="{5A5AE247-BE85-4D16-A5A6-DFED9E434C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732" name="Picture 1731">
          <a:extLst>
            <a:ext uri="{FF2B5EF4-FFF2-40B4-BE49-F238E27FC236}">
              <a16:creationId xmlns:a16="http://schemas.microsoft.com/office/drawing/2014/main" id="{C19A5E7C-6561-4AF2-A2E7-B16C2E5667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733" name="Picture 1732">
          <a:extLst>
            <a:ext uri="{FF2B5EF4-FFF2-40B4-BE49-F238E27FC236}">
              <a16:creationId xmlns:a16="http://schemas.microsoft.com/office/drawing/2014/main" id="{3EFD2DE6-6D0B-4596-B25C-0E3DB4FEC3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34" name="Picture 1733">
          <a:extLst>
            <a:ext uri="{FF2B5EF4-FFF2-40B4-BE49-F238E27FC236}">
              <a16:creationId xmlns:a16="http://schemas.microsoft.com/office/drawing/2014/main" id="{342FB462-FF06-43E6-A118-1A3312051B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35" name="Picture 1734">
          <a:extLst>
            <a:ext uri="{FF2B5EF4-FFF2-40B4-BE49-F238E27FC236}">
              <a16:creationId xmlns:a16="http://schemas.microsoft.com/office/drawing/2014/main" id="{B6FA72FD-74CF-4622-A54F-062A1E97F6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36" name="Picture 1735">
          <a:extLst>
            <a:ext uri="{FF2B5EF4-FFF2-40B4-BE49-F238E27FC236}">
              <a16:creationId xmlns:a16="http://schemas.microsoft.com/office/drawing/2014/main" id="{26B8022D-112F-453B-9FB9-E4DC2CED4F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37" name="Picture 1736">
          <a:extLst>
            <a:ext uri="{FF2B5EF4-FFF2-40B4-BE49-F238E27FC236}">
              <a16:creationId xmlns:a16="http://schemas.microsoft.com/office/drawing/2014/main" id="{D27DDF4C-9CD3-416F-874A-B15F2E91BD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38" name="Picture 1737">
          <a:extLst>
            <a:ext uri="{FF2B5EF4-FFF2-40B4-BE49-F238E27FC236}">
              <a16:creationId xmlns:a16="http://schemas.microsoft.com/office/drawing/2014/main" id="{A4617639-77BB-41F7-BA58-0AF5A49C8B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39" name="Picture 1738">
          <a:extLst>
            <a:ext uri="{FF2B5EF4-FFF2-40B4-BE49-F238E27FC236}">
              <a16:creationId xmlns:a16="http://schemas.microsoft.com/office/drawing/2014/main" id="{304C9CE1-1E7B-4DE6-B99B-462AB407063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40" name="Picture 1739">
          <a:extLst>
            <a:ext uri="{FF2B5EF4-FFF2-40B4-BE49-F238E27FC236}">
              <a16:creationId xmlns:a16="http://schemas.microsoft.com/office/drawing/2014/main" id="{3B5FA1F1-C7A5-48A7-B2D9-FB429AB935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41" name="Picture 1740">
          <a:extLst>
            <a:ext uri="{FF2B5EF4-FFF2-40B4-BE49-F238E27FC236}">
              <a16:creationId xmlns:a16="http://schemas.microsoft.com/office/drawing/2014/main" id="{47322D7D-EAF5-42CC-B0FC-BE98BDE022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742" name="Picture 1741">
          <a:extLst>
            <a:ext uri="{FF2B5EF4-FFF2-40B4-BE49-F238E27FC236}">
              <a16:creationId xmlns:a16="http://schemas.microsoft.com/office/drawing/2014/main" id="{93395673-8A17-459F-84A7-07D8FD361A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743" name="Picture 1742">
          <a:extLst>
            <a:ext uri="{FF2B5EF4-FFF2-40B4-BE49-F238E27FC236}">
              <a16:creationId xmlns:a16="http://schemas.microsoft.com/office/drawing/2014/main" id="{9A419E61-1DC6-47EF-A70C-DBC26057CB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44" name="Picture 1743">
          <a:extLst>
            <a:ext uri="{FF2B5EF4-FFF2-40B4-BE49-F238E27FC236}">
              <a16:creationId xmlns:a16="http://schemas.microsoft.com/office/drawing/2014/main" id="{4D66E17D-B922-4D7F-9003-DC25A6BC85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45" name="Picture 1744">
          <a:extLst>
            <a:ext uri="{FF2B5EF4-FFF2-40B4-BE49-F238E27FC236}">
              <a16:creationId xmlns:a16="http://schemas.microsoft.com/office/drawing/2014/main" id="{B3CC8DA3-3837-45CE-A6C4-19FEBAF35B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46" name="Picture 1745">
          <a:extLst>
            <a:ext uri="{FF2B5EF4-FFF2-40B4-BE49-F238E27FC236}">
              <a16:creationId xmlns:a16="http://schemas.microsoft.com/office/drawing/2014/main" id="{C88ADE5C-3C09-4BED-8F9A-B5E06FE23E0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47" name="Picture 1746">
          <a:extLst>
            <a:ext uri="{FF2B5EF4-FFF2-40B4-BE49-F238E27FC236}">
              <a16:creationId xmlns:a16="http://schemas.microsoft.com/office/drawing/2014/main" id="{FBA66E55-A50A-41F9-AE82-8C85F4F2CF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48" name="Picture 1747">
          <a:extLst>
            <a:ext uri="{FF2B5EF4-FFF2-40B4-BE49-F238E27FC236}">
              <a16:creationId xmlns:a16="http://schemas.microsoft.com/office/drawing/2014/main" id="{BCF9E1DA-C7FA-45C1-92A5-6A0EE3D331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49" name="Picture 1748">
          <a:extLst>
            <a:ext uri="{FF2B5EF4-FFF2-40B4-BE49-F238E27FC236}">
              <a16:creationId xmlns:a16="http://schemas.microsoft.com/office/drawing/2014/main" id="{A8A73EA9-3A62-4838-A39B-8CDF7D4867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50" name="Picture 1749">
          <a:extLst>
            <a:ext uri="{FF2B5EF4-FFF2-40B4-BE49-F238E27FC236}">
              <a16:creationId xmlns:a16="http://schemas.microsoft.com/office/drawing/2014/main" id="{D2DC4852-E488-4A3B-A626-9D7AE59D66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51" name="Picture 1750">
          <a:extLst>
            <a:ext uri="{FF2B5EF4-FFF2-40B4-BE49-F238E27FC236}">
              <a16:creationId xmlns:a16="http://schemas.microsoft.com/office/drawing/2014/main" id="{27A9E3EA-0BB8-4BBA-B1C2-CF66AF07B9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52" name="Picture 1751">
          <a:extLst>
            <a:ext uri="{FF2B5EF4-FFF2-40B4-BE49-F238E27FC236}">
              <a16:creationId xmlns:a16="http://schemas.microsoft.com/office/drawing/2014/main" id="{F315092E-3000-4C34-BA43-BB47CC0F56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53" name="Picture 1752">
          <a:extLst>
            <a:ext uri="{FF2B5EF4-FFF2-40B4-BE49-F238E27FC236}">
              <a16:creationId xmlns:a16="http://schemas.microsoft.com/office/drawing/2014/main" id="{5C408189-2CE0-444B-9777-F379041B99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73</xdr:row>
      <xdr:rowOff>0</xdr:rowOff>
    </xdr:from>
    <xdr:ext cx="50800" cy="50800"/>
    <xdr:pic>
      <xdr:nvPicPr>
        <xdr:cNvPr id="1754" name="Picture 1753">
          <a:extLst>
            <a:ext uri="{FF2B5EF4-FFF2-40B4-BE49-F238E27FC236}">
              <a16:creationId xmlns:a16="http://schemas.microsoft.com/office/drawing/2014/main" id="{D226FD69-6DF5-426B-81F5-78596A7F71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55" name="Picture 1754">
          <a:extLst>
            <a:ext uri="{FF2B5EF4-FFF2-40B4-BE49-F238E27FC236}">
              <a16:creationId xmlns:a16="http://schemas.microsoft.com/office/drawing/2014/main" id="{79280224-F985-4213-B711-2144353282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756" name="Picture 1755">
          <a:extLst>
            <a:ext uri="{FF2B5EF4-FFF2-40B4-BE49-F238E27FC236}">
              <a16:creationId xmlns:a16="http://schemas.microsoft.com/office/drawing/2014/main" id="{1233CEEF-2B00-46A9-8C53-273990F576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757" name="Picture 1756">
          <a:extLst>
            <a:ext uri="{FF2B5EF4-FFF2-40B4-BE49-F238E27FC236}">
              <a16:creationId xmlns:a16="http://schemas.microsoft.com/office/drawing/2014/main" id="{90053739-43A7-46A8-8E68-31A9CBC0C8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71</xdr:row>
      <xdr:rowOff>0</xdr:rowOff>
    </xdr:from>
    <xdr:ext cx="50800" cy="50800"/>
    <xdr:pic>
      <xdr:nvPicPr>
        <xdr:cNvPr id="1758" name="Picture 1757">
          <a:extLst>
            <a:ext uri="{FF2B5EF4-FFF2-40B4-BE49-F238E27FC236}">
              <a16:creationId xmlns:a16="http://schemas.microsoft.com/office/drawing/2014/main" id="{EEEAFFCA-BC72-4552-A525-EA602FB2ED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759" name="Picture 1758">
          <a:extLst>
            <a:ext uri="{FF2B5EF4-FFF2-40B4-BE49-F238E27FC236}">
              <a16:creationId xmlns:a16="http://schemas.microsoft.com/office/drawing/2014/main" id="{2C029553-DE62-44AF-A39A-5F08D701F2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60" name="Picture 1759">
          <a:extLst>
            <a:ext uri="{FF2B5EF4-FFF2-40B4-BE49-F238E27FC236}">
              <a16:creationId xmlns:a16="http://schemas.microsoft.com/office/drawing/2014/main" id="{F82D2254-4266-46E7-8A63-D6CB5A67B1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61" name="Picture 1760">
          <a:extLst>
            <a:ext uri="{FF2B5EF4-FFF2-40B4-BE49-F238E27FC236}">
              <a16:creationId xmlns:a16="http://schemas.microsoft.com/office/drawing/2014/main" id="{35E69288-5E96-44C5-A067-0BA7350509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62" name="Picture 1761">
          <a:extLst>
            <a:ext uri="{FF2B5EF4-FFF2-40B4-BE49-F238E27FC236}">
              <a16:creationId xmlns:a16="http://schemas.microsoft.com/office/drawing/2014/main" id="{E09A4973-4AF3-4CBE-BC71-180D7593EF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63" name="Picture 1762">
          <a:extLst>
            <a:ext uri="{FF2B5EF4-FFF2-40B4-BE49-F238E27FC236}">
              <a16:creationId xmlns:a16="http://schemas.microsoft.com/office/drawing/2014/main" id="{1F541B1E-2843-41D7-932A-F7A5069292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64" name="Picture 1763">
          <a:extLst>
            <a:ext uri="{FF2B5EF4-FFF2-40B4-BE49-F238E27FC236}">
              <a16:creationId xmlns:a16="http://schemas.microsoft.com/office/drawing/2014/main" id="{99907861-CB11-4FFA-A832-C42574DB08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73</xdr:row>
      <xdr:rowOff>0</xdr:rowOff>
    </xdr:from>
    <xdr:ext cx="50800" cy="50800"/>
    <xdr:pic>
      <xdr:nvPicPr>
        <xdr:cNvPr id="1765" name="Picture 1764">
          <a:extLst>
            <a:ext uri="{FF2B5EF4-FFF2-40B4-BE49-F238E27FC236}">
              <a16:creationId xmlns:a16="http://schemas.microsoft.com/office/drawing/2014/main" id="{EB513C4E-71CD-420C-BA21-1FD17B8C82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766" name="Picture 1765">
          <a:extLst>
            <a:ext uri="{FF2B5EF4-FFF2-40B4-BE49-F238E27FC236}">
              <a16:creationId xmlns:a16="http://schemas.microsoft.com/office/drawing/2014/main" id="{62693538-3BF7-4776-99E2-2FA805C76E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67" name="Picture 1766">
          <a:extLst>
            <a:ext uri="{FF2B5EF4-FFF2-40B4-BE49-F238E27FC236}">
              <a16:creationId xmlns:a16="http://schemas.microsoft.com/office/drawing/2014/main" id="{0601242E-764D-4999-B857-4A7408FA7D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68" name="Picture 1767">
          <a:extLst>
            <a:ext uri="{FF2B5EF4-FFF2-40B4-BE49-F238E27FC236}">
              <a16:creationId xmlns:a16="http://schemas.microsoft.com/office/drawing/2014/main" id="{F1DDE8F1-313A-4AF0-B3B6-E74F5A63F0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69" name="Picture 1768">
          <a:extLst>
            <a:ext uri="{FF2B5EF4-FFF2-40B4-BE49-F238E27FC236}">
              <a16:creationId xmlns:a16="http://schemas.microsoft.com/office/drawing/2014/main" id="{8383D508-CC77-47A1-9D98-0F2910103C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70" name="Picture 1769">
          <a:extLst>
            <a:ext uri="{FF2B5EF4-FFF2-40B4-BE49-F238E27FC236}">
              <a16:creationId xmlns:a16="http://schemas.microsoft.com/office/drawing/2014/main" id="{6CAA7E9A-074B-4AE6-BA26-46355EE7DD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71" name="Picture 1770">
          <a:extLst>
            <a:ext uri="{FF2B5EF4-FFF2-40B4-BE49-F238E27FC236}">
              <a16:creationId xmlns:a16="http://schemas.microsoft.com/office/drawing/2014/main" id="{909DC0C7-26FC-450C-BB7C-A2091D8529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71</xdr:row>
      <xdr:rowOff>0</xdr:rowOff>
    </xdr:from>
    <xdr:ext cx="50800" cy="50800"/>
    <xdr:pic>
      <xdr:nvPicPr>
        <xdr:cNvPr id="1772" name="Picture 1771">
          <a:extLst>
            <a:ext uri="{FF2B5EF4-FFF2-40B4-BE49-F238E27FC236}">
              <a16:creationId xmlns:a16="http://schemas.microsoft.com/office/drawing/2014/main" id="{2A8DAEBE-7A28-4892-9A4C-0164E0E3D4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73" name="Picture 1772">
          <a:extLst>
            <a:ext uri="{FF2B5EF4-FFF2-40B4-BE49-F238E27FC236}">
              <a16:creationId xmlns:a16="http://schemas.microsoft.com/office/drawing/2014/main" id="{F60DB504-3CFD-406E-8F57-1F05D7BAB1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74" name="Picture 1773">
          <a:extLst>
            <a:ext uri="{FF2B5EF4-FFF2-40B4-BE49-F238E27FC236}">
              <a16:creationId xmlns:a16="http://schemas.microsoft.com/office/drawing/2014/main" id="{C6851715-E9FF-4302-AF52-6F73BB6B8C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73</xdr:row>
      <xdr:rowOff>0</xdr:rowOff>
    </xdr:from>
    <xdr:ext cx="50800" cy="50800"/>
    <xdr:pic>
      <xdr:nvPicPr>
        <xdr:cNvPr id="1775" name="Picture 1774">
          <a:extLst>
            <a:ext uri="{FF2B5EF4-FFF2-40B4-BE49-F238E27FC236}">
              <a16:creationId xmlns:a16="http://schemas.microsoft.com/office/drawing/2014/main" id="{D2DBA832-C906-4C07-95B4-B1D7099969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76" name="Picture 1775">
          <a:extLst>
            <a:ext uri="{FF2B5EF4-FFF2-40B4-BE49-F238E27FC236}">
              <a16:creationId xmlns:a16="http://schemas.microsoft.com/office/drawing/2014/main" id="{2A603B7D-038F-47F9-B0D0-95C15E9A1B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77" name="Picture 1776">
          <a:extLst>
            <a:ext uri="{FF2B5EF4-FFF2-40B4-BE49-F238E27FC236}">
              <a16:creationId xmlns:a16="http://schemas.microsoft.com/office/drawing/2014/main" id="{9A9A4795-0A11-4E7F-ACB0-B36CFB0F11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78" name="Picture 1777">
          <a:extLst>
            <a:ext uri="{FF2B5EF4-FFF2-40B4-BE49-F238E27FC236}">
              <a16:creationId xmlns:a16="http://schemas.microsoft.com/office/drawing/2014/main" id="{EF4DF96C-302A-4F72-B3FC-2E6B7927B1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79" name="Picture 1778">
          <a:extLst>
            <a:ext uri="{FF2B5EF4-FFF2-40B4-BE49-F238E27FC236}">
              <a16:creationId xmlns:a16="http://schemas.microsoft.com/office/drawing/2014/main" id="{D9D6A990-AE98-4CBD-9E7E-7D1B5CE91A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780" name="Picture 1779">
          <a:extLst>
            <a:ext uri="{FF2B5EF4-FFF2-40B4-BE49-F238E27FC236}">
              <a16:creationId xmlns:a16="http://schemas.microsoft.com/office/drawing/2014/main" id="{3507A33F-90D3-44FA-BF38-EC2C0C5B36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74</xdr:row>
      <xdr:rowOff>0</xdr:rowOff>
    </xdr:from>
    <xdr:ext cx="50800" cy="50800"/>
    <xdr:pic>
      <xdr:nvPicPr>
        <xdr:cNvPr id="1781" name="Picture 1780">
          <a:extLst>
            <a:ext uri="{FF2B5EF4-FFF2-40B4-BE49-F238E27FC236}">
              <a16:creationId xmlns:a16="http://schemas.microsoft.com/office/drawing/2014/main" id="{69372009-BC2B-4D75-9F0B-6C962A1E2A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782" name="Picture 1781">
          <a:extLst>
            <a:ext uri="{FF2B5EF4-FFF2-40B4-BE49-F238E27FC236}">
              <a16:creationId xmlns:a16="http://schemas.microsoft.com/office/drawing/2014/main" id="{B8ADA1B6-0AE5-4A80-8FDC-ACB3D01834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783" name="Picture 1782">
          <a:extLst>
            <a:ext uri="{FF2B5EF4-FFF2-40B4-BE49-F238E27FC236}">
              <a16:creationId xmlns:a16="http://schemas.microsoft.com/office/drawing/2014/main" id="{67D05FF9-E6A7-436D-A39D-2E544D72D9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1784" name="Picture 1783">
          <a:extLst>
            <a:ext uri="{FF2B5EF4-FFF2-40B4-BE49-F238E27FC236}">
              <a16:creationId xmlns:a16="http://schemas.microsoft.com/office/drawing/2014/main" id="{9B89FA4B-77CE-4DA1-AFA2-BB2DA0A87F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785" name="Picture 1784">
          <a:extLst>
            <a:ext uri="{FF2B5EF4-FFF2-40B4-BE49-F238E27FC236}">
              <a16:creationId xmlns:a16="http://schemas.microsoft.com/office/drawing/2014/main" id="{3C539D89-A9BE-447C-B84B-EB09B633B0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786" name="Picture 1785">
          <a:extLst>
            <a:ext uri="{FF2B5EF4-FFF2-40B4-BE49-F238E27FC236}">
              <a16:creationId xmlns:a16="http://schemas.microsoft.com/office/drawing/2014/main" id="{44CB30AD-45A0-4C44-AA43-C14523CA65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71</xdr:row>
      <xdr:rowOff>0</xdr:rowOff>
    </xdr:from>
    <xdr:ext cx="50800" cy="50800"/>
    <xdr:pic>
      <xdr:nvPicPr>
        <xdr:cNvPr id="1787" name="Picture 1786">
          <a:extLst>
            <a:ext uri="{FF2B5EF4-FFF2-40B4-BE49-F238E27FC236}">
              <a16:creationId xmlns:a16="http://schemas.microsoft.com/office/drawing/2014/main" id="{4D1599DC-8F62-41B8-B744-B371633AC1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88" name="Picture 1787">
          <a:extLst>
            <a:ext uri="{FF2B5EF4-FFF2-40B4-BE49-F238E27FC236}">
              <a16:creationId xmlns:a16="http://schemas.microsoft.com/office/drawing/2014/main" id="{AFD1BC79-5FC3-4DB8-957B-13929083DD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89" name="Picture 1788">
          <a:extLst>
            <a:ext uri="{FF2B5EF4-FFF2-40B4-BE49-F238E27FC236}">
              <a16:creationId xmlns:a16="http://schemas.microsoft.com/office/drawing/2014/main" id="{55A17815-F4B4-481E-B2E7-E15E52A685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90" name="Picture 1789">
          <a:extLst>
            <a:ext uri="{FF2B5EF4-FFF2-40B4-BE49-F238E27FC236}">
              <a16:creationId xmlns:a16="http://schemas.microsoft.com/office/drawing/2014/main" id="{33C1C941-04F7-47D9-B709-3E4744BFAE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91" name="Picture 1790">
          <a:extLst>
            <a:ext uri="{FF2B5EF4-FFF2-40B4-BE49-F238E27FC236}">
              <a16:creationId xmlns:a16="http://schemas.microsoft.com/office/drawing/2014/main" id="{18207AF3-3691-4E16-8252-1AD7E07104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92" name="Picture 1791">
          <a:extLst>
            <a:ext uri="{FF2B5EF4-FFF2-40B4-BE49-F238E27FC236}">
              <a16:creationId xmlns:a16="http://schemas.microsoft.com/office/drawing/2014/main" id="{07717B24-CE6B-44C9-8C00-06B16C42F8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93" name="Picture 1792">
          <a:extLst>
            <a:ext uri="{FF2B5EF4-FFF2-40B4-BE49-F238E27FC236}">
              <a16:creationId xmlns:a16="http://schemas.microsoft.com/office/drawing/2014/main" id="{BDD8A3DD-0A91-4F70-B87E-9A119CEA8B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794" name="Picture 1793">
          <a:extLst>
            <a:ext uri="{FF2B5EF4-FFF2-40B4-BE49-F238E27FC236}">
              <a16:creationId xmlns:a16="http://schemas.microsoft.com/office/drawing/2014/main" id="{3DA1F946-62B8-459D-A56F-6237F15036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795" name="Picture 1794">
          <a:extLst>
            <a:ext uri="{FF2B5EF4-FFF2-40B4-BE49-F238E27FC236}">
              <a16:creationId xmlns:a16="http://schemas.microsoft.com/office/drawing/2014/main" id="{DFD8EB27-4785-4F5B-976E-3A9C012175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96" name="Picture 1795">
          <a:extLst>
            <a:ext uri="{FF2B5EF4-FFF2-40B4-BE49-F238E27FC236}">
              <a16:creationId xmlns:a16="http://schemas.microsoft.com/office/drawing/2014/main" id="{D2E3D205-82C5-46FC-8DAC-8B7EF97EAE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97" name="Picture 1796">
          <a:extLst>
            <a:ext uri="{FF2B5EF4-FFF2-40B4-BE49-F238E27FC236}">
              <a16:creationId xmlns:a16="http://schemas.microsoft.com/office/drawing/2014/main" id="{4C9B6DCC-D101-4158-A065-BF0C94663F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98" name="Picture 1797">
          <a:extLst>
            <a:ext uri="{FF2B5EF4-FFF2-40B4-BE49-F238E27FC236}">
              <a16:creationId xmlns:a16="http://schemas.microsoft.com/office/drawing/2014/main" id="{3643CF16-7BC6-4F12-A566-44F39B52B8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799" name="Picture 1798">
          <a:extLst>
            <a:ext uri="{FF2B5EF4-FFF2-40B4-BE49-F238E27FC236}">
              <a16:creationId xmlns:a16="http://schemas.microsoft.com/office/drawing/2014/main" id="{C94F5763-EB3A-4002-A546-8AFC7B9C86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800" name="Picture 1799">
          <a:extLst>
            <a:ext uri="{FF2B5EF4-FFF2-40B4-BE49-F238E27FC236}">
              <a16:creationId xmlns:a16="http://schemas.microsoft.com/office/drawing/2014/main" id="{59B560D3-D26F-474E-ACEB-FF587DA520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801" name="Picture 1800">
          <a:extLst>
            <a:ext uri="{FF2B5EF4-FFF2-40B4-BE49-F238E27FC236}">
              <a16:creationId xmlns:a16="http://schemas.microsoft.com/office/drawing/2014/main" id="{0F19CD73-C78F-417D-BA43-1C1AEA2261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02" name="Picture 1801">
          <a:extLst>
            <a:ext uri="{FF2B5EF4-FFF2-40B4-BE49-F238E27FC236}">
              <a16:creationId xmlns:a16="http://schemas.microsoft.com/office/drawing/2014/main" id="{0BABCE09-CE9B-4DAB-BC2C-11B63C57A8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03" name="Picture 1802">
          <a:extLst>
            <a:ext uri="{FF2B5EF4-FFF2-40B4-BE49-F238E27FC236}">
              <a16:creationId xmlns:a16="http://schemas.microsoft.com/office/drawing/2014/main" id="{F7839C2E-CC49-4E21-8EFA-D67CF8B5C53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04" name="Picture 1803">
          <a:extLst>
            <a:ext uri="{FF2B5EF4-FFF2-40B4-BE49-F238E27FC236}">
              <a16:creationId xmlns:a16="http://schemas.microsoft.com/office/drawing/2014/main" id="{454CA4E8-A74C-4851-A427-11526EBA2B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05" name="Picture 1804">
          <a:extLst>
            <a:ext uri="{FF2B5EF4-FFF2-40B4-BE49-F238E27FC236}">
              <a16:creationId xmlns:a16="http://schemas.microsoft.com/office/drawing/2014/main" id="{F3B1D96A-2986-4A68-9D14-3B0D106BC2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06" name="Picture 1805">
          <a:extLst>
            <a:ext uri="{FF2B5EF4-FFF2-40B4-BE49-F238E27FC236}">
              <a16:creationId xmlns:a16="http://schemas.microsoft.com/office/drawing/2014/main" id="{08887B61-435A-4BDB-BFE9-3180A56654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07" name="Picture 1806">
          <a:extLst>
            <a:ext uri="{FF2B5EF4-FFF2-40B4-BE49-F238E27FC236}">
              <a16:creationId xmlns:a16="http://schemas.microsoft.com/office/drawing/2014/main" id="{BEA47892-7162-4528-9003-6946C92A26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08" name="Picture 1807">
          <a:extLst>
            <a:ext uri="{FF2B5EF4-FFF2-40B4-BE49-F238E27FC236}">
              <a16:creationId xmlns:a16="http://schemas.microsoft.com/office/drawing/2014/main" id="{39AA18BD-1EE8-46E6-8164-26B74D4ABE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09" name="Picture 1808">
          <a:extLst>
            <a:ext uri="{FF2B5EF4-FFF2-40B4-BE49-F238E27FC236}">
              <a16:creationId xmlns:a16="http://schemas.microsoft.com/office/drawing/2014/main" id="{13966060-E0EC-4D58-ADB6-D9E59D174C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10" name="Picture 1809">
          <a:extLst>
            <a:ext uri="{FF2B5EF4-FFF2-40B4-BE49-F238E27FC236}">
              <a16:creationId xmlns:a16="http://schemas.microsoft.com/office/drawing/2014/main" id="{79F685DC-9176-44CF-B36C-6E26C103E1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811" name="Picture 1810">
          <a:extLst>
            <a:ext uri="{FF2B5EF4-FFF2-40B4-BE49-F238E27FC236}">
              <a16:creationId xmlns:a16="http://schemas.microsoft.com/office/drawing/2014/main" id="{C5F593AE-359D-4D72-A183-3AA9E549F3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812" name="Picture 1811">
          <a:extLst>
            <a:ext uri="{FF2B5EF4-FFF2-40B4-BE49-F238E27FC236}">
              <a16:creationId xmlns:a16="http://schemas.microsoft.com/office/drawing/2014/main" id="{0E7B6080-DB7C-457E-9A88-3595B4EE57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13" name="Picture 1812">
          <a:extLst>
            <a:ext uri="{FF2B5EF4-FFF2-40B4-BE49-F238E27FC236}">
              <a16:creationId xmlns:a16="http://schemas.microsoft.com/office/drawing/2014/main" id="{E8A0EF9D-D661-461B-B93C-A43CB9AC44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14" name="Picture 1813">
          <a:extLst>
            <a:ext uri="{FF2B5EF4-FFF2-40B4-BE49-F238E27FC236}">
              <a16:creationId xmlns:a16="http://schemas.microsoft.com/office/drawing/2014/main" id="{2D90938B-381D-4DDA-845D-BCA90D9C7F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15" name="Picture 1814">
          <a:extLst>
            <a:ext uri="{FF2B5EF4-FFF2-40B4-BE49-F238E27FC236}">
              <a16:creationId xmlns:a16="http://schemas.microsoft.com/office/drawing/2014/main" id="{A474C945-3875-41BE-9FA1-C2E1A110D1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16" name="Picture 1815">
          <a:extLst>
            <a:ext uri="{FF2B5EF4-FFF2-40B4-BE49-F238E27FC236}">
              <a16:creationId xmlns:a16="http://schemas.microsoft.com/office/drawing/2014/main" id="{2B6B856B-36A6-41DE-B0A6-F0BAFF7A50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17" name="Picture 1816">
          <a:extLst>
            <a:ext uri="{FF2B5EF4-FFF2-40B4-BE49-F238E27FC236}">
              <a16:creationId xmlns:a16="http://schemas.microsoft.com/office/drawing/2014/main" id="{8684EA35-A8D0-48CB-B527-3BB806D98A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818" name="Picture 1817">
          <a:extLst>
            <a:ext uri="{FF2B5EF4-FFF2-40B4-BE49-F238E27FC236}">
              <a16:creationId xmlns:a16="http://schemas.microsoft.com/office/drawing/2014/main" id="{A614E968-BC9F-47E4-94DB-E961A0C441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819" name="Picture 1818">
          <a:extLst>
            <a:ext uri="{FF2B5EF4-FFF2-40B4-BE49-F238E27FC236}">
              <a16:creationId xmlns:a16="http://schemas.microsoft.com/office/drawing/2014/main" id="{21E98C46-B637-4672-B64F-3E58AE86A7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20" name="Picture 1819">
          <a:extLst>
            <a:ext uri="{FF2B5EF4-FFF2-40B4-BE49-F238E27FC236}">
              <a16:creationId xmlns:a16="http://schemas.microsoft.com/office/drawing/2014/main" id="{330A004C-8526-4D67-9878-2751AA4352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21" name="Picture 1820">
          <a:extLst>
            <a:ext uri="{FF2B5EF4-FFF2-40B4-BE49-F238E27FC236}">
              <a16:creationId xmlns:a16="http://schemas.microsoft.com/office/drawing/2014/main" id="{ADB56F58-8BD3-4ED4-8E8D-2C9931B79E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22" name="Picture 1821">
          <a:extLst>
            <a:ext uri="{FF2B5EF4-FFF2-40B4-BE49-F238E27FC236}">
              <a16:creationId xmlns:a16="http://schemas.microsoft.com/office/drawing/2014/main" id="{640C4391-4959-4ED8-80EB-1BEE5E5BF3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23" name="Picture 1822">
          <a:extLst>
            <a:ext uri="{FF2B5EF4-FFF2-40B4-BE49-F238E27FC236}">
              <a16:creationId xmlns:a16="http://schemas.microsoft.com/office/drawing/2014/main" id="{A94D1E64-90BD-4E36-829E-32B9B64C6F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24" name="Picture 1823">
          <a:extLst>
            <a:ext uri="{FF2B5EF4-FFF2-40B4-BE49-F238E27FC236}">
              <a16:creationId xmlns:a16="http://schemas.microsoft.com/office/drawing/2014/main" id="{DE3D7437-9426-47BA-AAB6-3440F7907A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25" name="Picture 1824">
          <a:extLst>
            <a:ext uri="{FF2B5EF4-FFF2-40B4-BE49-F238E27FC236}">
              <a16:creationId xmlns:a16="http://schemas.microsoft.com/office/drawing/2014/main" id="{C04EFB86-9168-462B-9E17-BB7EEB2D4E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26" name="Picture 1825">
          <a:extLst>
            <a:ext uri="{FF2B5EF4-FFF2-40B4-BE49-F238E27FC236}">
              <a16:creationId xmlns:a16="http://schemas.microsoft.com/office/drawing/2014/main" id="{9E65797F-FEF3-4B46-9EE4-7C6204E0D7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27" name="Picture 1826">
          <a:extLst>
            <a:ext uri="{FF2B5EF4-FFF2-40B4-BE49-F238E27FC236}">
              <a16:creationId xmlns:a16="http://schemas.microsoft.com/office/drawing/2014/main" id="{A3F8E7EB-FEAA-45B4-BFBF-59730CC344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1828" name="Picture 1827">
          <a:extLst>
            <a:ext uri="{FF2B5EF4-FFF2-40B4-BE49-F238E27FC236}">
              <a16:creationId xmlns:a16="http://schemas.microsoft.com/office/drawing/2014/main" id="{5F152481-627F-43F2-AD21-EC0F8AF4FD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1829" name="Picture 1828">
          <a:extLst>
            <a:ext uri="{FF2B5EF4-FFF2-40B4-BE49-F238E27FC236}">
              <a16:creationId xmlns:a16="http://schemas.microsoft.com/office/drawing/2014/main" id="{3DF2AD3B-259B-41E7-8CC6-6CF7AB38AF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30" name="Picture 1829">
          <a:extLst>
            <a:ext uri="{FF2B5EF4-FFF2-40B4-BE49-F238E27FC236}">
              <a16:creationId xmlns:a16="http://schemas.microsoft.com/office/drawing/2014/main" id="{7EC53097-6BD6-4DA0-B0F9-C0202F0A4D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31" name="Picture 1830">
          <a:extLst>
            <a:ext uri="{FF2B5EF4-FFF2-40B4-BE49-F238E27FC236}">
              <a16:creationId xmlns:a16="http://schemas.microsoft.com/office/drawing/2014/main" id="{B88D3BF2-AF03-47F1-925A-B150CB162E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32" name="Picture 1831">
          <a:extLst>
            <a:ext uri="{FF2B5EF4-FFF2-40B4-BE49-F238E27FC236}">
              <a16:creationId xmlns:a16="http://schemas.microsoft.com/office/drawing/2014/main" id="{3C86145D-1E93-416B-9D6F-C569166308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33" name="Picture 1832">
          <a:extLst>
            <a:ext uri="{FF2B5EF4-FFF2-40B4-BE49-F238E27FC236}">
              <a16:creationId xmlns:a16="http://schemas.microsoft.com/office/drawing/2014/main" id="{CA314525-A10C-436D-80CB-09BEFA6D1C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34" name="Picture 1833">
          <a:extLst>
            <a:ext uri="{FF2B5EF4-FFF2-40B4-BE49-F238E27FC236}">
              <a16:creationId xmlns:a16="http://schemas.microsoft.com/office/drawing/2014/main" id="{3349280F-CCB7-4569-BB5A-54A81AFD49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35" name="Picture 1834">
          <a:extLst>
            <a:ext uri="{FF2B5EF4-FFF2-40B4-BE49-F238E27FC236}">
              <a16:creationId xmlns:a16="http://schemas.microsoft.com/office/drawing/2014/main" id="{80EB5EFD-3392-48A3-B5B5-5B45612757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36" name="Picture 1835">
          <a:extLst>
            <a:ext uri="{FF2B5EF4-FFF2-40B4-BE49-F238E27FC236}">
              <a16:creationId xmlns:a16="http://schemas.microsoft.com/office/drawing/2014/main" id="{9E888201-F569-458B-9F33-1A77B49C1A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1837" name="Picture 1836">
          <a:extLst>
            <a:ext uri="{FF2B5EF4-FFF2-40B4-BE49-F238E27FC236}">
              <a16:creationId xmlns:a16="http://schemas.microsoft.com/office/drawing/2014/main" id="{0851B05E-A8CF-47EC-A54D-881D972008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73</xdr:row>
      <xdr:rowOff>0</xdr:rowOff>
    </xdr:from>
    <xdr:ext cx="50800" cy="50800"/>
    <xdr:pic>
      <xdr:nvPicPr>
        <xdr:cNvPr id="1838" name="Picture 1837">
          <a:extLst>
            <a:ext uri="{FF2B5EF4-FFF2-40B4-BE49-F238E27FC236}">
              <a16:creationId xmlns:a16="http://schemas.microsoft.com/office/drawing/2014/main" id="{D651D539-DD3B-404D-8073-C71D22DBA0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839" name="Picture 1838">
          <a:extLst>
            <a:ext uri="{FF2B5EF4-FFF2-40B4-BE49-F238E27FC236}">
              <a16:creationId xmlns:a16="http://schemas.microsoft.com/office/drawing/2014/main" id="{FAC06319-3701-4DE6-9AB0-6C9428DFFA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840" name="Picture 1839">
          <a:extLst>
            <a:ext uri="{FF2B5EF4-FFF2-40B4-BE49-F238E27FC236}">
              <a16:creationId xmlns:a16="http://schemas.microsoft.com/office/drawing/2014/main" id="{3F448859-4D0B-459B-A9EA-DF0BF989AE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841" name="Picture 1840">
          <a:extLst>
            <a:ext uri="{FF2B5EF4-FFF2-40B4-BE49-F238E27FC236}">
              <a16:creationId xmlns:a16="http://schemas.microsoft.com/office/drawing/2014/main" id="{10F51CA4-3DFA-47EF-8AF9-DF40604ABA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842" name="Picture 1841">
          <a:extLst>
            <a:ext uri="{FF2B5EF4-FFF2-40B4-BE49-F238E27FC236}">
              <a16:creationId xmlns:a16="http://schemas.microsoft.com/office/drawing/2014/main" id="{EF34DB11-7876-42C9-83BC-811CFCACD3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72</xdr:row>
      <xdr:rowOff>0</xdr:rowOff>
    </xdr:from>
    <xdr:ext cx="50800" cy="50800"/>
    <xdr:pic>
      <xdr:nvPicPr>
        <xdr:cNvPr id="1843" name="Picture 1842">
          <a:extLst>
            <a:ext uri="{FF2B5EF4-FFF2-40B4-BE49-F238E27FC236}">
              <a16:creationId xmlns:a16="http://schemas.microsoft.com/office/drawing/2014/main" id="{5B9508FC-21B4-4622-8726-B037172675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44" name="Picture 1843">
          <a:extLst>
            <a:ext uri="{FF2B5EF4-FFF2-40B4-BE49-F238E27FC236}">
              <a16:creationId xmlns:a16="http://schemas.microsoft.com/office/drawing/2014/main" id="{27A583EF-8564-4D96-9E28-59E2DBD558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845" name="Picture 1844">
          <a:extLst>
            <a:ext uri="{FF2B5EF4-FFF2-40B4-BE49-F238E27FC236}">
              <a16:creationId xmlns:a16="http://schemas.microsoft.com/office/drawing/2014/main" id="{AFEB6A70-B05D-468F-A45A-53F2920983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846" name="Picture 1845">
          <a:extLst>
            <a:ext uri="{FF2B5EF4-FFF2-40B4-BE49-F238E27FC236}">
              <a16:creationId xmlns:a16="http://schemas.microsoft.com/office/drawing/2014/main" id="{6C138A58-3373-4C20-8488-27AA768915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47" name="Picture 1846">
          <a:extLst>
            <a:ext uri="{FF2B5EF4-FFF2-40B4-BE49-F238E27FC236}">
              <a16:creationId xmlns:a16="http://schemas.microsoft.com/office/drawing/2014/main" id="{988BB6D8-CD29-43E7-9A29-FF580F9DA0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48" name="Picture 1847">
          <a:extLst>
            <a:ext uri="{FF2B5EF4-FFF2-40B4-BE49-F238E27FC236}">
              <a16:creationId xmlns:a16="http://schemas.microsoft.com/office/drawing/2014/main" id="{A7BAD207-C4B0-4A98-9BFE-5E69D3B728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49" name="Picture 1848">
          <a:extLst>
            <a:ext uri="{FF2B5EF4-FFF2-40B4-BE49-F238E27FC236}">
              <a16:creationId xmlns:a16="http://schemas.microsoft.com/office/drawing/2014/main" id="{7EDB7DB2-1B2A-4B9A-8EFA-859578AD5D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50" name="Picture 1849">
          <a:extLst>
            <a:ext uri="{FF2B5EF4-FFF2-40B4-BE49-F238E27FC236}">
              <a16:creationId xmlns:a16="http://schemas.microsoft.com/office/drawing/2014/main" id="{0E714866-F9E9-432B-8734-8A635DDA5F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51" name="Picture 1850">
          <a:extLst>
            <a:ext uri="{FF2B5EF4-FFF2-40B4-BE49-F238E27FC236}">
              <a16:creationId xmlns:a16="http://schemas.microsoft.com/office/drawing/2014/main" id="{F599F663-B9E9-4A88-86C0-925281D309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52" name="Picture 1851">
          <a:extLst>
            <a:ext uri="{FF2B5EF4-FFF2-40B4-BE49-F238E27FC236}">
              <a16:creationId xmlns:a16="http://schemas.microsoft.com/office/drawing/2014/main" id="{12CC5C33-74AE-4A9A-98A4-753CBB4324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53" name="Picture 1852">
          <a:extLst>
            <a:ext uri="{FF2B5EF4-FFF2-40B4-BE49-F238E27FC236}">
              <a16:creationId xmlns:a16="http://schemas.microsoft.com/office/drawing/2014/main" id="{614B79B1-7B8B-4DFE-89FB-EC7B8FF43C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54" name="Picture 1853">
          <a:extLst>
            <a:ext uri="{FF2B5EF4-FFF2-40B4-BE49-F238E27FC236}">
              <a16:creationId xmlns:a16="http://schemas.microsoft.com/office/drawing/2014/main" id="{CDF69141-10A6-435F-ABFE-D667552532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55" name="Picture 1854">
          <a:extLst>
            <a:ext uri="{FF2B5EF4-FFF2-40B4-BE49-F238E27FC236}">
              <a16:creationId xmlns:a16="http://schemas.microsoft.com/office/drawing/2014/main" id="{7B113276-10D8-4F72-B393-9CE31532E8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56" name="Picture 1855">
          <a:extLst>
            <a:ext uri="{FF2B5EF4-FFF2-40B4-BE49-F238E27FC236}">
              <a16:creationId xmlns:a16="http://schemas.microsoft.com/office/drawing/2014/main" id="{3AEA250C-DA2C-40DD-9CC8-9C9C1A5D94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57" name="Picture 1856">
          <a:extLst>
            <a:ext uri="{FF2B5EF4-FFF2-40B4-BE49-F238E27FC236}">
              <a16:creationId xmlns:a16="http://schemas.microsoft.com/office/drawing/2014/main" id="{8F08FB62-DFC4-449A-AF36-45A1A45819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58" name="Picture 1857">
          <a:extLst>
            <a:ext uri="{FF2B5EF4-FFF2-40B4-BE49-F238E27FC236}">
              <a16:creationId xmlns:a16="http://schemas.microsoft.com/office/drawing/2014/main" id="{6271FC43-CBD6-424D-A952-C37CFCF753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59" name="Picture 1858">
          <a:extLst>
            <a:ext uri="{FF2B5EF4-FFF2-40B4-BE49-F238E27FC236}">
              <a16:creationId xmlns:a16="http://schemas.microsoft.com/office/drawing/2014/main" id="{9F605896-F6F9-4D9A-9F09-96DF38FAA2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60" name="Picture 1859">
          <a:extLst>
            <a:ext uri="{FF2B5EF4-FFF2-40B4-BE49-F238E27FC236}">
              <a16:creationId xmlns:a16="http://schemas.microsoft.com/office/drawing/2014/main" id="{BD17CB8F-3AF2-4361-955A-86621951DBF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61" name="Picture 1860">
          <a:extLst>
            <a:ext uri="{FF2B5EF4-FFF2-40B4-BE49-F238E27FC236}">
              <a16:creationId xmlns:a16="http://schemas.microsoft.com/office/drawing/2014/main" id="{040EC55A-D84D-4962-A1BC-0E30351EA8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862" name="Picture 1861">
          <a:extLst>
            <a:ext uri="{FF2B5EF4-FFF2-40B4-BE49-F238E27FC236}">
              <a16:creationId xmlns:a16="http://schemas.microsoft.com/office/drawing/2014/main" id="{157506DD-32B2-40F0-B8AB-A30E889B85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863" name="Picture 1862">
          <a:extLst>
            <a:ext uri="{FF2B5EF4-FFF2-40B4-BE49-F238E27FC236}">
              <a16:creationId xmlns:a16="http://schemas.microsoft.com/office/drawing/2014/main" id="{AEF85C6F-BF87-48C3-BC9C-4F23E44FDA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64" name="Picture 1863">
          <a:extLst>
            <a:ext uri="{FF2B5EF4-FFF2-40B4-BE49-F238E27FC236}">
              <a16:creationId xmlns:a16="http://schemas.microsoft.com/office/drawing/2014/main" id="{2F00BCF3-18A2-49AE-88F6-5138B348B1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65" name="Picture 1864">
          <a:extLst>
            <a:ext uri="{FF2B5EF4-FFF2-40B4-BE49-F238E27FC236}">
              <a16:creationId xmlns:a16="http://schemas.microsoft.com/office/drawing/2014/main" id="{A30B1178-1D51-423B-8756-DE61C8E9B1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66" name="Picture 1865">
          <a:extLst>
            <a:ext uri="{FF2B5EF4-FFF2-40B4-BE49-F238E27FC236}">
              <a16:creationId xmlns:a16="http://schemas.microsoft.com/office/drawing/2014/main" id="{F2AE564D-764E-41A6-8E26-5C8840D4C2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67" name="Picture 1866">
          <a:extLst>
            <a:ext uri="{FF2B5EF4-FFF2-40B4-BE49-F238E27FC236}">
              <a16:creationId xmlns:a16="http://schemas.microsoft.com/office/drawing/2014/main" id="{A4361D8E-804D-43AB-95C4-2DCE9176FD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868" name="Picture 1867">
          <a:extLst>
            <a:ext uri="{FF2B5EF4-FFF2-40B4-BE49-F238E27FC236}">
              <a16:creationId xmlns:a16="http://schemas.microsoft.com/office/drawing/2014/main" id="{5575B6EC-2FA6-461C-80CB-C4E52F8CA7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869" name="Picture 1868">
          <a:extLst>
            <a:ext uri="{FF2B5EF4-FFF2-40B4-BE49-F238E27FC236}">
              <a16:creationId xmlns:a16="http://schemas.microsoft.com/office/drawing/2014/main" id="{E6352830-5FD3-45B2-A6DA-3821763715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70" name="Picture 1869">
          <a:extLst>
            <a:ext uri="{FF2B5EF4-FFF2-40B4-BE49-F238E27FC236}">
              <a16:creationId xmlns:a16="http://schemas.microsoft.com/office/drawing/2014/main" id="{7308DA7B-6120-441D-97A4-CBBCB505C6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71" name="Picture 1870">
          <a:extLst>
            <a:ext uri="{FF2B5EF4-FFF2-40B4-BE49-F238E27FC236}">
              <a16:creationId xmlns:a16="http://schemas.microsoft.com/office/drawing/2014/main" id="{F84DFF24-2E46-44D5-B165-6AA950B61C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72" name="Picture 1871">
          <a:extLst>
            <a:ext uri="{FF2B5EF4-FFF2-40B4-BE49-F238E27FC236}">
              <a16:creationId xmlns:a16="http://schemas.microsoft.com/office/drawing/2014/main" id="{32E78E3A-E379-4D78-8DFA-97124F6EEA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73" name="Picture 1872">
          <a:extLst>
            <a:ext uri="{FF2B5EF4-FFF2-40B4-BE49-F238E27FC236}">
              <a16:creationId xmlns:a16="http://schemas.microsoft.com/office/drawing/2014/main" id="{4ADCB000-B4D8-49E4-8105-E8E6B25AB4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74" name="Picture 1873">
          <a:extLst>
            <a:ext uri="{FF2B5EF4-FFF2-40B4-BE49-F238E27FC236}">
              <a16:creationId xmlns:a16="http://schemas.microsoft.com/office/drawing/2014/main" id="{FAE5ACD1-C23D-493C-880A-F4E126A316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75" name="Picture 1874">
          <a:extLst>
            <a:ext uri="{FF2B5EF4-FFF2-40B4-BE49-F238E27FC236}">
              <a16:creationId xmlns:a16="http://schemas.microsoft.com/office/drawing/2014/main" id="{BDEDAE9A-ADA9-4651-9381-A566B267DC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76" name="Picture 1875">
          <a:extLst>
            <a:ext uri="{FF2B5EF4-FFF2-40B4-BE49-F238E27FC236}">
              <a16:creationId xmlns:a16="http://schemas.microsoft.com/office/drawing/2014/main" id="{B983EB00-C5CA-4676-AD14-4CA4AD702B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77" name="Picture 1876">
          <a:extLst>
            <a:ext uri="{FF2B5EF4-FFF2-40B4-BE49-F238E27FC236}">
              <a16:creationId xmlns:a16="http://schemas.microsoft.com/office/drawing/2014/main" id="{5D3C751B-262A-4F67-A310-839644CB7B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78" name="Picture 1877">
          <a:extLst>
            <a:ext uri="{FF2B5EF4-FFF2-40B4-BE49-F238E27FC236}">
              <a16:creationId xmlns:a16="http://schemas.microsoft.com/office/drawing/2014/main" id="{BEB7CB03-602F-4FF0-9FDF-D0C5CDB55F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879" name="Picture 1878">
          <a:extLst>
            <a:ext uri="{FF2B5EF4-FFF2-40B4-BE49-F238E27FC236}">
              <a16:creationId xmlns:a16="http://schemas.microsoft.com/office/drawing/2014/main" id="{334F28DB-D11F-46D3-9282-612644BBF6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880" name="Picture 1879">
          <a:extLst>
            <a:ext uri="{FF2B5EF4-FFF2-40B4-BE49-F238E27FC236}">
              <a16:creationId xmlns:a16="http://schemas.microsoft.com/office/drawing/2014/main" id="{4D39F380-0F26-45C0-9424-9F428E1D2C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81" name="Picture 1880">
          <a:extLst>
            <a:ext uri="{FF2B5EF4-FFF2-40B4-BE49-F238E27FC236}">
              <a16:creationId xmlns:a16="http://schemas.microsoft.com/office/drawing/2014/main" id="{077DDC0B-6FE0-4A7A-8D3C-74237A63A6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82" name="Picture 1881">
          <a:extLst>
            <a:ext uri="{FF2B5EF4-FFF2-40B4-BE49-F238E27FC236}">
              <a16:creationId xmlns:a16="http://schemas.microsoft.com/office/drawing/2014/main" id="{5638ACAB-BD2F-4AE7-9B51-FD30DE8C88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83" name="Picture 1882">
          <a:extLst>
            <a:ext uri="{FF2B5EF4-FFF2-40B4-BE49-F238E27FC236}">
              <a16:creationId xmlns:a16="http://schemas.microsoft.com/office/drawing/2014/main" id="{37C951FE-526E-45D7-B66B-33BEB8A04E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84" name="Picture 1883">
          <a:extLst>
            <a:ext uri="{FF2B5EF4-FFF2-40B4-BE49-F238E27FC236}">
              <a16:creationId xmlns:a16="http://schemas.microsoft.com/office/drawing/2014/main" id="{AF997DB7-4B95-4991-84CF-00311EDB72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85" name="Picture 1884">
          <a:extLst>
            <a:ext uri="{FF2B5EF4-FFF2-40B4-BE49-F238E27FC236}">
              <a16:creationId xmlns:a16="http://schemas.microsoft.com/office/drawing/2014/main" id="{6FB13EDD-EEA0-4770-9D5B-669F447E24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886" name="Picture 1885">
          <a:extLst>
            <a:ext uri="{FF2B5EF4-FFF2-40B4-BE49-F238E27FC236}">
              <a16:creationId xmlns:a16="http://schemas.microsoft.com/office/drawing/2014/main" id="{543ED369-12AD-44AC-8C9C-58D9F56026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887" name="Picture 1886">
          <a:extLst>
            <a:ext uri="{FF2B5EF4-FFF2-40B4-BE49-F238E27FC236}">
              <a16:creationId xmlns:a16="http://schemas.microsoft.com/office/drawing/2014/main" id="{4521B439-85DF-40B3-A508-258602A9FB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88" name="Picture 1887">
          <a:extLst>
            <a:ext uri="{FF2B5EF4-FFF2-40B4-BE49-F238E27FC236}">
              <a16:creationId xmlns:a16="http://schemas.microsoft.com/office/drawing/2014/main" id="{4F43BB7E-3CF9-443D-90AE-39512C6F17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89" name="Picture 1888">
          <a:extLst>
            <a:ext uri="{FF2B5EF4-FFF2-40B4-BE49-F238E27FC236}">
              <a16:creationId xmlns:a16="http://schemas.microsoft.com/office/drawing/2014/main" id="{FFFAD581-DFBD-47AD-9602-737CBEA66A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90" name="Picture 1889">
          <a:extLst>
            <a:ext uri="{FF2B5EF4-FFF2-40B4-BE49-F238E27FC236}">
              <a16:creationId xmlns:a16="http://schemas.microsoft.com/office/drawing/2014/main" id="{58B40391-0CB4-428C-94B1-173A45D5E4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91" name="Picture 1890">
          <a:extLst>
            <a:ext uri="{FF2B5EF4-FFF2-40B4-BE49-F238E27FC236}">
              <a16:creationId xmlns:a16="http://schemas.microsoft.com/office/drawing/2014/main" id="{459E6DC8-0B2F-4CC8-A71E-C0F61EB4B3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92" name="Picture 1891">
          <a:extLst>
            <a:ext uri="{FF2B5EF4-FFF2-40B4-BE49-F238E27FC236}">
              <a16:creationId xmlns:a16="http://schemas.microsoft.com/office/drawing/2014/main" id="{065AA249-57CD-422D-BE7C-221FCF1171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93" name="Picture 1892">
          <a:extLst>
            <a:ext uri="{FF2B5EF4-FFF2-40B4-BE49-F238E27FC236}">
              <a16:creationId xmlns:a16="http://schemas.microsoft.com/office/drawing/2014/main" id="{DD41991A-CB53-422C-879C-BCF5AF8DA8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94" name="Picture 1893">
          <a:extLst>
            <a:ext uri="{FF2B5EF4-FFF2-40B4-BE49-F238E27FC236}">
              <a16:creationId xmlns:a16="http://schemas.microsoft.com/office/drawing/2014/main" id="{834E7FA9-4820-4A35-BE34-4890AC3FE6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95" name="Picture 1894">
          <a:extLst>
            <a:ext uri="{FF2B5EF4-FFF2-40B4-BE49-F238E27FC236}">
              <a16:creationId xmlns:a16="http://schemas.microsoft.com/office/drawing/2014/main" id="{F9D604E1-106A-4A6E-99CD-3ACA697F13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1896" name="Picture 1895">
          <a:extLst>
            <a:ext uri="{FF2B5EF4-FFF2-40B4-BE49-F238E27FC236}">
              <a16:creationId xmlns:a16="http://schemas.microsoft.com/office/drawing/2014/main" id="{188F0A8D-D009-4A27-9930-2C8008889E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1897" name="Picture 1896">
          <a:extLst>
            <a:ext uri="{FF2B5EF4-FFF2-40B4-BE49-F238E27FC236}">
              <a16:creationId xmlns:a16="http://schemas.microsoft.com/office/drawing/2014/main" id="{3D8FDFEB-B0F2-402C-8298-92B5AF47A4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98" name="Picture 1897">
          <a:extLst>
            <a:ext uri="{FF2B5EF4-FFF2-40B4-BE49-F238E27FC236}">
              <a16:creationId xmlns:a16="http://schemas.microsoft.com/office/drawing/2014/main" id="{C1F192C5-D766-42F9-9CB6-E33C9C88E1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899" name="Picture 1898">
          <a:extLst>
            <a:ext uri="{FF2B5EF4-FFF2-40B4-BE49-F238E27FC236}">
              <a16:creationId xmlns:a16="http://schemas.microsoft.com/office/drawing/2014/main" id="{ECF7E66F-0596-4EF9-82D5-27DD16D27B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900" name="Picture 1899">
          <a:extLst>
            <a:ext uri="{FF2B5EF4-FFF2-40B4-BE49-F238E27FC236}">
              <a16:creationId xmlns:a16="http://schemas.microsoft.com/office/drawing/2014/main" id="{E377512D-42A8-4F26-9C74-8519CDB034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901" name="Picture 1900">
          <a:extLst>
            <a:ext uri="{FF2B5EF4-FFF2-40B4-BE49-F238E27FC236}">
              <a16:creationId xmlns:a16="http://schemas.microsoft.com/office/drawing/2014/main" id="{123E2364-2AA5-4534-B0C7-B254965312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902" name="Picture 1901">
          <a:extLst>
            <a:ext uri="{FF2B5EF4-FFF2-40B4-BE49-F238E27FC236}">
              <a16:creationId xmlns:a16="http://schemas.microsoft.com/office/drawing/2014/main" id="{9D7BF08A-A517-4F3B-9E0E-5F19F4D207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903" name="Picture 1902">
          <a:extLst>
            <a:ext uri="{FF2B5EF4-FFF2-40B4-BE49-F238E27FC236}">
              <a16:creationId xmlns:a16="http://schemas.microsoft.com/office/drawing/2014/main" id="{321D3549-82BF-4F0E-8465-855F0E09C4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904" name="Picture 1903">
          <a:extLst>
            <a:ext uri="{FF2B5EF4-FFF2-40B4-BE49-F238E27FC236}">
              <a16:creationId xmlns:a16="http://schemas.microsoft.com/office/drawing/2014/main" id="{3A983CDF-D8F1-4EB6-9EAC-DC2428FD94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1905" name="Picture 1904">
          <a:extLst>
            <a:ext uri="{FF2B5EF4-FFF2-40B4-BE49-F238E27FC236}">
              <a16:creationId xmlns:a16="http://schemas.microsoft.com/office/drawing/2014/main" id="{E0B30D94-FCAC-468C-AF85-61E86EFBED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73</xdr:row>
      <xdr:rowOff>0</xdr:rowOff>
    </xdr:from>
    <xdr:ext cx="50800" cy="50800"/>
    <xdr:pic>
      <xdr:nvPicPr>
        <xdr:cNvPr id="1906" name="Picture 1905">
          <a:extLst>
            <a:ext uri="{FF2B5EF4-FFF2-40B4-BE49-F238E27FC236}">
              <a16:creationId xmlns:a16="http://schemas.microsoft.com/office/drawing/2014/main" id="{C050DA87-85D6-40C0-9805-E18D632703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07" name="Picture 1906">
          <a:extLst>
            <a:ext uri="{FF2B5EF4-FFF2-40B4-BE49-F238E27FC236}">
              <a16:creationId xmlns:a16="http://schemas.microsoft.com/office/drawing/2014/main" id="{A9F70822-1FAB-42AE-9271-799F4598E0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908" name="Picture 1907">
          <a:extLst>
            <a:ext uri="{FF2B5EF4-FFF2-40B4-BE49-F238E27FC236}">
              <a16:creationId xmlns:a16="http://schemas.microsoft.com/office/drawing/2014/main" id="{8B356FEB-3110-4AFB-AE57-05E50C7BC3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909" name="Picture 1908">
          <a:extLst>
            <a:ext uri="{FF2B5EF4-FFF2-40B4-BE49-F238E27FC236}">
              <a16:creationId xmlns:a16="http://schemas.microsoft.com/office/drawing/2014/main" id="{D0056E39-A752-4B93-ABAB-3BA6F693CA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10" name="Picture 1909">
          <a:extLst>
            <a:ext uri="{FF2B5EF4-FFF2-40B4-BE49-F238E27FC236}">
              <a16:creationId xmlns:a16="http://schemas.microsoft.com/office/drawing/2014/main" id="{6E948708-6DBD-4BF0-BC17-62C6812556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11" name="Picture 1910">
          <a:extLst>
            <a:ext uri="{FF2B5EF4-FFF2-40B4-BE49-F238E27FC236}">
              <a16:creationId xmlns:a16="http://schemas.microsoft.com/office/drawing/2014/main" id="{15FDE4DF-F268-41B3-AA34-2726979AFB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12" name="Picture 1911">
          <a:extLst>
            <a:ext uri="{FF2B5EF4-FFF2-40B4-BE49-F238E27FC236}">
              <a16:creationId xmlns:a16="http://schemas.microsoft.com/office/drawing/2014/main" id="{BE1D0439-61D4-4C74-ADC7-27A43B875F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13" name="Picture 1912">
          <a:extLst>
            <a:ext uri="{FF2B5EF4-FFF2-40B4-BE49-F238E27FC236}">
              <a16:creationId xmlns:a16="http://schemas.microsoft.com/office/drawing/2014/main" id="{7996F82A-A974-40DD-990F-864AC61216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14" name="Picture 1913">
          <a:extLst>
            <a:ext uri="{FF2B5EF4-FFF2-40B4-BE49-F238E27FC236}">
              <a16:creationId xmlns:a16="http://schemas.microsoft.com/office/drawing/2014/main" id="{25FE7BB9-A587-4564-8490-3D75100121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15" name="Picture 1914">
          <a:extLst>
            <a:ext uri="{FF2B5EF4-FFF2-40B4-BE49-F238E27FC236}">
              <a16:creationId xmlns:a16="http://schemas.microsoft.com/office/drawing/2014/main" id="{913440D8-8F8C-4279-9427-D3A9222928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16" name="Picture 1915">
          <a:extLst>
            <a:ext uri="{FF2B5EF4-FFF2-40B4-BE49-F238E27FC236}">
              <a16:creationId xmlns:a16="http://schemas.microsoft.com/office/drawing/2014/main" id="{237FCA4D-D594-4DCF-9B1B-4C26D3F980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17" name="Picture 1916">
          <a:extLst>
            <a:ext uri="{FF2B5EF4-FFF2-40B4-BE49-F238E27FC236}">
              <a16:creationId xmlns:a16="http://schemas.microsoft.com/office/drawing/2014/main" id="{2F3CF673-3B9C-4A7B-884C-F577188224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18" name="Picture 1917">
          <a:extLst>
            <a:ext uri="{FF2B5EF4-FFF2-40B4-BE49-F238E27FC236}">
              <a16:creationId xmlns:a16="http://schemas.microsoft.com/office/drawing/2014/main" id="{F0D91238-B0BF-432A-9749-273356060E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19" name="Picture 1918">
          <a:extLst>
            <a:ext uri="{FF2B5EF4-FFF2-40B4-BE49-F238E27FC236}">
              <a16:creationId xmlns:a16="http://schemas.microsoft.com/office/drawing/2014/main" id="{AF3BE049-24B1-4611-B953-599C9447BF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20" name="Picture 1919">
          <a:extLst>
            <a:ext uri="{FF2B5EF4-FFF2-40B4-BE49-F238E27FC236}">
              <a16:creationId xmlns:a16="http://schemas.microsoft.com/office/drawing/2014/main" id="{17F5B54C-CA7E-4339-8FAF-C6A331D9EA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21" name="Picture 1920">
          <a:extLst>
            <a:ext uri="{FF2B5EF4-FFF2-40B4-BE49-F238E27FC236}">
              <a16:creationId xmlns:a16="http://schemas.microsoft.com/office/drawing/2014/main" id="{B233DAE8-B627-4F04-97E5-1FDF5D8FE9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22" name="Picture 1921">
          <a:extLst>
            <a:ext uri="{FF2B5EF4-FFF2-40B4-BE49-F238E27FC236}">
              <a16:creationId xmlns:a16="http://schemas.microsoft.com/office/drawing/2014/main" id="{083D4400-7E15-46C4-9211-29AA632484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23" name="Picture 1922">
          <a:extLst>
            <a:ext uri="{FF2B5EF4-FFF2-40B4-BE49-F238E27FC236}">
              <a16:creationId xmlns:a16="http://schemas.microsoft.com/office/drawing/2014/main" id="{B2313EEB-2D99-4436-9662-9900D403A4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24" name="Picture 1923">
          <a:extLst>
            <a:ext uri="{FF2B5EF4-FFF2-40B4-BE49-F238E27FC236}">
              <a16:creationId xmlns:a16="http://schemas.microsoft.com/office/drawing/2014/main" id="{1A3F86EB-D5B9-4800-88FC-1B09BD53DE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925" name="Picture 1924">
          <a:extLst>
            <a:ext uri="{FF2B5EF4-FFF2-40B4-BE49-F238E27FC236}">
              <a16:creationId xmlns:a16="http://schemas.microsoft.com/office/drawing/2014/main" id="{B4B26C32-3C59-4B50-B379-66314CF000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926" name="Picture 1925">
          <a:extLst>
            <a:ext uri="{FF2B5EF4-FFF2-40B4-BE49-F238E27FC236}">
              <a16:creationId xmlns:a16="http://schemas.microsoft.com/office/drawing/2014/main" id="{DA25C7CF-A9DB-478E-ACD2-4989970B56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27" name="Picture 1926">
          <a:extLst>
            <a:ext uri="{FF2B5EF4-FFF2-40B4-BE49-F238E27FC236}">
              <a16:creationId xmlns:a16="http://schemas.microsoft.com/office/drawing/2014/main" id="{6778E114-1B6A-40D0-B1F8-96354E381D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28" name="Picture 1927">
          <a:extLst>
            <a:ext uri="{FF2B5EF4-FFF2-40B4-BE49-F238E27FC236}">
              <a16:creationId xmlns:a16="http://schemas.microsoft.com/office/drawing/2014/main" id="{58D20573-3DFC-46CB-AB3C-D0181D4E31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29" name="Picture 1928">
          <a:extLst>
            <a:ext uri="{FF2B5EF4-FFF2-40B4-BE49-F238E27FC236}">
              <a16:creationId xmlns:a16="http://schemas.microsoft.com/office/drawing/2014/main" id="{F54BA3B3-427A-4B9F-8B43-02D998B882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30" name="Picture 1929">
          <a:extLst>
            <a:ext uri="{FF2B5EF4-FFF2-40B4-BE49-F238E27FC236}">
              <a16:creationId xmlns:a16="http://schemas.microsoft.com/office/drawing/2014/main" id="{822C76AA-A0FC-46B4-8DCA-9659B4267B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931" name="Picture 1930">
          <a:extLst>
            <a:ext uri="{FF2B5EF4-FFF2-40B4-BE49-F238E27FC236}">
              <a16:creationId xmlns:a16="http://schemas.microsoft.com/office/drawing/2014/main" id="{719B0695-B3C5-4CC0-9CF5-F09BA70E23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932" name="Picture 1931">
          <a:extLst>
            <a:ext uri="{FF2B5EF4-FFF2-40B4-BE49-F238E27FC236}">
              <a16:creationId xmlns:a16="http://schemas.microsoft.com/office/drawing/2014/main" id="{A4616B30-D7EF-48E1-8339-1E1C0A5B3D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33" name="Picture 1932">
          <a:extLst>
            <a:ext uri="{FF2B5EF4-FFF2-40B4-BE49-F238E27FC236}">
              <a16:creationId xmlns:a16="http://schemas.microsoft.com/office/drawing/2014/main" id="{FD148711-235A-421E-9E09-A858A5EBB9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34" name="Picture 1933">
          <a:extLst>
            <a:ext uri="{FF2B5EF4-FFF2-40B4-BE49-F238E27FC236}">
              <a16:creationId xmlns:a16="http://schemas.microsoft.com/office/drawing/2014/main" id="{58C4E1CC-388C-42A2-9EC7-96809CB383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35" name="Picture 1934">
          <a:extLst>
            <a:ext uri="{FF2B5EF4-FFF2-40B4-BE49-F238E27FC236}">
              <a16:creationId xmlns:a16="http://schemas.microsoft.com/office/drawing/2014/main" id="{0BC33BFC-FF80-4A85-8F34-66446873CF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36" name="Picture 1935">
          <a:extLst>
            <a:ext uri="{FF2B5EF4-FFF2-40B4-BE49-F238E27FC236}">
              <a16:creationId xmlns:a16="http://schemas.microsoft.com/office/drawing/2014/main" id="{2076AD46-3869-42CE-A955-EA836C5DD9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37" name="Picture 1936">
          <a:extLst>
            <a:ext uri="{FF2B5EF4-FFF2-40B4-BE49-F238E27FC236}">
              <a16:creationId xmlns:a16="http://schemas.microsoft.com/office/drawing/2014/main" id="{33C9532E-8E7D-4DFA-8132-8E35BA72EF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38" name="Picture 1937">
          <a:extLst>
            <a:ext uri="{FF2B5EF4-FFF2-40B4-BE49-F238E27FC236}">
              <a16:creationId xmlns:a16="http://schemas.microsoft.com/office/drawing/2014/main" id="{CD4A4CC6-9622-41C9-83A5-1A5134D59C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39" name="Picture 1938">
          <a:extLst>
            <a:ext uri="{FF2B5EF4-FFF2-40B4-BE49-F238E27FC236}">
              <a16:creationId xmlns:a16="http://schemas.microsoft.com/office/drawing/2014/main" id="{FAFFDB58-33D7-4F87-9F79-1BD9FC49A6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40" name="Picture 1939">
          <a:extLst>
            <a:ext uri="{FF2B5EF4-FFF2-40B4-BE49-F238E27FC236}">
              <a16:creationId xmlns:a16="http://schemas.microsoft.com/office/drawing/2014/main" id="{4490DB6F-9CCB-4FAC-AF79-4B0C5B7380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41" name="Picture 1940">
          <a:extLst>
            <a:ext uri="{FF2B5EF4-FFF2-40B4-BE49-F238E27FC236}">
              <a16:creationId xmlns:a16="http://schemas.microsoft.com/office/drawing/2014/main" id="{A6E9EC4D-1C9C-44F2-8981-F12022A26E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942" name="Picture 1941">
          <a:extLst>
            <a:ext uri="{FF2B5EF4-FFF2-40B4-BE49-F238E27FC236}">
              <a16:creationId xmlns:a16="http://schemas.microsoft.com/office/drawing/2014/main" id="{F751058C-AE84-44E9-A685-C0B40D0509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943" name="Picture 1942">
          <a:extLst>
            <a:ext uri="{FF2B5EF4-FFF2-40B4-BE49-F238E27FC236}">
              <a16:creationId xmlns:a16="http://schemas.microsoft.com/office/drawing/2014/main" id="{CF9398FA-7116-4BBD-8779-CC11FA2D4F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44" name="Picture 1943">
          <a:extLst>
            <a:ext uri="{FF2B5EF4-FFF2-40B4-BE49-F238E27FC236}">
              <a16:creationId xmlns:a16="http://schemas.microsoft.com/office/drawing/2014/main" id="{B8DAE7BD-0FC7-4E40-9184-0CD7F86B43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45" name="Picture 1944">
          <a:extLst>
            <a:ext uri="{FF2B5EF4-FFF2-40B4-BE49-F238E27FC236}">
              <a16:creationId xmlns:a16="http://schemas.microsoft.com/office/drawing/2014/main" id="{0C6D30C9-DA7F-44DD-807A-7532BAD93F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46" name="Picture 1945">
          <a:extLst>
            <a:ext uri="{FF2B5EF4-FFF2-40B4-BE49-F238E27FC236}">
              <a16:creationId xmlns:a16="http://schemas.microsoft.com/office/drawing/2014/main" id="{9AC2633E-547F-4ED4-A6F7-9126E307DA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47" name="Picture 1946">
          <a:extLst>
            <a:ext uri="{FF2B5EF4-FFF2-40B4-BE49-F238E27FC236}">
              <a16:creationId xmlns:a16="http://schemas.microsoft.com/office/drawing/2014/main" id="{13A131D6-0BF4-4ECA-80DD-40A1A37B00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48" name="Picture 1947">
          <a:extLst>
            <a:ext uri="{FF2B5EF4-FFF2-40B4-BE49-F238E27FC236}">
              <a16:creationId xmlns:a16="http://schemas.microsoft.com/office/drawing/2014/main" id="{10BFBB47-DFA2-4141-B84B-FD97BD0BB0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949" name="Picture 1948">
          <a:extLst>
            <a:ext uri="{FF2B5EF4-FFF2-40B4-BE49-F238E27FC236}">
              <a16:creationId xmlns:a16="http://schemas.microsoft.com/office/drawing/2014/main" id="{229F2906-2FDD-4EA7-A861-061B5ECB77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950" name="Picture 1949">
          <a:extLst>
            <a:ext uri="{FF2B5EF4-FFF2-40B4-BE49-F238E27FC236}">
              <a16:creationId xmlns:a16="http://schemas.microsoft.com/office/drawing/2014/main" id="{8AC8B0A1-2591-4F40-BA82-C199C18855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51" name="Picture 1950">
          <a:extLst>
            <a:ext uri="{FF2B5EF4-FFF2-40B4-BE49-F238E27FC236}">
              <a16:creationId xmlns:a16="http://schemas.microsoft.com/office/drawing/2014/main" id="{DCF1387B-4F0A-4226-BCFD-F6A39D8576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52" name="Picture 1951">
          <a:extLst>
            <a:ext uri="{FF2B5EF4-FFF2-40B4-BE49-F238E27FC236}">
              <a16:creationId xmlns:a16="http://schemas.microsoft.com/office/drawing/2014/main" id="{7E9910DD-491A-4DCF-9740-C8FEE8B07E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53" name="Picture 1952">
          <a:extLst>
            <a:ext uri="{FF2B5EF4-FFF2-40B4-BE49-F238E27FC236}">
              <a16:creationId xmlns:a16="http://schemas.microsoft.com/office/drawing/2014/main" id="{46FA81C1-17B6-4061-9A5C-8313E8AE49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54" name="Picture 1953">
          <a:extLst>
            <a:ext uri="{FF2B5EF4-FFF2-40B4-BE49-F238E27FC236}">
              <a16:creationId xmlns:a16="http://schemas.microsoft.com/office/drawing/2014/main" id="{75BDA4AD-1BD5-46F7-AD6D-2678FAB0E8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55" name="Picture 1954">
          <a:extLst>
            <a:ext uri="{FF2B5EF4-FFF2-40B4-BE49-F238E27FC236}">
              <a16:creationId xmlns:a16="http://schemas.microsoft.com/office/drawing/2014/main" id="{F1351B04-058C-40C5-847A-52C6CB8344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56" name="Picture 1955">
          <a:extLst>
            <a:ext uri="{FF2B5EF4-FFF2-40B4-BE49-F238E27FC236}">
              <a16:creationId xmlns:a16="http://schemas.microsoft.com/office/drawing/2014/main" id="{AD3D070B-681F-476A-8BCC-57533CA27C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57" name="Picture 1956">
          <a:extLst>
            <a:ext uri="{FF2B5EF4-FFF2-40B4-BE49-F238E27FC236}">
              <a16:creationId xmlns:a16="http://schemas.microsoft.com/office/drawing/2014/main" id="{5FB6C4CE-960D-4B6B-8434-F09CE8D3A1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58" name="Picture 1957">
          <a:extLst>
            <a:ext uri="{FF2B5EF4-FFF2-40B4-BE49-F238E27FC236}">
              <a16:creationId xmlns:a16="http://schemas.microsoft.com/office/drawing/2014/main" id="{34B4728D-22C2-463B-8C32-B8234E0B6E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1959" name="Picture 1958">
          <a:extLst>
            <a:ext uri="{FF2B5EF4-FFF2-40B4-BE49-F238E27FC236}">
              <a16:creationId xmlns:a16="http://schemas.microsoft.com/office/drawing/2014/main" id="{87FB6ED1-B7E9-45B8-978E-E3BB9B598B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960" name="Picture 1959">
          <a:extLst>
            <a:ext uri="{FF2B5EF4-FFF2-40B4-BE49-F238E27FC236}">
              <a16:creationId xmlns:a16="http://schemas.microsoft.com/office/drawing/2014/main" id="{A035AE8B-4F65-4A28-A37F-9DAC649345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61" name="Picture 1960">
          <a:extLst>
            <a:ext uri="{FF2B5EF4-FFF2-40B4-BE49-F238E27FC236}">
              <a16:creationId xmlns:a16="http://schemas.microsoft.com/office/drawing/2014/main" id="{B41D2D98-08A1-444F-A1BD-D3B65BECF5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62" name="Picture 1961">
          <a:extLst>
            <a:ext uri="{FF2B5EF4-FFF2-40B4-BE49-F238E27FC236}">
              <a16:creationId xmlns:a16="http://schemas.microsoft.com/office/drawing/2014/main" id="{007BBD1A-2E69-48EB-86E2-4080AC8360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63" name="Picture 1962">
          <a:extLst>
            <a:ext uri="{FF2B5EF4-FFF2-40B4-BE49-F238E27FC236}">
              <a16:creationId xmlns:a16="http://schemas.microsoft.com/office/drawing/2014/main" id="{A86685C0-5EEF-4AC3-9D63-C34440B933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64" name="Picture 1963">
          <a:extLst>
            <a:ext uri="{FF2B5EF4-FFF2-40B4-BE49-F238E27FC236}">
              <a16:creationId xmlns:a16="http://schemas.microsoft.com/office/drawing/2014/main" id="{2856004F-7741-43E3-A96B-0DFCF8DC49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65" name="Picture 1964">
          <a:extLst>
            <a:ext uri="{FF2B5EF4-FFF2-40B4-BE49-F238E27FC236}">
              <a16:creationId xmlns:a16="http://schemas.microsoft.com/office/drawing/2014/main" id="{72FCF53A-AEC9-4666-AC9D-4A69E9ED26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66" name="Picture 1965">
          <a:extLst>
            <a:ext uri="{FF2B5EF4-FFF2-40B4-BE49-F238E27FC236}">
              <a16:creationId xmlns:a16="http://schemas.microsoft.com/office/drawing/2014/main" id="{04F6FD90-02C8-4618-965C-B7C1F852D4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67" name="Picture 1966">
          <a:extLst>
            <a:ext uri="{FF2B5EF4-FFF2-40B4-BE49-F238E27FC236}">
              <a16:creationId xmlns:a16="http://schemas.microsoft.com/office/drawing/2014/main" id="{E3CBC7E3-2DC4-497A-8974-C5D5B8CF98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68" name="Picture 1967">
          <a:extLst>
            <a:ext uri="{FF2B5EF4-FFF2-40B4-BE49-F238E27FC236}">
              <a16:creationId xmlns:a16="http://schemas.microsoft.com/office/drawing/2014/main" id="{C79CC34A-ED85-426C-AAFD-BC449357E6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74</xdr:row>
      <xdr:rowOff>0</xdr:rowOff>
    </xdr:from>
    <xdr:ext cx="50800" cy="50800"/>
    <xdr:pic>
      <xdr:nvPicPr>
        <xdr:cNvPr id="1969" name="Picture 1968">
          <a:extLst>
            <a:ext uri="{FF2B5EF4-FFF2-40B4-BE49-F238E27FC236}">
              <a16:creationId xmlns:a16="http://schemas.microsoft.com/office/drawing/2014/main" id="{41E4E620-A112-4A4B-90E2-DB33758777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1970" name="Picture 1969">
          <a:extLst>
            <a:ext uri="{FF2B5EF4-FFF2-40B4-BE49-F238E27FC236}">
              <a16:creationId xmlns:a16="http://schemas.microsoft.com/office/drawing/2014/main" id="{E116771D-CE88-4E2C-9CA1-E0FE9E99FA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971" name="Picture 1970">
          <a:extLst>
            <a:ext uri="{FF2B5EF4-FFF2-40B4-BE49-F238E27FC236}">
              <a16:creationId xmlns:a16="http://schemas.microsoft.com/office/drawing/2014/main" id="{3C004CD8-8C2C-41BA-B807-D9F4C66D95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972" name="Picture 1971">
          <a:extLst>
            <a:ext uri="{FF2B5EF4-FFF2-40B4-BE49-F238E27FC236}">
              <a16:creationId xmlns:a16="http://schemas.microsoft.com/office/drawing/2014/main" id="{4B66FADA-1D51-4ADA-988D-C7E286F3A2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973" name="Picture 1972">
          <a:extLst>
            <a:ext uri="{FF2B5EF4-FFF2-40B4-BE49-F238E27FC236}">
              <a16:creationId xmlns:a16="http://schemas.microsoft.com/office/drawing/2014/main" id="{C916BF53-4505-4C62-BBB0-35DA8CF525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1974" name="Picture 1973">
          <a:extLst>
            <a:ext uri="{FF2B5EF4-FFF2-40B4-BE49-F238E27FC236}">
              <a16:creationId xmlns:a16="http://schemas.microsoft.com/office/drawing/2014/main" id="{F2FAAC54-07ED-4F3E-8DA0-4435300322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975" name="Picture 1974">
          <a:extLst>
            <a:ext uri="{FF2B5EF4-FFF2-40B4-BE49-F238E27FC236}">
              <a16:creationId xmlns:a16="http://schemas.microsoft.com/office/drawing/2014/main" id="{9D793037-9E9D-4CBD-83F8-F83B69CF0C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976" name="Picture 1975">
          <a:extLst>
            <a:ext uri="{FF2B5EF4-FFF2-40B4-BE49-F238E27FC236}">
              <a16:creationId xmlns:a16="http://schemas.microsoft.com/office/drawing/2014/main" id="{F42C47A9-89C4-45FD-8546-002DD2690F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1977" name="Picture 1976">
          <a:extLst>
            <a:ext uri="{FF2B5EF4-FFF2-40B4-BE49-F238E27FC236}">
              <a16:creationId xmlns:a16="http://schemas.microsoft.com/office/drawing/2014/main" id="{7A2F64C8-3771-4E91-BDF4-B53D4E84D2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1978" name="Picture 1977">
          <a:extLst>
            <a:ext uri="{FF2B5EF4-FFF2-40B4-BE49-F238E27FC236}">
              <a16:creationId xmlns:a16="http://schemas.microsoft.com/office/drawing/2014/main" id="{3A0A30E7-5B5A-456E-8DF7-DC4ADB79E3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979" name="Picture 1978">
          <a:extLst>
            <a:ext uri="{FF2B5EF4-FFF2-40B4-BE49-F238E27FC236}">
              <a16:creationId xmlns:a16="http://schemas.microsoft.com/office/drawing/2014/main" id="{6D0E6018-81DE-4EDB-8420-8EF5FF1ED3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980" name="Picture 1979">
          <a:extLst>
            <a:ext uri="{FF2B5EF4-FFF2-40B4-BE49-F238E27FC236}">
              <a16:creationId xmlns:a16="http://schemas.microsoft.com/office/drawing/2014/main" id="{1D6E690D-635C-4690-ABFF-6F537B1C73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1981" name="Picture 1980">
          <a:extLst>
            <a:ext uri="{FF2B5EF4-FFF2-40B4-BE49-F238E27FC236}">
              <a16:creationId xmlns:a16="http://schemas.microsoft.com/office/drawing/2014/main" id="{6BB7AA06-CF38-4FA2-AA54-A07EE0209D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73</xdr:row>
      <xdr:rowOff>0</xdr:rowOff>
    </xdr:from>
    <xdr:ext cx="50800" cy="50800"/>
    <xdr:pic>
      <xdr:nvPicPr>
        <xdr:cNvPr id="1982" name="Picture 1981">
          <a:extLst>
            <a:ext uri="{FF2B5EF4-FFF2-40B4-BE49-F238E27FC236}">
              <a16:creationId xmlns:a16="http://schemas.microsoft.com/office/drawing/2014/main" id="{81C4A663-0651-4FF5-B632-156E5E653F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83" name="Picture 1982">
          <a:extLst>
            <a:ext uri="{FF2B5EF4-FFF2-40B4-BE49-F238E27FC236}">
              <a16:creationId xmlns:a16="http://schemas.microsoft.com/office/drawing/2014/main" id="{45FD5622-DE00-4339-85E2-E1E1C8D74F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74</xdr:row>
      <xdr:rowOff>0</xdr:rowOff>
    </xdr:from>
    <xdr:ext cx="50800" cy="50800"/>
    <xdr:pic>
      <xdr:nvPicPr>
        <xdr:cNvPr id="1984" name="Picture 1983">
          <a:extLst>
            <a:ext uri="{FF2B5EF4-FFF2-40B4-BE49-F238E27FC236}">
              <a16:creationId xmlns:a16="http://schemas.microsoft.com/office/drawing/2014/main" id="{913A54AC-F8B0-458A-A2E3-E53EC6A2AD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985" name="Picture 1984">
          <a:extLst>
            <a:ext uri="{FF2B5EF4-FFF2-40B4-BE49-F238E27FC236}">
              <a16:creationId xmlns:a16="http://schemas.microsoft.com/office/drawing/2014/main" id="{EF96C6D6-E1EE-459F-ACA5-D1FD2EF074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75</xdr:row>
      <xdr:rowOff>0</xdr:rowOff>
    </xdr:from>
    <xdr:ext cx="50800" cy="50800"/>
    <xdr:pic>
      <xdr:nvPicPr>
        <xdr:cNvPr id="1986" name="Picture 1985">
          <a:extLst>
            <a:ext uri="{FF2B5EF4-FFF2-40B4-BE49-F238E27FC236}">
              <a16:creationId xmlns:a16="http://schemas.microsoft.com/office/drawing/2014/main" id="{8A63AFAA-1176-4DB4-A492-9D5820DD54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7"/>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1987" name="Picture 1986">
          <a:extLst>
            <a:ext uri="{FF2B5EF4-FFF2-40B4-BE49-F238E27FC236}">
              <a16:creationId xmlns:a16="http://schemas.microsoft.com/office/drawing/2014/main" id="{9869A798-0539-4624-B3C0-518279A393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73</xdr:row>
      <xdr:rowOff>0</xdr:rowOff>
    </xdr:from>
    <xdr:ext cx="50800" cy="50800"/>
    <xdr:pic>
      <xdr:nvPicPr>
        <xdr:cNvPr id="1988" name="Picture 1987">
          <a:extLst>
            <a:ext uri="{FF2B5EF4-FFF2-40B4-BE49-F238E27FC236}">
              <a16:creationId xmlns:a16="http://schemas.microsoft.com/office/drawing/2014/main" id="{C1B4E1BE-4EE1-4EFD-85FD-EFD130A2C3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1989" name="Picture 1988">
          <a:extLst>
            <a:ext uri="{FF2B5EF4-FFF2-40B4-BE49-F238E27FC236}">
              <a16:creationId xmlns:a16="http://schemas.microsoft.com/office/drawing/2014/main" id="{DF3B672F-E462-4D06-9A49-23F1B2F017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90" name="Picture 1989">
          <a:extLst>
            <a:ext uri="{FF2B5EF4-FFF2-40B4-BE49-F238E27FC236}">
              <a16:creationId xmlns:a16="http://schemas.microsoft.com/office/drawing/2014/main" id="{0AE01FE5-3802-422F-81D9-6A289AA930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91" name="Picture 1990">
          <a:extLst>
            <a:ext uri="{FF2B5EF4-FFF2-40B4-BE49-F238E27FC236}">
              <a16:creationId xmlns:a16="http://schemas.microsoft.com/office/drawing/2014/main" id="{CCB4D451-D6ED-4793-9849-8B98FE6E85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92" name="Picture 1991">
          <a:extLst>
            <a:ext uri="{FF2B5EF4-FFF2-40B4-BE49-F238E27FC236}">
              <a16:creationId xmlns:a16="http://schemas.microsoft.com/office/drawing/2014/main" id="{9390B873-CF4D-48DB-B489-2ABC251207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93" name="Picture 1992">
          <a:extLst>
            <a:ext uri="{FF2B5EF4-FFF2-40B4-BE49-F238E27FC236}">
              <a16:creationId xmlns:a16="http://schemas.microsoft.com/office/drawing/2014/main" id="{994379FD-7071-40CD-AD6B-46BB4F34FF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1994" name="Picture 1993">
          <a:extLst>
            <a:ext uri="{FF2B5EF4-FFF2-40B4-BE49-F238E27FC236}">
              <a16:creationId xmlns:a16="http://schemas.microsoft.com/office/drawing/2014/main" id="{7B5EA54E-7F8F-4600-9A65-B4DEAE06D2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74</xdr:row>
      <xdr:rowOff>0</xdr:rowOff>
    </xdr:from>
    <xdr:ext cx="50800" cy="50800"/>
    <xdr:pic>
      <xdr:nvPicPr>
        <xdr:cNvPr id="1995" name="Picture 1994">
          <a:extLst>
            <a:ext uri="{FF2B5EF4-FFF2-40B4-BE49-F238E27FC236}">
              <a16:creationId xmlns:a16="http://schemas.microsoft.com/office/drawing/2014/main" id="{1F468E9C-93C7-42F7-8FC8-1FD99CCFDD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1996" name="Picture 1995">
          <a:extLst>
            <a:ext uri="{FF2B5EF4-FFF2-40B4-BE49-F238E27FC236}">
              <a16:creationId xmlns:a16="http://schemas.microsoft.com/office/drawing/2014/main" id="{CEDE4757-1B08-4978-9300-2C5744D788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997" name="Picture 1996">
          <a:extLst>
            <a:ext uri="{FF2B5EF4-FFF2-40B4-BE49-F238E27FC236}">
              <a16:creationId xmlns:a16="http://schemas.microsoft.com/office/drawing/2014/main" id="{4571453C-D661-4F4F-9427-D408921897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998" name="Picture 1997">
          <a:extLst>
            <a:ext uri="{FF2B5EF4-FFF2-40B4-BE49-F238E27FC236}">
              <a16:creationId xmlns:a16="http://schemas.microsoft.com/office/drawing/2014/main" id="{0AFE5F5B-4CB9-475F-8A8C-2F4763AD36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1999" name="Picture 1998">
          <a:extLst>
            <a:ext uri="{FF2B5EF4-FFF2-40B4-BE49-F238E27FC236}">
              <a16:creationId xmlns:a16="http://schemas.microsoft.com/office/drawing/2014/main" id="{3D2C541C-A534-4731-8F2C-12209D6465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000" name="Picture 1999">
          <a:extLst>
            <a:ext uri="{FF2B5EF4-FFF2-40B4-BE49-F238E27FC236}">
              <a16:creationId xmlns:a16="http://schemas.microsoft.com/office/drawing/2014/main" id="{CB55A37E-CB31-4868-834A-28A69E28C1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001" name="Picture 2000">
          <a:extLst>
            <a:ext uri="{FF2B5EF4-FFF2-40B4-BE49-F238E27FC236}">
              <a16:creationId xmlns:a16="http://schemas.microsoft.com/office/drawing/2014/main" id="{AA41B114-27D9-4FDD-92C4-56FB414BB9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73</xdr:row>
      <xdr:rowOff>0</xdr:rowOff>
    </xdr:from>
    <xdr:ext cx="50800" cy="50800"/>
    <xdr:pic>
      <xdr:nvPicPr>
        <xdr:cNvPr id="2002" name="Picture 2001">
          <a:extLst>
            <a:ext uri="{FF2B5EF4-FFF2-40B4-BE49-F238E27FC236}">
              <a16:creationId xmlns:a16="http://schemas.microsoft.com/office/drawing/2014/main" id="{10E1D1C2-3B5D-4073-8DFD-4DB3897740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03" name="Picture 2002">
          <a:extLst>
            <a:ext uri="{FF2B5EF4-FFF2-40B4-BE49-F238E27FC236}">
              <a16:creationId xmlns:a16="http://schemas.microsoft.com/office/drawing/2014/main" id="{03DA6DFC-DE78-4693-8FCE-A72BF7BCC8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04" name="Picture 2003">
          <a:extLst>
            <a:ext uri="{FF2B5EF4-FFF2-40B4-BE49-F238E27FC236}">
              <a16:creationId xmlns:a16="http://schemas.microsoft.com/office/drawing/2014/main" id="{70FEDDCF-7D4F-440C-A5CB-23BF3D561A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74</xdr:row>
      <xdr:rowOff>0</xdr:rowOff>
    </xdr:from>
    <xdr:ext cx="50800" cy="50800"/>
    <xdr:pic>
      <xdr:nvPicPr>
        <xdr:cNvPr id="2005" name="Picture 2004">
          <a:extLst>
            <a:ext uri="{FF2B5EF4-FFF2-40B4-BE49-F238E27FC236}">
              <a16:creationId xmlns:a16="http://schemas.microsoft.com/office/drawing/2014/main" id="{EF0AF97C-B23D-4EB2-9ABF-3727DC88C6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006" name="Picture 2005">
          <a:extLst>
            <a:ext uri="{FF2B5EF4-FFF2-40B4-BE49-F238E27FC236}">
              <a16:creationId xmlns:a16="http://schemas.microsoft.com/office/drawing/2014/main" id="{4315BB09-A2B8-48FA-BD93-BFF63A7891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007" name="Picture 2006">
          <a:extLst>
            <a:ext uri="{FF2B5EF4-FFF2-40B4-BE49-F238E27FC236}">
              <a16:creationId xmlns:a16="http://schemas.microsoft.com/office/drawing/2014/main" id="{F97A71A0-F0AC-4983-9FF2-5AE04D89670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2008" name="Picture 2007">
          <a:extLst>
            <a:ext uri="{FF2B5EF4-FFF2-40B4-BE49-F238E27FC236}">
              <a16:creationId xmlns:a16="http://schemas.microsoft.com/office/drawing/2014/main" id="{54C567CE-BD54-40DD-96CC-6A81CA691D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009" name="Picture 2008">
          <a:extLst>
            <a:ext uri="{FF2B5EF4-FFF2-40B4-BE49-F238E27FC236}">
              <a16:creationId xmlns:a16="http://schemas.microsoft.com/office/drawing/2014/main" id="{5A307FEC-C1E6-491F-8679-D98FABE69D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010" name="Picture 2009">
          <a:extLst>
            <a:ext uri="{FF2B5EF4-FFF2-40B4-BE49-F238E27FC236}">
              <a16:creationId xmlns:a16="http://schemas.microsoft.com/office/drawing/2014/main" id="{AEA46DDE-9D77-4154-A30E-0B64F65FFF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76</xdr:row>
      <xdr:rowOff>0</xdr:rowOff>
    </xdr:from>
    <xdr:ext cx="50800" cy="50800"/>
    <xdr:pic>
      <xdr:nvPicPr>
        <xdr:cNvPr id="2011" name="Picture 2010">
          <a:extLst>
            <a:ext uri="{FF2B5EF4-FFF2-40B4-BE49-F238E27FC236}">
              <a16:creationId xmlns:a16="http://schemas.microsoft.com/office/drawing/2014/main" id="{23613CC9-D7C6-4B82-90CD-2570C613F7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012" name="Picture 2011">
          <a:extLst>
            <a:ext uri="{FF2B5EF4-FFF2-40B4-BE49-F238E27FC236}">
              <a16:creationId xmlns:a16="http://schemas.microsoft.com/office/drawing/2014/main" id="{76F4475A-2C2E-4BA7-941E-E30FA393C1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013" name="Picture 2012">
          <a:extLst>
            <a:ext uri="{FF2B5EF4-FFF2-40B4-BE49-F238E27FC236}">
              <a16:creationId xmlns:a16="http://schemas.microsoft.com/office/drawing/2014/main" id="{D4220142-9C12-4C22-9034-B344CA46F2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77</xdr:row>
      <xdr:rowOff>0</xdr:rowOff>
    </xdr:from>
    <xdr:ext cx="50800" cy="50800"/>
    <xdr:pic>
      <xdr:nvPicPr>
        <xdr:cNvPr id="2014" name="Picture 2013">
          <a:extLst>
            <a:ext uri="{FF2B5EF4-FFF2-40B4-BE49-F238E27FC236}">
              <a16:creationId xmlns:a16="http://schemas.microsoft.com/office/drawing/2014/main" id="{66421396-4363-4A9A-AC13-900F5837B3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2015" name="Picture 2014">
          <a:extLst>
            <a:ext uri="{FF2B5EF4-FFF2-40B4-BE49-F238E27FC236}">
              <a16:creationId xmlns:a16="http://schemas.microsoft.com/office/drawing/2014/main" id="{5B73355C-7AB7-45A5-B911-D697B5771D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2016" name="Picture 2015">
          <a:extLst>
            <a:ext uri="{FF2B5EF4-FFF2-40B4-BE49-F238E27FC236}">
              <a16:creationId xmlns:a16="http://schemas.microsoft.com/office/drawing/2014/main" id="{7ED74E3D-0DF4-479B-8DEF-FE04E78374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73</xdr:row>
      <xdr:rowOff>0</xdr:rowOff>
    </xdr:from>
    <xdr:ext cx="50800" cy="50800"/>
    <xdr:pic>
      <xdr:nvPicPr>
        <xdr:cNvPr id="2017" name="Picture 2016">
          <a:extLst>
            <a:ext uri="{FF2B5EF4-FFF2-40B4-BE49-F238E27FC236}">
              <a16:creationId xmlns:a16="http://schemas.microsoft.com/office/drawing/2014/main" id="{A1520278-A20C-4856-982E-FC52C7CFE9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18" name="Picture 2017">
          <a:extLst>
            <a:ext uri="{FF2B5EF4-FFF2-40B4-BE49-F238E27FC236}">
              <a16:creationId xmlns:a16="http://schemas.microsoft.com/office/drawing/2014/main" id="{26225A34-0EF2-4B20-BFDE-0CD60CCE12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19" name="Picture 2018">
          <a:extLst>
            <a:ext uri="{FF2B5EF4-FFF2-40B4-BE49-F238E27FC236}">
              <a16:creationId xmlns:a16="http://schemas.microsoft.com/office/drawing/2014/main" id="{2FCCDD1F-264C-4C9D-939C-AC3B7C6553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20" name="Picture 2019">
          <a:extLst>
            <a:ext uri="{FF2B5EF4-FFF2-40B4-BE49-F238E27FC236}">
              <a16:creationId xmlns:a16="http://schemas.microsoft.com/office/drawing/2014/main" id="{B17035EC-849E-4D10-B82D-94EFEFF4B9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21" name="Picture 2020">
          <a:extLst>
            <a:ext uri="{FF2B5EF4-FFF2-40B4-BE49-F238E27FC236}">
              <a16:creationId xmlns:a16="http://schemas.microsoft.com/office/drawing/2014/main" id="{AE4C2B4F-D7EC-4FCB-8A80-F625054D73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22" name="Picture 2021">
          <a:extLst>
            <a:ext uri="{FF2B5EF4-FFF2-40B4-BE49-F238E27FC236}">
              <a16:creationId xmlns:a16="http://schemas.microsoft.com/office/drawing/2014/main" id="{953EC101-CD07-406D-9800-95ED9A86AC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23" name="Picture 2022">
          <a:extLst>
            <a:ext uri="{FF2B5EF4-FFF2-40B4-BE49-F238E27FC236}">
              <a16:creationId xmlns:a16="http://schemas.microsoft.com/office/drawing/2014/main" id="{9438F742-7312-4A98-9CC5-9C8807D444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024" name="Picture 2023">
          <a:extLst>
            <a:ext uri="{FF2B5EF4-FFF2-40B4-BE49-F238E27FC236}">
              <a16:creationId xmlns:a16="http://schemas.microsoft.com/office/drawing/2014/main" id="{8B0B423C-0BB2-43B0-AF34-140464D65D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5"/>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025" name="Picture 2024">
          <a:extLst>
            <a:ext uri="{FF2B5EF4-FFF2-40B4-BE49-F238E27FC236}">
              <a16:creationId xmlns:a16="http://schemas.microsoft.com/office/drawing/2014/main" id="{5B14B1A0-D91A-4AC9-A22E-E715AEA665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26" name="Picture 2025">
          <a:extLst>
            <a:ext uri="{FF2B5EF4-FFF2-40B4-BE49-F238E27FC236}">
              <a16:creationId xmlns:a16="http://schemas.microsoft.com/office/drawing/2014/main" id="{881994FC-0879-450E-A60A-DF36D03CC4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27" name="Picture 2026">
          <a:extLst>
            <a:ext uri="{FF2B5EF4-FFF2-40B4-BE49-F238E27FC236}">
              <a16:creationId xmlns:a16="http://schemas.microsoft.com/office/drawing/2014/main" id="{616100DF-BDDD-4FF5-8C22-DED3ADFD4C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28" name="Picture 2027">
          <a:extLst>
            <a:ext uri="{FF2B5EF4-FFF2-40B4-BE49-F238E27FC236}">
              <a16:creationId xmlns:a16="http://schemas.microsoft.com/office/drawing/2014/main" id="{4BC4FA36-FA1D-4E34-BEF9-C21512A6CD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29" name="Picture 2028">
          <a:extLst>
            <a:ext uri="{FF2B5EF4-FFF2-40B4-BE49-F238E27FC236}">
              <a16:creationId xmlns:a16="http://schemas.microsoft.com/office/drawing/2014/main" id="{E2CD7C82-8F87-4DC8-9FB9-A432D98A7D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030" name="Picture 2029">
          <a:extLst>
            <a:ext uri="{FF2B5EF4-FFF2-40B4-BE49-F238E27FC236}">
              <a16:creationId xmlns:a16="http://schemas.microsoft.com/office/drawing/2014/main" id="{009ED25E-88C1-4512-9BAB-47B0441A9D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031" name="Picture 2030">
          <a:extLst>
            <a:ext uri="{FF2B5EF4-FFF2-40B4-BE49-F238E27FC236}">
              <a16:creationId xmlns:a16="http://schemas.microsoft.com/office/drawing/2014/main" id="{6D411DAB-660B-44D5-9EFC-53FF42A09A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32" name="Picture 2031">
          <a:extLst>
            <a:ext uri="{FF2B5EF4-FFF2-40B4-BE49-F238E27FC236}">
              <a16:creationId xmlns:a16="http://schemas.microsoft.com/office/drawing/2014/main" id="{7F04AD10-3B50-4B61-A5C5-E8AE3B8769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33" name="Picture 2032">
          <a:extLst>
            <a:ext uri="{FF2B5EF4-FFF2-40B4-BE49-F238E27FC236}">
              <a16:creationId xmlns:a16="http://schemas.microsoft.com/office/drawing/2014/main" id="{CEF5B54C-8B0B-4973-A103-22452E98ED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34" name="Picture 2033">
          <a:extLst>
            <a:ext uri="{FF2B5EF4-FFF2-40B4-BE49-F238E27FC236}">
              <a16:creationId xmlns:a16="http://schemas.microsoft.com/office/drawing/2014/main" id="{1DCBD1AB-0ECD-4A6D-A5B6-E3766FB9D6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35" name="Picture 2034">
          <a:extLst>
            <a:ext uri="{FF2B5EF4-FFF2-40B4-BE49-F238E27FC236}">
              <a16:creationId xmlns:a16="http://schemas.microsoft.com/office/drawing/2014/main" id="{0AB0C1D1-3710-4163-BFBF-A065BB4456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36" name="Picture 2035">
          <a:extLst>
            <a:ext uri="{FF2B5EF4-FFF2-40B4-BE49-F238E27FC236}">
              <a16:creationId xmlns:a16="http://schemas.microsoft.com/office/drawing/2014/main" id="{2F959B70-F70A-46FE-ACA9-3CA6293DE6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37" name="Picture 2036">
          <a:extLst>
            <a:ext uri="{FF2B5EF4-FFF2-40B4-BE49-F238E27FC236}">
              <a16:creationId xmlns:a16="http://schemas.microsoft.com/office/drawing/2014/main" id="{25C0C9F5-65FE-4E02-A786-F954F25441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38" name="Picture 2037">
          <a:extLst>
            <a:ext uri="{FF2B5EF4-FFF2-40B4-BE49-F238E27FC236}">
              <a16:creationId xmlns:a16="http://schemas.microsoft.com/office/drawing/2014/main" id="{733E1B96-A07F-4501-8B5A-92FCBEE585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39" name="Picture 2038">
          <a:extLst>
            <a:ext uri="{FF2B5EF4-FFF2-40B4-BE49-F238E27FC236}">
              <a16:creationId xmlns:a16="http://schemas.microsoft.com/office/drawing/2014/main" id="{FB29A90B-2355-4228-A21D-3EA3F9E83B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40" name="Picture 2039">
          <a:extLst>
            <a:ext uri="{FF2B5EF4-FFF2-40B4-BE49-F238E27FC236}">
              <a16:creationId xmlns:a16="http://schemas.microsoft.com/office/drawing/2014/main" id="{03C144E8-7680-49B0-B6F9-7A272739EE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041" name="Picture 2040">
          <a:extLst>
            <a:ext uri="{FF2B5EF4-FFF2-40B4-BE49-F238E27FC236}">
              <a16:creationId xmlns:a16="http://schemas.microsoft.com/office/drawing/2014/main" id="{91C2B462-328F-403C-A1AD-A3D29BE2A5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042" name="Picture 2041">
          <a:extLst>
            <a:ext uri="{FF2B5EF4-FFF2-40B4-BE49-F238E27FC236}">
              <a16:creationId xmlns:a16="http://schemas.microsoft.com/office/drawing/2014/main" id="{2B1F3806-3549-4664-9141-9858B5F7DC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43" name="Picture 2042">
          <a:extLst>
            <a:ext uri="{FF2B5EF4-FFF2-40B4-BE49-F238E27FC236}">
              <a16:creationId xmlns:a16="http://schemas.microsoft.com/office/drawing/2014/main" id="{9A4B9397-3701-49DF-9DE3-6651BEF502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44" name="Picture 2043">
          <a:extLst>
            <a:ext uri="{FF2B5EF4-FFF2-40B4-BE49-F238E27FC236}">
              <a16:creationId xmlns:a16="http://schemas.microsoft.com/office/drawing/2014/main" id="{E6622BCF-4737-4E04-B58F-B25C64E6B6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45" name="Picture 2044">
          <a:extLst>
            <a:ext uri="{FF2B5EF4-FFF2-40B4-BE49-F238E27FC236}">
              <a16:creationId xmlns:a16="http://schemas.microsoft.com/office/drawing/2014/main" id="{B53E7F18-282E-48E1-97E1-EED9BA8796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46" name="Picture 2045">
          <a:extLst>
            <a:ext uri="{FF2B5EF4-FFF2-40B4-BE49-F238E27FC236}">
              <a16:creationId xmlns:a16="http://schemas.microsoft.com/office/drawing/2014/main" id="{BC0F2351-B124-4E51-9E90-BE7F408E68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47" name="Picture 2046">
          <a:extLst>
            <a:ext uri="{FF2B5EF4-FFF2-40B4-BE49-F238E27FC236}">
              <a16:creationId xmlns:a16="http://schemas.microsoft.com/office/drawing/2014/main" id="{2DB496A4-74B5-489B-BB33-41E913CFDC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048" name="Picture 2047">
          <a:extLst>
            <a:ext uri="{FF2B5EF4-FFF2-40B4-BE49-F238E27FC236}">
              <a16:creationId xmlns:a16="http://schemas.microsoft.com/office/drawing/2014/main" id="{2DC88F78-B9A6-4953-BB4B-53F9B46238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049" name="Picture 2048">
          <a:extLst>
            <a:ext uri="{FF2B5EF4-FFF2-40B4-BE49-F238E27FC236}">
              <a16:creationId xmlns:a16="http://schemas.microsoft.com/office/drawing/2014/main" id="{8AE5C52B-1389-414E-A3D7-E6314FB2FD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50" name="Picture 2049">
          <a:extLst>
            <a:ext uri="{FF2B5EF4-FFF2-40B4-BE49-F238E27FC236}">
              <a16:creationId xmlns:a16="http://schemas.microsoft.com/office/drawing/2014/main" id="{A6FEF211-E6AC-4380-BC0A-E868F8AA15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51" name="Picture 2050">
          <a:extLst>
            <a:ext uri="{FF2B5EF4-FFF2-40B4-BE49-F238E27FC236}">
              <a16:creationId xmlns:a16="http://schemas.microsoft.com/office/drawing/2014/main" id="{7D0EC12D-A2B8-4C8C-A189-DFDE3EC176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52" name="Picture 2051">
          <a:extLst>
            <a:ext uri="{FF2B5EF4-FFF2-40B4-BE49-F238E27FC236}">
              <a16:creationId xmlns:a16="http://schemas.microsoft.com/office/drawing/2014/main" id="{027C833B-2D29-4A91-8D37-20B1571987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53" name="Picture 2052">
          <a:extLst>
            <a:ext uri="{FF2B5EF4-FFF2-40B4-BE49-F238E27FC236}">
              <a16:creationId xmlns:a16="http://schemas.microsoft.com/office/drawing/2014/main" id="{B6D60ADE-4D9C-47C5-9D3D-429566835C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54" name="Picture 2053">
          <a:extLst>
            <a:ext uri="{FF2B5EF4-FFF2-40B4-BE49-F238E27FC236}">
              <a16:creationId xmlns:a16="http://schemas.microsoft.com/office/drawing/2014/main" id="{6AD07961-77D4-4DC7-A2A1-7C34F6D7A9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55" name="Picture 2054">
          <a:extLst>
            <a:ext uri="{FF2B5EF4-FFF2-40B4-BE49-F238E27FC236}">
              <a16:creationId xmlns:a16="http://schemas.microsoft.com/office/drawing/2014/main" id="{3BB84BF5-9621-44F1-9C31-0208F7DB00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56" name="Picture 2055">
          <a:extLst>
            <a:ext uri="{FF2B5EF4-FFF2-40B4-BE49-F238E27FC236}">
              <a16:creationId xmlns:a16="http://schemas.microsoft.com/office/drawing/2014/main" id="{04B0D593-C137-49D5-AB8F-727661FECF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57" name="Picture 2056">
          <a:extLst>
            <a:ext uri="{FF2B5EF4-FFF2-40B4-BE49-F238E27FC236}">
              <a16:creationId xmlns:a16="http://schemas.microsoft.com/office/drawing/2014/main" id="{CBBEE140-2242-4605-B2BF-FCCF7E3314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058" name="Picture 2057">
          <a:extLst>
            <a:ext uri="{FF2B5EF4-FFF2-40B4-BE49-F238E27FC236}">
              <a16:creationId xmlns:a16="http://schemas.microsoft.com/office/drawing/2014/main" id="{08688864-99E7-49E6-8A8F-194EA8E535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059" name="Picture 2058">
          <a:extLst>
            <a:ext uri="{FF2B5EF4-FFF2-40B4-BE49-F238E27FC236}">
              <a16:creationId xmlns:a16="http://schemas.microsoft.com/office/drawing/2014/main" id="{1159A6CE-714F-4563-8EC5-E46D554956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60" name="Picture 2059">
          <a:extLst>
            <a:ext uri="{FF2B5EF4-FFF2-40B4-BE49-F238E27FC236}">
              <a16:creationId xmlns:a16="http://schemas.microsoft.com/office/drawing/2014/main" id="{E52EFC9B-ADEB-4B94-839D-1C32B9760D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61" name="Picture 2060">
          <a:extLst>
            <a:ext uri="{FF2B5EF4-FFF2-40B4-BE49-F238E27FC236}">
              <a16:creationId xmlns:a16="http://schemas.microsoft.com/office/drawing/2014/main" id="{992571EB-4A09-41F9-9C88-534B371533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62" name="Picture 2061">
          <a:extLst>
            <a:ext uri="{FF2B5EF4-FFF2-40B4-BE49-F238E27FC236}">
              <a16:creationId xmlns:a16="http://schemas.microsoft.com/office/drawing/2014/main" id="{6A8EB8DB-FCB6-46D6-A991-FF76949313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63" name="Picture 2062">
          <a:extLst>
            <a:ext uri="{FF2B5EF4-FFF2-40B4-BE49-F238E27FC236}">
              <a16:creationId xmlns:a16="http://schemas.microsoft.com/office/drawing/2014/main" id="{15A80EE3-713F-4047-AF42-0250C77367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64" name="Picture 2063">
          <a:extLst>
            <a:ext uri="{FF2B5EF4-FFF2-40B4-BE49-F238E27FC236}">
              <a16:creationId xmlns:a16="http://schemas.microsoft.com/office/drawing/2014/main" id="{3D455BF2-F894-4D0C-B62A-DB0FE2238D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65" name="Picture 2064">
          <a:extLst>
            <a:ext uri="{FF2B5EF4-FFF2-40B4-BE49-F238E27FC236}">
              <a16:creationId xmlns:a16="http://schemas.microsoft.com/office/drawing/2014/main" id="{E21CC481-4CE4-4FFD-AD3F-4CD2C1E513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66" name="Picture 2065">
          <a:extLst>
            <a:ext uri="{FF2B5EF4-FFF2-40B4-BE49-F238E27FC236}">
              <a16:creationId xmlns:a16="http://schemas.microsoft.com/office/drawing/2014/main" id="{BC88600F-0EA8-4B59-A0F2-9085433ABD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67" name="Picture 2066">
          <a:extLst>
            <a:ext uri="{FF2B5EF4-FFF2-40B4-BE49-F238E27FC236}">
              <a16:creationId xmlns:a16="http://schemas.microsoft.com/office/drawing/2014/main" id="{2E61E745-4088-4F28-B94C-817FFA6FA5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68" name="Picture 2067">
          <a:extLst>
            <a:ext uri="{FF2B5EF4-FFF2-40B4-BE49-F238E27FC236}">
              <a16:creationId xmlns:a16="http://schemas.microsoft.com/office/drawing/2014/main" id="{3D58E544-7720-4255-956D-628A8C9C25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69" name="Picture 2068">
          <a:extLst>
            <a:ext uri="{FF2B5EF4-FFF2-40B4-BE49-F238E27FC236}">
              <a16:creationId xmlns:a16="http://schemas.microsoft.com/office/drawing/2014/main" id="{1BE47116-9707-46C9-8493-BCE212118C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76</xdr:row>
      <xdr:rowOff>0</xdr:rowOff>
    </xdr:from>
    <xdr:ext cx="50800" cy="50800"/>
    <xdr:pic>
      <xdr:nvPicPr>
        <xdr:cNvPr id="2070" name="Picture 2069">
          <a:extLst>
            <a:ext uri="{FF2B5EF4-FFF2-40B4-BE49-F238E27FC236}">
              <a16:creationId xmlns:a16="http://schemas.microsoft.com/office/drawing/2014/main" id="{5237FE5B-80E0-4534-BB5E-B897DE075A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071" name="Picture 2070">
          <a:extLst>
            <a:ext uri="{FF2B5EF4-FFF2-40B4-BE49-F238E27FC236}">
              <a16:creationId xmlns:a16="http://schemas.microsoft.com/office/drawing/2014/main" id="{2D26609E-9A89-4838-8A07-F65EBABCBD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77</xdr:row>
      <xdr:rowOff>0</xdr:rowOff>
    </xdr:from>
    <xdr:ext cx="50800" cy="50800"/>
    <xdr:pic>
      <xdr:nvPicPr>
        <xdr:cNvPr id="2072" name="Picture 2071">
          <a:extLst>
            <a:ext uri="{FF2B5EF4-FFF2-40B4-BE49-F238E27FC236}">
              <a16:creationId xmlns:a16="http://schemas.microsoft.com/office/drawing/2014/main" id="{8D74FB79-9794-4EF1-9CD7-0E6734A18E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4414480"/>
          <a:ext cx="50800" cy="50800"/>
        </a:xfrm>
        <a:prstGeom prst="rect">
          <a:avLst/>
        </a:prstGeom>
      </xdr:spPr>
    </xdr:pic>
    <xdr:clientData/>
  </xdr:oneCellAnchor>
  <xdr:oneCellAnchor>
    <xdr:from>
      <xdr:col>3</xdr:col>
      <xdr:colOff>0</xdr:colOff>
      <xdr:row>77</xdr:row>
      <xdr:rowOff>0</xdr:rowOff>
    </xdr:from>
    <xdr:ext cx="50800" cy="50800"/>
    <xdr:pic>
      <xdr:nvPicPr>
        <xdr:cNvPr id="2073" name="Picture 2072">
          <a:extLst>
            <a:ext uri="{FF2B5EF4-FFF2-40B4-BE49-F238E27FC236}">
              <a16:creationId xmlns:a16="http://schemas.microsoft.com/office/drawing/2014/main" id="{5C272316-02E8-4CC9-9F76-75977DA2D6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2</xdr:col>
      <xdr:colOff>104775</xdr:colOff>
      <xdr:row>73</xdr:row>
      <xdr:rowOff>0</xdr:rowOff>
    </xdr:from>
    <xdr:ext cx="50800" cy="50800"/>
    <xdr:pic>
      <xdr:nvPicPr>
        <xdr:cNvPr id="2074" name="Picture 2073">
          <a:extLst>
            <a:ext uri="{FF2B5EF4-FFF2-40B4-BE49-F238E27FC236}">
              <a16:creationId xmlns:a16="http://schemas.microsoft.com/office/drawing/2014/main" id="{F7B95851-8FD1-4D44-8227-96BDEAD157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075" name="Picture 2074">
          <a:extLst>
            <a:ext uri="{FF2B5EF4-FFF2-40B4-BE49-F238E27FC236}">
              <a16:creationId xmlns:a16="http://schemas.microsoft.com/office/drawing/2014/main" id="{030A2F78-CE4F-43AD-A20F-6A7317AABA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76" name="Picture 2075">
          <a:extLst>
            <a:ext uri="{FF2B5EF4-FFF2-40B4-BE49-F238E27FC236}">
              <a16:creationId xmlns:a16="http://schemas.microsoft.com/office/drawing/2014/main" id="{1A4AD689-B492-4C34-83A6-7308F727A4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77" name="Picture 2076">
          <a:extLst>
            <a:ext uri="{FF2B5EF4-FFF2-40B4-BE49-F238E27FC236}">
              <a16:creationId xmlns:a16="http://schemas.microsoft.com/office/drawing/2014/main" id="{B129A751-D5BF-4AF4-A73F-58BDD7B8F0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78" name="Picture 2077">
          <a:extLst>
            <a:ext uri="{FF2B5EF4-FFF2-40B4-BE49-F238E27FC236}">
              <a16:creationId xmlns:a16="http://schemas.microsoft.com/office/drawing/2014/main" id="{A1B9DEB7-8909-4280-9BF7-92846577A9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79" name="Picture 2078">
          <a:extLst>
            <a:ext uri="{FF2B5EF4-FFF2-40B4-BE49-F238E27FC236}">
              <a16:creationId xmlns:a16="http://schemas.microsoft.com/office/drawing/2014/main" id="{F04EEEE3-19CC-4E66-BC58-0BB90955D9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80" name="Picture 2079">
          <a:extLst>
            <a:ext uri="{FF2B5EF4-FFF2-40B4-BE49-F238E27FC236}">
              <a16:creationId xmlns:a16="http://schemas.microsoft.com/office/drawing/2014/main" id="{AB32CF14-9D8E-491C-BD79-24CD804BB9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76</xdr:row>
      <xdr:rowOff>0</xdr:rowOff>
    </xdr:from>
    <xdr:ext cx="50800" cy="50800"/>
    <xdr:pic>
      <xdr:nvPicPr>
        <xdr:cNvPr id="2081" name="Picture 2080">
          <a:extLst>
            <a:ext uri="{FF2B5EF4-FFF2-40B4-BE49-F238E27FC236}">
              <a16:creationId xmlns:a16="http://schemas.microsoft.com/office/drawing/2014/main" id="{8591586B-18FF-47D1-A581-8937413AAB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76</xdr:row>
      <xdr:rowOff>0</xdr:rowOff>
    </xdr:from>
    <xdr:ext cx="50800" cy="50800"/>
    <xdr:pic>
      <xdr:nvPicPr>
        <xdr:cNvPr id="2082" name="Picture 2081">
          <a:extLst>
            <a:ext uri="{FF2B5EF4-FFF2-40B4-BE49-F238E27FC236}">
              <a16:creationId xmlns:a16="http://schemas.microsoft.com/office/drawing/2014/main" id="{A08085EF-DAA3-41FB-B006-4DB21F97CD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083" name="Picture 2082">
          <a:extLst>
            <a:ext uri="{FF2B5EF4-FFF2-40B4-BE49-F238E27FC236}">
              <a16:creationId xmlns:a16="http://schemas.microsoft.com/office/drawing/2014/main" id="{C6A63C8E-52EB-4121-A023-F10800991F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084" name="Picture 2083">
          <a:extLst>
            <a:ext uri="{FF2B5EF4-FFF2-40B4-BE49-F238E27FC236}">
              <a16:creationId xmlns:a16="http://schemas.microsoft.com/office/drawing/2014/main" id="{8D77BCA9-BC15-42C1-A0E9-238A3D1383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085" name="Picture 2084">
          <a:extLst>
            <a:ext uri="{FF2B5EF4-FFF2-40B4-BE49-F238E27FC236}">
              <a16:creationId xmlns:a16="http://schemas.microsoft.com/office/drawing/2014/main" id="{74B889B2-82A3-444A-B30B-9F40AA8843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086" name="Picture 2085">
          <a:extLst>
            <a:ext uri="{FF2B5EF4-FFF2-40B4-BE49-F238E27FC236}">
              <a16:creationId xmlns:a16="http://schemas.microsoft.com/office/drawing/2014/main" id="{CFD67C66-BF3C-4BF6-BFD9-D9D7577893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087" name="Picture 2086">
          <a:extLst>
            <a:ext uri="{FF2B5EF4-FFF2-40B4-BE49-F238E27FC236}">
              <a16:creationId xmlns:a16="http://schemas.microsoft.com/office/drawing/2014/main" id="{759622C3-38D1-422A-8ABC-0EA8943698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73</xdr:row>
      <xdr:rowOff>0</xdr:rowOff>
    </xdr:from>
    <xdr:ext cx="50800" cy="50800"/>
    <xdr:pic>
      <xdr:nvPicPr>
        <xdr:cNvPr id="2088" name="Picture 2087">
          <a:extLst>
            <a:ext uri="{FF2B5EF4-FFF2-40B4-BE49-F238E27FC236}">
              <a16:creationId xmlns:a16="http://schemas.microsoft.com/office/drawing/2014/main" id="{CFAA39AB-0952-45CF-A72E-0BCD20AD7F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89" name="Picture 2088">
          <a:extLst>
            <a:ext uri="{FF2B5EF4-FFF2-40B4-BE49-F238E27FC236}">
              <a16:creationId xmlns:a16="http://schemas.microsoft.com/office/drawing/2014/main" id="{FBCE2ECE-14C2-412F-8858-4BD633F88E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090" name="Picture 2089">
          <a:extLst>
            <a:ext uri="{FF2B5EF4-FFF2-40B4-BE49-F238E27FC236}">
              <a16:creationId xmlns:a16="http://schemas.microsoft.com/office/drawing/2014/main" id="{BEED08CD-B2F0-422B-A907-1103200D40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76</xdr:row>
      <xdr:rowOff>0</xdr:rowOff>
    </xdr:from>
    <xdr:ext cx="50800" cy="50800"/>
    <xdr:pic>
      <xdr:nvPicPr>
        <xdr:cNvPr id="2091" name="Picture 2090">
          <a:extLst>
            <a:ext uri="{FF2B5EF4-FFF2-40B4-BE49-F238E27FC236}">
              <a16:creationId xmlns:a16="http://schemas.microsoft.com/office/drawing/2014/main" id="{C57935C0-7FFC-44E1-8038-993EE6F5FE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092" name="Picture 2091">
          <a:extLst>
            <a:ext uri="{FF2B5EF4-FFF2-40B4-BE49-F238E27FC236}">
              <a16:creationId xmlns:a16="http://schemas.microsoft.com/office/drawing/2014/main" id="{E0A7EC62-02AE-43DE-B646-E29F317463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093" name="Picture 2092">
          <a:extLst>
            <a:ext uri="{FF2B5EF4-FFF2-40B4-BE49-F238E27FC236}">
              <a16:creationId xmlns:a16="http://schemas.microsoft.com/office/drawing/2014/main" id="{D339E9B6-19CB-4971-BF87-F96013DFC3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77</xdr:row>
      <xdr:rowOff>0</xdr:rowOff>
    </xdr:from>
    <xdr:ext cx="50800" cy="50800"/>
    <xdr:pic>
      <xdr:nvPicPr>
        <xdr:cNvPr id="2094" name="Picture 2093">
          <a:extLst>
            <a:ext uri="{FF2B5EF4-FFF2-40B4-BE49-F238E27FC236}">
              <a16:creationId xmlns:a16="http://schemas.microsoft.com/office/drawing/2014/main" id="{7804D3CA-E41A-4422-8304-D2EDBBED48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2095" name="Picture 2094">
          <a:extLst>
            <a:ext uri="{FF2B5EF4-FFF2-40B4-BE49-F238E27FC236}">
              <a16:creationId xmlns:a16="http://schemas.microsoft.com/office/drawing/2014/main" id="{5657AD1E-213A-4016-A7C6-D0AA2AFEB3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2096" name="Picture 2095">
          <a:extLst>
            <a:ext uri="{FF2B5EF4-FFF2-40B4-BE49-F238E27FC236}">
              <a16:creationId xmlns:a16="http://schemas.microsoft.com/office/drawing/2014/main" id="{08735F27-7B86-4DDE-BF9D-49977507AC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78</xdr:row>
      <xdr:rowOff>0</xdr:rowOff>
    </xdr:from>
    <xdr:ext cx="50800" cy="50800"/>
    <xdr:pic>
      <xdr:nvPicPr>
        <xdr:cNvPr id="2097" name="Picture 2096">
          <a:extLst>
            <a:ext uri="{FF2B5EF4-FFF2-40B4-BE49-F238E27FC236}">
              <a16:creationId xmlns:a16="http://schemas.microsoft.com/office/drawing/2014/main" id="{8244EE47-2CD9-4A00-B707-4F5C4D6EB8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2098" name="Picture 2097">
          <a:extLst>
            <a:ext uri="{FF2B5EF4-FFF2-40B4-BE49-F238E27FC236}">
              <a16:creationId xmlns:a16="http://schemas.microsoft.com/office/drawing/2014/main" id="{C0C8BF4E-913C-40C8-AF8C-A2A880688E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2099" name="Picture 2098">
          <a:extLst>
            <a:ext uri="{FF2B5EF4-FFF2-40B4-BE49-F238E27FC236}">
              <a16:creationId xmlns:a16="http://schemas.microsoft.com/office/drawing/2014/main" id="{9B820613-A937-47A7-A484-1909AEB14E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79</xdr:row>
      <xdr:rowOff>0</xdr:rowOff>
    </xdr:from>
    <xdr:ext cx="50800" cy="50800"/>
    <xdr:pic>
      <xdr:nvPicPr>
        <xdr:cNvPr id="2100" name="Picture 2099">
          <a:extLst>
            <a:ext uri="{FF2B5EF4-FFF2-40B4-BE49-F238E27FC236}">
              <a16:creationId xmlns:a16="http://schemas.microsoft.com/office/drawing/2014/main" id="{E45435CD-C260-4377-80D9-E5D8FC586D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2101" name="Picture 2100">
          <a:extLst>
            <a:ext uri="{FF2B5EF4-FFF2-40B4-BE49-F238E27FC236}">
              <a16:creationId xmlns:a16="http://schemas.microsoft.com/office/drawing/2014/main" id="{AA6AC4A3-483C-4EE0-80F4-D6ECCFB3CB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2102" name="Picture 2101">
          <a:extLst>
            <a:ext uri="{FF2B5EF4-FFF2-40B4-BE49-F238E27FC236}">
              <a16:creationId xmlns:a16="http://schemas.microsoft.com/office/drawing/2014/main" id="{EAC0A69B-5C1C-463D-BBE4-E2CAAEBFED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73</xdr:row>
      <xdr:rowOff>0</xdr:rowOff>
    </xdr:from>
    <xdr:ext cx="50800" cy="50800"/>
    <xdr:pic>
      <xdr:nvPicPr>
        <xdr:cNvPr id="2103" name="Picture 2102">
          <a:extLst>
            <a:ext uri="{FF2B5EF4-FFF2-40B4-BE49-F238E27FC236}">
              <a16:creationId xmlns:a16="http://schemas.microsoft.com/office/drawing/2014/main" id="{22C0212C-0034-40B1-8A6A-0BC477E6FD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04" name="Picture 2103">
          <a:extLst>
            <a:ext uri="{FF2B5EF4-FFF2-40B4-BE49-F238E27FC236}">
              <a16:creationId xmlns:a16="http://schemas.microsoft.com/office/drawing/2014/main" id="{A0AA7D48-B908-4D38-B7BD-73A05613A7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05" name="Picture 2104">
          <a:extLst>
            <a:ext uri="{FF2B5EF4-FFF2-40B4-BE49-F238E27FC236}">
              <a16:creationId xmlns:a16="http://schemas.microsoft.com/office/drawing/2014/main" id="{F0B4A137-9189-4BC3-854D-181C2ACAEE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06" name="Picture 2105">
          <a:extLst>
            <a:ext uri="{FF2B5EF4-FFF2-40B4-BE49-F238E27FC236}">
              <a16:creationId xmlns:a16="http://schemas.microsoft.com/office/drawing/2014/main" id="{72814A39-952E-4F12-882D-6245D32520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07" name="Picture 2106">
          <a:extLst>
            <a:ext uri="{FF2B5EF4-FFF2-40B4-BE49-F238E27FC236}">
              <a16:creationId xmlns:a16="http://schemas.microsoft.com/office/drawing/2014/main" id="{86E03986-EDFB-4825-ABF7-C3EB9D2307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08" name="Picture 2107">
          <a:extLst>
            <a:ext uri="{FF2B5EF4-FFF2-40B4-BE49-F238E27FC236}">
              <a16:creationId xmlns:a16="http://schemas.microsoft.com/office/drawing/2014/main" id="{CFFFB577-DB3D-4309-B148-839E51B4E3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09" name="Picture 2108">
          <a:extLst>
            <a:ext uri="{FF2B5EF4-FFF2-40B4-BE49-F238E27FC236}">
              <a16:creationId xmlns:a16="http://schemas.microsoft.com/office/drawing/2014/main" id="{CAFE18C7-6D11-4EA8-A98C-C0CD9CFB21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110" name="Picture 2109">
          <a:extLst>
            <a:ext uri="{FF2B5EF4-FFF2-40B4-BE49-F238E27FC236}">
              <a16:creationId xmlns:a16="http://schemas.microsoft.com/office/drawing/2014/main" id="{5626A837-98D8-4F3A-B8B5-940CCEFF97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111" name="Picture 2110">
          <a:extLst>
            <a:ext uri="{FF2B5EF4-FFF2-40B4-BE49-F238E27FC236}">
              <a16:creationId xmlns:a16="http://schemas.microsoft.com/office/drawing/2014/main" id="{26462CF9-DD23-4F06-AFF5-C7AA3B3CBD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12" name="Picture 2111">
          <a:extLst>
            <a:ext uri="{FF2B5EF4-FFF2-40B4-BE49-F238E27FC236}">
              <a16:creationId xmlns:a16="http://schemas.microsoft.com/office/drawing/2014/main" id="{B6BCC1A3-705A-4307-A457-ABBFDFE351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13" name="Picture 2112">
          <a:extLst>
            <a:ext uri="{FF2B5EF4-FFF2-40B4-BE49-F238E27FC236}">
              <a16:creationId xmlns:a16="http://schemas.microsoft.com/office/drawing/2014/main" id="{69703587-BA04-4853-A19D-0B39184E01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14" name="Picture 2113">
          <a:extLst>
            <a:ext uri="{FF2B5EF4-FFF2-40B4-BE49-F238E27FC236}">
              <a16:creationId xmlns:a16="http://schemas.microsoft.com/office/drawing/2014/main" id="{72F33DFB-614F-4FAE-A042-882278BEE9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15" name="Picture 2114">
          <a:extLst>
            <a:ext uri="{FF2B5EF4-FFF2-40B4-BE49-F238E27FC236}">
              <a16:creationId xmlns:a16="http://schemas.microsoft.com/office/drawing/2014/main" id="{865AC534-3B38-45D1-BB3F-10AD9FBDEC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116" name="Picture 2115">
          <a:extLst>
            <a:ext uri="{FF2B5EF4-FFF2-40B4-BE49-F238E27FC236}">
              <a16:creationId xmlns:a16="http://schemas.microsoft.com/office/drawing/2014/main" id="{CADE9E12-7609-4B6B-B427-2ECB2BAA62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117" name="Picture 2116">
          <a:extLst>
            <a:ext uri="{FF2B5EF4-FFF2-40B4-BE49-F238E27FC236}">
              <a16:creationId xmlns:a16="http://schemas.microsoft.com/office/drawing/2014/main" id="{C36B31FA-E4BD-4C0E-87F5-BCC9B52F58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18" name="Picture 2117">
          <a:extLst>
            <a:ext uri="{FF2B5EF4-FFF2-40B4-BE49-F238E27FC236}">
              <a16:creationId xmlns:a16="http://schemas.microsoft.com/office/drawing/2014/main" id="{82852952-6834-41EC-AFE8-69D805E877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19" name="Picture 2118">
          <a:extLst>
            <a:ext uri="{FF2B5EF4-FFF2-40B4-BE49-F238E27FC236}">
              <a16:creationId xmlns:a16="http://schemas.microsoft.com/office/drawing/2014/main" id="{760E1191-7D4C-43FC-8EAE-7958B4648B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20" name="Picture 2119">
          <a:extLst>
            <a:ext uri="{FF2B5EF4-FFF2-40B4-BE49-F238E27FC236}">
              <a16:creationId xmlns:a16="http://schemas.microsoft.com/office/drawing/2014/main" id="{E7A994D9-0F94-4E83-A806-D5E37EFF46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21" name="Picture 2120">
          <a:extLst>
            <a:ext uri="{FF2B5EF4-FFF2-40B4-BE49-F238E27FC236}">
              <a16:creationId xmlns:a16="http://schemas.microsoft.com/office/drawing/2014/main" id="{4879AC3C-0EC6-49CC-87C0-E575A43A67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22" name="Picture 2121">
          <a:extLst>
            <a:ext uri="{FF2B5EF4-FFF2-40B4-BE49-F238E27FC236}">
              <a16:creationId xmlns:a16="http://schemas.microsoft.com/office/drawing/2014/main" id="{E34690CF-315F-4886-84A5-253DA87A75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23" name="Picture 2122">
          <a:extLst>
            <a:ext uri="{FF2B5EF4-FFF2-40B4-BE49-F238E27FC236}">
              <a16:creationId xmlns:a16="http://schemas.microsoft.com/office/drawing/2014/main" id="{1CB4113D-96EB-44F8-A690-A167C4D213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24" name="Picture 2123">
          <a:extLst>
            <a:ext uri="{FF2B5EF4-FFF2-40B4-BE49-F238E27FC236}">
              <a16:creationId xmlns:a16="http://schemas.microsoft.com/office/drawing/2014/main" id="{1CA1958B-D004-4EA1-B4C5-4FD29B9F74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25" name="Picture 2124">
          <a:extLst>
            <a:ext uri="{FF2B5EF4-FFF2-40B4-BE49-F238E27FC236}">
              <a16:creationId xmlns:a16="http://schemas.microsoft.com/office/drawing/2014/main" id="{039DA5FE-E3C4-4E97-98FA-A44100CB5E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26" name="Picture 2125">
          <a:extLst>
            <a:ext uri="{FF2B5EF4-FFF2-40B4-BE49-F238E27FC236}">
              <a16:creationId xmlns:a16="http://schemas.microsoft.com/office/drawing/2014/main" id="{36A26FE0-A8EA-4862-8965-A7AA2676B0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127" name="Picture 2126">
          <a:extLst>
            <a:ext uri="{FF2B5EF4-FFF2-40B4-BE49-F238E27FC236}">
              <a16:creationId xmlns:a16="http://schemas.microsoft.com/office/drawing/2014/main" id="{A39210BC-6990-45FF-9917-7EBBF21E38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128" name="Picture 2127">
          <a:extLst>
            <a:ext uri="{FF2B5EF4-FFF2-40B4-BE49-F238E27FC236}">
              <a16:creationId xmlns:a16="http://schemas.microsoft.com/office/drawing/2014/main" id="{9E35FCFE-E757-4EDB-982E-5699786B1E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29" name="Picture 2128">
          <a:extLst>
            <a:ext uri="{FF2B5EF4-FFF2-40B4-BE49-F238E27FC236}">
              <a16:creationId xmlns:a16="http://schemas.microsoft.com/office/drawing/2014/main" id="{1C27E6F6-E37F-49A2-88EE-C05D6F6F69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30" name="Picture 2129">
          <a:extLst>
            <a:ext uri="{FF2B5EF4-FFF2-40B4-BE49-F238E27FC236}">
              <a16:creationId xmlns:a16="http://schemas.microsoft.com/office/drawing/2014/main" id="{A33A955F-C62F-426D-B96E-16C2A89BC6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31" name="Picture 2130">
          <a:extLst>
            <a:ext uri="{FF2B5EF4-FFF2-40B4-BE49-F238E27FC236}">
              <a16:creationId xmlns:a16="http://schemas.microsoft.com/office/drawing/2014/main" id="{8661BC1B-DD9E-47A5-812D-D4DB2446EE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32" name="Picture 2131">
          <a:extLst>
            <a:ext uri="{FF2B5EF4-FFF2-40B4-BE49-F238E27FC236}">
              <a16:creationId xmlns:a16="http://schemas.microsoft.com/office/drawing/2014/main" id="{314F8825-F5B1-40A8-A3F4-FA86218593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33" name="Picture 2132">
          <a:extLst>
            <a:ext uri="{FF2B5EF4-FFF2-40B4-BE49-F238E27FC236}">
              <a16:creationId xmlns:a16="http://schemas.microsoft.com/office/drawing/2014/main" id="{16BC78C4-B9CE-4EB4-81FD-1E6E1E01D5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134" name="Picture 2133">
          <a:extLst>
            <a:ext uri="{FF2B5EF4-FFF2-40B4-BE49-F238E27FC236}">
              <a16:creationId xmlns:a16="http://schemas.microsoft.com/office/drawing/2014/main" id="{1D09CA10-1B25-4928-A951-CB7A30A2DA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135" name="Picture 2134">
          <a:extLst>
            <a:ext uri="{FF2B5EF4-FFF2-40B4-BE49-F238E27FC236}">
              <a16:creationId xmlns:a16="http://schemas.microsoft.com/office/drawing/2014/main" id="{119D97BD-FF8E-445B-8584-1FF29ED5EF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36" name="Picture 2135">
          <a:extLst>
            <a:ext uri="{FF2B5EF4-FFF2-40B4-BE49-F238E27FC236}">
              <a16:creationId xmlns:a16="http://schemas.microsoft.com/office/drawing/2014/main" id="{3C614B39-D3B8-4BEB-A513-38FFB57D85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37" name="Picture 2136">
          <a:extLst>
            <a:ext uri="{FF2B5EF4-FFF2-40B4-BE49-F238E27FC236}">
              <a16:creationId xmlns:a16="http://schemas.microsoft.com/office/drawing/2014/main" id="{FFA3ED2F-0571-4A5E-9A3D-510FD4AE6F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38" name="Picture 2137">
          <a:extLst>
            <a:ext uri="{FF2B5EF4-FFF2-40B4-BE49-F238E27FC236}">
              <a16:creationId xmlns:a16="http://schemas.microsoft.com/office/drawing/2014/main" id="{674A5006-ABCD-448B-908B-818CAAC46C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39" name="Picture 2138">
          <a:extLst>
            <a:ext uri="{FF2B5EF4-FFF2-40B4-BE49-F238E27FC236}">
              <a16:creationId xmlns:a16="http://schemas.microsoft.com/office/drawing/2014/main" id="{E8767909-018E-4E61-AF4C-ACD1BE8716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40" name="Picture 2139">
          <a:extLst>
            <a:ext uri="{FF2B5EF4-FFF2-40B4-BE49-F238E27FC236}">
              <a16:creationId xmlns:a16="http://schemas.microsoft.com/office/drawing/2014/main" id="{D3A5A304-63BA-4951-AB0E-B636729C66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41" name="Picture 2140">
          <a:extLst>
            <a:ext uri="{FF2B5EF4-FFF2-40B4-BE49-F238E27FC236}">
              <a16:creationId xmlns:a16="http://schemas.microsoft.com/office/drawing/2014/main" id="{26A2244B-F006-4956-8845-4281ABA8DB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42" name="Picture 2141">
          <a:extLst>
            <a:ext uri="{FF2B5EF4-FFF2-40B4-BE49-F238E27FC236}">
              <a16:creationId xmlns:a16="http://schemas.microsoft.com/office/drawing/2014/main" id="{CC9D96CA-A7A4-4C4D-A258-20B922B4DA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43" name="Picture 2142">
          <a:extLst>
            <a:ext uri="{FF2B5EF4-FFF2-40B4-BE49-F238E27FC236}">
              <a16:creationId xmlns:a16="http://schemas.microsoft.com/office/drawing/2014/main" id="{85686F52-78C9-47AA-834F-93C980944A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144" name="Picture 2143">
          <a:extLst>
            <a:ext uri="{FF2B5EF4-FFF2-40B4-BE49-F238E27FC236}">
              <a16:creationId xmlns:a16="http://schemas.microsoft.com/office/drawing/2014/main" id="{F6E72A19-EA1F-4129-8C69-EE76D6E6A4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145" name="Picture 2144">
          <a:extLst>
            <a:ext uri="{FF2B5EF4-FFF2-40B4-BE49-F238E27FC236}">
              <a16:creationId xmlns:a16="http://schemas.microsoft.com/office/drawing/2014/main" id="{2D42AC31-6F1B-43D2-88C3-91C3DA5214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46" name="Picture 2145">
          <a:extLst>
            <a:ext uri="{FF2B5EF4-FFF2-40B4-BE49-F238E27FC236}">
              <a16:creationId xmlns:a16="http://schemas.microsoft.com/office/drawing/2014/main" id="{A7FD05D4-B27A-4DCD-8322-9DACE53519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47" name="Picture 2146">
          <a:extLst>
            <a:ext uri="{FF2B5EF4-FFF2-40B4-BE49-F238E27FC236}">
              <a16:creationId xmlns:a16="http://schemas.microsoft.com/office/drawing/2014/main" id="{E0E707FE-4F2A-42E1-A68C-89A6F0CBB4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48" name="Picture 2147">
          <a:extLst>
            <a:ext uri="{FF2B5EF4-FFF2-40B4-BE49-F238E27FC236}">
              <a16:creationId xmlns:a16="http://schemas.microsoft.com/office/drawing/2014/main" id="{950B923C-8A43-464E-99C2-09FC14563F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49" name="Picture 2148">
          <a:extLst>
            <a:ext uri="{FF2B5EF4-FFF2-40B4-BE49-F238E27FC236}">
              <a16:creationId xmlns:a16="http://schemas.microsoft.com/office/drawing/2014/main" id="{40F100AB-6A8F-4A0E-8714-89BD8D8C26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50" name="Picture 2149">
          <a:extLst>
            <a:ext uri="{FF2B5EF4-FFF2-40B4-BE49-F238E27FC236}">
              <a16:creationId xmlns:a16="http://schemas.microsoft.com/office/drawing/2014/main" id="{51B64F25-EB74-4278-ADD9-EA1C35CEAE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51" name="Picture 2150">
          <a:extLst>
            <a:ext uri="{FF2B5EF4-FFF2-40B4-BE49-F238E27FC236}">
              <a16:creationId xmlns:a16="http://schemas.microsoft.com/office/drawing/2014/main" id="{4A1DE5AD-AB59-4A72-8F6C-A8AA48E8C4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52" name="Picture 2151">
          <a:extLst>
            <a:ext uri="{FF2B5EF4-FFF2-40B4-BE49-F238E27FC236}">
              <a16:creationId xmlns:a16="http://schemas.microsoft.com/office/drawing/2014/main" id="{4532A460-75D6-4319-8140-279C8B52AB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153" name="Picture 2152">
          <a:extLst>
            <a:ext uri="{FF2B5EF4-FFF2-40B4-BE49-F238E27FC236}">
              <a16:creationId xmlns:a16="http://schemas.microsoft.com/office/drawing/2014/main" id="{6B68B223-B3A5-48E5-B966-7B3A48BBD3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76</xdr:row>
      <xdr:rowOff>0</xdr:rowOff>
    </xdr:from>
    <xdr:ext cx="50800" cy="50800"/>
    <xdr:pic>
      <xdr:nvPicPr>
        <xdr:cNvPr id="2154" name="Picture 2153">
          <a:extLst>
            <a:ext uri="{FF2B5EF4-FFF2-40B4-BE49-F238E27FC236}">
              <a16:creationId xmlns:a16="http://schemas.microsoft.com/office/drawing/2014/main" id="{8F408A70-3327-4CE4-ACEA-D42C6003D8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155" name="Picture 2154">
          <a:extLst>
            <a:ext uri="{FF2B5EF4-FFF2-40B4-BE49-F238E27FC236}">
              <a16:creationId xmlns:a16="http://schemas.microsoft.com/office/drawing/2014/main" id="{197FE6BF-508D-4E07-9072-06023F22E5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156" name="Picture 2155">
          <a:extLst>
            <a:ext uri="{FF2B5EF4-FFF2-40B4-BE49-F238E27FC236}">
              <a16:creationId xmlns:a16="http://schemas.microsoft.com/office/drawing/2014/main" id="{E49F9E52-6195-4215-B183-B6DD6D4839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157" name="Picture 2156">
          <a:extLst>
            <a:ext uri="{FF2B5EF4-FFF2-40B4-BE49-F238E27FC236}">
              <a16:creationId xmlns:a16="http://schemas.microsoft.com/office/drawing/2014/main" id="{AC6234A9-6904-415A-BD2D-07299DCA36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76</xdr:row>
      <xdr:rowOff>0</xdr:rowOff>
    </xdr:from>
    <xdr:ext cx="50800" cy="50800"/>
    <xdr:pic>
      <xdr:nvPicPr>
        <xdr:cNvPr id="2158" name="Picture 2157">
          <a:extLst>
            <a:ext uri="{FF2B5EF4-FFF2-40B4-BE49-F238E27FC236}">
              <a16:creationId xmlns:a16="http://schemas.microsoft.com/office/drawing/2014/main" id="{412C4131-0B9A-48D5-8D57-B2853F928E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74</xdr:row>
      <xdr:rowOff>0</xdr:rowOff>
    </xdr:from>
    <xdr:ext cx="50800" cy="50800"/>
    <xdr:pic>
      <xdr:nvPicPr>
        <xdr:cNvPr id="2159" name="Picture 2158">
          <a:extLst>
            <a:ext uri="{FF2B5EF4-FFF2-40B4-BE49-F238E27FC236}">
              <a16:creationId xmlns:a16="http://schemas.microsoft.com/office/drawing/2014/main" id="{CD7FA08F-AD9C-46AB-97D7-4A64FDE8A3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60" name="Picture 2159">
          <a:extLst>
            <a:ext uri="{FF2B5EF4-FFF2-40B4-BE49-F238E27FC236}">
              <a16:creationId xmlns:a16="http://schemas.microsoft.com/office/drawing/2014/main" id="{F21EED07-54A3-4BEA-8CB9-CEAC0E18C4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2161" name="Picture 2160">
          <a:extLst>
            <a:ext uri="{FF2B5EF4-FFF2-40B4-BE49-F238E27FC236}">
              <a16:creationId xmlns:a16="http://schemas.microsoft.com/office/drawing/2014/main" id="{E8D1CB6F-4444-4770-A521-97FD008294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162" name="Picture 2161">
          <a:extLst>
            <a:ext uri="{FF2B5EF4-FFF2-40B4-BE49-F238E27FC236}">
              <a16:creationId xmlns:a16="http://schemas.microsoft.com/office/drawing/2014/main" id="{75932EB4-AA5B-4D40-8C82-2EE483BA36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63" name="Picture 2162">
          <a:extLst>
            <a:ext uri="{FF2B5EF4-FFF2-40B4-BE49-F238E27FC236}">
              <a16:creationId xmlns:a16="http://schemas.microsoft.com/office/drawing/2014/main" id="{099F9B67-D233-45F6-A992-CED4D2E8BF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64" name="Picture 2163">
          <a:extLst>
            <a:ext uri="{FF2B5EF4-FFF2-40B4-BE49-F238E27FC236}">
              <a16:creationId xmlns:a16="http://schemas.microsoft.com/office/drawing/2014/main" id="{01796CC0-DC39-464A-858A-8E619B71B3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65" name="Picture 2164">
          <a:extLst>
            <a:ext uri="{FF2B5EF4-FFF2-40B4-BE49-F238E27FC236}">
              <a16:creationId xmlns:a16="http://schemas.microsoft.com/office/drawing/2014/main" id="{9AA53D6A-825C-492E-B785-13BB994C7F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66" name="Picture 2165">
          <a:extLst>
            <a:ext uri="{FF2B5EF4-FFF2-40B4-BE49-F238E27FC236}">
              <a16:creationId xmlns:a16="http://schemas.microsoft.com/office/drawing/2014/main" id="{BD74D117-664C-456D-A44F-C23D2A9FAB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67" name="Picture 2166">
          <a:extLst>
            <a:ext uri="{FF2B5EF4-FFF2-40B4-BE49-F238E27FC236}">
              <a16:creationId xmlns:a16="http://schemas.microsoft.com/office/drawing/2014/main" id="{95C88CFE-A037-44B4-A352-5721571FCC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68" name="Picture 2167">
          <a:extLst>
            <a:ext uri="{FF2B5EF4-FFF2-40B4-BE49-F238E27FC236}">
              <a16:creationId xmlns:a16="http://schemas.microsoft.com/office/drawing/2014/main" id="{59907472-AFE7-4A1B-9183-7D856687CD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69" name="Picture 2168">
          <a:extLst>
            <a:ext uri="{FF2B5EF4-FFF2-40B4-BE49-F238E27FC236}">
              <a16:creationId xmlns:a16="http://schemas.microsoft.com/office/drawing/2014/main" id="{9E5B59AF-4D6F-4475-AADA-2030A133FB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70" name="Picture 2169">
          <a:extLst>
            <a:ext uri="{FF2B5EF4-FFF2-40B4-BE49-F238E27FC236}">
              <a16:creationId xmlns:a16="http://schemas.microsoft.com/office/drawing/2014/main" id="{27006143-4C16-4C2E-9388-2B2D0C5B04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71" name="Picture 2170">
          <a:extLst>
            <a:ext uri="{FF2B5EF4-FFF2-40B4-BE49-F238E27FC236}">
              <a16:creationId xmlns:a16="http://schemas.microsoft.com/office/drawing/2014/main" id="{A78B94F4-FB37-4297-97A6-09AD6C0D2F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72" name="Picture 2171">
          <a:extLst>
            <a:ext uri="{FF2B5EF4-FFF2-40B4-BE49-F238E27FC236}">
              <a16:creationId xmlns:a16="http://schemas.microsoft.com/office/drawing/2014/main" id="{21CDF029-F385-457E-B248-C743F8EE78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73" name="Picture 2172">
          <a:extLst>
            <a:ext uri="{FF2B5EF4-FFF2-40B4-BE49-F238E27FC236}">
              <a16:creationId xmlns:a16="http://schemas.microsoft.com/office/drawing/2014/main" id="{1F4A1981-1BDD-4468-AFEC-53C5C5B7A1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74" name="Picture 2173">
          <a:extLst>
            <a:ext uri="{FF2B5EF4-FFF2-40B4-BE49-F238E27FC236}">
              <a16:creationId xmlns:a16="http://schemas.microsoft.com/office/drawing/2014/main" id="{BE103A65-2BFB-49AF-AC1D-58E696C121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75" name="Picture 2174">
          <a:extLst>
            <a:ext uri="{FF2B5EF4-FFF2-40B4-BE49-F238E27FC236}">
              <a16:creationId xmlns:a16="http://schemas.microsoft.com/office/drawing/2014/main" id="{40041DD2-7F08-48F7-89C3-7C74403A1B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76" name="Picture 2175">
          <a:extLst>
            <a:ext uri="{FF2B5EF4-FFF2-40B4-BE49-F238E27FC236}">
              <a16:creationId xmlns:a16="http://schemas.microsoft.com/office/drawing/2014/main" id="{B1190BB6-CCC9-43CA-B272-EE14E2DE33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77" name="Picture 2176">
          <a:extLst>
            <a:ext uri="{FF2B5EF4-FFF2-40B4-BE49-F238E27FC236}">
              <a16:creationId xmlns:a16="http://schemas.microsoft.com/office/drawing/2014/main" id="{80C09702-4628-4547-9FC4-D782ECF506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2178" name="Picture 2177">
          <a:extLst>
            <a:ext uri="{FF2B5EF4-FFF2-40B4-BE49-F238E27FC236}">
              <a16:creationId xmlns:a16="http://schemas.microsoft.com/office/drawing/2014/main" id="{3ACE1A16-8AAF-4141-BC11-B0180EF782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179" name="Picture 2178">
          <a:extLst>
            <a:ext uri="{FF2B5EF4-FFF2-40B4-BE49-F238E27FC236}">
              <a16:creationId xmlns:a16="http://schemas.microsoft.com/office/drawing/2014/main" id="{5AB1BC0C-551E-455A-A320-A5218B7003F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80" name="Picture 2179">
          <a:extLst>
            <a:ext uri="{FF2B5EF4-FFF2-40B4-BE49-F238E27FC236}">
              <a16:creationId xmlns:a16="http://schemas.microsoft.com/office/drawing/2014/main" id="{79429CED-0A91-43C2-BD6A-C3B9C440ED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81" name="Picture 2180">
          <a:extLst>
            <a:ext uri="{FF2B5EF4-FFF2-40B4-BE49-F238E27FC236}">
              <a16:creationId xmlns:a16="http://schemas.microsoft.com/office/drawing/2014/main" id="{C1673C6B-87CD-417F-8C8E-2B84B5A5FB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82" name="Picture 2181">
          <a:extLst>
            <a:ext uri="{FF2B5EF4-FFF2-40B4-BE49-F238E27FC236}">
              <a16:creationId xmlns:a16="http://schemas.microsoft.com/office/drawing/2014/main" id="{ABA77011-82C4-4A51-8A15-6DD55B0C8A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83" name="Picture 2182">
          <a:extLst>
            <a:ext uri="{FF2B5EF4-FFF2-40B4-BE49-F238E27FC236}">
              <a16:creationId xmlns:a16="http://schemas.microsoft.com/office/drawing/2014/main" id="{83AABF5D-A4F6-49B7-9E00-87F1D3E194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2184" name="Picture 2183">
          <a:extLst>
            <a:ext uri="{FF2B5EF4-FFF2-40B4-BE49-F238E27FC236}">
              <a16:creationId xmlns:a16="http://schemas.microsoft.com/office/drawing/2014/main" id="{B9AA3BDA-7243-40D9-9A82-3899708D61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185" name="Picture 2184">
          <a:extLst>
            <a:ext uri="{FF2B5EF4-FFF2-40B4-BE49-F238E27FC236}">
              <a16:creationId xmlns:a16="http://schemas.microsoft.com/office/drawing/2014/main" id="{C1FD7817-9193-45AE-A002-55000A7C4E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86" name="Picture 2185">
          <a:extLst>
            <a:ext uri="{FF2B5EF4-FFF2-40B4-BE49-F238E27FC236}">
              <a16:creationId xmlns:a16="http://schemas.microsoft.com/office/drawing/2014/main" id="{94FAE9AC-2ECD-444D-AAF6-9A063B3927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87" name="Picture 2186">
          <a:extLst>
            <a:ext uri="{FF2B5EF4-FFF2-40B4-BE49-F238E27FC236}">
              <a16:creationId xmlns:a16="http://schemas.microsoft.com/office/drawing/2014/main" id="{5108206C-529C-42FF-8799-439E774155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88" name="Picture 2187">
          <a:extLst>
            <a:ext uri="{FF2B5EF4-FFF2-40B4-BE49-F238E27FC236}">
              <a16:creationId xmlns:a16="http://schemas.microsoft.com/office/drawing/2014/main" id="{20B83118-DA63-418C-8D62-788D1B8E45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89" name="Picture 2188">
          <a:extLst>
            <a:ext uri="{FF2B5EF4-FFF2-40B4-BE49-F238E27FC236}">
              <a16:creationId xmlns:a16="http://schemas.microsoft.com/office/drawing/2014/main" id="{A9EC13C2-F6AF-4B44-BA60-F33A5FCE0D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90" name="Picture 2189">
          <a:extLst>
            <a:ext uri="{FF2B5EF4-FFF2-40B4-BE49-F238E27FC236}">
              <a16:creationId xmlns:a16="http://schemas.microsoft.com/office/drawing/2014/main" id="{F37B5F45-587F-414C-B1AC-2C5A5A0845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91" name="Picture 2190">
          <a:extLst>
            <a:ext uri="{FF2B5EF4-FFF2-40B4-BE49-F238E27FC236}">
              <a16:creationId xmlns:a16="http://schemas.microsoft.com/office/drawing/2014/main" id="{E7822CEA-8740-4D96-BE5E-3D2768A7E6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92" name="Picture 2191">
          <a:extLst>
            <a:ext uri="{FF2B5EF4-FFF2-40B4-BE49-F238E27FC236}">
              <a16:creationId xmlns:a16="http://schemas.microsoft.com/office/drawing/2014/main" id="{D2B21ADA-526F-4021-ABBC-42EF6B15DF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93" name="Picture 2192">
          <a:extLst>
            <a:ext uri="{FF2B5EF4-FFF2-40B4-BE49-F238E27FC236}">
              <a16:creationId xmlns:a16="http://schemas.microsoft.com/office/drawing/2014/main" id="{26B56609-F214-4250-BA04-1650409878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94" name="Picture 2193">
          <a:extLst>
            <a:ext uri="{FF2B5EF4-FFF2-40B4-BE49-F238E27FC236}">
              <a16:creationId xmlns:a16="http://schemas.microsoft.com/office/drawing/2014/main" id="{8143EF54-7CD8-4845-A272-69BAFD95BC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2195" name="Picture 2194">
          <a:extLst>
            <a:ext uri="{FF2B5EF4-FFF2-40B4-BE49-F238E27FC236}">
              <a16:creationId xmlns:a16="http://schemas.microsoft.com/office/drawing/2014/main" id="{D55FB2C9-DD7D-4079-BED1-9487DABF4F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196" name="Picture 2195">
          <a:extLst>
            <a:ext uri="{FF2B5EF4-FFF2-40B4-BE49-F238E27FC236}">
              <a16:creationId xmlns:a16="http://schemas.microsoft.com/office/drawing/2014/main" id="{C2B29B0D-7DB9-4FC2-8991-9A6834885B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97" name="Picture 2196">
          <a:extLst>
            <a:ext uri="{FF2B5EF4-FFF2-40B4-BE49-F238E27FC236}">
              <a16:creationId xmlns:a16="http://schemas.microsoft.com/office/drawing/2014/main" id="{5B7420C8-3C19-446E-A07D-4030C437BD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98" name="Picture 2197">
          <a:extLst>
            <a:ext uri="{FF2B5EF4-FFF2-40B4-BE49-F238E27FC236}">
              <a16:creationId xmlns:a16="http://schemas.microsoft.com/office/drawing/2014/main" id="{680CF3EE-AC1F-42D0-B631-067F5805F1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199" name="Picture 2198">
          <a:extLst>
            <a:ext uri="{FF2B5EF4-FFF2-40B4-BE49-F238E27FC236}">
              <a16:creationId xmlns:a16="http://schemas.microsoft.com/office/drawing/2014/main" id="{4D0E3D6E-6227-4030-9E70-AB703329DB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00" name="Picture 2199">
          <a:extLst>
            <a:ext uri="{FF2B5EF4-FFF2-40B4-BE49-F238E27FC236}">
              <a16:creationId xmlns:a16="http://schemas.microsoft.com/office/drawing/2014/main" id="{9AB0736F-2783-4D2A-B06D-E82281EFF3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01" name="Picture 2200">
          <a:extLst>
            <a:ext uri="{FF2B5EF4-FFF2-40B4-BE49-F238E27FC236}">
              <a16:creationId xmlns:a16="http://schemas.microsoft.com/office/drawing/2014/main" id="{DC9B659A-E8EB-4804-AE56-1041BBCBC1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2202" name="Picture 2201">
          <a:extLst>
            <a:ext uri="{FF2B5EF4-FFF2-40B4-BE49-F238E27FC236}">
              <a16:creationId xmlns:a16="http://schemas.microsoft.com/office/drawing/2014/main" id="{F3D35F3D-EB19-4410-9306-A0A6DE4641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203" name="Picture 2202">
          <a:extLst>
            <a:ext uri="{FF2B5EF4-FFF2-40B4-BE49-F238E27FC236}">
              <a16:creationId xmlns:a16="http://schemas.microsoft.com/office/drawing/2014/main" id="{5596E28B-0EC6-4860-902C-5053510856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04" name="Picture 2203">
          <a:extLst>
            <a:ext uri="{FF2B5EF4-FFF2-40B4-BE49-F238E27FC236}">
              <a16:creationId xmlns:a16="http://schemas.microsoft.com/office/drawing/2014/main" id="{7A0AB1F6-5667-4290-984E-F93D7376ED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05" name="Picture 2204">
          <a:extLst>
            <a:ext uri="{FF2B5EF4-FFF2-40B4-BE49-F238E27FC236}">
              <a16:creationId xmlns:a16="http://schemas.microsoft.com/office/drawing/2014/main" id="{184C033B-6D17-4D69-9C2D-334F780688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06" name="Picture 2205">
          <a:extLst>
            <a:ext uri="{FF2B5EF4-FFF2-40B4-BE49-F238E27FC236}">
              <a16:creationId xmlns:a16="http://schemas.microsoft.com/office/drawing/2014/main" id="{F0E916EA-07C6-423F-BFBC-266D5CAFDD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07" name="Picture 2206">
          <a:extLst>
            <a:ext uri="{FF2B5EF4-FFF2-40B4-BE49-F238E27FC236}">
              <a16:creationId xmlns:a16="http://schemas.microsoft.com/office/drawing/2014/main" id="{A7BE9764-E40A-49DE-B342-1D58E379E8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08" name="Picture 2207">
          <a:extLst>
            <a:ext uri="{FF2B5EF4-FFF2-40B4-BE49-F238E27FC236}">
              <a16:creationId xmlns:a16="http://schemas.microsoft.com/office/drawing/2014/main" id="{40CB08C8-4664-4978-853D-D00D6AF735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09" name="Picture 2208">
          <a:extLst>
            <a:ext uri="{FF2B5EF4-FFF2-40B4-BE49-F238E27FC236}">
              <a16:creationId xmlns:a16="http://schemas.microsoft.com/office/drawing/2014/main" id="{59074E7E-C626-464F-B5B3-3ADAF2E55B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10" name="Picture 2209">
          <a:extLst>
            <a:ext uri="{FF2B5EF4-FFF2-40B4-BE49-F238E27FC236}">
              <a16:creationId xmlns:a16="http://schemas.microsoft.com/office/drawing/2014/main" id="{6B146AA7-ADD4-444B-8321-E46AAB3F4A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11" name="Picture 2210">
          <a:extLst>
            <a:ext uri="{FF2B5EF4-FFF2-40B4-BE49-F238E27FC236}">
              <a16:creationId xmlns:a16="http://schemas.microsoft.com/office/drawing/2014/main" id="{B701F02E-E95F-440B-AA14-29654D7A4B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2212" name="Picture 2211">
          <a:extLst>
            <a:ext uri="{FF2B5EF4-FFF2-40B4-BE49-F238E27FC236}">
              <a16:creationId xmlns:a16="http://schemas.microsoft.com/office/drawing/2014/main" id="{01F6F312-17A8-4978-8897-4B04BFF64D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213" name="Picture 2212">
          <a:extLst>
            <a:ext uri="{FF2B5EF4-FFF2-40B4-BE49-F238E27FC236}">
              <a16:creationId xmlns:a16="http://schemas.microsoft.com/office/drawing/2014/main" id="{DD97D2E0-5EEE-4A9B-9524-0FB4DDFD38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14" name="Picture 2213">
          <a:extLst>
            <a:ext uri="{FF2B5EF4-FFF2-40B4-BE49-F238E27FC236}">
              <a16:creationId xmlns:a16="http://schemas.microsoft.com/office/drawing/2014/main" id="{9E582EC1-E420-459B-84F2-3E8F0CB12D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15" name="Picture 2214">
          <a:extLst>
            <a:ext uri="{FF2B5EF4-FFF2-40B4-BE49-F238E27FC236}">
              <a16:creationId xmlns:a16="http://schemas.microsoft.com/office/drawing/2014/main" id="{A016F8B9-BA94-477F-B9C3-269D969748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16" name="Picture 2215">
          <a:extLst>
            <a:ext uri="{FF2B5EF4-FFF2-40B4-BE49-F238E27FC236}">
              <a16:creationId xmlns:a16="http://schemas.microsoft.com/office/drawing/2014/main" id="{59E61A2D-A3C9-4AE2-AEB8-A21A1CA6E8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17" name="Picture 2216">
          <a:extLst>
            <a:ext uri="{FF2B5EF4-FFF2-40B4-BE49-F238E27FC236}">
              <a16:creationId xmlns:a16="http://schemas.microsoft.com/office/drawing/2014/main" id="{96038C38-9045-4D9C-94EE-70C6DC57F7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18" name="Picture 2217">
          <a:extLst>
            <a:ext uri="{FF2B5EF4-FFF2-40B4-BE49-F238E27FC236}">
              <a16:creationId xmlns:a16="http://schemas.microsoft.com/office/drawing/2014/main" id="{DBAEE4E3-8E79-4106-868F-99F1344ACED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19" name="Picture 2218">
          <a:extLst>
            <a:ext uri="{FF2B5EF4-FFF2-40B4-BE49-F238E27FC236}">
              <a16:creationId xmlns:a16="http://schemas.microsoft.com/office/drawing/2014/main" id="{217280AD-EC0F-4997-8F8F-733A5BB1BF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20" name="Picture 2219">
          <a:extLst>
            <a:ext uri="{FF2B5EF4-FFF2-40B4-BE49-F238E27FC236}">
              <a16:creationId xmlns:a16="http://schemas.microsoft.com/office/drawing/2014/main" id="{5C6EB152-95F5-4591-90E7-E15796FA3A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221" name="Picture 2220">
          <a:extLst>
            <a:ext uri="{FF2B5EF4-FFF2-40B4-BE49-F238E27FC236}">
              <a16:creationId xmlns:a16="http://schemas.microsoft.com/office/drawing/2014/main" id="{7ACE5580-A84B-4C41-B2AA-E79BF79009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2222" name="Picture 2221">
          <a:extLst>
            <a:ext uri="{FF2B5EF4-FFF2-40B4-BE49-F238E27FC236}">
              <a16:creationId xmlns:a16="http://schemas.microsoft.com/office/drawing/2014/main" id="{A9C1097D-7258-49B1-878C-1293AF6A84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23" name="Picture 2222">
          <a:extLst>
            <a:ext uri="{FF2B5EF4-FFF2-40B4-BE49-F238E27FC236}">
              <a16:creationId xmlns:a16="http://schemas.microsoft.com/office/drawing/2014/main" id="{03FD8B43-2C88-471A-BA8F-C6BE5BC51A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2224" name="Picture 2223">
          <a:extLst>
            <a:ext uri="{FF2B5EF4-FFF2-40B4-BE49-F238E27FC236}">
              <a16:creationId xmlns:a16="http://schemas.microsoft.com/office/drawing/2014/main" id="{03FC1110-F01D-4FA6-A350-716F111099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2225" name="Picture 2224">
          <a:extLst>
            <a:ext uri="{FF2B5EF4-FFF2-40B4-BE49-F238E27FC236}">
              <a16:creationId xmlns:a16="http://schemas.microsoft.com/office/drawing/2014/main" id="{3BA3CD8E-9ED3-48A0-BEEA-895F56D5B3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26" name="Picture 2225">
          <a:extLst>
            <a:ext uri="{FF2B5EF4-FFF2-40B4-BE49-F238E27FC236}">
              <a16:creationId xmlns:a16="http://schemas.microsoft.com/office/drawing/2014/main" id="{91BB4B62-B901-4BB2-AE9C-74E09EECBC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27" name="Picture 2226">
          <a:extLst>
            <a:ext uri="{FF2B5EF4-FFF2-40B4-BE49-F238E27FC236}">
              <a16:creationId xmlns:a16="http://schemas.microsoft.com/office/drawing/2014/main" id="{C5959C6D-32AF-4D94-B8E2-3966148A39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28" name="Picture 2227">
          <a:extLst>
            <a:ext uri="{FF2B5EF4-FFF2-40B4-BE49-F238E27FC236}">
              <a16:creationId xmlns:a16="http://schemas.microsoft.com/office/drawing/2014/main" id="{FD5165B1-3B7C-4A16-8765-EED9820F13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29" name="Picture 2228">
          <a:extLst>
            <a:ext uri="{FF2B5EF4-FFF2-40B4-BE49-F238E27FC236}">
              <a16:creationId xmlns:a16="http://schemas.microsoft.com/office/drawing/2014/main" id="{CAF763DF-24BB-4CEF-9569-F4FE7991D3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30" name="Picture 2229">
          <a:extLst>
            <a:ext uri="{FF2B5EF4-FFF2-40B4-BE49-F238E27FC236}">
              <a16:creationId xmlns:a16="http://schemas.microsoft.com/office/drawing/2014/main" id="{7CAD8037-EE81-47BE-88E6-CEC6448DB4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31" name="Picture 2230">
          <a:extLst>
            <a:ext uri="{FF2B5EF4-FFF2-40B4-BE49-F238E27FC236}">
              <a16:creationId xmlns:a16="http://schemas.microsoft.com/office/drawing/2014/main" id="{FFB1EE45-A8C8-4BB7-B67A-CDF1C06969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32" name="Picture 2231">
          <a:extLst>
            <a:ext uri="{FF2B5EF4-FFF2-40B4-BE49-F238E27FC236}">
              <a16:creationId xmlns:a16="http://schemas.microsoft.com/office/drawing/2014/main" id="{F4811811-043E-4C52-BFE0-6A28479CB7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33" name="Picture 2232">
          <a:extLst>
            <a:ext uri="{FF2B5EF4-FFF2-40B4-BE49-F238E27FC236}">
              <a16:creationId xmlns:a16="http://schemas.microsoft.com/office/drawing/2014/main" id="{0E818959-3053-444E-B2FC-B60395F1D6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34" name="Picture 2233">
          <a:extLst>
            <a:ext uri="{FF2B5EF4-FFF2-40B4-BE49-F238E27FC236}">
              <a16:creationId xmlns:a16="http://schemas.microsoft.com/office/drawing/2014/main" id="{A3DFD51A-F661-46F9-8F8E-3F7E876FD6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35" name="Picture 2234">
          <a:extLst>
            <a:ext uri="{FF2B5EF4-FFF2-40B4-BE49-F238E27FC236}">
              <a16:creationId xmlns:a16="http://schemas.microsoft.com/office/drawing/2014/main" id="{91C16472-22E8-4580-A9F3-54057434B2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36" name="Picture 2235">
          <a:extLst>
            <a:ext uri="{FF2B5EF4-FFF2-40B4-BE49-F238E27FC236}">
              <a16:creationId xmlns:a16="http://schemas.microsoft.com/office/drawing/2014/main" id="{DB8DCA0A-29B8-4175-BEE6-A7C446FBCA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37" name="Picture 2236">
          <a:extLst>
            <a:ext uri="{FF2B5EF4-FFF2-40B4-BE49-F238E27FC236}">
              <a16:creationId xmlns:a16="http://schemas.microsoft.com/office/drawing/2014/main" id="{9937C4CD-D237-4181-9B69-AF53219A79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38" name="Picture 2237">
          <a:extLst>
            <a:ext uri="{FF2B5EF4-FFF2-40B4-BE49-F238E27FC236}">
              <a16:creationId xmlns:a16="http://schemas.microsoft.com/office/drawing/2014/main" id="{9C3545C9-EECD-42B6-8F23-6EF384D596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39" name="Picture 2238">
          <a:extLst>
            <a:ext uri="{FF2B5EF4-FFF2-40B4-BE49-F238E27FC236}">
              <a16:creationId xmlns:a16="http://schemas.microsoft.com/office/drawing/2014/main" id="{93F92113-2D45-4571-8ACD-7971593AA6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40" name="Picture 2239">
          <a:extLst>
            <a:ext uri="{FF2B5EF4-FFF2-40B4-BE49-F238E27FC236}">
              <a16:creationId xmlns:a16="http://schemas.microsoft.com/office/drawing/2014/main" id="{55FFF851-6544-4C59-A52D-96AC931C6A8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2241" name="Picture 2240">
          <a:extLst>
            <a:ext uri="{FF2B5EF4-FFF2-40B4-BE49-F238E27FC236}">
              <a16:creationId xmlns:a16="http://schemas.microsoft.com/office/drawing/2014/main" id="{4F13B85F-9774-4572-B2B8-F52FA5F29D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2242" name="Picture 2241">
          <a:extLst>
            <a:ext uri="{FF2B5EF4-FFF2-40B4-BE49-F238E27FC236}">
              <a16:creationId xmlns:a16="http://schemas.microsoft.com/office/drawing/2014/main" id="{D26EB979-00A7-4BFC-8239-6658D44A60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43" name="Picture 2242">
          <a:extLst>
            <a:ext uri="{FF2B5EF4-FFF2-40B4-BE49-F238E27FC236}">
              <a16:creationId xmlns:a16="http://schemas.microsoft.com/office/drawing/2014/main" id="{9A89ACD8-497A-4F2C-B005-B3470CB364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44" name="Picture 2243">
          <a:extLst>
            <a:ext uri="{FF2B5EF4-FFF2-40B4-BE49-F238E27FC236}">
              <a16:creationId xmlns:a16="http://schemas.microsoft.com/office/drawing/2014/main" id="{D689D2DD-5728-4394-BEE0-FFBE5B86AD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45" name="Picture 2244">
          <a:extLst>
            <a:ext uri="{FF2B5EF4-FFF2-40B4-BE49-F238E27FC236}">
              <a16:creationId xmlns:a16="http://schemas.microsoft.com/office/drawing/2014/main" id="{E4EAA6A4-3871-471B-BE78-FFB250A426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46" name="Picture 2245">
          <a:extLst>
            <a:ext uri="{FF2B5EF4-FFF2-40B4-BE49-F238E27FC236}">
              <a16:creationId xmlns:a16="http://schemas.microsoft.com/office/drawing/2014/main" id="{B88B77E9-9AFD-46E0-9922-AD026029A5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2247" name="Picture 2246">
          <a:extLst>
            <a:ext uri="{FF2B5EF4-FFF2-40B4-BE49-F238E27FC236}">
              <a16:creationId xmlns:a16="http://schemas.microsoft.com/office/drawing/2014/main" id="{71E059BD-F62F-4970-ACC5-6FE70678A5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2248" name="Picture 2247">
          <a:extLst>
            <a:ext uri="{FF2B5EF4-FFF2-40B4-BE49-F238E27FC236}">
              <a16:creationId xmlns:a16="http://schemas.microsoft.com/office/drawing/2014/main" id="{21FD9CFA-B98A-4496-A75C-C2592DF3DD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49" name="Picture 2248">
          <a:extLst>
            <a:ext uri="{FF2B5EF4-FFF2-40B4-BE49-F238E27FC236}">
              <a16:creationId xmlns:a16="http://schemas.microsoft.com/office/drawing/2014/main" id="{4B8BED19-3224-456B-A7BD-16E01D303B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50" name="Picture 2249">
          <a:extLst>
            <a:ext uri="{FF2B5EF4-FFF2-40B4-BE49-F238E27FC236}">
              <a16:creationId xmlns:a16="http://schemas.microsoft.com/office/drawing/2014/main" id="{C5AD8260-E729-4AE6-81B5-288304D417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51" name="Picture 2250">
          <a:extLst>
            <a:ext uri="{FF2B5EF4-FFF2-40B4-BE49-F238E27FC236}">
              <a16:creationId xmlns:a16="http://schemas.microsoft.com/office/drawing/2014/main" id="{3959654A-814B-444B-821F-12B1B9A7E6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52" name="Picture 2251">
          <a:extLst>
            <a:ext uri="{FF2B5EF4-FFF2-40B4-BE49-F238E27FC236}">
              <a16:creationId xmlns:a16="http://schemas.microsoft.com/office/drawing/2014/main" id="{105D43AE-BCF6-4B9F-A6F1-33A86921C9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53" name="Picture 2252">
          <a:extLst>
            <a:ext uri="{FF2B5EF4-FFF2-40B4-BE49-F238E27FC236}">
              <a16:creationId xmlns:a16="http://schemas.microsoft.com/office/drawing/2014/main" id="{72AA1FAE-5D80-414C-8743-24EFA8B126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54" name="Picture 2253">
          <a:extLst>
            <a:ext uri="{FF2B5EF4-FFF2-40B4-BE49-F238E27FC236}">
              <a16:creationId xmlns:a16="http://schemas.microsoft.com/office/drawing/2014/main" id="{61F06BEA-6BCF-4941-AABA-9307838CFD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55" name="Picture 2254">
          <a:extLst>
            <a:ext uri="{FF2B5EF4-FFF2-40B4-BE49-F238E27FC236}">
              <a16:creationId xmlns:a16="http://schemas.microsoft.com/office/drawing/2014/main" id="{71488CB5-14A1-42F8-B4B8-E8BE39E76B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56" name="Picture 2255">
          <a:extLst>
            <a:ext uri="{FF2B5EF4-FFF2-40B4-BE49-F238E27FC236}">
              <a16:creationId xmlns:a16="http://schemas.microsoft.com/office/drawing/2014/main" id="{70540C66-2645-45D8-B5CD-71B218BE97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57" name="Picture 2256">
          <a:extLst>
            <a:ext uri="{FF2B5EF4-FFF2-40B4-BE49-F238E27FC236}">
              <a16:creationId xmlns:a16="http://schemas.microsoft.com/office/drawing/2014/main" id="{135B7BCC-DCF3-4148-A38F-C128DC0816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2258" name="Picture 2257">
          <a:extLst>
            <a:ext uri="{FF2B5EF4-FFF2-40B4-BE49-F238E27FC236}">
              <a16:creationId xmlns:a16="http://schemas.microsoft.com/office/drawing/2014/main" id="{814AB0BB-6366-41D3-9353-082BD7A295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2259" name="Picture 2258">
          <a:extLst>
            <a:ext uri="{FF2B5EF4-FFF2-40B4-BE49-F238E27FC236}">
              <a16:creationId xmlns:a16="http://schemas.microsoft.com/office/drawing/2014/main" id="{5F57F513-539F-42AE-A781-23C7F2A6AA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60" name="Picture 2259">
          <a:extLst>
            <a:ext uri="{FF2B5EF4-FFF2-40B4-BE49-F238E27FC236}">
              <a16:creationId xmlns:a16="http://schemas.microsoft.com/office/drawing/2014/main" id="{B09F3A4E-AE22-4F86-89CA-B64E9D2598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61" name="Picture 2260">
          <a:extLst>
            <a:ext uri="{FF2B5EF4-FFF2-40B4-BE49-F238E27FC236}">
              <a16:creationId xmlns:a16="http://schemas.microsoft.com/office/drawing/2014/main" id="{0EA39E3A-08AD-406E-8A8A-3ABD2EC988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62" name="Picture 2261">
          <a:extLst>
            <a:ext uri="{FF2B5EF4-FFF2-40B4-BE49-F238E27FC236}">
              <a16:creationId xmlns:a16="http://schemas.microsoft.com/office/drawing/2014/main" id="{4B6E9EAA-F229-48BF-B0B6-7ADAAD376E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63" name="Picture 2262">
          <a:extLst>
            <a:ext uri="{FF2B5EF4-FFF2-40B4-BE49-F238E27FC236}">
              <a16:creationId xmlns:a16="http://schemas.microsoft.com/office/drawing/2014/main" id="{CF9DD79E-867E-4550-9E04-1DB22C2428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64" name="Picture 2263">
          <a:extLst>
            <a:ext uri="{FF2B5EF4-FFF2-40B4-BE49-F238E27FC236}">
              <a16:creationId xmlns:a16="http://schemas.microsoft.com/office/drawing/2014/main" id="{88455FEF-5F85-468E-97D6-AB50AAF036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2265" name="Picture 2264">
          <a:extLst>
            <a:ext uri="{FF2B5EF4-FFF2-40B4-BE49-F238E27FC236}">
              <a16:creationId xmlns:a16="http://schemas.microsoft.com/office/drawing/2014/main" id="{BF07A87F-9F0B-4EB5-9107-9469ECC1F3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2266" name="Picture 2265">
          <a:extLst>
            <a:ext uri="{FF2B5EF4-FFF2-40B4-BE49-F238E27FC236}">
              <a16:creationId xmlns:a16="http://schemas.microsoft.com/office/drawing/2014/main" id="{56FE3446-8716-45F3-AD07-FF6430740D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67" name="Picture 2266">
          <a:extLst>
            <a:ext uri="{FF2B5EF4-FFF2-40B4-BE49-F238E27FC236}">
              <a16:creationId xmlns:a16="http://schemas.microsoft.com/office/drawing/2014/main" id="{CC68E98B-9D61-4FF9-B8E4-1EE4AE47E8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68" name="Picture 2267">
          <a:extLst>
            <a:ext uri="{FF2B5EF4-FFF2-40B4-BE49-F238E27FC236}">
              <a16:creationId xmlns:a16="http://schemas.microsoft.com/office/drawing/2014/main" id="{659AD98E-C4ED-4A99-A62A-67BAE6EDC8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69" name="Picture 2268">
          <a:extLst>
            <a:ext uri="{FF2B5EF4-FFF2-40B4-BE49-F238E27FC236}">
              <a16:creationId xmlns:a16="http://schemas.microsoft.com/office/drawing/2014/main" id="{2DE602BE-79A5-4B19-8B4A-C999565C12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70" name="Picture 2269">
          <a:extLst>
            <a:ext uri="{FF2B5EF4-FFF2-40B4-BE49-F238E27FC236}">
              <a16:creationId xmlns:a16="http://schemas.microsoft.com/office/drawing/2014/main" id="{F6BFD7DB-AED4-4738-9C9F-75167E077D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71" name="Picture 2270">
          <a:extLst>
            <a:ext uri="{FF2B5EF4-FFF2-40B4-BE49-F238E27FC236}">
              <a16:creationId xmlns:a16="http://schemas.microsoft.com/office/drawing/2014/main" id="{4415E966-1F24-4B3A-8499-0DACBF447C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72" name="Picture 2271">
          <a:extLst>
            <a:ext uri="{FF2B5EF4-FFF2-40B4-BE49-F238E27FC236}">
              <a16:creationId xmlns:a16="http://schemas.microsoft.com/office/drawing/2014/main" id="{74FBD204-278A-4ADB-99CB-845700515D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73" name="Picture 2272">
          <a:extLst>
            <a:ext uri="{FF2B5EF4-FFF2-40B4-BE49-F238E27FC236}">
              <a16:creationId xmlns:a16="http://schemas.microsoft.com/office/drawing/2014/main" id="{05BCBFB9-3970-4C9A-9114-9EF1D0BCFA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74" name="Picture 2273">
          <a:extLst>
            <a:ext uri="{FF2B5EF4-FFF2-40B4-BE49-F238E27FC236}">
              <a16:creationId xmlns:a16="http://schemas.microsoft.com/office/drawing/2014/main" id="{AEFC132C-D4B2-4D0C-BE40-F30C2729A7B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2275" name="Picture 2274">
          <a:extLst>
            <a:ext uri="{FF2B5EF4-FFF2-40B4-BE49-F238E27FC236}">
              <a16:creationId xmlns:a16="http://schemas.microsoft.com/office/drawing/2014/main" id="{C65FB242-718F-42B7-A498-37E5D8B468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2276" name="Picture 2275">
          <a:extLst>
            <a:ext uri="{FF2B5EF4-FFF2-40B4-BE49-F238E27FC236}">
              <a16:creationId xmlns:a16="http://schemas.microsoft.com/office/drawing/2014/main" id="{64A3C4CA-70BF-429B-99BF-94E8B522EB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77" name="Picture 2276">
          <a:extLst>
            <a:ext uri="{FF2B5EF4-FFF2-40B4-BE49-F238E27FC236}">
              <a16:creationId xmlns:a16="http://schemas.microsoft.com/office/drawing/2014/main" id="{8E83B989-5FCF-4324-A774-956EC9CD30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78" name="Picture 2277">
          <a:extLst>
            <a:ext uri="{FF2B5EF4-FFF2-40B4-BE49-F238E27FC236}">
              <a16:creationId xmlns:a16="http://schemas.microsoft.com/office/drawing/2014/main" id="{819AE452-EF22-4163-ACAA-96D9BB5995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79" name="Picture 2278">
          <a:extLst>
            <a:ext uri="{FF2B5EF4-FFF2-40B4-BE49-F238E27FC236}">
              <a16:creationId xmlns:a16="http://schemas.microsoft.com/office/drawing/2014/main" id="{64875488-263A-415C-A718-0F2AE58FB1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80" name="Picture 2279">
          <a:extLst>
            <a:ext uri="{FF2B5EF4-FFF2-40B4-BE49-F238E27FC236}">
              <a16:creationId xmlns:a16="http://schemas.microsoft.com/office/drawing/2014/main" id="{F7EE8893-A557-4566-80B2-2073CE9D58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81" name="Picture 2280">
          <a:extLst>
            <a:ext uri="{FF2B5EF4-FFF2-40B4-BE49-F238E27FC236}">
              <a16:creationId xmlns:a16="http://schemas.microsoft.com/office/drawing/2014/main" id="{C90B21EC-2006-4484-A27D-C42AE2BD62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82" name="Picture 2281">
          <a:extLst>
            <a:ext uri="{FF2B5EF4-FFF2-40B4-BE49-F238E27FC236}">
              <a16:creationId xmlns:a16="http://schemas.microsoft.com/office/drawing/2014/main" id="{817BA76E-D68A-4FFE-93A3-4AEAF6B5E7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83" name="Picture 2282">
          <a:extLst>
            <a:ext uri="{FF2B5EF4-FFF2-40B4-BE49-F238E27FC236}">
              <a16:creationId xmlns:a16="http://schemas.microsoft.com/office/drawing/2014/main" id="{157AA3F2-9655-45E5-B211-14868BEDD8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284" name="Picture 2283">
          <a:extLst>
            <a:ext uri="{FF2B5EF4-FFF2-40B4-BE49-F238E27FC236}">
              <a16:creationId xmlns:a16="http://schemas.microsoft.com/office/drawing/2014/main" id="{4B2C2A9F-E9FD-474C-9824-33CFC556AE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78</xdr:row>
      <xdr:rowOff>0</xdr:rowOff>
    </xdr:from>
    <xdr:ext cx="50800" cy="50800"/>
    <xdr:pic>
      <xdr:nvPicPr>
        <xdr:cNvPr id="2285" name="Picture 2284">
          <a:extLst>
            <a:ext uri="{FF2B5EF4-FFF2-40B4-BE49-F238E27FC236}">
              <a16:creationId xmlns:a16="http://schemas.microsoft.com/office/drawing/2014/main" id="{D5753386-FA3A-4D49-8200-2CB30E6A27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4787860"/>
          <a:ext cx="50800" cy="50800"/>
        </a:xfrm>
        <a:prstGeom prst="rect">
          <a:avLst/>
        </a:prstGeom>
      </xdr:spPr>
    </xdr:pic>
    <xdr:clientData/>
  </xdr:oneCellAnchor>
  <xdr:oneCellAnchor>
    <xdr:from>
      <xdr:col>3</xdr:col>
      <xdr:colOff>0</xdr:colOff>
      <xdr:row>78</xdr:row>
      <xdr:rowOff>0</xdr:rowOff>
    </xdr:from>
    <xdr:ext cx="50800" cy="50800"/>
    <xdr:pic>
      <xdr:nvPicPr>
        <xdr:cNvPr id="2286" name="Picture 2285">
          <a:extLst>
            <a:ext uri="{FF2B5EF4-FFF2-40B4-BE49-F238E27FC236}">
              <a16:creationId xmlns:a16="http://schemas.microsoft.com/office/drawing/2014/main" id="{17662816-6154-420D-96BE-850C12A369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2287" name="Picture 2286">
          <a:extLst>
            <a:ext uri="{FF2B5EF4-FFF2-40B4-BE49-F238E27FC236}">
              <a16:creationId xmlns:a16="http://schemas.microsoft.com/office/drawing/2014/main" id="{EF59F303-7314-4DCC-937F-B0530D6DC2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2288" name="Picture 2287">
          <a:extLst>
            <a:ext uri="{FF2B5EF4-FFF2-40B4-BE49-F238E27FC236}">
              <a16:creationId xmlns:a16="http://schemas.microsoft.com/office/drawing/2014/main" id="{F762156B-D896-466E-B2D8-BF709D5592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2289" name="Picture 2288">
          <a:extLst>
            <a:ext uri="{FF2B5EF4-FFF2-40B4-BE49-F238E27FC236}">
              <a16:creationId xmlns:a16="http://schemas.microsoft.com/office/drawing/2014/main" id="{8E1E54C9-92EE-485B-A820-A0B8313C85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79</xdr:row>
      <xdr:rowOff>0</xdr:rowOff>
    </xdr:from>
    <xdr:ext cx="50800" cy="50800"/>
    <xdr:pic>
      <xdr:nvPicPr>
        <xdr:cNvPr id="2290" name="Picture 2289">
          <a:extLst>
            <a:ext uri="{FF2B5EF4-FFF2-40B4-BE49-F238E27FC236}">
              <a16:creationId xmlns:a16="http://schemas.microsoft.com/office/drawing/2014/main" id="{C66780C1-6C29-457E-9C41-EAF6E3C24A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2291" name="Picture 2290">
          <a:extLst>
            <a:ext uri="{FF2B5EF4-FFF2-40B4-BE49-F238E27FC236}">
              <a16:creationId xmlns:a16="http://schemas.microsoft.com/office/drawing/2014/main" id="{77EE98C7-A2A9-4F4B-89F3-AD20837634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2292" name="Picture 2291">
          <a:extLst>
            <a:ext uri="{FF2B5EF4-FFF2-40B4-BE49-F238E27FC236}">
              <a16:creationId xmlns:a16="http://schemas.microsoft.com/office/drawing/2014/main" id="{8F5C6366-ED32-46DF-8DBD-C2EA8C72AF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2</xdr:col>
      <xdr:colOff>104775</xdr:colOff>
      <xdr:row>79</xdr:row>
      <xdr:rowOff>0</xdr:rowOff>
    </xdr:from>
    <xdr:ext cx="50800" cy="50800"/>
    <xdr:pic>
      <xdr:nvPicPr>
        <xdr:cNvPr id="2293" name="Picture 2292">
          <a:extLst>
            <a:ext uri="{FF2B5EF4-FFF2-40B4-BE49-F238E27FC236}">
              <a16:creationId xmlns:a16="http://schemas.microsoft.com/office/drawing/2014/main" id="{10179FFF-26E5-427E-9FC9-F14C8D63E9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5161240"/>
          <a:ext cx="50800" cy="50800"/>
        </a:xfrm>
        <a:prstGeom prst="rect">
          <a:avLst/>
        </a:prstGeom>
      </xdr:spPr>
    </xdr:pic>
    <xdr:clientData/>
  </xdr:oneCellAnchor>
  <xdr:oneCellAnchor>
    <xdr:from>
      <xdr:col>3</xdr:col>
      <xdr:colOff>0</xdr:colOff>
      <xdr:row>79</xdr:row>
      <xdr:rowOff>0</xdr:rowOff>
    </xdr:from>
    <xdr:ext cx="50800" cy="50800"/>
    <xdr:pic>
      <xdr:nvPicPr>
        <xdr:cNvPr id="2294" name="Picture 2293">
          <a:extLst>
            <a:ext uri="{FF2B5EF4-FFF2-40B4-BE49-F238E27FC236}">
              <a16:creationId xmlns:a16="http://schemas.microsoft.com/office/drawing/2014/main" id="{76E217A5-0D98-49EB-AB1B-5E039472C3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2295" name="Picture 2294">
          <a:extLst>
            <a:ext uri="{FF2B5EF4-FFF2-40B4-BE49-F238E27FC236}">
              <a16:creationId xmlns:a16="http://schemas.microsoft.com/office/drawing/2014/main" id="{0BC6A1C6-341E-478D-9AAD-4EFA8213AF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2296" name="Picture 2295">
          <a:extLst>
            <a:ext uri="{FF2B5EF4-FFF2-40B4-BE49-F238E27FC236}">
              <a16:creationId xmlns:a16="http://schemas.microsoft.com/office/drawing/2014/main" id="{B2603939-CC57-4699-9D3B-86B927A7B4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2297" name="Picture 2296">
          <a:extLst>
            <a:ext uri="{FF2B5EF4-FFF2-40B4-BE49-F238E27FC236}">
              <a16:creationId xmlns:a16="http://schemas.microsoft.com/office/drawing/2014/main" id="{01C6E3DE-E1EE-4AD1-A49B-1DF04AE533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1</xdr:col>
      <xdr:colOff>0</xdr:colOff>
      <xdr:row>71</xdr:row>
      <xdr:rowOff>0</xdr:rowOff>
    </xdr:from>
    <xdr:ext cx="50800" cy="50800"/>
    <xdr:pic>
      <xdr:nvPicPr>
        <xdr:cNvPr id="2298" name="Picture 2297">
          <a:extLst>
            <a:ext uri="{FF2B5EF4-FFF2-40B4-BE49-F238E27FC236}">
              <a16:creationId xmlns:a16="http://schemas.microsoft.com/office/drawing/2014/main" id="{A97AA748-AF29-49BD-BB25-2EF11B3FE5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299" name="Picture 2298">
          <a:extLst>
            <a:ext uri="{FF2B5EF4-FFF2-40B4-BE49-F238E27FC236}">
              <a16:creationId xmlns:a16="http://schemas.microsoft.com/office/drawing/2014/main" id="{8BBE24BB-EE3C-417A-A47D-5144C18967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2300" name="Picture 2299">
          <a:extLst>
            <a:ext uri="{FF2B5EF4-FFF2-40B4-BE49-F238E27FC236}">
              <a16:creationId xmlns:a16="http://schemas.microsoft.com/office/drawing/2014/main" id="{BCFA8AA1-0F76-4769-AC60-A09AF4D2B2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301" name="Picture 2300">
          <a:extLst>
            <a:ext uri="{FF2B5EF4-FFF2-40B4-BE49-F238E27FC236}">
              <a16:creationId xmlns:a16="http://schemas.microsoft.com/office/drawing/2014/main" id="{3AC53B22-2DE0-473E-B3A3-D8383B3A78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71</xdr:row>
      <xdr:rowOff>0</xdr:rowOff>
    </xdr:from>
    <xdr:ext cx="50800" cy="50800"/>
    <xdr:pic>
      <xdr:nvPicPr>
        <xdr:cNvPr id="2302" name="Picture 2301">
          <a:extLst>
            <a:ext uri="{FF2B5EF4-FFF2-40B4-BE49-F238E27FC236}">
              <a16:creationId xmlns:a16="http://schemas.microsoft.com/office/drawing/2014/main" id="{A7215783-23DC-46CD-B68A-ECB792EF51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03" name="Picture 2302">
          <a:extLst>
            <a:ext uri="{FF2B5EF4-FFF2-40B4-BE49-F238E27FC236}">
              <a16:creationId xmlns:a16="http://schemas.microsoft.com/office/drawing/2014/main" id="{4C092EFF-594C-4118-ABF5-6E75428BFC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04" name="Picture 2303">
          <a:extLst>
            <a:ext uri="{FF2B5EF4-FFF2-40B4-BE49-F238E27FC236}">
              <a16:creationId xmlns:a16="http://schemas.microsoft.com/office/drawing/2014/main" id="{8B3268A1-9F33-4215-9195-54DC5ABFB6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05" name="Picture 2304">
          <a:extLst>
            <a:ext uri="{FF2B5EF4-FFF2-40B4-BE49-F238E27FC236}">
              <a16:creationId xmlns:a16="http://schemas.microsoft.com/office/drawing/2014/main" id="{C582DF02-FB58-4C5A-8F5E-871CEB5649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06" name="Picture 2305">
          <a:extLst>
            <a:ext uri="{FF2B5EF4-FFF2-40B4-BE49-F238E27FC236}">
              <a16:creationId xmlns:a16="http://schemas.microsoft.com/office/drawing/2014/main" id="{C56505D2-A9B1-4725-B58F-44CDE59288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07" name="Picture 2306">
          <a:extLst>
            <a:ext uri="{FF2B5EF4-FFF2-40B4-BE49-F238E27FC236}">
              <a16:creationId xmlns:a16="http://schemas.microsoft.com/office/drawing/2014/main" id="{B4305EA5-8654-4801-B6F6-0237E49A4C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2308" name="Picture 2307">
          <a:extLst>
            <a:ext uri="{FF2B5EF4-FFF2-40B4-BE49-F238E27FC236}">
              <a16:creationId xmlns:a16="http://schemas.microsoft.com/office/drawing/2014/main" id="{35D7CD9B-B623-408B-B755-8FD1426EB5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309" name="Picture 2308">
          <a:extLst>
            <a:ext uri="{FF2B5EF4-FFF2-40B4-BE49-F238E27FC236}">
              <a16:creationId xmlns:a16="http://schemas.microsoft.com/office/drawing/2014/main" id="{A559A01E-6FDB-4230-90C1-FB1C6A4AEC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310" name="Picture 2309">
          <a:extLst>
            <a:ext uri="{FF2B5EF4-FFF2-40B4-BE49-F238E27FC236}">
              <a16:creationId xmlns:a16="http://schemas.microsoft.com/office/drawing/2014/main" id="{A0F349B4-BEB9-4C29-B991-823FD79EA3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311" name="Picture 2310">
          <a:extLst>
            <a:ext uri="{FF2B5EF4-FFF2-40B4-BE49-F238E27FC236}">
              <a16:creationId xmlns:a16="http://schemas.microsoft.com/office/drawing/2014/main" id="{02D605E4-3904-4723-A822-B518ABA31A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312" name="Picture 2311">
          <a:extLst>
            <a:ext uri="{FF2B5EF4-FFF2-40B4-BE49-F238E27FC236}">
              <a16:creationId xmlns:a16="http://schemas.microsoft.com/office/drawing/2014/main" id="{5D7474FC-8F81-46EB-92C5-B2B88EBF56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313" name="Picture 2312">
          <a:extLst>
            <a:ext uri="{FF2B5EF4-FFF2-40B4-BE49-F238E27FC236}">
              <a16:creationId xmlns:a16="http://schemas.microsoft.com/office/drawing/2014/main" id="{652B6764-02AC-49CF-A58E-E3FDDB5857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71</xdr:row>
      <xdr:rowOff>0</xdr:rowOff>
    </xdr:from>
    <xdr:ext cx="50800" cy="50800"/>
    <xdr:pic>
      <xdr:nvPicPr>
        <xdr:cNvPr id="2314" name="Picture 2313">
          <a:extLst>
            <a:ext uri="{FF2B5EF4-FFF2-40B4-BE49-F238E27FC236}">
              <a16:creationId xmlns:a16="http://schemas.microsoft.com/office/drawing/2014/main" id="{C3EA491D-4A6A-4F70-9E38-87C0B4BA3D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15" name="Picture 2314">
          <a:extLst>
            <a:ext uri="{FF2B5EF4-FFF2-40B4-BE49-F238E27FC236}">
              <a16:creationId xmlns:a16="http://schemas.microsoft.com/office/drawing/2014/main" id="{988B5D3A-C39E-41B7-8D7D-95680C5E44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16" name="Picture 2315">
          <a:extLst>
            <a:ext uri="{FF2B5EF4-FFF2-40B4-BE49-F238E27FC236}">
              <a16:creationId xmlns:a16="http://schemas.microsoft.com/office/drawing/2014/main" id="{8E03EA76-513C-47E5-9255-2774583BCD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2317" name="Picture 2316">
          <a:extLst>
            <a:ext uri="{FF2B5EF4-FFF2-40B4-BE49-F238E27FC236}">
              <a16:creationId xmlns:a16="http://schemas.microsoft.com/office/drawing/2014/main" id="{7AAD7203-9C09-4A4E-B738-82D72DE09F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318" name="Picture 2317">
          <a:extLst>
            <a:ext uri="{FF2B5EF4-FFF2-40B4-BE49-F238E27FC236}">
              <a16:creationId xmlns:a16="http://schemas.microsoft.com/office/drawing/2014/main" id="{0E52076B-931E-4ED3-B461-CD36709747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319" name="Picture 2318">
          <a:extLst>
            <a:ext uri="{FF2B5EF4-FFF2-40B4-BE49-F238E27FC236}">
              <a16:creationId xmlns:a16="http://schemas.microsoft.com/office/drawing/2014/main" id="{853D15A9-586C-4E5D-A036-7A7ABD032B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71</xdr:row>
      <xdr:rowOff>0</xdr:rowOff>
    </xdr:from>
    <xdr:ext cx="50800" cy="50800"/>
    <xdr:pic>
      <xdr:nvPicPr>
        <xdr:cNvPr id="2320" name="Picture 2319">
          <a:extLst>
            <a:ext uri="{FF2B5EF4-FFF2-40B4-BE49-F238E27FC236}">
              <a16:creationId xmlns:a16="http://schemas.microsoft.com/office/drawing/2014/main" id="{7EF198B0-17D9-48F2-8973-41C7A0A281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21" name="Picture 2320">
          <a:extLst>
            <a:ext uri="{FF2B5EF4-FFF2-40B4-BE49-F238E27FC236}">
              <a16:creationId xmlns:a16="http://schemas.microsoft.com/office/drawing/2014/main" id="{12EBB9D9-A525-457E-97D1-C41A8A439D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22" name="Picture 2321">
          <a:extLst>
            <a:ext uri="{FF2B5EF4-FFF2-40B4-BE49-F238E27FC236}">
              <a16:creationId xmlns:a16="http://schemas.microsoft.com/office/drawing/2014/main" id="{70C477A6-27B7-4019-A8E2-77DE16BE0A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23" name="Picture 2322">
          <a:extLst>
            <a:ext uri="{FF2B5EF4-FFF2-40B4-BE49-F238E27FC236}">
              <a16:creationId xmlns:a16="http://schemas.microsoft.com/office/drawing/2014/main" id="{A44F613B-6FB8-4A17-AA7E-73644589A0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24" name="Picture 2323">
          <a:extLst>
            <a:ext uri="{FF2B5EF4-FFF2-40B4-BE49-F238E27FC236}">
              <a16:creationId xmlns:a16="http://schemas.microsoft.com/office/drawing/2014/main" id="{AE839722-5E33-4672-A18C-1061B34B02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25" name="Picture 2324">
          <a:extLst>
            <a:ext uri="{FF2B5EF4-FFF2-40B4-BE49-F238E27FC236}">
              <a16:creationId xmlns:a16="http://schemas.microsoft.com/office/drawing/2014/main" id="{90819D1C-F863-43FB-A616-E6B67E9D6F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26" name="Picture 2325">
          <a:extLst>
            <a:ext uri="{FF2B5EF4-FFF2-40B4-BE49-F238E27FC236}">
              <a16:creationId xmlns:a16="http://schemas.microsoft.com/office/drawing/2014/main" id="{989A197B-8A39-4048-8EA5-44094A8799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27" name="Picture 2326">
          <a:extLst>
            <a:ext uri="{FF2B5EF4-FFF2-40B4-BE49-F238E27FC236}">
              <a16:creationId xmlns:a16="http://schemas.microsoft.com/office/drawing/2014/main" id="{DC812136-F1C4-4C56-8DAB-383763A73B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28" name="Picture 2327">
          <a:extLst>
            <a:ext uri="{FF2B5EF4-FFF2-40B4-BE49-F238E27FC236}">
              <a16:creationId xmlns:a16="http://schemas.microsoft.com/office/drawing/2014/main" id="{464B272A-3810-4C41-8A56-9CD78EB8EE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29" name="Picture 2328">
          <a:extLst>
            <a:ext uri="{FF2B5EF4-FFF2-40B4-BE49-F238E27FC236}">
              <a16:creationId xmlns:a16="http://schemas.microsoft.com/office/drawing/2014/main" id="{78B89F27-B372-4EB9-84EF-3F38F7F9C7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30" name="Picture 2329">
          <a:extLst>
            <a:ext uri="{FF2B5EF4-FFF2-40B4-BE49-F238E27FC236}">
              <a16:creationId xmlns:a16="http://schemas.microsoft.com/office/drawing/2014/main" id="{31485D99-7742-4B37-A3E7-0596CE11D1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31" name="Picture 2330">
          <a:extLst>
            <a:ext uri="{FF2B5EF4-FFF2-40B4-BE49-F238E27FC236}">
              <a16:creationId xmlns:a16="http://schemas.microsoft.com/office/drawing/2014/main" id="{EC73375B-92F5-4D26-A9E9-B2DC2F1B60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32" name="Picture 2331">
          <a:extLst>
            <a:ext uri="{FF2B5EF4-FFF2-40B4-BE49-F238E27FC236}">
              <a16:creationId xmlns:a16="http://schemas.microsoft.com/office/drawing/2014/main" id="{D854FF59-FB71-4311-8588-85877BE659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33" name="Picture 2332">
          <a:extLst>
            <a:ext uri="{FF2B5EF4-FFF2-40B4-BE49-F238E27FC236}">
              <a16:creationId xmlns:a16="http://schemas.microsoft.com/office/drawing/2014/main" id="{806F443A-FE43-4268-8A87-5A6B02B785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34" name="Picture 2333">
          <a:extLst>
            <a:ext uri="{FF2B5EF4-FFF2-40B4-BE49-F238E27FC236}">
              <a16:creationId xmlns:a16="http://schemas.microsoft.com/office/drawing/2014/main" id="{1D906EFB-FAD9-43FB-BB25-8AA0239064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35" name="Picture 2334">
          <a:extLst>
            <a:ext uri="{FF2B5EF4-FFF2-40B4-BE49-F238E27FC236}">
              <a16:creationId xmlns:a16="http://schemas.microsoft.com/office/drawing/2014/main" id="{A1A32189-2B72-42FD-8D15-900A56C965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36" name="Picture 2335">
          <a:extLst>
            <a:ext uri="{FF2B5EF4-FFF2-40B4-BE49-F238E27FC236}">
              <a16:creationId xmlns:a16="http://schemas.microsoft.com/office/drawing/2014/main" id="{DFDE0A70-FD20-493D-89F8-7486015AF2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37" name="Picture 2336">
          <a:extLst>
            <a:ext uri="{FF2B5EF4-FFF2-40B4-BE49-F238E27FC236}">
              <a16:creationId xmlns:a16="http://schemas.microsoft.com/office/drawing/2014/main" id="{6D362541-D7FB-4813-8B5F-5811AA1978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38" name="Picture 2337">
          <a:extLst>
            <a:ext uri="{FF2B5EF4-FFF2-40B4-BE49-F238E27FC236}">
              <a16:creationId xmlns:a16="http://schemas.microsoft.com/office/drawing/2014/main" id="{37011EA4-5B5B-47CA-B9F0-48E7EEF262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39" name="Picture 2338">
          <a:extLst>
            <a:ext uri="{FF2B5EF4-FFF2-40B4-BE49-F238E27FC236}">
              <a16:creationId xmlns:a16="http://schemas.microsoft.com/office/drawing/2014/main" id="{3C4C239F-8E03-4897-A227-9D43FEE86C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40" name="Picture 2339">
          <a:extLst>
            <a:ext uri="{FF2B5EF4-FFF2-40B4-BE49-F238E27FC236}">
              <a16:creationId xmlns:a16="http://schemas.microsoft.com/office/drawing/2014/main" id="{952DC153-F365-479C-8B6E-C5362FAD76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41" name="Picture 2340">
          <a:extLst>
            <a:ext uri="{FF2B5EF4-FFF2-40B4-BE49-F238E27FC236}">
              <a16:creationId xmlns:a16="http://schemas.microsoft.com/office/drawing/2014/main" id="{82FA0322-0B71-437F-A895-78C01F6D64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42" name="Picture 2341">
          <a:extLst>
            <a:ext uri="{FF2B5EF4-FFF2-40B4-BE49-F238E27FC236}">
              <a16:creationId xmlns:a16="http://schemas.microsoft.com/office/drawing/2014/main" id="{CDFC3D78-D948-4E78-A811-D5FBB14D76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43" name="Picture 2342">
          <a:extLst>
            <a:ext uri="{FF2B5EF4-FFF2-40B4-BE49-F238E27FC236}">
              <a16:creationId xmlns:a16="http://schemas.microsoft.com/office/drawing/2014/main" id="{BC3CF72D-AFA4-4326-A1B6-958F8B8704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44" name="Picture 2343">
          <a:extLst>
            <a:ext uri="{FF2B5EF4-FFF2-40B4-BE49-F238E27FC236}">
              <a16:creationId xmlns:a16="http://schemas.microsoft.com/office/drawing/2014/main" id="{6323A7AB-0F2C-4DEC-9145-CC23977651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45" name="Picture 2344">
          <a:extLst>
            <a:ext uri="{FF2B5EF4-FFF2-40B4-BE49-F238E27FC236}">
              <a16:creationId xmlns:a16="http://schemas.microsoft.com/office/drawing/2014/main" id="{40CE8AE5-881F-499D-B4B4-75231DA0C7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46" name="Picture 2345">
          <a:extLst>
            <a:ext uri="{FF2B5EF4-FFF2-40B4-BE49-F238E27FC236}">
              <a16:creationId xmlns:a16="http://schemas.microsoft.com/office/drawing/2014/main" id="{96C02A4C-533F-456C-ACD1-A0BE797CB0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47" name="Picture 2346">
          <a:extLst>
            <a:ext uri="{FF2B5EF4-FFF2-40B4-BE49-F238E27FC236}">
              <a16:creationId xmlns:a16="http://schemas.microsoft.com/office/drawing/2014/main" id="{F7ED7CFA-E3FF-4FC3-A64B-50E0EA1CF7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48" name="Picture 2347">
          <a:extLst>
            <a:ext uri="{FF2B5EF4-FFF2-40B4-BE49-F238E27FC236}">
              <a16:creationId xmlns:a16="http://schemas.microsoft.com/office/drawing/2014/main" id="{FE36B630-832F-42DC-9FA8-D0F50159A3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49" name="Picture 2348">
          <a:extLst>
            <a:ext uri="{FF2B5EF4-FFF2-40B4-BE49-F238E27FC236}">
              <a16:creationId xmlns:a16="http://schemas.microsoft.com/office/drawing/2014/main" id="{D268ECF3-375A-444D-865B-3412C3445B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50" name="Picture 2349">
          <a:extLst>
            <a:ext uri="{FF2B5EF4-FFF2-40B4-BE49-F238E27FC236}">
              <a16:creationId xmlns:a16="http://schemas.microsoft.com/office/drawing/2014/main" id="{2DA1A2C4-BF2C-486E-A76F-FF61A2C7A5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51" name="Picture 2350">
          <a:extLst>
            <a:ext uri="{FF2B5EF4-FFF2-40B4-BE49-F238E27FC236}">
              <a16:creationId xmlns:a16="http://schemas.microsoft.com/office/drawing/2014/main" id="{F7C6A866-D77C-43C1-A028-6AC50934B5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52" name="Picture 2351">
          <a:extLst>
            <a:ext uri="{FF2B5EF4-FFF2-40B4-BE49-F238E27FC236}">
              <a16:creationId xmlns:a16="http://schemas.microsoft.com/office/drawing/2014/main" id="{D0F68807-7DB8-46EE-8643-CE8C162766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53" name="Picture 2352">
          <a:extLst>
            <a:ext uri="{FF2B5EF4-FFF2-40B4-BE49-F238E27FC236}">
              <a16:creationId xmlns:a16="http://schemas.microsoft.com/office/drawing/2014/main" id="{4E088284-6B36-4B28-AC68-22765396BB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54" name="Picture 2353">
          <a:extLst>
            <a:ext uri="{FF2B5EF4-FFF2-40B4-BE49-F238E27FC236}">
              <a16:creationId xmlns:a16="http://schemas.microsoft.com/office/drawing/2014/main" id="{85D407AB-EEE3-4F0F-A4A8-A67B83EBF4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55" name="Picture 2354">
          <a:extLst>
            <a:ext uri="{FF2B5EF4-FFF2-40B4-BE49-F238E27FC236}">
              <a16:creationId xmlns:a16="http://schemas.microsoft.com/office/drawing/2014/main" id="{5B3CC7D7-BB8E-4B52-B65F-FAB36C7B04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56" name="Picture 2355">
          <a:extLst>
            <a:ext uri="{FF2B5EF4-FFF2-40B4-BE49-F238E27FC236}">
              <a16:creationId xmlns:a16="http://schemas.microsoft.com/office/drawing/2014/main" id="{2B93EABE-10D9-40CE-9CF4-9BE03D649C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57" name="Picture 2356">
          <a:extLst>
            <a:ext uri="{FF2B5EF4-FFF2-40B4-BE49-F238E27FC236}">
              <a16:creationId xmlns:a16="http://schemas.microsoft.com/office/drawing/2014/main" id="{70845F43-60B1-49CF-AE04-3D62A42EE7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58" name="Picture 2357">
          <a:extLst>
            <a:ext uri="{FF2B5EF4-FFF2-40B4-BE49-F238E27FC236}">
              <a16:creationId xmlns:a16="http://schemas.microsoft.com/office/drawing/2014/main" id="{CB89A9A8-0849-4FF8-9F13-B3C585C249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59" name="Picture 2358">
          <a:extLst>
            <a:ext uri="{FF2B5EF4-FFF2-40B4-BE49-F238E27FC236}">
              <a16:creationId xmlns:a16="http://schemas.microsoft.com/office/drawing/2014/main" id="{F5614702-AC0A-42F8-A136-B2A0089468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60" name="Picture 2359">
          <a:extLst>
            <a:ext uri="{FF2B5EF4-FFF2-40B4-BE49-F238E27FC236}">
              <a16:creationId xmlns:a16="http://schemas.microsoft.com/office/drawing/2014/main" id="{6A24EBE1-55B7-418C-86C0-4791486296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61" name="Picture 2360">
          <a:extLst>
            <a:ext uri="{FF2B5EF4-FFF2-40B4-BE49-F238E27FC236}">
              <a16:creationId xmlns:a16="http://schemas.microsoft.com/office/drawing/2014/main" id="{8B559F06-4EE1-48AC-BAF3-6390607D39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62" name="Picture 2361">
          <a:extLst>
            <a:ext uri="{FF2B5EF4-FFF2-40B4-BE49-F238E27FC236}">
              <a16:creationId xmlns:a16="http://schemas.microsoft.com/office/drawing/2014/main" id="{A75CD069-ACA2-4BE6-8DC3-7B7D55B383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63" name="Picture 2362">
          <a:extLst>
            <a:ext uri="{FF2B5EF4-FFF2-40B4-BE49-F238E27FC236}">
              <a16:creationId xmlns:a16="http://schemas.microsoft.com/office/drawing/2014/main" id="{4A367538-DCC5-4E5F-8FCA-3ECDB3AA24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64" name="Picture 2363">
          <a:extLst>
            <a:ext uri="{FF2B5EF4-FFF2-40B4-BE49-F238E27FC236}">
              <a16:creationId xmlns:a16="http://schemas.microsoft.com/office/drawing/2014/main" id="{D75D32CB-C93E-4AEE-8101-03F96A9ACA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65" name="Picture 2364">
          <a:extLst>
            <a:ext uri="{FF2B5EF4-FFF2-40B4-BE49-F238E27FC236}">
              <a16:creationId xmlns:a16="http://schemas.microsoft.com/office/drawing/2014/main" id="{1E33A887-6A06-4829-B5DC-B00CC8EB3F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66" name="Picture 2365">
          <a:extLst>
            <a:ext uri="{FF2B5EF4-FFF2-40B4-BE49-F238E27FC236}">
              <a16:creationId xmlns:a16="http://schemas.microsoft.com/office/drawing/2014/main" id="{0F0D70A9-B117-4586-A4B2-E48598D7E2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67" name="Picture 2366">
          <a:extLst>
            <a:ext uri="{FF2B5EF4-FFF2-40B4-BE49-F238E27FC236}">
              <a16:creationId xmlns:a16="http://schemas.microsoft.com/office/drawing/2014/main" id="{1540E0EA-6F67-4D9B-8B3C-9D4869C4A2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68" name="Picture 2367">
          <a:extLst>
            <a:ext uri="{FF2B5EF4-FFF2-40B4-BE49-F238E27FC236}">
              <a16:creationId xmlns:a16="http://schemas.microsoft.com/office/drawing/2014/main" id="{45924C12-E299-4FBF-9343-AA30C21352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69" name="Picture 2368">
          <a:extLst>
            <a:ext uri="{FF2B5EF4-FFF2-40B4-BE49-F238E27FC236}">
              <a16:creationId xmlns:a16="http://schemas.microsoft.com/office/drawing/2014/main" id="{681D4269-312B-4C9B-A64D-A62C86CC25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70" name="Picture 2369">
          <a:extLst>
            <a:ext uri="{FF2B5EF4-FFF2-40B4-BE49-F238E27FC236}">
              <a16:creationId xmlns:a16="http://schemas.microsoft.com/office/drawing/2014/main" id="{759CA9CE-7938-4BF1-A7C2-1DC47A3FD2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71" name="Picture 2370">
          <a:extLst>
            <a:ext uri="{FF2B5EF4-FFF2-40B4-BE49-F238E27FC236}">
              <a16:creationId xmlns:a16="http://schemas.microsoft.com/office/drawing/2014/main" id="{B1B0DCDD-4C36-4973-A099-5C8939FE07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72" name="Picture 2371">
          <a:extLst>
            <a:ext uri="{FF2B5EF4-FFF2-40B4-BE49-F238E27FC236}">
              <a16:creationId xmlns:a16="http://schemas.microsoft.com/office/drawing/2014/main" id="{7BE444B5-358E-4896-A688-EAD2E65F14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73" name="Picture 2372">
          <a:extLst>
            <a:ext uri="{FF2B5EF4-FFF2-40B4-BE49-F238E27FC236}">
              <a16:creationId xmlns:a16="http://schemas.microsoft.com/office/drawing/2014/main" id="{6FC1C457-DC84-4841-B78D-1BB6E7484E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74" name="Picture 2373">
          <a:extLst>
            <a:ext uri="{FF2B5EF4-FFF2-40B4-BE49-F238E27FC236}">
              <a16:creationId xmlns:a16="http://schemas.microsoft.com/office/drawing/2014/main" id="{988B5DAA-ED44-402A-84FD-7F7E47FA3D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75" name="Picture 2374">
          <a:extLst>
            <a:ext uri="{FF2B5EF4-FFF2-40B4-BE49-F238E27FC236}">
              <a16:creationId xmlns:a16="http://schemas.microsoft.com/office/drawing/2014/main" id="{F33D8841-B1EC-41F1-87B2-898D19434A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76" name="Picture 2375">
          <a:extLst>
            <a:ext uri="{FF2B5EF4-FFF2-40B4-BE49-F238E27FC236}">
              <a16:creationId xmlns:a16="http://schemas.microsoft.com/office/drawing/2014/main" id="{9AE4340D-2C00-4748-81EF-AB179ABBFA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77" name="Picture 2376">
          <a:extLst>
            <a:ext uri="{FF2B5EF4-FFF2-40B4-BE49-F238E27FC236}">
              <a16:creationId xmlns:a16="http://schemas.microsoft.com/office/drawing/2014/main" id="{C538E973-6630-463E-9914-8A40715CF18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78" name="Picture 2377">
          <a:extLst>
            <a:ext uri="{FF2B5EF4-FFF2-40B4-BE49-F238E27FC236}">
              <a16:creationId xmlns:a16="http://schemas.microsoft.com/office/drawing/2014/main" id="{8A948B14-98A9-47F8-B192-605376FF97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79" name="Picture 2378">
          <a:extLst>
            <a:ext uri="{FF2B5EF4-FFF2-40B4-BE49-F238E27FC236}">
              <a16:creationId xmlns:a16="http://schemas.microsoft.com/office/drawing/2014/main" id="{44C278FB-2CB9-4AAF-A214-DCB97CD494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80" name="Picture 2379">
          <a:extLst>
            <a:ext uri="{FF2B5EF4-FFF2-40B4-BE49-F238E27FC236}">
              <a16:creationId xmlns:a16="http://schemas.microsoft.com/office/drawing/2014/main" id="{CC6DC6A2-9201-4B34-8AB7-91C5809776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81" name="Picture 2380">
          <a:extLst>
            <a:ext uri="{FF2B5EF4-FFF2-40B4-BE49-F238E27FC236}">
              <a16:creationId xmlns:a16="http://schemas.microsoft.com/office/drawing/2014/main" id="{44DDB062-33BE-4094-86AE-3DA4D3CFCC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82" name="Picture 2381">
          <a:extLst>
            <a:ext uri="{FF2B5EF4-FFF2-40B4-BE49-F238E27FC236}">
              <a16:creationId xmlns:a16="http://schemas.microsoft.com/office/drawing/2014/main" id="{4665D465-9C8C-4171-8FEB-867B33062E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83" name="Picture 2382">
          <a:extLst>
            <a:ext uri="{FF2B5EF4-FFF2-40B4-BE49-F238E27FC236}">
              <a16:creationId xmlns:a16="http://schemas.microsoft.com/office/drawing/2014/main" id="{C6BDF22B-986E-4FD9-B4E9-54702DB747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84" name="Picture 2383">
          <a:extLst>
            <a:ext uri="{FF2B5EF4-FFF2-40B4-BE49-F238E27FC236}">
              <a16:creationId xmlns:a16="http://schemas.microsoft.com/office/drawing/2014/main" id="{A303F574-A9EE-4F67-AFC7-9483956CA3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85" name="Picture 2384">
          <a:extLst>
            <a:ext uri="{FF2B5EF4-FFF2-40B4-BE49-F238E27FC236}">
              <a16:creationId xmlns:a16="http://schemas.microsoft.com/office/drawing/2014/main" id="{86715404-1B1F-43D5-891D-1535BEB1DB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86" name="Picture 2385">
          <a:extLst>
            <a:ext uri="{FF2B5EF4-FFF2-40B4-BE49-F238E27FC236}">
              <a16:creationId xmlns:a16="http://schemas.microsoft.com/office/drawing/2014/main" id="{93D4283B-B891-4046-A7F3-2D9892FE8F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87" name="Picture 2386">
          <a:extLst>
            <a:ext uri="{FF2B5EF4-FFF2-40B4-BE49-F238E27FC236}">
              <a16:creationId xmlns:a16="http://schemas.microsoft.com/office/drawing/2014/main" id="{4E3BD099-0530-4367-9C1F-361D3D45AF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88" name="Picture 2387">
          <a:extLst>
            <a:ext uri="{FF2B5EF4-FFF2-40B4-BE49-F238E27FC236}">
              <a16:creationId xmlns:a16="http://schemas.microsoft.com/office/drawing/2014/main" id="{1C10B917-6603-4B9D-A886-598315F601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89" name="Picture 2388">
          <a:extLst>
            <a:ext uri="{FF2B5EF4-FFF2-40B4-BE49-F238E27FC236}">
              <a16:creationId xmlns:a16="http://schemas.microsoft.com/office/drawing/2014/main" id="{FCA82776-F883-4BDB-BD39-0E425E45B2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90" name="Picture 2389">
          <a:extLst>
            <a:ext uri="{FF2B5EF4-FFF2-40B4-BE49-F238E27FC236}">
              <a16:creationId xmlns:a16="http://schemas.microsoft.com/office/drawing/2014/main" id="{854FB152-C593-462B-9B56-06B2123449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91" name="Picture 2390">
          <a:extLst>
            <a:ext uri="{FF2B5EF4-FFF2-40B4-BE49-F238E27FC236}">
              <a16:creationId xmlns:a16="http://schemas.microsoft.com/office/drawing/2014/main" id="{2EB3327E-96AC-4BDC-892C-E484A9FEE1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92" name="Picture 2391">
          <a:extLst>
            <a:ext uri="{FF2B5EF4-FFF2-40B4-BE49-F238E27FC236}">
              <a16:creationId xmlns:a16="http://schemas.microsoft.com/office/drawing/2014/main" id="{3D065741-5217-43AB-B728-9B2C5B291F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93" name="Picture 2392">
          <a:extLst>
            <a:ext uri="{FF2B5EF4-FFF2-40B4-BE49-F238E27FC236}">
              <a16:creationId xmlns:a16="http://schemas.microsoft.com/office/drawing/2014/main" id="{BCB4018B-E1E8-4BD0-A0CF-E1D331F287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94" name="Picture 2393">
          <a:extLst>
            <a:ext uri="{FF2B5EF4-FFF2-40B4-BE49-F238E27FC236}">
              <a16:creationId xmlns:a16="http://schemas.microsoft.com/office/drawing/2014/main" id="{117910B9-9630-4F1F-B3D8-527AF48761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95" name="Picture 2394">
          <a:extLst>
            <a:ext uri="{FF2B5EF4-FFF2-40B4-BE49-F238E27FC236}">
              <a16:creationId xmlns:a16="http://schemas.microsoft.com/office/drawing/2014/main" id="{0B5E72B0-F8AB-4847-854E-62CCD3626C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96" name="Picture 2395">
          <a:extLst>
            <a:ext uri="{FF2B5EF4-FFF2-40B4-BE49-F238E27FC236}">
              <a16:creationId xmlns:a16="http://schemas.microsoft.com/office/drawing/2014/main" id="{E2ECC3CF-4AE6-4542-9D3E-DA768B3D8A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97" name="Picture 2396">
          <a:extLst>
            <a:ext uri="{FF2B5EF4-FFF2-40B4-BE49-F238E27FC236}">
              <a16:creationId xmlns:a16="http://schemas.microsoft.com/office/drawing/2014/main" id="{5368DBF0-3033-441A-9F1D-70662E9EF7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98" name="Picture 2397">
          <a:extLst>
            <a:ext uri="{FF2B5EF4-FFF2-40B4-BE49-F238E27FC236}">
              <a16:creationId xmlns:a16="http://schemas.microsoft.com/office/drawing/2014/main" id="{53385918-3ABC-46A3-AA8F-DA9325A91C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399" name="Picture 2398">
          <a:extLst>
            <a:ext uri="{FF2B5EF4-FFF2-40B4-BE49-F238E27FC236}">
              <a16:creationId xmlns:a16="http://schemas.microsoft.com/office/drawing/2014/main" id="{A59CD1D3-214B-4DA8-8976-0B7194F4BD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00" name="Picture 2399">
          <a:extLst>
            <a:ext uri="{FF2B5EF4-FFF2-40B4-BE49-F238E27FC236}">
              <a16:creationId xmlns:a16="http://schemas.microsoft.com/office/drawing/2014/main" id="{1C7C8FBF-9247-4203-AACF-D8C7EF4699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01" name="Picture 2400">
          <a:extLst>
            <a:ext uri="{FF2B5EF4-FFF2-40B4-BE49-F238E27FC236}">
              <a16:creationId xmlns:a16="http://schemas.microsoft.com/office/drawing/2014/main" id="{F924AA8C-3B29-4B5A-B68B-106C4938D2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02" name="Picture 2401">
          <a:extLst>
            <a:ext uri="{FF2B5EF4-FFF2-40B4-BE49-F238E27FC236}">
              <a16:creationId xmlns:a16="http://schemas.microsoft.com/office/drawing/2014/main" id="{98A02B39-78AF-457C-9171-D204F26151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03" name="Picture 2402">
          <a:extLst>
            <a:ext uri="{FF2B5EF4-FFF2-40B4-BE49-F238E27FC236}">
              <a16:creationId xmlns:a16="http://schemas.microsoft.com/office/drawing/2014/main" id="{A3E70ADB-F9FE-4309-9674-15D0A5AF88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04" name="Picture 2403">
          <a:extLst>
            <a:ext uri="{FF2B5EF4-FFF2-40B4-BE49-F238E27FC236}">
              <a16:creationId xmlns:a16="http://schemas.microsoft.com/office/drawing/2014/main" id="{934CEBE9-70A6-4385-8FE7-58F325088D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05" name="Picture 2404">
          <a:extLst>
            <a:ext uri="{FF2B5EF4-FFF2-40B4-BE49-F238E27FC236}">
              <a16:creationId xmlns:a16="http://schemas.microsoft.com/office/drawing/2014/main" id="{63310C42-9656-442C-A53B-5C5D57CA02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06" name="Picture 2405">
          <a:extLst>
            <a:ext uri="{FF2B5EF4-FFF2-40B4-BE49-F238E27FC236}">
              <a16:creationId xmlns:a16="http://schemas.microsoft.com/office/drawing/2014/main" id="{87CAD0AF-EB9A-4B82-96A3-369FF3153B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07" name="Picture 2406">
          <a:extLst>
            <a:ext uri="{FF2B5EF4-FFF2-40B4-BE49-F238E27FC236}">
              <a16:creationId xmlns:a16="http://schemas.microsoft.com/office/drawing/2014/main" id="{E370E6DA-10EE-4CAE-84D2-93D7E77B94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08" name="Picture 2407">
          <a:extLst>
            <a:ext uri="{FF2B5EF4-FFF2-40B4-BE49-F238E27FC236}">
              <a16:creationId xmlns:a16="http://schemas.microsoft.com/office/drawing/2014/main" id="{A3083673-72F4-4C9F-862D-710D9820E6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09" name="Picture 2408">
          <a:extLst>
            <a:ext uri="{FF2B5EF4-FFF2-40B4-BE49-F238E27FC236}">
              <a16:creationId xmlns:a16="http://schemas.microsoft.com/office/drawing/2014/main" id="{A93A0E11-B951-47F8-ABC3-15D6FE8A6C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10" name="Picture 2409">
          <a:extLst>
            <a:ext uri="{FF2B5EF4-FFF2-40B4-BE49-F238E27FC236}">
              <a16:creationId xmlns:a16="http://schemas.microsoft.com/office/drawing/2014/main" id="{13EA839E-5A4C-4F3E-9406-4AE9681EA1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11" name="Picture 2410">
          <a:extLst>
            <a:ext uri="{FF2B5EF4-FFF2-40B4-BE49-F238E27FC236}">
              <a16:creationId xmlns:a16="http://schemas.microsoft.com/office/drawing/2014/main" id="{566646E3-9D59-4829-9D41-3B57828E3D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12" name="Picture 2411">
          <a:extLst>
            <a:ext uri="{FF2B5EF4-FFF2-40B4-BE49-F238E27FC236}">
              <a16:creationId xmlns:a16="http://schemas.microsoft.com/office/drawing/2014/main" id="{C948251C-CCC9-4C30-BD83-AE3E7F5807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13" name="Picture 2412">
          <a:extLst>
            <a:ext uri="{FF2B5EF4-FFF2-40B4-BE49-F238E27FC236}">
              <a16:creationId xmlns:a16="http://schemas.microsoft.com/office/drawing/2014/main" id="{A3EA4FD3-A4F3-4E44-A6C5-611822A558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14" name="Picture 2413">
          <a:extLst>
            <a:ext uri="{FF2B5EF4-FFF2-40B4-BE49-F238E27FC236}">
              <a16:creationId xmlns:a16="http://schemas.microsoft.com/office/drawing/2014/main" id="{8AE8231F-2BB5-4024-B1A4-35BA1D6216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15" name="Picture 2414">
          <a:extLst>
            <a:ext uri="{FF2B5EF4-FFF2-40B4-BE49-F238E27FC236}">
              <a16:creationId xmlns:a16="http://schemas.microsoft.com/office/drawing/2014/main" id="{81409DCD-9A97-493A-B82C-5C4EF2936B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16" name="Picture 2415">
          <a:extLst>
            <a:ext uri="{FF2B5EF4-FFF2-40B4-BE49-F238E27FC236}">
              <a16:creationId xmlns:a16="http://schemas.microsoft.com/office/drawing/2014/main" id="{D267F681-E0CD-40B3-8606-FCCD0489EF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17" name="Picture 2416">
          <a:extLst>
            <a:ext uri="{FF2B5EF4-FFF2-40B4-BE49-F238E27FC236}">
              <a16:creationId xmlns:a16="http://schemas.microsoft.com/office/drawing/2014/main" id="{0A657730-5210-439C-9366-4E2256E44F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18" name="Picture 2417">
          <a:extLst>
            <a:ext uri="{FF2B5EF4-FFF2-40B4-BE49-F238E27FC236}">
              <a16:creationId xmlns:a16="http://schemas.microsoft.com/office/drawing/2014/main" id="{8A868186-B752-408F-9A12-0ECE3B2209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19" name="Picture 2418">
          <a:extLst>
            <a:ext uri="{FF2B5EF4-FFF2-40B4-BE49-F238E27FC236}">
              <a16:creationId xmlns:a16="http://schemas.microsoft.com/office/drawing/2014/main" id="{FA35BF96-F12C-48CE-A7E9-1B9990C76E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20" name="Picture 2419">
          <a:extLst>
            <a:ext uri="{FF2B5EF4-FFF2-40B4-BE49-F238E27FC236}">
              <a16:creationId xmlns:a16="http://schemas.microsoft.com/office/drawing/2014/main" id="{97FAD2CF-E443-4B96-8B40-24B5834C7E3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21" name="Picture 2420">
          <a:extLst>
            <a:ext uri="{FF2B5EF4-FFF2-40B4-BE49-F238E27FC236}">
              <a16:creationId xmlns:a16="http://schemas.microsoft.com/office/drawing/2014/main" id="{1BC76E22-D1D0-46E5-9B83-DB93AD48DB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2422" name="Picture 2421">
          <a:extLst>
            <a:ext uri="{FF2B5EF4-FFF2-40B4-BE49-F238E27FC236}">
              <a16:creationId xmlns:a16="http://schemas.microsoft.com/office/drawing/2014/main" id="{CE20027E-34D3-4C82-B544-C52AFD8453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2423" name="Picture 2422">
          <a:extLst>
            <a:ext uri="{FF2B5EF4-FFF2-40B4-BE49-F238E27FC236}">
              <a16:creationId xmlns:a16="http://schemas.microsoft.com/office/drawing/2014/main" id="{489A193D-A75A-4092-B0F9-54C836FB5D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24" name="Picture 2423">
          <a:extLst>
            <a:ext uri="{FF2B5EF4-FFF2-40B4-BE49-F238E27FC236}">
              <a16:creationId xmlns:a16="http://schemas.microsoft.com/office/drawing/2014/main" id="{97CB0BED-CEFB-405E-8744-9D125718F7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25" name="Picture 2424">
          <a:extLst>
            <a:ext uri="{FF2B5EF4-FFF2-40B4-BE49-F238E27FC236}">
              <a16:creationId xmlns:a16="http://schemas.microsoft.com/office/drawing/2014/main" id="{10D2648D-6B7E-4D94-A370-91D4CCB791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26" name="Picture 2425">
          <a:extLst>
            <a:ext uri="{FF2B5EF4-FFF2-40B4-BE49-F238E27FC236}">
              <a16:creationId xmlns:a16="http://schemas.microsoft.com/office/drawing/2014/main" id="{DF83C32C-DB25-4CAB-AB8A-6983120C18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27" name="Picture 2426">
          <a:extLst>
            <a:ext uri="{FF2B5EF4-FFF2-40B4-BE49-F238E27FC236}">
              <a16:creationId xmlns:a16="http://schemas.microsoft.com/office/drawing/2014/main" id="{498EB8BA-5737-4415-BB31-9B79E4D41C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28" name="Picture 2427">
          <a:extLst>
            <a:ext uri="{FF2B5EF4-FFF2-40B4-BE49-F238E27FC236}">
              <a16:creationId xmlns:a16="http://schemas.microsoft.com/office/drawing/2014/main" id="{26C3356C-4C03-4EB4-8539-2FC7F201A7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29" name="Picture 2428">
          <a:extLst>
            <a:ext uri="{FF2B5EF4-FFF2-40B4-BE49-F238E27FC236}">
              <a16:creationId xmlns:a16="http://schemas.microsoft.com/office/drawing/2014/main" id="{63B0E21A-A216-4EE5-9090-0C488F36D1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30" name="Picture 2429">
          <a:extLst>
            <a:ext uri="{FF2B5EF4-FFF2-40B4-BE49-F238E27FC236}">
              <a16:creationId xmlns:a16="http://schemas.microsoft.com/office/drawing/2014/main" id="{556F72BA-9E10-4CDF-B9B8-1495A004DE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31" name="Picture 2430">
          <a:extLst>
            <a:ext uri="{FF2B5EF4-FFF2-40B4-BE49-F238E27FC236}">
              <a16:creationId xmlns:a16="http://schemas.microsoft.com/office/drawing/2014/main" id="{05B9B362-9CBF-420D-A197-284CE05E1C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32" name="Picture 2431">
          <a:extLst>
            <a:ext uri="{FF2B5EF4-FFF2-40B4-BE49-F238E27FC236}">
              <a16:creationId xmlns:a16="http://schemas.microsoft.com/office/drawing/2014/main" id="{DEB0DBB9-3A99-44F4-945F-16CCBC7664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33" name="Picture 2432">
          <a:extLst>
            <a:ext uri="{FF2B5EF4-FFF2-40B4-BE49-F238E27FC236}">
              <a16:creationId xmlns:a16="http://schemas.microsoft.com/office/drawing/2014/main" id="{3607F8A8-58F0-40A3-9197-A0974DFF87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34" name="Picture 2433">
          <a:extLst>
            <a:ext uri="{FF2B5EF4-FFF2-40B4-BE49-F238E27FC236}">
              <a16:creationId xmlns:a16="http://schemas.microsoft.com/office/drawing/2014/main" id="{EDCE95A5-D83C-4304-811B-8FE29DD0B5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35" name="Picture 2434">
          <a:extLst>
            <a:ext uri="{FF2B5EF4-FFF2-40B4-BE49-F238E27FC236}">
              <a16:creationId xmlns:a16="http://schemas.microsoft.com/office/drawing/2014/main" id="{1629BE9F-04DA-4259-8826-ABACBB744E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36" name="Picture 2435">
          <a:extLst>
            <a:ext uri="{FF2B5EF4-FFF2-40B4-BE49-F238E27FC236}">
              <a16:creationId xmlns:a16="http://schemas.microsoft.com/office/drawing/2014/main" id="{02FE56B8-3695-4A44-86D2-D6743CC066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37" name="Picture 2436">
          <a:extLst>
            <a:ext uri="{FF2B5EF4-FFF2-40B4-BE49-F238E27FC236}">
              <a16:creationId xmlns:a16="http://schemas.microsoft.com/office/drawing/2014/main" id="{934B0F60-3759-4936-8762-FC3D029928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38" name="Picture 2437">
          <a:extLst>
            <a:ext uri="{FF2B5EF4-FFF2-40B4-BE49-F238E27FC236}">
              <a16:creationId xmlns:a16="http://schemas.microsoft.com/office/drawing/2014/main" id="{132B682B-1A46-4DDD-BB39-C7D1C78BA1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39" name="Picture 2438">
          <a:extLst>
            <a:ext uri="{FF2B5EF4-FFF2-40B4-BE49-F238E27FC236}">
              <a16:creationId xmlns:a16="http://schemas.microsoft.com/office/drawing/2014/main" id="{042B5601-B7BD-4860-A24C-6904856954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40" name="Picture 2439">
          <a:extLst>
            <a:ext uri="{FF2B5EF4-FFF2-40B4-BE49-F238E27FC236}">
              <a16:creationId xmlns:a16="http://schemas.microsoft.com/office/drawing/2014/main" id="{1B23EAF8-2319-41CA-A43F-4D2F455D17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41" name="Picture 2440">
          <a:extLst>
            <a:ext uri="{FF2B5EF4-FFF2-40B4-BE49-F238E27FC236}">
              <a16:creationId xmlns:a16="http://schemas.microsoft.com/office/drawing/2014/main" id="{8186779A-9D90-412D-800B-89EA8A0FC8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42" name="Picture 2441">
          <a:extLst>
            <a:ext uri="{FF2B5EF4-FFF2-40B4-BE49-F238E27FC236}">
              <a16:creationId xmlns:a16="http://schemas.microsoft.com/office/drawing/2014/main" id="{F26423C6-1483-4FDE-93B3-081D7DCDB3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43" name="Picture 2442">
          <a:extLst>
            <a:ext uri="{FF2B5EF4-FFF2-40B4-BE49-F238E27FC236}">
              <a16:creationId xmlns:a16="http://schemas.microsoft.com/office/drawing/2014/main" id="{EB397366-D2AE-46CD-B67B-D2ED989E19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44" name="Picture 2443">
          <a:extLst>
            <a:ext uri="{FF2B5EF4-FFF2-40B4-BE49-F238E27FC236}">
              <a16:creationId xmlns:a16="http://schemas.microsoft.com/office/drawing/2014/main" id="{E5DF7CAC-C4F0-4FD6-A906-2E5A3C58B8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45" name="Picture 2444">
          <a:extLst>
            <a:ext uri="{FF2B5EF4-FFF2-40B4-BE49-F238E27FC236}">
              <a16:creationId xmlns:a16="http://schemas.microsoft.com/office/drawing/2014/main" id="{2CC16A9F-0B47-434F-AC14-7C71ABC23A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46" name="Picture 2445">
          <a:extLst>
            <a:ext uri="{FF2B5EF4-FFF2-40B4-BE49-F238E27FC236}">
              <a16:creationId xmlns:a16="http://schemas.microsoft.com/office/drawing/2014/main" id="{22BFEA96-1EB7-4B52-AAFF-73B9878C79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47" name="Picture 2446">
          <a:extLst>
            <a:ext uri="{FF2B5EF4-FFF2-40B4-BE49-F238E27FC236}">
              <a16:creationId xmlns:a16="http://schemas.microsoft.com/office/drawing/2014/main" id="{6B759A9E-F51A-436D-ABE9-98DA94967C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48" name="Picture 2447">
          <a:extLst>
            <a:ext uri="{FF2B5EF4-FFF2-40B4-BE49-F238E27FC236}">
              <a16:creationId xmlns:a16="http://schemas.microsoft.com/office/drawing/2014/main" id="{3F0BFB32-20D2-48AA-AF1B-8EB60E4086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49" name="Picture 2448">
          <a:extLst>
            <a:ext uri="{FF2B5EF4-FFF2-40B4-BE49-F238E27FC236}">
              <a16:creationId xmlns:a16="http://schemas.microsoft.com/office/drawing/2014/main" id="{943B61E2-16B7-428D-8DB9-8D67CE0BCA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50" name="Picture 2449">
          <a:extLst>
            <a:ext uri="{FF2B5EF4-FFF2-40B4-BE49-F238E27FC236}">
              <a16:creationId xmlns:a16="http://schemas.microsoft.com/office/drawing/2014/main" id="{7CB74DD6-8703-4710-B495-E2C6688243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51" name="Picture 2450">
          <a:extLst>
            <a:ext uri="{FF2B5EF4-FFF2-40B4-BE49-F238E27FC236}">
              <a16:creationId xmlns:a16="http://schemas.microsoft.com/office/drawing/2014/main" id="{8E7E4050-9C22-4803-A2BF-3EA10E7E72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52" name="Picture 2451">
          <a:extLst>
            <a:ext uri="{FF2B5EF4-FFF2-40B4-BE49-F238E27FC236}">
              <a16:creationId xmlns:a16="http://schemas.microsoft.com/office/drawing/2014/main" id="{92C4D413-CB3F-4FCF-82F8-4CFB6913B0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53" name="Picture 2452">
          <a:extLst>
            <a:ext uri="{FF2B5EF4-FFF2-40B4-BE49-F238E27FC236}">
              <a16:creationId xmlns:a16="http://schemas.microsoft.com/office/drawing/2014/main" id="{1DCEBFBF-85BA-491A-BFEF-E23BDAE2BF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54" name="Picture 2453">
          <a:extLst>
            <a:ext uri="{FF2B5EF4-FFF2-40B4-BE49-F238E27FC236}">
              <a16:creationId xmlns:a16="http://schemas.microsoft.com/office/drawing/2014/main" id="{2CD6AC64-E08C-4712-88C7-76697CF3C0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55" name="Picture 2454">
          <a:extLst>
            <a:ext uri="{FF2B5EF4-FFF2-40B4-BE49-F238E27FC236}">
              <a16:creationId xmlns:a16="http://schemas.microsoft.com/office/drawing/2014/main" id="{612DA41B-12C9-4621-9C7C-30558FBB37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56" name="Picture 2455">
          <a:extLst>
            <a:ext uri="{FF2B5EF4-FFF2-40B4-BE49-F238E27FC236}">
              <a16:creationId xmlns:a16="http://schemas.microsoft.com/office/drawing/2014/main" id="{951E9DF0-C548-4181-B134-4B1FDCC062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57" name="Picture 2456">
          <a:extLst>
            <a:ext uri="{FF2B5EF4-FFF2-40B4-BE49-F238E27FC236}">
              <a16:creationId xmlns:a16="http://schemas.microsoft.com/office/drawing/2014/main" id="{4DE9CA7B-47C5-47E5-9AF5-9CDA649EEF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58" name="Picture 2457">
          <a:extLst>
            <a:ext uri="{FF2B5EF4-FFF2-40B4-BE49-F238E27FC236}">
              <a16:creationId xmlns:a16="http://schemas.microsoft.com/office/drawing/2014/main" id="{2BFC0D0E-0925-4AB2-B113-2C3746EF2C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59" name="Picture 2458">
          <a:extLst>
            <a:ext uri="{FF2B5EF4-FFF2-40B4-BE49-F238E27FC236}">
              <a16:creationId xmlns:a16="http://schemas.microsoft.com/office/drawing/2014/main" id="{D60EBC02-5E24-4394-A77C-825395AE0A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60" name="Picture 2459">
          <a:extLst>
            <a:ext uri="{FF2B5EF4-FFF2-40B4-BE49-F238E27FC236}">
              <a16:creationId xmlns:a16="http://schemas.microsoft.com/office/drawing/2014/main" id="{C9E7C0AE-189C-4006-B725-A7A420DAFB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61" name="Picture 2460">
          <a:extLst>
            <a:ext uri="{FF2B5EF4-FFF2-40B4-BE49-F238E27FC236}">
              <a16:creationId xmlns:a16="http://schemas.microsoft.com/office/drawing/2014/main" id="{6ADE96FC-BB9D-43B5-A17F-5B25FDCBB7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62" name="Picture 2461">
          <a:extLst>
            <a:ext uri="{FF2B5EF4-FFF2-40B4-BE49-F238E27FC236}">
              <a16:creationId xmlns:a16="http://schemas.microsoft.com/office/drawing/2014/main" id="{635FCBAE-A53D-47C4-8F52-9F68D388BA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63" name="Picture 2462">
          <a:extLst>
            <a:ext uri="{FF2B5EF4-FFF2-40B4-BE49-F238E27FC236}">
              <a16:creationId xmlns:a16="http://schemas.microsoft.com/office/drawing/2014/main" id="{1E636419-7C60-4E69-81A6-3888C17E9F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64" name="Picture 2463">
          <a:extLst>
            <a:ext uri="{FF2B5EF4-FFF2-40B4-BE49-F238E27FC236}">
              <a16:creationId xmlns:a16="http://schemas.microsoft.com/office/drawing/2014/main" id="{19CEA64C-4AA9-4099-8C89-E6003B4BA5D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65" name="Picture 2464">
          <a:extLst>
            <a:ext uri="{FF2B5EF4-FFF2-40B4-BE49-F238E27FC236}">
              <a16:creationId xmlns:a16="http://schemas.microsoft.com/office/drawing/2014/main" id="{EF099CD3-64C4-4E05-9357-64C2645FB8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66" name="Picture 2465">
          <a:extLst>
            <a:ext uri="{FF2B5EF4-FFF2-40B4-BE49-F238E27FC236}">
              <a16:creationId xmlns:a16="http://schemas.microsoft.com/office/drawing/2014/main" id="{38643E55-2AB4-4EF7-B5FB-6C06F57115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67" name="Picture 2466">
          <a:extLst>
            <a:ext uri="{FF2B5EF4-FFF2-40B4-BE49-F238E27FC236}">
              <a16:creationId xmlns:a16="http://schemas.microsoft.com/office/drawing/2014/main" id="{BE1B8C8C-0B6F-4C2D-A554-0D5C49625B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68" name="Picture 2467">
          <a:extLst>
            <a:ext uri="{FF2B5EF4-FFF2-40B4-BE49-F238E27FC236}">
              <a16:creationId xmlns:a16="http://schemas.microsoft.com/office/drawing/2014/main" id="{A94B6D4D-23BC-4381-ADB6-8025F385A4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69" name="Picture 2468">
          <a:extLst>
            <a:ext uri="{FF2B5EF4-FFF2-40B4-BE49-F238E27FC236}">
              <a16:creationId xmlns:a16="http://schemas.microsoft.com/office/drawing/2014/main" id="{5F6D9677-AB3B-4ADB-8D03-A121E36561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70" name="Picture 2469">
          <a:extLst>
            <a:ext uri="{FF2B5EF4-FFF2-40B4-BE49-F238E27FC236}">
              <a16:creationId xmlns:a16="http://schemas.microsoft.com/office/drawing/2014/main" id="{9ED6D563-9381-45D5-AACC-50A072C1EC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71" name="Picture 2470">
          <a:extLst>
            <a:ext uri="{FF2B5EF4-FFF2-40B4-BE49-F238E27FC236}">
              <a16:creationId xmlns:a16="http://schemas.microsoft.com/office/drawing/2014/main" id="{914055C2-EC61-46E5-919D-DD30B3D0F8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72" name="Picture 2471">
          <a:extLst>
            <a:ext uri="{FF2B5EF4-FFF2-40B4-BE49-F238E27FC236}">
              <a16:creationId xmlns:a16="http://schemas.microsoft.com/office/drawing/2014/main" id="{58E2EFFD-8E6F-4772-A6CD-822EEF8802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73" name="Picture 2472">
          <a:extLst>
            <a:ext uri="{FF2B5EF4-FFF2-40B4-BE49-F238E27FC236}">
              <a16:creationId xmlns:a16="http://schemas.microsoft.com/office/drawing/2014/main" id="{759DA251-D36B-4852-8EE6-29EC279AEF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74" name="Picture 2473">
          <a:extLst>
            <a:ext uri="{FF2B5EF4-FFF2-40B4-BE49-F238E27FC236}">
              <a16:creationId xmlns:a16="http://schemas.microsoft.com/office/drawing/2014/main" id="{C0015A82-0995-4600-B38F-1CCDE46A7D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75" name="Picture 2474">
          <a:extLst>
            <a:ext uri="{FF2B5EF4-FFF2-40B4-BE49-F238E27FC236}">
              <a16:creationId xmlns:a16="http://schemas.microsoft.com/office/drawing/2014/main" id="{11D5CABD-F830-4F5D-B127-17D4164ABA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76" name="Picture 2475">
          <a:extLst>
            <a:ext uri="{FF2B5EF4-FFF2-40B4-BE49-F238E27FC236}">
              <a16:creationId xmlns:a16="http://schemas.microsoft.com/office/drawing/2014/main" id="{7660732C-3C93-4989-9A6C-A27AD1A288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77" name="Picture 2476">
          <a:extLst>
            <a:ext uri="{FF2B5EF4-FFF2-40B4-BE49-F238E27FC236}">
              <a16:creationId xmlns:a16="http://schemas.microsoft.com/office/drawing/2014/main" id="{2F87BFE2-54AE-4CCF-9C89-4EA89FFE0F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78" name="Picture 2477">
          <a:extLst>
            <a:ext uri="{FF2B5EF4-FFF2-40B4-BE49-F238E27FC236}">
              <a16:creationId xmlns:a16="http://schemas.microsoft.com/office/drawing/2014/main" id="{12EC23EF-6B10-4C26-B200-A2FD1E4F5A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2479" name="Picture 2478">
          <a:extLst>
            <a:ext uri="{FF2B5EF4-FFF2-40B4-BE49-F238E27FC236}">
              <a16:creationId xmlns:a16="http://schemas.microsoft.com/office/drawing/2014/main" id="{85E0C0B5-F04F-4295-A160-CB5DB91662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3</xdr:col>
      <xdr:colOff>0</xdr:colOff>
      <xdr:row>71</xdr:row>
      <xdr:rowOff>0</xdr:rowOff>
    </xdr:from>
    <xdr:ext cx="50800" cy="50800"/>
    <xdr:pic>
      <xdr:nvPicPr>
        <xdr:cNvPr id="2480" name="Picture 2479">
          <a:extLst>
            <a:ext uri="{FF2B5EF4-FFF2-40B4-BE49-F238E27FC236}">
              <a16:creationId xmlns:a16="http://schemas.microsoft.com/office/drawing/2014/main" id="{24D28BAD-D25D-42AE-A85B-0CFF0BAFEB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481" name="Picture 2480">
          <a:extLst>
            <a:ext uri="{FF2B5EF4-FFF2-40B4-BE49-F238E27FC236}">
              <a16:creationId xmlns:a16="http://schemas.microsoft.com/office/drawing/2014/main" id="{F3C4A718-A463-460F-BCAD-4C55C61E9B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72</xdr:row>
      <xdr:rowOff>0</xdr:rowOff>
    </xdr:from>
    <xdr:ext cx="50800" cy="50800"/>
    <xdr:pic>
      <xdr:nvPicPr>
        <xdr:cNvPr id="2482" name="Picture 2481">
          <a:extLst>
            <a:ext uri="{FF2B5EF4-FFF2-40B4-BE49-F238E27FC236}">
              <a16:creationId xmlns:a16="http://schemas.microsoft.com/office/drawing/2014/main" id="{F2FBF57D-71D8-4C71-91E2-E6EAF9B75E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483" name="Picture 2482">
          <a:extLst>
            <a:ext uri="{FF2B5EF4-FFF2-40B4-BE49-F238E27FC236}">
              <a16:creationId xmlns:a16="http://schemas.microsoft.com/office/drawing/2014/main" id="{2A4CA4E2-F5A4-4F1A-8C10-9C47A15307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73</xdr:row>
      <xdr:rowOff>0</xdr:rowOff>
    </xdr:from>
    <xdr:ext cx="50800" cy="50800"/>
    <xdr:pic>
      <xdr:nvPicPr>
        <xdr:cNvPr id="2484" name="Picture 2483">
          <a:extLst>
            <a:ext uri="{FF2B5EF4-FFF2-40B4-BE49-F238E27FC236}">
              <a16:creationId xmlns:a16="http://schemas.microsoft.com/office/drawing/2014/main" id="{BEDD4AA0-9A03-43E9-AA07-05577EE266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485" name="Picture 2484">
          <a:extLst>
            <a:ext uri="{FF2B5EF4-FFF2-40B4-BE49-F238E27FC236}">
              <a16:creationId xmlns:a16="http://schemas.microsoft.com/office/drawing/2014/main" id="{AB910BCA-2409-4874-B163-D7C476F5D4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71</xdr:row>
      <xdr:rowOff>0</xdr:rowOff>
    </xdr:from>
    <xdr:ext cx="50800" cy="50800"/>
    <xdr:pic>
      <xdr:nvPicPr>
        <xdr:cNvPr id="2486" name="Picture 2485">
          <a:extLst>
            <a:ext uri="{FF2B5EF4-FFF2-40B4-BE49-F238E27FC236}">
              <a16:creationId xmlns:a16="http://schemas.microsoft.com/office/drawing/2014/main" id="{38AA2724-65D3-4653-8C86-37C1F3FD54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487" name="Picture 2486">
          <a:extLst>
            <a:ext uri="{FF2B5EF4-FFF2-40B4-BE49-F238E27FC236}">
              <a16:creationId xmlns:a16="http://schemas.microsoft.com/office/drawing/2014/main" id="{78328D2C-A303-47EB-AC35-40831A27F8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488" name="Picture 2487">
          <a:extLst>
            <a:ext uri="{FF2B5EF4-FFF2-40B4-BE49-F238E27FC236}">
              <a16:creationId xmlns:a16="http://schemas.microsoft.com/office/drawing/2014/main" id="{7AE9849A-F7FB-45D6-BFE8-F27164DCF3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489" name="Picture 2488">
          <a:extLst>
            <a:ext uri="{FF2B5EF4-FFF2-40B4-BE49-F238E27FC236}">
              <a16:creationId xmlns:a16="http://schemas.microsoft.com/office/drawing/2014/main" id="{26928795-A018-46C6-B7C7-3120ACE6B2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490" name="Picture 2489">
          <a:extLst>
            <a:ext uri="{FF2B5EF4-FFF2-40B4-BE49-F238E27FC236}">
              <a16:creationId xmlns:a16="http://schemas.microsoft.com/office/drawing/2014/main" id="{254A7904-32AC-4FEE-8D83-E6BE028E39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491" name="Picture 2490">
          <a:extLst>
            <a:ext uri="{FF2B5EF4-FFF2-40B4-BE49-F238E27FC236}">
              <a16:creationId xmlns:a16="http://schemas.microsoft.com/office/drawing/2014/main" id="{00683724-D906-4D26-A0C0-9B895279DE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492" name="Picture 2491">
          <a:extLst>
            <a:ext uri="{FF2B5EF4-FFF2-40B4-BE49-F238E27FC236}">
              <a16:creationId xmlns:a16="http://schemas.microsoft.com/office/drawing/2014/main" id="{BE66B7F2-EF2E-4AB3-8BF0-DC8BE24133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72</xdr:row>
      <xdr:rowOff>0</xdr:rowOff>
    </xdr:from>
    <xdr:ext cx="50800" cy="50800"/>
    <xdr:pic>
      <xdr:nvPicPr>
        <xdr:cNvPr id="2493" name="Picture 2492">
          <a:extLst>
            <a:ext uri="{FF2B5EF4-FFF2-40B4-BE49-F238E27FC236}">
              <a16:creationId xmlns:a16="http://schemas.microsoft.com/office/drawing/2014/main" id="{162767CF-0E53-418E-BBAA-BF15624370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2494" name="Picture 2493">
          <a:extLst>
            <a:ext uri="{FF2B5EF4-FFF2-40B4-BE49-F238E27FC236}">
              <a16:creationId xmlns:a16="http://schemas.microsoft.com/office/drawing/2014/main" id="{BBB36DB9-6C35-46F4-B5FF-C0056531F4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495" name="Picture 2494">
          <a:extLst>
            <a:ext uri="{FF2B5EF4-FFF2-40B4-BE49-F238E27FC236}">
              <a16:creationId xmlns:a16="http://schemas.microsoft.com/office/drawing/2014/main" id="{C871EFDC-34C8-4947-96B7-E0D6B498D4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496" name="Picture 2495">
          <a:extLst>
            <a:ext uri="{FF2B5EF4-FFF2-40B4-BE49-F238E27FC236}">
              <a16:creationId xmlns:a16="http://schemas.microsoft.com/office/drawing/2014/main" id="{0A53FC19-184D-45DB-BE45-3C6F09AF05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497" name="Picture 2496">
          <a:extLst>
            <a:ext uri="{FF2B5EF4-FFF2-40B4-BE49-F238E27FC236}">
              <a16:creationId xmlns:a16="http://schemas.microsoft.com/office/drawing/2014/main" id="{56319331-AEC8-46A1-A1FA-E7A7E9FD56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498" name="Picture 2497">
          <a:extLst>
            <a:ext uri="{FF2B5EF4-FFF2-40B4-BE49-F238E27FC236}">
              <a16:creationId xmlns:a16="http://schemas.microsoft.com/office/drawing/2014/main" id="{7CB7C73C-8D18-4237-B6C5-9158A352BA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499" name="Picture 2498">
          <a:extLst>
            <a:ext uri="{FF2B5EF4-FFF2-40B4-BE49-F238E27FC236}">
              <a16:creationId xmlns:a16="http://schemas.microsoft.com/office/drawing/2014/main" id="{38FEBAC4-A7B3-4A21-A85F-156B3CFE70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71</xdr:row>
      <xdr:rowOff>0</xdr:rowOff>
    </xdr:from>
    <xdr:ext cx="50800" cy="50800"/>
    <xdr:pic>
      <xdr:nvPicPr>
        <xdr:cNvPr id="2500" name="Picture 2499">
          <a:extLst>
            <a:ext uri="{FF2B5EF4-FFF2-40B4-BE49-F238E27FC236}">
              <a16:creationId xmlns:a16="http://schemas.microsoft.com/office/drawing/2014/main" id="{DE257507-A265-4241-B56E-ECDB39C238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01" name="Picture 2500">
          <a:extLst>
            <a:ext uri="{FF2B5EF4-FFF2-40B4-BE49-F238E27FC236}">
              <a16:creationId xmlns:a16="http://schemas.microsoft.com/office/drawing/2014/main" id="{7B494733-CFFC-4C28-9B0C-3F4B18A3C9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02" name="Picture 2501">
          <a:extLst>
            <a:ext uri="{FF2B5EF4-FFF2-40B4-BE49-F238E27FC236}">
              <a16:creationId xmlns:a16="http://schemas.microsoft.com/office/drawing/2014/main" id="{E8B976D1-DDEE-4864-9F64-10C076880D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72</xdr:row>
      <xdr:rowOff>0</xdr:rowOff>
    </xdr:from>
    <xdr:ext cx="50800" cy="50800"/>
    <xdr:pic>
      <xdr:nvPicPr>
        <xdr:cNvPr id="2503" name="Picture 2502">
          <a:extLst>
            <a:ext uri="{FF2B5EF4-FFF2-40B4-BE49-F238E27FC236}">
              <a16:creationId xmlns:a16="http://schemas.microsoft.com/office/drawing/2014/main" id="{953B6956-6AFA-4DDA-AF5F-F9CF85F990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504" name="Picture 2503">
          <a:extLst>
            <a:ext uri="{FF2B5EF4-FFF2-40B4-BE49-F238E27FC236}">
              <a16:creationId xmlns:a16="http://schemas.microsoft.com/office/drawing/2014/main" id="{002D747C-47B3-4543-8A6C-B8F7C7445A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505" name="Picture 2504">
          <a:extLst>
            <a:ext uri="{FF2B5EF4-FFF2-40B4-BE49-F238E27FC236}">
              <a16:creationId xmlns:a16="http://schemas.microsoft.com/office/drawing/2014/main" id="{16C108F8-778E-4B04-BE93-2C89648CE2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73</xdr:row>
      <xdr:rowOff>0</xdr:rowOff>
    </xdr:from>
    <xdr:ext cx="50800" cy="50800"/>
    <xdr:pic>
      <xdr:nvPicPr>
        <xdr:cNvPr id="2506" name="Picture 2505">
          <a:extLst>
            <a:ext uri="{FF2B5EF4-FFF2-40B4-BE49-F238E27FC236}">
              <a16:creationId xmlns:a16="http://schemas.microsoft.com/office/drawing/2014/main" id="{D64481B5-2A41-425F-9F63-0A7F2E2CF7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07" name="Picture 2506">
          <a:extLst>
            <a:ext uri="{FF2B5EF4-FFF2-40B4-BE49-F238E27FC236}">
              <a16:creationId xmlns:a16="http://schemas.microsoft.com/office/drawing/2014/main" id="{597C7A1B-32B8-440D-BB4B-AA4B51E1C7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08" name="Picture 2507">
          <a:extLst>
            <a:ext uri="{FF2B5EF4-FFF2-40B4-BE49-F238E27FC236}">
              <a16:creationId xmlns:a16="http://schemas.microsoft.com/office/drawing/2014/main" id="{5B56A81C-82C2-4FB5-9A16-30951A563F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09" name="Picture 2508">
          <a:extLst>
            <a:ext uri="{FF2B5EF4-FFF2-40B4-BE49-F238E27FC236}">
              <a16:creationId xmlns:a16="http://schemas.microsoft.com/office/drawing/2014/main" id="{DEC39FE3-DCF0-41C0-8EC2-CD6434DBAB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10" name="Picture 2509">
          <a:extLst>
            <a:ext uri="{FF2B5EF4-FFF2-40B4-BE49-F238E27FC236}">
              <a16:creationId xmlns:a16="http://schemas.microsoft.com/office/drawing/2014/main" id="{F2FB7E94-712A-4904-9F35-027E0B817E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11" name="Picture 2510">
          <a:extLst>
            <a:ext uri="{FF2B5EF4-FFF2-40B4-BE49-F238E27FC236}">
              <a16:creationId xmlns:a16="http://schemas.microsoft.com/office/drawing/2014/main" id="{99F83DA3-35AB-4011-9FB8-F884656BFE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12" name="Picture 2511">
          <a:extLst>
            <a:ext uri="{FF2B5EF4-FFF2-40B4-BE49-F238E27FC236}">
              <a16:creationId xmlns:a16="http://schemas.microsoft.com/office/drawing/2014/main" id="{9946A012-F867-4E29-8C7C-07E0FDBD45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13" name="Picture 2512">
          <a:extLst>
            <a:ext uri="{FF2B5EF4-FFF2-40B4-BE49-F238E27FC236}">
              <a16:creationId xmlns:a16="http://schemas.microsoft.com/office/drawing/2014/main" id="{6758D0C8-73A1-46B7-B26F-4D6A5C54CC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14" name="Picture 2513">
          <a:extLst>
            <a:ext uri="{FF2B5EF4-FFF2-40B4-BE49-F238E27FC236}">
              <a16:creationId xmlns:a16="http://schemas.microsoft.com/office/drawing/2014/main" id="{39A1166A-D051-4F59-987F-72F791D442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71</xdr:row>
      <xdr:rowOff>0</xdr:rowOff>
    </xdr:from>
    <xdr:ext cx="50800" cy="50800"/>
    <xdr:pic>
      <xdr:nvPicPr>
        <xdr:cNvPr id="2515" name="Picture 2514">
          <a:extLst>
            <a:ext uri="{FF2B5EF4-FFF2-40B4-BE49-F238E27FC236}">
              <a16:creationId xmlns:a16="http://schemas.microsoft.com/office/drawing/2014/main" id="{9F437FAA-9335-4DED-9648-6A964CEE05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16" name="Picture 2515">
          <a:extLst>
            <a:ext uri="{FF2B5EF4-FFF2-40B4-BE49-F238E27FC236}">
              <a16:creationId xmlns:a16="http://schemas.microsoft.com/office/drawing/2014/main" id="{37A0DFE5-7812-4820-B733-315F4B9C89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17" name="Picture 2516">
          <a:extLst>
            <a:ext uri="{FF2B5EF4-FFF2-40B4-BE49-F238E27FC236}">
              <a16:creationId xmlns:a16="http://schemas.microsoft.com/office/drawing/2014/main" id="{7BF7A149-1591-463A-9957-3EBC93F372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18" name="Picture 2517">
          <a:extLst>
            <a:ext uri="{FF2B5EF4-FFF2-40B4-BE49-F238E27FC236}">
              <a16:creationId xmlns:a16="http://schemas.microsoft.com/office/drawing/2014/main" id="{C340A942-151C-4FC2-B4BB-E84EE8E573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19" name="Picture 2518">
          <a:extLst>
            <a:ext uri="{FF2B5EF4-FFF2-40B4-BE49-F238E27FC236}">
              <a16:creationId xmlns:a16="http://schemas.microsoft.com/office/drawing/2014/main" id="{0E2DE389-BCE5-4A6D-A760-EAFC3A0E1F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20" name="Picture 2519">
          <a:extLst>
            <a:ext uri="{FF2B5EF4-FFF2-40B4-BE49-F238E27FC236}">
              <a16:creationId xmlns:a16="http://schemas.microsoft.com/office/drawing/2014/main" id="{F877BB04-6073-4AAA-9FC9-11F0AB49A4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21" name="Picture 2520">
          <a:extLst>
            <a:ext uri="{FF2B5EF4-FFF2-40B4-BE49-F238E27FC236}">
              <a16:creationId xmlns:a16="http://schemas.microsoft.com/office/drawing/2014/main" id="{B17FCF06-493F-41F5-AF99-7340E6BFB3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2522" name="Picture 2521">
          <a:extLst>
            <a:ext uri="{FF2B5EF4-FFF2-40B4-BE49-F238E27FC236}">
              <a16:creationId xmlns:a16="http://schemas.microsoft.com/office/drawing/2014/main" id="{2F96BBB7-D841-443B-AE2E-93CB1BF0C2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523" name="Picture 2522">
          <a:extLst>
            <a:ext uri="{FF2B5EF4-FFF2-40B4-BE49-F238E27FC236}">
              <a16:creationId xmlns:a16="http://schemas.microsoft.com/office/drawing/2014/main" id="{9F6EE169-062B-4458-8D1E-230511ED9B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24" name="Picture 2523">
          <a:extLst>
            <a:ext uri="{FF2B5EF4-FFF2-40B4-BE49-F238E27FC236}">
              <a16:creationId xmlns:a16="http://schemas.microsoft.com/office/drawing/2014/main" id="{8551E53F-57D2-4868-982F-C758D3A1E1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25" name="Picture 2524">
          <a:extLst>
            <a:ext uri="{FF2B5EF4-FFF2-40B4-BE49-F238E27FC236}">
              <a16:creationId xmlns:a16="http://schemas.microsoft.com/office/drawing/2014/main" id="{077562ED-36ED-4DF2-BDCC-3F7EF73F82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26" name="Picture 2525">
          <a:extLst>
            <a:ext uri="{FF2B5EF4-FFF2-40B4-BE49-F238E27FC236}">
              <a16:creationId xmlns:a16="http://schemas.microsoft.com/office/drawing/2014/main" id="{489B5571-3D25-4E9A-ADE4-78A440CD0B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27" name="Picture 2526">
          <a:extLst>
            <a:ext uri="{FF2B5EF4-FFF2-40B4-BE49-F238E27FC236}">
              <a16:creationId xmlns:a16="http://schemas.microsoft.com/office/drawing/2014/main" id="{5B97B216-3531-40F8-95BD-67DA9DEB8E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2528" name="Picture 2527">
          <a:extLst>
            <a:ext uri="{FF2B5EF4-FFF2-40B4-BE49-F238E27FC236}">
              <a16:creationId xmlns:a16="http://schemas.microsoft.com/office/drawing/2014/main" id="{8A70936E-9698-4FE6-A476-67916D6F8A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529" name="Picture 2528">
          <a:extLst>
            <a:ext uri="{FF2B5EF4-FFF2-40B4-BE49-F238E27FC236}">
              <a16:creationId xmlns:a16="http://schemas.microsoft.com/office/drawing/2014/main" id="{715C1C8E-E15E-4B3F-8738-08EA7F9F63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30" name="Picture 2529">
          <a:extLst>
            <a:ext uri="{FF2B5EF4-FFF2-40B4-BE49-F238E27FC236}">
              <a16:creationId xmlns:a16="http://schemas.microsoft.com/office/drawing/2014/main" id="{CB76682F-9344-4745-BA47-C0DA75B831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31" name="Picture 2530">
          <a:extLst>
            <a:ext uri="{FF2B5EF4-FFF2-40B4-BE49-F238E27FC236}">
              <a16:creationId xmlns:a16="http://schemas.microsoft.com/office/drawing/2014/main" id="{0D901E81-5C62-483E-B8E3-F8F5540E9E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32" name="Picture 2531">
          <a:extLst>
            <a:ext uri="{FF2B5EF4-FFF2-40B4-BE49-F238E27FC236}">
              <a16:creationId xmlns:a16="http://schemas.microsoft.com/office/drawing/2014/main" id="{3887689D-61B8-4311-944C-0300E33082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33" name="Picture 2532">
          <a:extLst>
            <a:ext uri="{FF2B5EF4-FFF2-40B4-BE49-F238E27FC236}">
              <a16:creationId xmlns:a16="http://schemas.microsoft.com/office/drawing/2014/main" id="{28763588-3D2E-4AFC-86E1-DFB2B2301F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34" name="Picture 2533">
          <a:extLst>
            <a:ext uri="{FF2B5EF4-FFF2-40B4-BE49-F238E27FC236}">
              <a16:creationId xmlns:a16="http://schemas.microsoft.com/office/drawing/2014/main" id="{E95EA2D3-3D46-4B5E-B1A6-FB397D42BB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35" name="Picture 2534">
          <a:extLst>
            <a:ext uri="{FF2B5EF4-FFF2-40B4-BE49-F238E27FC236}">
              <a16:creationId xmlns:a16="http://schemas.microsoft.com/office/drawing/2014/main" id="{2840204A-001B-4E38-A747-B3ECBC1933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36" name="Picture 2535">
          <a:extLst>
            <a:ext uri="{FF2B5EF4-FFF2-40B4-BE49-F238E27FC236}">
              <a16:creationId xmlns:a16="http://schemas.microsoft.com/office/drawing/2014/main" id="{085A244E-E6C8-462E-9D3E-8D8987DE47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37" name="Picture 2536">
          <a:extLst>
            <a:ext uri="{FF2B5EF4-FFF2-40B4-BE49-F238E27FC236}">
              <a16:creationId xmlns:a16="http://schemas.microsoft.com/office/drawing/2014/main" id="{464581CB-555B-4204-8833-8541966F75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38" name="Picture 2537">
          <a:extLst>
            <a:ext uri="{FF2B5EF4-FFF2-40B4-BE49-F238E27FC236}">
              <a16:creationId xmlns:a16="http://schemas.microsoft.com/office/drawing/2014/main" id="{45E108FA-A82F-418E-B90F-C8C05A0232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2539" name="Picture 2538">
          <a:extLst>
            <a:ext uri="{FF2B5EF4-FFF2-40B4-BE49-F238E27FC236}">
              <a16:creationId xmlns:a16="http://schemas.microsoft.com/office/drawing/2014/main" id="{D7C59AC0-AE81-4093-86A6-683CFFBD4F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540" name="Picture 2539">
          <a:extLst>
            <a:ext uri="{FF2B5EF4-FFF2-40B4-BE49-F238E27FC236}">
              <a16:creationId xmlns:a16="http://schemas.microsoft.com/office/drawing/2014/main" id="{15EC5F63-BB7D-4619-B4C6-D13E4DA566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41" name="Picture 2540">
          <a:extLst>
            <a:ext uri="{FF2B5EF4-FFF2-40B4-BE49-F238E27FC236}">
              <a16:creationId xmlns:a16="http://schemas.microsoft.com/office/drawing/2014/main" id="{02B5421E-4058-47EA-8919-1D07D6E4AE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42" name="Picture 2541">
          <a:extLst>
            <a:ext uri="{FF2B5EF4-FFF2-40B4-BE49-F238E27FC236}">
              <a16:creationId xmlns:a16="http://schemas.microsoft.com/office/drawing/2014/main" id="{8D076926-FC95-4A5E-B88C-1600A1A765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43" name="Picture 2542">
          <a:extLst>
            <a:ext uri="{FF2B5EF4-FFF2-40B4-BE49-F238E27FC236}">
              <a16:creationId xmlns:a16="http://schemas.microsoft.com/office/drawing/2014/main" id="{A335F1B8-1D45-4C65-B997-05039AD36C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44" name="Picture 2543">
          <a:extLst>
            <a:ext uri="{FF2B5EF4-FFF2-40B4-BE49-F238E27FC236}">
              <a16:creationId xmlns:a16="http://schemas.microsoft.com/office/drawing/2014/main" id="{0183097A-70D2-4AF8-9C2A-7B7B03B13C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45" name="Picture 2544">
          <a:extLst>
            <a:ext uri="{FF2B5EF4-FFF2-40B4-BE49-F238E27FC236}">
              <a16:creationId xmlns:a16="http://schemas.microsoft.com/office/drawing/2014/main" id="{4FAB0F3A-A58E-422B-BB0D-39D65F1BAC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2546" name="Picture 2545">
          <a:extLst>
            <a:ext uri="{FF2B5EF4-FFF2-40B4-BE49-F238E27FC236}">
              <a16:creationId xmlns:a16="http://schemas.microsoft.com/office/drawing/2014/main" id="{A2620D03-18CA-4D29-98D7-C8E7E180D9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547" name="Picture 2546">
          <a:extLst>
            <a:ext uri="{FF2B5EF4-FFF2-40B4-BE49-F238E27FC236}">
              <a16:creationId xmlns:a16="http://schemas.microsoft.com/office/drawing/2014/main" id="{C8B39A61-5E12-4BF6-807A-83429F70AE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48" name="Picture 2547">
          <a:extLst>
            <a:ext uri="{FF2B5EF4-FFF2-40B4-BE49-F238E27FC236}">
              <a16:creationId xmlns:a16="http://schemas.microsoft.com/office/drawing/2014/main" id="{483968A8-0D2D-4886-A8F7-53783737BD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49" name="Picture 2548">
          <a:extLst>
            <a:ext uri="{FF2B5EF4-FFF2-40B4-BE49-F238E27FC236}">
              <a16:creationId xmlns:a16="http://schemas.microsoft.com/office/drawing/2014/main" id="{A975B760-08CD-4DF4-B1EF-F3E0C49479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50" name="Picture 2549">
          <a:extLst>
            <a:ext uri="{FF2B5EF4-FFF2-40B4-BE49-F238E27FC236}">
              <a16:creationId xmlns:a16="http://schemas.microsoft.com/office/drawing/2014/main" id="{77E493E7-3FF6-4FC4-81A9-E3CB3DA725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51" name="Picture 2550">
          <a:extLst>
            <a:ext uri="{FF2B5EF4-FFF2-40B4-BE49-F238E27FC236}">
              <a16:creationId xmlns:a16="http://schemas.microsoft.com/office/drawing/2014/main" id="{82B4FC7E-7542-40A9-9A34-86D71C4E25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52" name="Picture 2551">
          <a:extLst>
            <a:ext uri="{FF2B5EF4-FFF2-40B4-BE49-F238E27FC236}">
              <a16:creationId xmlns:a16="http://schemas.microsoft.com/office/drawing/2014/main" id="{18C8253A-0085-4517-AC01-E2474454A2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53" name="Picture 2552">
          <a:extLst>
            <a:ext uri="{FF2B5EF4-FFF2-40B4-BE49-F238E27FC236}">
              <a16:creationId xmlns:a16="http://schemas.microsoft.com/office/drawing/2014/main" id="{743D9BD1-EFC6-4971-A710-8E52C73259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54" name="Picture 2553">
          <a:extLst>
            <a:ext uri="{FF2B5EF4-FFF2-40B4-BE49-F238E27FC236}">
              <a16:creationId xmlns:a16="http://schemas.microsoft.com/office/drawing/2014/main" id="{4D6440C4-3674-4469-9952-EFC500A5A8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55" name="Picture 2554">
          <a:extLst>
            <a:ext uri="{FF2B5EF4-FFF2-40B4-BE49-F238E27FC236}">
              <a16:creationId xmlns:a16="http://schemas.microsoft.com/office/drawing/2014/main" id="{C63EB04D-7E8D-4E3D-93B0-7F6C82DD9B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2556" name="Picture 2555">
          <a:extLst>
            <a:ext uri="{FF2B5EF4-FFF2-40B4-BE49-F238E27FC236}">
              <a16:creationId xmlns:a16="http://schemas.microsoft.com/office/drawing/2014/main" id="{2B0C277F-9019-4993-B04D-F25A388755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557" name="Picture 2556">
          <a:extLst>
            <a:ext uri="{FF2B5EF4-FFF2-40B4-BE49-F238E27FC236}">
              <a16:creationId xmlns:a16="http://schemas.microsoft.com/office/drawing/2014/main" id="{FCF7F288-5BF1-4419-9238-7B72426D7F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58" name="Picture 2557">
          <a:extLst>
            <a:ext uri="{FF2B5EF4-FFF2-40B4-BE49-F238E27FC236}">
              <a16:creationId xmlns:a16="http://schemas.microsoft.com/office/drawing/2014/main" id="{0F4CF706-8D65-4442-98FD-985F8E2E81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59" name="Picture 2558">
          <a:extLst>
            <a:ext uri="{FF2B5EF4-FFF2-40B4-BE49-F238E27FC236}">
              <a16:creationId xmlns:a16="http://schemas.microsoft.com/office/drawing/2014/main" id="{69B0571B-F599-4289-8422-77120DD0FC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60" name="Picture 2559">
          <a:extLst>
            <a:ext uri="{FF2B5EF4-FFF2-40B4-BE49-F238E27FC236}">
              <a16:creationId xmlns:a16="http://schemas.microsoft.com/office/drawing/2014/main" id="{1A0F1A15-FBC0-4CF2-A0A6-A93AA5F98A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61" name="Picture 2560">
          <a:extLst>
            <a:ext uri="{FF2B5EF4-FFF2-40B4-BE49-F238E27FC236}">
              <a16:creationId xmlns:a16="http://schemas.microsoft.com/office/drawing/2014/main" id="{30002912-1D56-4081-A6F7-915F01CEBE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62" name="Picture 2561">
          <a:extLst>
            <a:ext uri="{FF2B5EF4-FFF2-40B4-BE49-F238E27FC236}">
              <a16:creationId xmlns:a16="http://schemas.microsoft.com/office/drawing/2014/main" id="{FAC3E779-6B4D-4393-95FA-BA0D92FA2F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63" name="Picture 2562">
          <a:extLst>
            <a:ext uri="{FF2B5EF4-FFF2-40B4-BE49-F238E27FC236}">
              <a16:creationId xmlns:a16="http://schemas.microsoft.com/office/drawing/2014/main" id="{A9AC0A0F-0BDD-4A4A-AEAE-620B5E3A66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64" name="Picture 2563">
          <a:extLst>
            <a:ext uri="{FF2B5EF4-FFF2-40B4-BE49-F238E27FC236}">
              <a16:creationId xmlns:a16="http://schemas.microsoft.com/office/drawing/2014/main" id="{BF34CAD1-A1FC-4FC3-92BC-2E273EA4A9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65" name="Picture 2564">
          <a:extLst>
            <a:ext uri="{FF2B5EF4-FFF2-40B4-BE49-F238E27FC236}">
              <a16:creationId xmlns:a16="http://schemas.microsoft.com/office/drawing/2014/main" id="{2EB6222E-11F9-419F-A4D0-367D6D1E77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66" name="Picture 2565">
          <a:extLst>
            <a:ext uri="{FF2B5EF4-FFF2-40B4-BE49-F238E27FC236}">
              <a16:creationId xmlns:a16="http://schemas.microsoft.com/office/drawing/2014/main" id="{535C90B0-6A17-4D03-90D6-73E07EE26D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67" name="Picture 2566">
          <a:extLst>
            <a:ext uri="{FF2B5EF4-FFF2-40B4-BE49-F238E27FC236}">
              <a16:creationId xmlns:a16="http://schemas.microsoft.com/office/drawing/2014/main" id="{DC398EBA-42B7-4A32-AD63-F58DE45D5F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73</xdr:row>
      <xdr:rowOff>0</xdr:rowOff>
    </xdr:from>
    <xdr:ext cx="50800" cy="50800"/>
    <xdr:pic>
      <xdr:nvPicPr>
        <xdr:cNvPr id="2568" name="Picture 2567">
          <a:extLst>
            <a:ext uri="{FF2B5EF4-FFF2-40B4-BE49-F238E27FC236}">
              <a16:creationId xmlns:a16="http://schemas.microsoft.com/office/drawing/2014/main" id="{86489733-A864-4BDA-9ABC-2BCC04711D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69" name="Picture 2568">
          <a:extLst>
            <a:ext uri="{FF2B5EF4-FFF2-40B4-BE49-F238E27FC236}">
              <a16:creationId xmlns:a16="http://schemas.microsoft.com/office/drawing/2014/main" id="{BF222AD9-2EFF-4710-AD9C-009435641C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570" name="Picture 2569">
          <a:extLst>
            <a:ext uri="{FF2B5EF4-FFF2-40B4-BE49-F238E27FC236}">
              <a16:creationId xmlns:a16="http://schemas.microsoft.com/office/drawing/2014/main" id="{D7165656-8161-4971-9D62-402FB62559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571" name="Picture 2570">
          <a:extLst>
            <a:ext uri="{FF2B5EF4-FFF2-40B4-BE49-F238E27FC236}">
              <a16:creationId xmlns:a16="http://schemas.microsoft.com/office/drawing/2014/main" id="{67F4CBAF-D7EC-44EF-BABA-A3413C50FE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71</xdr:row>
      <xdr:rowOff>0</xdr:rowOff>
    </xdr:from>
    <xdr:ext cx="50800" cy="50800"/>
    <xdr:pic>
      <xdr:nvPicPr>
        <xdr:cNvPr id="2572" name="Picture 2571">
          <a:extLst>
            <a:ext uri="{FF2B5EF4-FFF2-40B4-BE49-F238E27FC236}">
              <a16:creationId xmlns:a16="http://schemas.microsoft.com/office/drawing/2014/main" id="{20D13CDA-4504-43B9-97B2-A7757D4008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573" name="Picture 2572">
          <a:extLst>
            <a:ext uri="{FF2B5EF4-FFF2-40B4-BE49-F238E27FC236}">
              <a16:creationId xmlns:a16="http://schemas.microsoft.com/office/drawing/2014/main" id="{4D090981-5151-4EE2-8C52-53DE8A43A9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74" name="Picture 2573">
          <a:extLst>
            <a:ext uri="{FF2B5EF4-FFF2-40B4-BE49-F238E27FC236}">
              <a16:creationId xmlns:a16="http://schemas.microsoft.com/office/drawing/2014/main" id="{9743FAB6-3536-4BCF-B353-59BEBB69B9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75" name="Picture 2574">
          <a:extLst>
            <a:ext uri="{FF2B5EF4-FFF2-40B4-BE49-F238E27FC236}">
              <a16:creationId xmlns:a16="http://schemas.microsoft.com/office/drawing/2014/main" id="{C360FFB6-A7BD-4BEF-9F9E-9AA2D11FEE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76" name="Picture 2575">
          <a:extLst>
            <a:ext uri="{FF2B5EF4-FFF2-40B4-BE49-F238E27FC236}">
              <a16:creationId xmlns:a16="http://schemas.microsoft.com/office/drawing/2014/main" id="{D06FFFC1-257F-40F0-8AF3-CDE5C13934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77" name="Picture 2576">
          <a:extLst>
            <a:ext uri="{FF2B5EF4-FFF2-40B4-BE49-F238E27FC236}">
              <a16:creationId xmlns:a16="http://schemas.microsoft.com/office/drawing/2014/main" id="{25273E53-02EE-4662-A283-34F4510955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78" name="Picture 2577">
          <a:extLst>
            <a:ext uri="{FF2B5EF4-FFF2-40B4-BE49-F238E27FC236}">
              <a16:creationId xmlns:a16="http://schemas.microsoft.com/office/drawing/2014/main" id="{1EA14422-9AFF-4FE5-A7A0-BB94160F55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73</xdr:row>
      <xdr:rowOff>0</xdr:rowOff>
    </xdr:from>
    <xdr:ext cx="50800" cy="50800"/>
    <xdr:pic>
      <xdr:nvPicPr>
        <xdr:cNvPr id="2579" name="Picture 2578">
          <a:extLst>
            <a:ext uri="{FF2B5EF4-FFF2-40B4-BE49-F238E27FC236}">
              <a16:creationId xmlns:a16="http://schemas.microsoft.com/office/drawing/2014/main" id="{A362158B-F19A-4C0A-99E5-0557093550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580" name="Picture 2579">
          <a:extLst>
            <a:ext uri="{FF2B5EF4-FFF2-40B4-BE49-F238E27FC236}">
              <a16:creationId xmlns:a16="http://schemas.microsoft.com/office/drawing/2014/main" id="{D347D0CC-A13D-44E7-A318-A094D69F8B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81" name="Picture 2580">
          <a:extLst>
            <a:ext uri="{FF2B5EF4-FFF2-40B4-BE49-F238E27FC236}">
              <a16:creationId xmlns:a16="http://schemas.microsoft.com/office/drawing/2014/main" id="{2935F74A-A974-43AA-8F4E-73EE3D0C52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82" name="Picture 2581">
          <a:extLst>
            <a:ext uri="{FF2B5EF4-FFF2-40B4-BE49-F238E27FC236}">
              <a16:creationId xmlns:a16="http://schemas.microsoft.com/office/drawing/2014/main" id="{8516B6DB-995A-4FE2-9771-EF6729ECF6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83" name="Picture 2582">
          <a:extLst>
            <a:ext uri="{FF2B5EF4-FFF2-40B4-BE49-F238E27FC236}">
              <a16:creationId xmlns:a16="http://schemas.microsoft.com/office/drawing/2014/main" id="{0555CBF5-BA4C-4E45-B0A9-2942ABCA5C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84" name="Picture 2583">
          <a:extLst>
            <a:ext uri="{FF2B5EF4-FFF2-40B4-BE49-F238E27FC236}">
              <a16:creationId xmlns:a16="http://schemas.microsoft.com/office/drawing/2014/main" id="{689641FB-B89B-4443-9DF7-FCB5935A74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85" name="Picture 2584">
          <a:extLst>
            <a:ext uri="{FF2B5EF4-FFF2-40B4-BE49-F238E27FC236}">
              <a16:creationId xmlns:a16="http://schemas.microsoft.com/office/drawing/2014/main" id="{64438BF4-05AA-4918-BDC2-7A3D3C3135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71</xdr:row>
      <xdr:rowOff>0</xdr:rowOff>
    </xdr:from>
    <xdr:ext cx="50800" cy="50800"/>
    <xdr:pic>
      <xdr:nvPicPr>
        <xdr:cNvPr id="2586" name="Picture 2585">
          <a:extLst>
            <a:ext uri="{FF2B5EF4-FFF2-40B4-BE49-F238E27FC236}">
              <a16:creationId xmlns:a16="http://schemas.microsoft.com/office/drawing/2014/main" id="{A2E7BFDE-288D-415B-A19C-FCA10CB18E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87" name="Picture 2586">
          <a:extLst>
            <a:ext uri="{FF2B5EF4-FFF2-40B4-BE49-F238E27FC236}">
              <a16:creationId xmlns:a16="http://schemas.microsoft.com/office/drawing/2014/main" id="{49A2680C-2A6A-4460-9B8B-3083014A16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588" name="Picture 2587">
          <a:extLst>
            <a:ext uri="{FF2B5EF4-FFF2-40B4-BE49-F238E27FC236}">
              <a16:creationId xmlns:a16="http://schemas.microsoft.com/office/drawing/2014/main" id="{9CC25D40-84B8-4AAC-88C6-5EA5E4657E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73</xdr:row>
      <xdr:rowOff>0</xdr:rowOff>
    </xdr:from>
    <xdr:ext cx="50800" cy="50800"/>
    <xdr:pic>
      <xdr:nvPicPr>
        <xdr:cNvPr id="2589" name="Picture 2588">
          <a:extLst>
            <a:ext uri="{FF2B5EF4-FFF2-40B4-BE49-F238E27FC236}">
              <a16:creationId xmlns:a16="http://schemas.microsoft.com/office/drawing/2014/main" id="{1B94B827-B04C-44AF-92BE-C42A9B69CE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90" name="Picture 2589">
          <a:extLst>
            <a:ext uri="{FF2B5EF4-FFF2-40B4-BE49-F238E27FC236}">
              <a16:creationId xmlns:a16="http://schemas.microsoft.com/office/drawing/2014/main" id="{CB7D3913-0973-4EF8-90B8-8BA10FAE7A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91" name="Picture 2590">
          <a:extLst>
            <a:ext uri="{FF2B5EF4-FFF2-40B4-BE49-F238E27FC236}">
              <a16:creationId xmlns:a16="http://schemas.microsoft.com/office/drawing/2014/main" id="{3ECC14A6-F283-416F-828C-1FDB5A4C36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92" name="Picture 2591">
          <a:extLst>
            <a:ext uri="{FF2B5EF4-FFF2-40B4-BE49-F238E27FC236}">
              <a16:creationId xmlns:a16="http://schemas.microsoft.com/office/drawing/2014/main" id="{51CCE527-34D7-4FF2-8E5D-1546A8B470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93" name="Picture 2592">
          <a:extLst>
            <a:ext uri="{FF2B5EF4-FFF2-40B4-BE49-F238E27FC236}">
              <a16:creationId xmlns:a16="http://schemas.microsoft.com/office/drawing/2014/main" id="{4611F98E-F7E9-4606-B766-13069E0105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594" name="Picture 2593">
          <a:extLst>
            <a:ext uri="{FF2B5EF4-FFF2-40B4-BE49-F238E27FC236}">
              <a16:creationId xmlns:a16="http://schemas.microsoft.com/office/drawing/2014/main" id="{673C1F7B-3531-45FB-908C-C5AA137958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74</xdr:row>
      <xdr:rowOff>0</xdr:rowOff>
    </xdr:from>
    <xdr:ext cx="50800" cy="50800"/>
    <xdr:pic>
      <xdr:nvPicPr>
        <xdr:cNvPr id="2595" name="Picture 2594">
          <a:extLst>
            <a:ext uri="{FF2B5EF4-FFF2-40B4-BE49-F238E27FC236}">
              <a16:creationId xmlns:a16="http://schemas.microsoft.com/office/drawing/2014/main" id="{9AAF0CBD-440A-4469-855C-245A7D7013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596" name="Picture 2595">
          <a:extLst>
            <a:ext uri="{FF2B5EF4-FFF2-40B4-BE49-F238E27FC236}">
              <a16:creationId xmlns:a16="http://schemas.microsoft.com/office/drawing/2014/main" id="{21D7B79A-C89A-411D-83E5-D9BC5DCC6A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597" name="Picture 2596">
          <a:extLst>
            <a:ext uri="{FF2B5EF4-FFF2-40B4-BE49-F238E27FC236}">
              <a16:creationId xmlns:a16="http://schemas.microsoft.com/office/drawing/2014/main" id="{41071BE8-A601-4F15-A6EE-D7A6B42A47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2598" name="Picture 2597">
          <a:extLst>
            <a:ext uri="{FF2B5EF4-FFF2-40B4-BE49-F238E27FC236}">
              <a16:creationId xmlns:a16="http://schemas.microsoft.com/office/drawing/2014/main" id="{B5528604-6A59-4456-A1E5-613959808D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599" name="Picture 2598">
          <a:extLst>
            <a:ext uri="{FF2B5EF4-FFF2-40B4-BE49-F238E27FC236}">
              <a16:creationId xmlns:a16="http://schemas.microsoft.com/office/drawing/2014/main" id="{E61A7F8F-AC87-4C07-BFCF-C0DDC5A097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600" name="Picture 2599">
          <a:extLst>
            <a:ext uri="{FF2B5EF4-FFF2-40B4-BE49-F238E27FC236}">
              <a16:creationId xmlns:a16="http://schemas.microsoft.com/office/drawing/2014/main" id="{13388A02-B541-4762-9D07-0D37B624B6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71</xdr:row>
      <xdr:rowOff>0</xdr:rowOff>
    </xdr:from>
    <xdr:ext cx="50800" cy="50800"/>
    <xdr:pic>
      <xdr:nvPicPr>
        <xdr:cNvPr id="2601" name="Picture 2600">
          <a:extLst>
            <a:ext uri="{FF2B5EF4-FFF2-40B4-BE49-F238E27FC236}">
              <a16:creationId xmlns:a16="http://schemas.microsoft.com/office/drawing/2014/main" id="{A4A3F72E-218C-47A4-A159-CFDACF92C5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02" name="Picture 2601">
          <a:extLst>
            <a:ext uri="{FF2B5EF4-FFF2-40B4-BE49-F238E27FC236}">
              <a16:creationId xmlns:a16="http://schemas.microsoft.com/office/drawing/2014/main" id="{2C201864-B076-442C-9CD3-18B69BFC15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03" name="Picture 2602">
          <a:extLst>
            <a:ext uri="{FF2B5EF4-FFF2-40B4-BE49-F238E27FC236}">
              <a16:creationId xmlns:a16="http://schemas.microsoft.com/office/drawing/2014/main" id="{91AB471D-2512-4F45-B199-3C66D5FA7B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04" name="Picture 2603">
          <a:extLst>
            <a:ext uri="{FF2B5EF4-FFF2-40B4-BE49-F238E27FC236}">
              <a16:creationId xmlns:a16="http://schemas.microsoft.com/office/drawing/2014/main" id="{D6BFF627-1341-4799-B1AF-5EF977B54E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05" name="Picture 2604">
          <a:extLst>
            <a:ext uri="{FF2B5EF4-FFF2-40B4-BE49-F238E27FC236}">
              <a16:creationId xmlns:a16="http://schemas.microsoft.com/office/drawing/2014/main" id="{D1DC76EE-EA9B-4B01-9226-EFDF208C3E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06" name="Picture 2605">
          <a:extLst>
            <a:ext uri="{FF2B5EF4-FFF2-40B4-BE49-F238E27FC236}">
              <a16:creationId xmlns:a16="http://schemas.microsoft.com/office/drawing/2014/main" id="{CEE25103-89A2-4000-B42A-A261330E96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07" name="Picture 2606">
          <a:extLst>
            <a:ext uri="{FF2B5EF4-FFF2-40B4-BE49-F238E27FC236}">
              <a16:creationId xmlns:a16="http://schemas.microsoft.com/office/drawing/2014/main" id="{68812461-467D-4A10-8EAB-F15263CBBE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2608" name="Picture 2607">
          <a:extLst>
            <a:ext uri="{FF2B5EF4-FFF2-40B4-BE49-F238E27FC236}">
              <a16:creationId xmlns:a16="http://schemas.microsoft.com/office/drawing/2014/main" id="{23066F75-07AD-45ED-B3F7-3A4CC43E8D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609" name="Picture 2608">
          <a:extLst>
            <a:ext uri="{FF2B5EF4-FFF2-40B4-BE49-F238E27FC236}">
              <a16:creationId xmlns:a16="http://schemas.microsoft.com/office/drawing/2014/main" id="{6D669B91-1A43-42A7-9397-B20E3BCFE4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10" name="Picture 2609">
          <a:extLst>
            <a:ext uri="{FF2B5EF4-FFF2-40B4-BE49-F238E27FC236}">
              <a16:creationId xmlns:a16="http://schemas.microsoft.com/office/drawing/2014/main" id="{74DE3C9F-A845-4E42-A0E6-3F1EE101FF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11" name="Picture 2610">
          <a:extLst>
            <a:ext uri="{FF2B5EF4-FFF2-40B4-BE49-F238E27FC236}">
              <a16:creationId xmlns:a16="http://schemas.microsoft.com/office/drawing/2014/main" id="{BB29E0C1-5A25-4719-A9DE-59C7EA63AC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12" name="Picture 2611">
          <a:extLst>
            <a:ext uri="{FF2B5EF4-FFF2-40B4-BE49-F238E27FC236}">
              <a16:creationId xmlns:a16="http://schemas.microsoft.com/office/drawing/2014/main" id="{13FA23D7-5672-4A6A-A7A5-FFD54BD83D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13" name="Picture 2612">
          <a:extLst>
            <a:ext uri="{FF2B5EF4-FFF2-40B4-BE49-F238E27FC236}">
              <a16:creationId xmlns:a16="http://schemas.microsoft.com/office/drawing/2014/main" id="{58B3190D-3540-47DA-83F4-AE1A6F5FB8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2614" name="Picture 2613">
          <a:extLst>
            <a:ext uri="{FF2B5EF4-FFF2-40B4-BE49-F238E27FC236}">
              <a16:creationId xmlns:a16="http://schemas.microsoft.com/office/drawing/2014/main" id="{9102F9F1-43C6-44BB-A111-6D6CF6BD31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615" name="Picture 2614">
          <a:extLst>
            <a:ext uri="{FF2B5EF4-FFF2-40B4-BE49-F238E27FC236}">
              <a16:creationId xmlns:a16="http://schemas.microsoft.com/office/drawing/2014/main" id="{CDBE6EC6-FE66-42EB-90C9-9AD80E6581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16" name="Picture 2615">
          <a:extLst>
            <a:ext uri="{FF2B5EF4-FFF2-40B4-BE49-F238E27FC236}">
              <a16:creationId xmlns:a16="http://schemas.microsoft.com/office/drawing/2014/main" id="{39C2D9DB-F4BC-4C0C-BB09-BF94FC394E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17" name="Picture 2616">
          <a:extLst>
            <a:ext uri="{FF2B5EF4-FFF2-40B4-BE49-F238E27FC236}">
              <a16:creationId xmlns:a16="http://schemas.microsoft.com/office/drawing/2014/main" id="{26E5725E-6D56-425E-BB84-0980DB68B3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18" name="Picture 2617">
          <a:extLst>
            <a:ext uri="{FF2B5EF4-FFF2-40B4-BE49-F238E27FC236}">
              <a16:creationId xmlns:a16="http://schemas.microsoft.com/office/drawing/2014/main" id="{B87C089F-BB8D-4D08-BDA1-FEB1E256C8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19" name="Picture 2618">
          <a:extLst>
            <a:ext uri="{FF2B5EF4-FFF2-40B4-BE49-F238E27FC236}">
              <a16:creationId xmlns:a16="http://schemas.microsoft.com/office/drawing/2014/main" id="{93F12DAA-89B6-4684-98AA-0E2AACD6A8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20" name="Picture 2619">
          <a:extLst>
            <a:ext uri="{FF2B5EF4-FFF2-40B4-BE49-F238E27FC236}">
              <a16:creationId xmlns:a16="http://schemas.microsoft.com/office/drawing/2014/main" id="{B692094F-C15D-4A8F-ABD0-113BDD1354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21" name="Picture 2620">
          <a:extLst>
            <a:ext uri="{FF2B5EF4-FFF2-40B4-BE49-F238E27FC236}">
              <a16:creationId xmlns:a16="http://schemas.microsoft.com/office/drawing/2014/main" id="{DC20864B-8460-4356-8B06-6DB2308275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22" name="Picture 2621">
          <a:extLst>
            <a:ext uri="{FF2B5EF4-FFF2-40B4-BE49-F238E27FC236}">
              <a16:creationId xmlns:a16="http://schemas.microsoft.com/office/drawing/2014/main" id="{5EF02121-3FC4-48FE-97C2-C8F7F5C710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23" name="Picture 2622">
          <a:extLst>
            <a:ext uri="{FF2B5EF4-FFF2-40B4-BE49-F238E27FC236}">
              <a16:creationId xmlns:a16="http://schemas.microsoft.com/office/drawing/2014/main" id="{B20F2564-486A-4FA3-86DE-09556FAB6B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24" name="Picture 2623">
          <a:extLst>
            <a:ext uri="{FF2B5EF4-FFF2-40B4-BE49-F238E27FC236}">
              <a16:creationId xmlns:a16="http://schemas.microsoft.com/office/drawing/2014/main" id="{5C2131EF-AEA5-41E4-A31B-FBE861CFA6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2625" name="Picture 2624">
          <a:extLst>
            <a:ext uri="{FF2B5EF4-FFF2-40B4-BE49-F238E27FC236}">
              <a16:creationId xmlns:a16="http://schemas.microsoft.com/office/drawing/2014/main" id="{CD0A1161-9552-49F5-9BA7-3A1BB536BB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626" name="Picture 2625">
          <a:extLst>
            <a:ext uri="{FF2B5EF4-FFF2-40B4-BE49-F238E27FC236}">
              <a16:creationId xmlns:a16="http://schemas.microsoft.com/office/drawing/2014/main" id="{D348A850-E58C-410F-B7EA-23900932B5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27" name="Picture 2626">
          <a:extLst>
            <a:ext uri="{FF2B5EF4-FFF2-40B4-BE49-F238E27FC236}">
              <a16:creationId xmlns:a16="http://schemas.microsoft.com/office/drawing/2014/main" id="{D1E5F435-3003-4C45-98C7-E2D6E256A0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28" name="Picture 2627">
          <a:extLst>
            <a:ext uri="{FF2B5EF4-FFF2-40B4-BE49-F238E27FC236}">
              <a16:creationId xmlns:a16="http://schemas.microsoft.com/office/drawing/2014/main" id="{3C6B9B29-2A0B-4C2E-8D23-1D3FBF3B78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29" name="Picture 2628">
          <a:extLst>
            <a:ext uri="{FF2B5EF4-FFF2-40B4-BE49-F238E27FC236}">
              <a16:creationId xmlns:a16="http://schemas.microsoft.com/office/drawing/2014/main" id="{A27B4834-97B4-4C48-9338-94E2D8A1F5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30" name="Picture 2629">
          <a:extLst>
            <a:ext uri="{FF2B5EF4-FFF2-40B4-BE49-F238E27FC236}">
              <a16:creationId xmlns:a16="http://schemas.microsoft.com/office/drawing/2014/main" id="{E42C5A0C-1412-4A98-AF6D-D1B8DBBB80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31" name="Picture 2630">
          <a:extLst>
            <a:ext uri="{FF2B5EF4-FFF2-40B4-BE49-F238E27FC236}">
              <a16:creationId xmlns:a16="http://schemas.microsoft.com/office/drawing/2014/main" id="{B2B4D74C-EB81-49A8-BE7F-AC5C07232D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2632" name="Picture 2631">
          <a:extLst>
            <a:ext uri="{FF2B5EF4-FFF2-40B4-BE49-F238E27FC236}">
              <a16:creationId xmlns:a16="http://schemas.microsoft.com/office/drawing/2014/main" id="{16E158F6-9C78-451F-B5A3-51C17EF666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633" name="Picture 2632">
          <a:extLst>
            <a:ext uri="{FF2B5EF4-FFF2-40B4-BE49-F238E27FC236}">
              <a16:creationId xmlns:a16="http://schemas.microsoft.com/office/drawing/2014/main" id="{C3ACC144-AC87-48C9-8419-39260185CC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34" name="Picture 2633">
          <a:extLst>
            <a:ext uri="{FF2B5EF4-FFF2-40B4-BE49-F238E27FC236}">
              <a16:creationId xmlns:a16="http://schemas.microsoft.com/office/drawing/2014/main" id="{A41E4EB0-B2F6-46A9-B6ED-DCEF4F09AC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35" name="Picture 2634">
          <a:extLst>
            <a:ext uri="{FF2B5EF4-FFF2-40B4-BE49-F238E27FC236}">
              <a16:creationId xmlns:a16="http://schemas.microsoft.com/office/drawing/2014/main" id="{8186762A-68DC-41B3-9B3D-881B026F62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36" name="Picture 2635">
          <a:extLst>
            <a:ext uri="{FF2B5EF4-FFF2-40B4-BE49-F238E27FC236}">
              <a16:creationId xmlns:a16="http://schemas.microsoft.com/office/drawing/2014/main" id="{64DEA6F5-E0F1-4BF4-9424-243EE06B44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37" name="Picture 2636">
          <a:extLst>
            <a:ext uri="{FF2B5EF4-FFF2-40B4-BE49-F238E27FC236}">
              <a16:creationId xmlns:a16="http://schemas.microsoft.com/office/drawing/2014/main" id="{64B3E6FD-183D-480D-B0BB-08EFA2EDE4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38" name="Picture 2637">
          <a:extLst>
            <a:ext uri="{FF2B5EF4-FFF2-40B4-BE49-F238E27FC236}">
              <a16:creationId xmlns:a16="http://schemas.microsoft.com/office/drawing/2014/main" id="{44CB98C0-DB29-4DCF-B321-870316D461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39" name="Picture 2638">
          <a:extLst>
            <a:ext uri="{FF2B5EF4-FFF2-40B4-BE49-F238E27FC236}">
              <a16:creationId xmlns:a16="http://schemas.microsoft.com/office/drawing/2014/main" id="{417A82F9-8A13-4FFE-A487-6207B4CD0E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40" name="Picture 2639">
          <a:extLst>
            <a:ext uri="{FF2B5EF4-FFF2-40B4-BE49-F238E27FC236}">
              <a16:creationId xmlns:a16="http://schemas.microsoft.com/office/drawing/2014/main" id="{DC180410-99F9-44DC-91CA-FCF696531B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41" name="Picture 2640">
          <a:extLst>
            <a:ext uri="{FF2B5EF4-FFF2-40B4-BE49-F238E27FC236}">
              <a16:creationId xmlns:a16="http://schemas.microsoft.com/office/drawing/2014/main" id="{E85E5F78-324F-42C5-BCB6-4B49B79536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71</xdr:row>
      <xdr:rowOff>0</xdr:rowOff>
    </xdr:from>
    <xdr:ext cx="50800" cy="50800"/>
    <xdr:pic>
      <xdr:nvPicPr>
        <xdr:cNvPr id="2642" name="Picture 2641">
          <a:extLst>
            <a:ext uri="{FF2B5EF4-FFF2-40B4-BE49-F238E27FC236}">
              <a16:creationId xmlns:a16="http://schemas.microsoft.com/office/drawing/2014/main" id="{4A4ECA1C-0B65-49A8-8C29-8D4AAFC799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71</xdr:row>
      <xdr:rowOff>0</xdr:rowOff>
    </xdr:from>
    <xdr:ext cx="50800" cy="50800"/>
    <xdr:pic>
      <xdr:nvPicPr>
        <xdr:cNvPr id="2643" name="Picture 2642">
          <a:extLst>
            <a:ext uri="{FF2B5EF4-FFF2-40B4-BE49-F238E27FC236}">
              <a16:creationId xmlns:a16="http://schemas.microsoft.com/office/drawing/2014/main" id="{A1175789-3ABE-4EEB-9933-6DCA3358EE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44" name="Picture 2643">
          <a:extLst>
            <a:ext uri="{FF2B5EF4-FFF2-40B4-BE49-F238E27FC236}">
              <a16:creationId xmlns:a16="http://schemas.microsoft.com/office/drawing/2014/main" id="{94726DFD-1DC0-46D6-9450-D335B8C895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45" name="Picture 2644">
          <a:extLst>
            <a:ext uri="{FF2B5EF4-FFF2-40B4-BE49-F238E27FC236}">
              <a16:creationId xmlns:a16="http://schemas.microsoft.com/office/drawing/2014/main" id="{A8213728-3C00-4947-BD4D-A02ED32F90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46" name="Picture 2645">
          <a:extLst>
            <a:ext uri="{FF2B5EF4-FFF2-40B4-BE49-F238E27FC236}">
              <a16:creationId xmlns:a16="http://schemas.microsoft.com/office/drawing/2014/main" id="{02E5E815-9DD5-4847-9D8F-3D89DE85D3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47" name="Picture 2646">
          <a:extLst>
            <a:ext uri="{FF2B5EF4-FFF2-40B4-BE49-F238E27FC236}">
              <a16:creationId xmlns:a16="http://schemas.microsoft.com/office/drawing/2014/main" id="{E1077281-C443-4FB5-94DD-77FBA35D9B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48" name="Picture 2647">
          <a:extLst>
            <a:ext uri="{FF2B5EF4-FFF2-40B4-BE49-F238E27FC236}">
              <a16:creationId xmlns:a16="http://schemas.microsoft.com/office/drawing/2014/main" id="{72533456-DD9D-45C5-8464-DBEEA8C917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49" name="Picture 2648">
          <a:extLst>
            <a:ext uri="{FF2B5EF4-FFF2-40B4-BE49-F238E27FC236}">
              <a16:creationId xmlns:a16="http://schemas.microsoft.com/office/drawing/2014/main" id="{24D38B1B-ED33-439A-8A8B-6B0D606DCA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50" name="Picture 2649">
          <a:extLst>
            <a:ext uri="{FF2B5EF4-FFF2-40B4-BE49-F238E27FC236}">
              <a16:creationId xmlns:a16="http://schemas.microsoft.com/office/drawing/2014/main" id="{1EED4285-6B32-4A18-9EE9-8046BE5D2E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71</xdr:row>
      <xdr:rowOff>0</xdr:rowOff>
    </xdr:from>
    <xdr:ext cx="50800" cy="50800"/>
    <xdr:pic>
      <xdr:nvPicPr>
        <xdr:cNvPr id="2651" name="Picture 2650">
          <a:extLst>
            <a:ext uri="{FF2B5EF4-FFF2-40B4-BE49-F238E27FC236}">
              <a16:creationId xmlns:a16="http://schemas.microsoft.com/office/drawing/2014/main" id="{EE5FBA0D-03CA-4BDB-8E83-4C875E2290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73</xdr:row>
      <xdr:rowOff>0</xdr:rowOff>
    </xdr:from>
    <xdr:ext cx="50800" cy="50800"/>
    <xdr:pic>
      <xdr:nvPicPr>
        <xdr:cNvPr id="2652" name="Picture 2651">
          <a:extLst>
            <a:ext uri="{FF2B5EF4-FFF2-40B4-BE49-F238E27FC236}">
              <a16:creationId xmlns:a16="http://schemas.microsoft.com/office/drawing/2014/main" id="{528B2654-AD56-4913-8090-AFB4197B61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653" name="Picture 2652">
          <a:extLst>
            <a:ext uri="{FF2B5EF4-FFF2-40B4-BE49-F238E27FC236}">
              <a16:creationId xmlns:a16="http://schemas.microsoft.com/office/drawing/2014/main" id="{E2E7342B-65D0-41C9-959A-921A242D3B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654" name="Picture 2653">
          <a:extLst>
            <a:ext uri="{FF2B5EF4-FFF2-40B4-BE49-F238E27FC236}">
              <a16:creationId xmlns:a16="http://schemas.microsoft.com/office/drawing/2014/main" id="{1F5A1933-1FB9-4196-AD8E-43DC7E422B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655" name="Picture 2654">
          <a:extLst>
            <a:ext uri="{FF2B5EF4-FFF2-40B4-BE49-F238E27FC236}">
              <a16:creationId xmlns:a16="http://schemas.microsoft.com/office/drawing/2014/main" id="{9FC3AE9F-0AC5-4092-B938-D8AEA37807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656" name="Picture 2655">
          <a:extLst>
            <a:ext uri="{FF2B5EF4-FFF2-40B4-BE49-F238E27FC236}">
              <a16:creationId xmlns:a16="http://schemas.microsoft.com/office/drawing/2014/main" id="{685456FB-D8E9-4811-AFCF-015EE5DBE5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72</xdr:row>
      <xdr:rowOff>0</xdr:rowOff>
    </xdr:from>
    <xdr:ext cx="50800" cy="50800"/>
    <xdr:pic>
      <xdr:nvPicPr>
        <xdr:cNvPr id="2657" name="Picture 2656">
          <a:extLst>
            <a:ext uri="{FF2B5EF4-FFF2-40B4-BE49-F238E27FC236}">
              <a16:creationId xmlns:a16="http://schemas.microsoft.com/office/drawing/2014/main" id="{EF2884BD-048D-4AF6-A8C3-5F30679813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58" name="Picture 2657">
          <a:extLst>
            <a:ext uri="{FF2B5EF4-FFF2-40B4-BE49-F238E27FC236}">
              <a16:creationId xmlns:a16="http://schemas.microsoft.com/office/drawing/2014/main" id="{992F9D6C-B5A2-4BD4-B288-690D36660F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2659" name="Picture 2658">
          <a:extLst>
            <a:ext uri="{FF2B5EF4-FFF2-40B4-BE49-F238E27FC236}">
              <a16:creationId xmlns:a16="http://schemas.microsoft.com/office/drawing/2014/main" id="{74EEDAFA-6C4D-4FBE-8BC1-638CBD49BB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2660" name="Picture 2659">
          <a:extLst>
            <a:ext uri="{FF2B5EF4-FFF2-40B4-BE49-F238E27FC236}">
              <a16:creationId xmlns:a16="http://schemas.microsoft.com/office/drawing/2014/main" id="{FA3AD205-0660-4797-B60E-73327ECDDF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61" name="Picture 2660">
          <a:extLst>
            <a:ext uri="{FF2B5EF4-FFF2-40B4-BE49-F238E27FC236}">
              <a16:creationId xmlns:a16="http://schemas.microsoft.com/office/drawing/2014/main" id="{712274F4-E714-49AF-AEA0-4F4CE2CB03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62" name="Picture 2661">
          <a:extLst>
            <a:ext uri="{FF2B5EF4-FFF2-40B4-BE49-F238E27FC236}">
              <a16:creationId xmlns:a16="http://schemas.microsoft.com/office/drawing/2014/main" id="{8D95DD09-65D3-4230-887F-D73ABC5313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63" name="Picture 2662">
          <a:extLst>
            <a:ext uri="{FF2B5EF4-FFF2-40B4-BE49-F238E27FC236}">
              <a16:creationId xmlns:a16="http://schemas.microsoft.com/office/drawing/2014/main" id="{BE1FB4B0-8B1F-44AC-A82F-659C79F86C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64" name="Picture 2663">
          <a:extLst>
            <a:ext uri="{FF2B5EF4-FFF2-40B4-BE49-F238E27FC236}">
              <a16:creationId xmlns:a16="http://schemas.microsoft.com/office/drawing/2014/main" id="{FB3C355F-4B86-4C52-8A20-D855C7860F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65" name="Picture 2664">
          <a:extLst>
            <a:ext uri="{FF2B5EF4-FFF2-40B4-BE49-F238E27FC236}">
              <a16:creationId xmlns:a16="http://schemas.microsoft.com/office/drawing/2014/main" id="{7B5250F5-BF1C-46CB-89CA-729A83FC0E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66" name="Picture 2665">
          <a:extLst>
            <a:ext uri="{FF2B5EF4-FFF2-40B4-BE49-F238E27FC236}">
              <a16:creationId xmlns:a16="http://schemas.microsoft.com/office/drawing/2014/main" id="{D70567EC-ADDD-4B9F-83D3-02A4FC6049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67" name="Picture 2666">
          <a:extLst>
            <a:ext uri="{FF2B5EF4-FFF2-40B4-BE49-F238E27FC236}">
              <a16:creationId xmlns:a16="http://schemas.microsoft.com/office/drawing/2014/main" id="{8B88AD1D-5432-4A9A-89DA-B2CB7A7817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68" name="Picture 2667">
          <a:extLst>
            <a:ext uri="{FF2B5EF4-FFF2-40B4-BE49-F238E27FC236}">
              <a16:creationId xmlns:a16="http://schemas.microsoft.com/office/drawing/2014/main" id="{F48CF0F1-E61C-4226-BCBC-508560767C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69" name="Picture 2668">
          <a:extLst>
            <a:ext uri="{FF2B5EF4-FFF2-40B4-BE49-F238E27FC236}">
              <a16:creationId xmlns:a16="http://schemas.microsoft.com/office/drawing/2014/main" id="{58661E63-B4A3-49DB-8534-B72F324AE2F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70" name="Picture 2669">
          <a:extLst>
            <a:ext uri="{FF2B5EF4-FFF2-40B4-BE49-F238E27FC236}">
              <a16:creationId xmlns:a16="http://schemas.microsoft.com/office/drawing/2014/main" id="{768BD7B2-4287-4310-81BF-BA3CAA1144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71" name="Picture 2670">
          <a:extLst>
            <a:ext uri="{FF2B5EF4-FFF2-40B4-BE49-F238E27FC236}">
              <a16:creationId xmlns:a16="http://schemas.microsoft.com/office/drawing/2014/main" id="{BA495850-42CE-4ABD-B9EC-C5E52FC910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72" name="Picture 2671">
          <a:extLst>
            <a:ext uri="{FF2B5EF4-FFF2-40B4-BE49-F238E27FC236}">
              <a16:creationId xmlns:a16="http://schemas.microsoft.com/office/drawing/2014/main" id="{D7B54052-148D-4BCB-9789-BF0295514E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73" name="Picture 2672">
          <a:extLst>
            <a:ext uri="{FF2B5EF4-FFF2-40B4-BE49-F238E27FC236}">
              <a16:creationId xmlns:a16="http://schemas.microsoft.com/office/drawing/2014/main" id="{01AF6B65-7A1A-4E45-8489-AACE04BF5E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74" name="Picture 2673">
          <a:extLst>
            <a:ext uri="{FF2B5EF4-FFF2-40B4-BE49-F238E27FC236}">
              <a16:creationId xmlns:a16="http://schemas.microsoft.com/office/drawing/2014/main" id="{E36CDC4C-0632-4B0B-9EBB-D2CA43A55D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75" name="Picture 2674">
          <a:extLst>
            <a:ext uri="{FF2B5EF4-FFF2-40B4-BE49-F238E27FC236}">
              <a16:creationId xmlns:a16="http://schemas.microsoft.com/office/drawing/2014/main" id="{CA46A8D5-5038-40F9-A0A9-81B25386B7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2676" name="Picture 2675">
          <a:extLst>
            <a:ext uri="{FF2B5EF4-FFF2-40B4-BE49-F238E27FC236}">
              <a16:creationId xmlns:a16="http://schemas.microsoft.com/office/drawing/2014/main" id="{188ECB04-F0F5-4534-BA79-51B6B57A21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2677" name="Picture 2676">
          <a:extLst>
            <a:ext uri="{FF2B5EF4-FFF2-40B4-BE49-F238E27FC236}">
              <a16:creationId xmlns:a16="http://schemas.microsoft.com/office/drawing/2014/main" id="{EE788E34-036B-4845-872C-36C6DB1E9D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78" name="Picture 2677">
          <a:extLst>
            <a:ext uri="{FF2B5EF4-FFF2-40B4-BE49-F238E27FC236}">
              <a16:creationId xmlns:a16="http://schemas.microsoft.com/office/drawing/2014/main" id="{EC5AE753-524B-4283-B773-497C9213AD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79" name="Picture 2678">
          <a:extLst>
            <a:ext uri="{FF2B5EF4-FFF2-40B4-BE49-F238E27FC236}">
              <a16:creationId xmlns:a16="http://schemas.microsoft.com/office/drawing/2014/main" id="{5A25EA4F-F320-4863-973B-BD65BAF079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80" name="Picture 2679">
          <a:extLst>
            <a:ext uri="{FF2B5EF4-FFF2-40B4-BE49-F238E27FC236}">
              <a16:creationId xmlns:a16="http://schemas.microsoft.com/office/drawing/2014/main" id="{5405AEFA-9B0E-4686-850C-D3AD72FE3B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81" name="Picture 2680">
          <a:extLst>
            <a:ext uri="{FF2B5EF4-FFF2-40B4-BE49-F238E27FC236}">
              <a16:creationId xmlns:a16="http://schemas.microsoft.com/office/drawing/2014/main" id="{B7E731FD-AF0A-4190-A4BA-2A1DBE9223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2682" name="Picture 2681">
          <a:extLst>
            <a:ext uri="{FF2B5EF4-FFF2-40B4-BE49-F238E27FC236}">
              <a16:creationId xmlns:a16="http://schemas.microsoft.com/office/drawing/2014/main" id="{B1020643-77DD-4288-96F2-B851A641DF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2683" name="Picture 2682">
          <a:extLst>
            <a:ext uri="{FF2B5EF4-FFF2-40B4-BE49-F238E27FC236}">
              <a16:creationId xmlns:a16="http://schemas.microsoft.com/office/drawing/2014/main" id="{5F315B23-E8C8-43FA-888E-95A5E222BD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84" name="Picture 2683">
          <a:extLst>
            <a:ext uri="{FF2B5EF4-FFF2-40B4-BE49-F238E27FC236}">
              <a16:creationId xmlns:a16="http://schemas.microsoft.com/office/drawing/2014/main" id="{02C9D051-4C9A-4AB2-B552-5BA454DD6B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85" name="Picture 2684">
          <a:extLst>
            <a:ext uri="{FF2B5EF4-FFF2-40B4-BE49-F238E27FC236}">
              <a16:creationId xmlns:a16="http://schemas.microsoft.com/office/drawing/2014/main" id="{575848E6-2623-4E93-93F0-F1194334E7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86" name="Picture 2685">
          <a:extLst>
            <a:ext uri="{FF2B5EF4-FFF2-40B4-BE49-F238E27FC236}">
              <a16:creationId xmlns:a16="http://schemas.microsoft.com/office/drawing/2014/main" id="{8BCDC117-C361-44F6-A0CE-DC7C3D36ED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87" name="Picture 2686">
          <a:extLst>
            <a:ext uri="{FF2B5EF4-FFF2-40B4-BE49-F238E27FC236}">
              <a16:creationId xmlns:a16="http://schemas.microsoft.com/office/drawing/2014/main" id="{174E2D02-7730-433E-A3DE-5DA0BDF3FC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88" name="Picture 2687">
          <a:extLst>
            <a:ext uri="{FF2B5EF4-FFF2-40B4-BE49-F238E27FC236}">
              <a16:creationId xmlns:a16="http://schemas.microsoft.com/office/drawing/2014/main" id="{F0F781F1-EB6B-4CF1-9AEA-B81F0F7C93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89" name="Picture 2688">
          <a:extLst>
            <a:ext uri="{FF2B5EF4-FFF2-40B4-BE49-F238E27FC236}">
              <a16:creationId xmlns:a16="http://schemas.microsoft.com/office/drawing/2014/main" id="{A1EFCA22-1AB8-4092-81BF-3654BF193B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90" name="Picture 2689">
          <a:extLst>
            <a:ext uri="{FF2B5EF4-FFF2-40B4-BE49-F238E27FC236}">
              <a16:creationId xmlns:a16="http://schemas.microsoft.com/office/drawing/2014/main" id="{0C664BBB-D234-4CCA-8134-86CA0E718A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91" name="Picture 2690">
          <a:extLst>
            <a:ext uri="{FF2B5EF4-FFF2-40B4-BE49-F238E27FC236}">
              <a16:creationId xmlns:a16="http://schemas.microsoft.com/office/drawing/2014/main" id="{CF8E193B-D98B-40AF-B3E4-0F983D86B5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92" name="Picture 2691">
          <a:extLst>
            <a:ext uri="{FF2B5EF4-FFF2-40B4-BE49-F238E27FC236}">
              <a16:creationId xmlns:a16="http://schemas.microsoft.com/office/drawing/2014/main" id="{79FB6DC4-D3BE-4516-ADCC-F4E98C963C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2693" name="Picture 2692">
          <a:extLst>
            <a:ext uri="{FF2B5EF4-FFF2-40B4-BE49-F238E27FC236}">
              <a16:creationId xmlns:a16="http://schemas.microsoft.com/office/drawing/2014/main" id="{5112C22F-11F0-43AD-9489-0CF284D7DE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2694" name="Picture 2693">
          <a:extLst>
            <a:ext uri="{FF2B5EF4-FFF2-40B4-BE49-F238E27FC236}">
              <a16:creationId xmlns:a16="http://schemas.microsoft.com/office/drawing/2014/main" id="{5831353D-6E29-4239-A9D2-BFB992247C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95" name="Picture 2694">
          <a:extLst>
            <a:ext uri="{FF2B5EF4-FFF2-40B4-BE49-F238E27FC236}">
              <a16:creationId xmlns:a16="http://schemas.microsoft.com/office/drawing/2014/main" id="{05FCA75A-310A-4742-B982-F41BFCDF83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96" name="Picture 2695">
          <a:extLst>
            <a:ext uri="{FF2B5EF4-FFF2-40B4-BE49-F238E27FC236}">
              <a16:creationId xmlns:a16="http://schemas.microsoft.com/office/drawing/2014/main" id="{3D48FD77-4D6C-4B66-B999-28EB2B35F1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97" name="Picture 2696">
          <a:extLst>
            <a:ext uri="{FF2B5EF4-FFF2-40B4-BE49-F238E27FC236}">
              <a16:creationId xmlns:a16="http://schemas.microsoft.com/office/drawing/2014/main" id="{5C42B96E-BD33-44EB-B8F0-5364C0EFCE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98" name="Picture 2697">
          <a:extLst>
            <a:ext uri="{FF2B5EF4-FFF2-40B4-BE49-F238E27FC236}">
              <a16:creationId xmlns:a16="http://schemas.microsoft.com/office/drawing/2014/main" id="{5CD12BAC-E7A4-46B2-B622-6199898C3C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699" name="Picture 2698">
          <a:extLst>
            <a:ext uri="{FF2B5EF4-FFF2-40B4-BE49-F238E27FC236}">
              <a16:creationId xmlns:a16="http://schemas.microsoft.com/office/drawing/2014/main" id="{C15DE25C-4641-47B3-BB98-399BF792E5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2700" name="Picture 2699">
          <a:extLst>
            <a:ext uri="{FF2B5EF4-FFF2-40B4-BE49-F238E27FC236}">
              <a16:creationId xmlns:a16="http://schemas.microsoft.com/office/drawing/2014/main" id="{7F70873F-3D04-43E9-8BC4-EB0F3D060D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2701" name="Picture 2700">
          <a:extLst>
            <a:ext uri="{FF2B5EF4-FFF2-40B4-BE49-F238E27FC236}">
              <a16:creationId xmlns:a16="http://schemas.microsoft.com/office/drawing/2014/main" id="{01F33049-70E5-4121-B925-E0E4D92383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02" name="Picture 2701">
          <a:extLst>
            <a:ext uri="{FF2B5EF4-FFF2-40B4-BE49-F238E27FC236}">
              <a16:creationId xmlns:a16="http://schemas.microsoft.com/office/drawing/2014/main" id="{2DB86881-B148-4E78-9FEB-52CA4663F3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03" name="Picture 2702">
          <a:extLst>
            <a:ext uri="{FF2B5EF4-FFF2-40B4-BE49-F238E27FC236}">
              <a16:creationId xmlns:a16="http://schemas.microsoft.com/office/drawing/2014/main" id="{F6413618-D141-4B0F-86B6-51040DDBD2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04" name="Picture 2703">
          <a:extLst>
            <a:ext uri="{FF2B5EF4-FFF2-40B4-BE49-F238E27FC236}">
              <a16:creationId xmlns:a16="http://schemas.microsoft.com/office/drawing/2014/main" id="{77C05256-A88B-4BC2-8839-4BE3C075C6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05" name="Picture 2704">
          <a:extLst>
            <a:ext uri="{FF2B5EF4-FFF2-40B4-BE49-F238E27FC236}">
              <a16:creationId xmlns:a16="http://schemas.microsoft.com/office/drawing/2014/main" id="{4802D4A7-66C3-47E5-9AD9-0AE8390C7C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06" name="Picture 2705">
          <a:extLst>
            <a:ext uri="{FF2B5EF4-FFF2-40B4-BE49-F238E27FC236}">
              <a16:creationId xmlns:a16="http://schemas.microsoft.com/office/drawing/2014/main" id="{D73BC73C-FDAE-4E5A-9A4A-ADB9208062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07" name="Picture 2706">
          <a:extLst>
            <a:ext uri="{FF2B5EF4-FFF2-40B4-BE49-F238E27FC236}">
              <a16:creationId xmlns:a16="http://schemas.microsoft.com/office/drawing/2014/main" id="{E8F64034-DA5B-46D3-A8F9-6605C397D5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08" name="Picture 2707">
          <a:extLst>
            <a:ext uri="{FF2B5EF4-FFF2-40B4-BE49-F238E27FC236}">
              <a16:creationId xmlns:a16="http://schemas.microsoft.com/office/drawing/2014/main" id="{23C71B52-55C9-4FF9-8164-85159ABBA5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09" name="Picture 2708">
          <a:extLst>
            <a:ext uri="{FF2B5EF4-FFF2-40B4-BE49-F238E27FC236}">
              <a16:creationId xmlns:a16="http://schemas.microsoft.com/office/drawing/2014/main" id="{2D696EA3-DB7B-4C0F-ABE1-2E8278F5C8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72</xdr:row>
      <xdr:rowOff>0</xdr:rowOff>
    </xdr:from>
    <xdr:ext cx="50800" cy="50800"/>
    <xdr:pic>
      <xdr:nvPicPr>
        <xdr:cNvPr id="2710" name="Picture 2709">
          <a:extLst>
            <a:ext uri="{FF2B5EF4-FFF2-40B4-BE49-F238E27FC236}">
              <a16:creationId xmlns:a16="http://schemas.microsoft.com/office/drawing/2014/main" id="{1A3FF62B-A87C-4044-B427-4A93FCBBA9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72</xdr:row>
      <xdr:rowOff>0</xdr:rowOff>
    </xdr:from>
    <xdr:ext cx="50800" cy="50800"/>
    <xdr:pic>
      <xdr:nvPicPr>
        <xdr:cNvPr id="2711" name="Picture 2710">
          <a:extLst>
            <a:ext uri="{FF2B5EF4-FFF2-40B4-BE49-F238E27FC236}">
              <a16:creationId xmlns:a16="http://schemas.microsoft.com/office/drawing/2014/main" id="{A641E31C-3137-4C54-82C2-0B0212EF69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12" name="Picture 2711">
          <a:extLst>
            <a:ext uri="{FF2B5EF4-FFF2-40B4-BE49-F238E27FC236}">
              <a16:creationId xmlns:a16="http://schemas.microsoft.com/office/drawing/2014/main" id="{BB74812B-594A-40ED-B7E3-493F85F089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13" name="Picture 2712">
          <a:extLst>
            <a:ext uri="{FF2B5EF4-FFF2-40B4-BE49-F238E27FC236}">
              <a16:creationId xmlns:a16="http://schemas.microsoft.com/office/drawing/2014/main" id="{BE98A58C-BA9C-480E-8387-84C28D2EF1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14" name="Picture 2713">
          <a:extLst>
            <a:ext uri="{FF2B5EF4-FFF2-40B4-BE49-F238E27FC236}">
              <a16:creationId xmlns:a16="http://schemas.microsoft.com/office/drawing/2014/main" id="{C2DEB157-66AA-45D9-B07B-AAB69910E1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15" name="Picture 2714">
          <a:extLst>
            <a:ext uri="{FF2B5EF4-FFF2-40B4-BE49-F238E27FC236}">
              <a16:creationId xmlns:a16="http://schemas.microsoft.com/office/drawing/2014/main" id="{B157303C-0CE9-44D5-8D3E-73C4ECA6E0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16" name="Picture 2715">
          <a:extLst>
            <a:ext uri="{FF2B5EF4-FFF2-40B4-BE49-F238E27FC236}">
              <a16:creationId xmlns:a16="http://schemas.microsoft.com/office/drawing/2014/main" id="{18BDE668-C140-47F2-90EE-A58E2E3BF2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17" name="Picture 2716">
          <a:extLst>
            <a:ext uri="{FF2B5EF4-FFF2-40B4-BE49-F238E27FC236}">
              <a16:creationId xmlns:a16="http://schemas.microsoft.com/office/drawing/2014/main" id="{5E13E433-E709-4736-8706-75A57FF9BD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18" name="Picture 2717">
          <a:extLst>
            <a:ext uri="{FF2B5EF4-FFF2-40B4-BE49-F238E27FC236}">
              <a16:creationId xmlns:a16="http://schemas.microsoft.com/office/drawing/2014/main" id="{FE476FF5-5666-40CC-A3BA-6F3A40AB74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72</xdr:row>
      <xdr:rowOff>0</xdr:rowOff>
    </xdr:from>
    <xdr:ext cx="50800" cy="50800"/>
    <xdr:pic>
      <xdr:nvPicPr>
        <xdr:cNvPr id="2719" name="Picture 2718">
          <a:extLst>
            <a:ext uri="{FF2B5EF4-FFF2-40B4-BE49-F238E27FC236}">
              <a16:creationId xmlns:a16="http://schemas.microsoft.com/office/drawing/2014/main" id="{961A42A8-391B-4130-8EC4-F01031842C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73</xdr:row>
      <xdr:rowOff>0</xdr:rowOff>
    </xdr:from>
    <xdr:ext cx="50800" cy="50800"/>
    <xdr:pic>
      <xdr:nvPicPr>
        <xdr:cNvPr id="2720" name="Picture 2719">
          <a:extLst>
            <a:ext uri="{FF2B5EF4-FFF2-40B4-BE49-F238E27FC236}">
              <a16:creationId xmlns:a16="http://schemas.microsoft.com/office/drawing/2014/main" id="{5E191154-60C5-4D6D-A8B0-CAB6F7BC19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21" name="Picture 2720">
          <a:extLst>
            <a:ext uri="{FF2B5EF4-FFF2-40B4-BE49-F238E27FC236}">
              <a16:creationId xmlns:a16="http://schemas.microsoft.com/office/drawing/2014/main" id="{1700BA71-B87C-44CB-B44C-0A5FE6EF44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722" name="Picture 2721">
          <a:extLst>
            <a:ext uri="{FF2B5EF4-FFF2-40B4-BE49-F238E27FC236}">
              <a16:creationId xmlns:a16="http://schemas.microsoft.com/office/drawing/2014/main" id="{4F76E8DC-E9BC-4FB5-A8A3-4B58ED2872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723" name="Picture 2722">
          <a:extLst>
            <a:ext uri="{FF2B5EF4-FFF2-40B4-BE49-F238E27FC236}">
              <a16:creationId xmlns:a16="http://schemas.microsoft.com/office/drawing/2014/main" id="{8D31C7FE-ABF3-4705-B9B4-29866EEF2C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24" name="Picture 2723">
          <a:extLst>
            <a:ext uri="{FF2B5EF4-FFF2-40B4-BE49-F238E27FC236}">
              <a16:creationId xmlns:a16="http://schemas.microsoft.com/office/drawing/2014/main" id="{2938CA7E-9DB6-467A-B8FE-81252D7D96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25" name="Picture 2724">
          <a:extLst>
            <a:ext uri="{FF2B5EF4-FFF2-40B4-BE49-F238E27FC236}">
              <a16:creationId xmlns:a16="http://schemas.microsoft.com/office/drawing/2014/main" id="{52448413-52DA-4FDE-9931-9774D8B1CD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26" name="Picture 2725">
          <a:extLst>
            <a:ext uri="{FF2B5EF4-FFF2-40B4-BE49-F238E27FC236}">
              <a16:creationId xmlns:a16="http://schemas.microsoft.com/office/drawing/2014/main" id="{1E1FAEC4-615E-43C1-B98E-7E66676A1B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27" name="Picture 2726">
          <a:extLst>
            <a:ext uri="{FF2B5EF4-FFF2-40B4-BE49-F238E27FC236}">
              <a16:creationId xmlns:a16="http://schemas.microsoft.com/office/drawing/2014/main" id="{FAA7AE3A-F0F7-4CF1-8BC7-A32FA087E6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28" name="Picture 2727">
          <a:extLst>
            <a:ext uri="{FF2B5EF4-FFF2-40B4-BE49-F238E27FC236}">
              <a16:creationId xmlns:a16="http://schemas.microsoft.com/office/drawing/2014/main" id="{3B82E173-8F30-4409-9DC2-299EB3EF2E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29" name="Picture 2728">
          <a:extLst>
            <a:ext uri="{FF2B5EF4-FFF2-40B4-BE49-F238E27FC236}">
              <a16:creationId xmlns:a16="http://schemas.microsoft.com/office/drawing/2014/main" id="{B2516DB6-9F06-4737-8FB4-576FBD2F87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30" name="Picture 2729">
          <a:extLst>
            <a:ext uri="{FF2B5EF4-FFF2-40B4-BE49-F238E27FC236}">
              <a16:creationId xmlns:a16="http://schemas.microsoft.com/office/drawing/2014/main" id="{DF890818-BBF1-4AB0-A396-A431C9CF22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31" name="Picture 2730">
          <a:extLst>
            <a:ext uri="{FF2B5EF4-FFF2-40B4-BE49-F238E27FC236}">
              <a16:creationId xmlns:a16="http://schemas.microsoft.com/office/drawing/2014/main" id="{D03F30D7-5C0D-4A17-8033-5A31E0C0A1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32" name="Picture 2731">
          <a:extLst>
            <a:ext uri="{FF2B5EF4-FFF2-40B4-BE49-F238E27FC236}">
              <a16:creationId xmlns:a16="http://schemas.microsoft.com/office/drawing/2014/main" id="{5D2C274E-E427-4162-A059-5233D77C60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33" name="Picture 2732">
          <a:extLst>
            <a:ext uri="{FF2B5EF4-FFF2-40B4-BE49-F238E27FC236}">
              <a16:creationId xmlns:a16="http://schemas.microsoft.com/office/drawing/2014/main" id="{F3CAE02C-DF5D-4041-90E0-6E5E133457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34" name="Picture 2733">
          <a:extLst>
            <a:ext uri="{FF2B5EF4-FFF2-40B4-BE49-F238E27FC236}">
              <a16:creationId xmlns:a16="http://schemas.microsoft.com/office/drawing/2014/main" id="{54FF4311-928C-49B3-91F1-71BA30AA86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35" name="Picture 2734">
          <a:extLst>
            <a:ext uri="{FF2B5EF4-FFF2-40B4-BE49-F238E27FC236}">
              <a16:creationId xmlns:a16="http://schemas.microsoft.com/office/drawing/2014/main" id="{1B57DA31-0A8B-402E-B92B-FA8032DD69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36" name="Picture 2735">
          <a:extLst>
            <a:ext uri="{FF2B5EF4-FFF2-40B4-BE49-F238E27FC236}">
              <a16:creationId xmlns:a16="http://schemas.microsoft.com/office/drawing/2014/main" id="{5008AC5E-74C9-4401-9592-589FA3C210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37" name="Picture 2736">
          <a:extLst>
            <a:ext uri="{FF2B5EF4-FFF2-40B4-BE49-F238E27FC236}">
              <a16:creationId xmlns:a16="http://schemas.microsoft.com/office/drawing/2014/main" id="{E6E64283-23FD-4C64-8B6B-0CD645ACB4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38" name="Picture 2737">
          <a:extLst>
            <a:ext uri="{FF2B5EF4-FFF2-40B4-BE49-F238E27FC236}">
              <a16:creationId xmlns:a16="http://schemas.microsoft.com/office/drawing/2014/main" id="{C2C0BD4C-94FC-4055-BBB0-B18A6772C7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739" name="Picture 2738">
          <a:extLst>
            <a:ext uri="{FF2B5EF4-FFF2-40B4-BE49-F238E27FC236}">
              <a16:creationId xmlns:a16="http://schemas.microsoft.com/office/drawing/2014/main" id="{9A4377E5-A1F3-41C0-A437-A24F8F5D8F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740" name="Picture 2739">
          <a:extLst>
            <a:ext uri="{FF2B5EF4-FFF2-40B4-BE49-F238E27FC236}">
              <a16:creationId xmlns:a16="http://schemas.microsoft.com/office/drawing/2014/main" id="{046B8BBA-D20D-49B9-AB7D-D58FAF0BB1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41" name="Picture 2740">
          <a:extLst>
            <a:ext uri="{FF2B5EF4-FFF2-40B4-BE49-F238E27FC236}">
              <a16:creationId xmlns:a16="http://schemas.microsoft.com/office/drawing/2014/main" id="{4954E9CF-1C2F-4669-8006-F57CD1C6C6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42" name="Picture 2741">
          <a:extLst>
            <a:ext uri="{FF2B5EF4-FFF2-40B4-BE49-F238E27FC236}">
              <a16:creationId xmlns:a16="http://schemas.microsoft.com/office/drawing/2014/main" id="{BA4B40AE-9342-46CF-880D-1F59C780A1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43" name="Picture 2742">
          <a:extLst>
            <a:ext uri="{FF2B5EF4-FFF2-40B4-BE49-F238E27FC236}">
              <a16:creationId xmlns:a16="http://schemas.microsoft.com/office/drawing/2014/main" id="{2F4386F8-8D38-4704-B810-3207C03996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44" name="Picture 2743">
          <a:extLst>
            <a:ext uri="{FF2B5EF4-FFF2-40B4-BE49-F238E27FC236}">
              <a16:creationId xmlns:a16="http://schemas.microsoft.com/office/drawing/2014/main" id="{238C3E60-5F84-40DA-AD1E-260EB0C9ED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745" name="Picture 2744">
          <a:extLst>
            <a:ext uri="{FF2B5EF4-FFF2-40B4-BE49-F238E27FC236}">
              <a16:creationId xmlns:a16="http://schemas.microsoft.com/office/drawing/2014/main" id="{511BC28C-CBD2-4BEB-97F7-262CBEA176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746" name="Picture 2745">
          <a:extLst>
            <a:ext uri="{FF2B5EF4-FFF2-40B4-BE49-F238E27FC236}">
              <a16:creationId xmlns:a16="http://schemas.microsoft.com/office/drawing/2014/main" id="{C042D65F-D2E2-4684-9782-23DED070BE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47" name="Picture 2746">
          <a:extLst>
            <a:ext uri="{FF2B5EF4-FFF2-40B4-BE49-F238E27FC236}">
              <a16:creationId xmlns:a16="http://schemas.microsoft.com/office/drawing/2014/main" id="{AF66B9E3-3A69-4193-BADC-7832DB1E44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48" name="Picture 2747">
          <a:extLst>
            <a:ext uri="{FF2B5EF4-FFF2-40B4-BE49-F238E27FC236}">
              <a16:creationId xmlns:a16="http://schemas.microsoft.com/office/drawing/2014/main" id="{5F99F3FA-BB60-450A-8A0E-765F7B7C7D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49" name="Picture 2748">
          <a:extLst>
            <a:ext uri="{FF2B5EF4-FFF2-40B4-BE49-F238E27FC236}">
              <a16:creationId xmlns:a16="http://schemas.microsoft.com/office/drawing/2014/main" id="{1D5101C6-D7C1-416A-B8F9-40CEBF360C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50" name="Picture 2749">
          <a:extLst>
            <a:ext uri="{FF2B5EF4-FFF2-40B4-BE49-F238E27FC236}">
              <a16:creationId xmlns:a16="http://schemas.microsoft.com/office/drawing/2014/main" id="{0F810AD1-8BC9-4404-B165-771F0EA64D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51" name="Picture 2750">
          <a:extLst>
            <a:ext uri="{FF2B5EF4-FFF2-40B4-BE49-F238E27FC236}">
              <a16:creationId xmlns:a16="http://schemas.microsoft.com/office/drawing/2014/main" id="{0F09F59C-8D7A-493E-A688-16C7F1661C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52" name="Picture 2751">
          <a:extLst>
            <a:ext uri="{FF2B5EF4-FFF2-40B4-BE49-F238E27FC236}">
              <a16:creationId xmlns:a16="http://schemas.microsoft.com/office/drawing/2014/main" id="{7D9C167A-B864-437E-BBA1-2FB21CEABA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53" name="Picture 2752">
          <a:extLst>
            <a:ext uri="{FF2B5EF4-FFF2-40B4-BE49-F238E27FC236}">
              <a16:creationId xmlns:a16="http://schemas.microsoft.com/office/drawing/2014/main" id="{CCA6BD69-A5E6-4843-B44A-2904F86C28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54" name="Picture 2753">
          <a:extLst>
            <a:ext uri="{FF2B5EF4-FFF2-40B4-BE49-F238E27FC236}">
              <a16:creationId xmlns:a16="http://schemas.microsoft.com/office/drawing/2014/main" id="{86C236E2-7474-48BA-B6A9-B0DF339D03B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55" name="Picture 2754">
          <a:extLst>
            <a:ext uri="{FF2B5EF4-FFF2-40B4-BE49-F238E27FC236}">
              <a16:creationId xmlns:a16="http://schemas.microsoft.com/office/drawing/2014/main" id="{3C003631-B1A7-4138-A4C8-E980D93E27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756" name="Picture 2755">
          <a:extLst>
            <a:ext uri="{FF2B5EF4-FFF2-40B4-BE49-F238E27FC236}">
              <a16:creationId xmlns:a16="http://schemas.microsoft.com/office/drawing/2014/main" id="{FFFE6E56-219B-4B79-9F0E-F4E059ABC3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757" name="Picture 2756">
          <a:extLst>
            <a:ext uri="{FF2B5EF4-FFF2-40B4-BE49-F238E27FC236}">
              <a16:creationId xmlns:a16="http://schemas.microsoft.com/office/drawing/2014/main" id="{81FC993A-D0F6-4C35-BB61-1F68C4B472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58" name="Picture 2757">
          <a:extLst>
            <a:ext uri="{FF2B5EF4-FFF2-40B4-BE49-F238E27FC236}">
              <a16:creationId xmlns:a16="http://schemas.microsoft.com/office/drawing/2014/main" id="{63298250-8DFC-44AA-A4A6-6955A5713F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59" name="Picture 2758">
          <a:extLst>
            <a:ext uri="{FF2B5EF4-FFF2-40B4-BE49-F238E27FC236}">
              <a16:creationId xmlns:a16="http://schemas.microsoft.com/office/drawing/2014/main" id="{56432B2E-EBF1-4602-B5A0-7F05DAD7BE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60" name="Picture 2759">
          <a:extLst>
            <a:ext uri="{FF2B5EF4-FFF2-40B4-BE49-F238E27FC236}">
              <a16:creationId xmlns:a16="http://schemas.microsoft.com/office/drawing/2014/main" id="{8C743F9D-3C34-4306-86FC-22B7B5198B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61" name="Picture 2760">
          <a:extLst>
            <a:ext uri="{FF2B5EF4-FFF2-40B4-BE49-F238E27FC236}">
              <a16:creationId xmlns:a16="http://schemas.microsoft.com/office/drawing/2014/main" id="{26691CDD-01CB-430E-A022-C83C38705A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62" name="Picture 2761">
          <a:extLst>
            <a:ext uri="{FF2B5EF4-FFF2-40B4-BE49-F238E27FC236}">
              <a16:creationId xmlns:a16="http://schemas.microsoft.com/office/drawing/2014/main" id="{CAA05D18-7721-4BAC-8EE6-FB7EC06382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763" name="Picture 2762">
          <a:extLst>
            <a:ext uri="{FF2B5EF4-FFF2-40B4-BE49-F238E27FC236}">
              <a16:creationId xmlns:a16="http://schemas.microsoft.com/office/drawing/2014/main" id="{480B364D-D561-46D3-B81F-42DC5A02CA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764" name="Picture 2763">
          <a:extLst>
            <a:ext uri="{FF2B5EF4-FFF2-40B4-BE49-F238E27FC236}">
              <a16:creationId xmlns:a16="http://schemas.microsoft.com/office/drawing/2014/main" id="{847B06DC-6E8E-4E86-A1DB-EA997FAE6B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65" name="Picture 2764">
          <a:extLst>
            <a:ext uri="{FF2B5EF4-FFF2-40B4-BE49-F238E27FC236}">
              <a16:creationId xmlns:a16="http://schemas.microsoft.com/office/drawing/2014/main" id="{FE80CE13-FFC3-4293-A041-4273CE3FA1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66" name="Picture 2765">
          <a:extLst>
            <a:ext uri="{FF2B5EF4-FFF2-40B4-BE49-F238E27FC236}">
              <a16:creationId xmlns:a16="http://schemas.microsoft.com/office/drawing/2014/main" id="{ECE472CA-2582-46AB-A596-3FC7F96969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67" name="Picture 2766">
          <a:extLst>
            <a:ext uri="{FF2B5EF4-FFF2-40B4-BE49-F238E27FC236}">
              <a16:creationId xmlns:a16="http://schemas.microsoft.com/office/drawing/2014/main" id="{1F209DF9-FA3F-488A-88BF-B51C21BD90F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68" name="Picture 2767">
          <a:extLst>
            <a:ext uri="{FF2B5EF4-FFF2-40B4-BE49-F238E27FC236}">
              <a16:creationId xmlns:a16="http://schemas.microsoft.com/office/drawing/2014/main" id="{BC45577F-B3F8-426C-BF35-E89212D977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69" name="Picture 2768">
          <a:extLst>
            <a:ext uri="{FF2B5EF4-FFF2-40B4-BE49-F238E27FC236}">
              <a16:creationId xmlns:a16="http://schemas.microsoft.com/office/drawing/2014/main" id="{1FBC30CB-69C6-40A6-A804-A27E4E73DE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70" name="Picture 2769">
          <a:extLst>
            <a:ext uri="{FF2B5EF4-FFF2-40B4-BE49-F238E27FC236}">
              <a16:creationId xmlns:a16="http://schemas.microsoft.com/office/drawing/2014/main" id="{4794295E-A3B4-487D-A54C-B0C7ADA53F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71" name="Picture 2770">
          <a:extLst>
            <a:ext uri="{FF2B5EF4-FFF2-40B4-BE49-F238E27FC236}">
              <a16:creationId xmlns:a16="http://schemas.microsoft.com/office/drawing/2014/main" id="{97CF1DDA-2B2A-4492-B66C-3B9F8D8E93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72" name="Picture 2771">
          <a:extLst>
            <a:ext uri="{FF2B5EF4-FFF2-40B4-BE49-F238E27FC236}">
              <a16:creationId xmlns:a16="http://schemas.microsoft.com/office/drawing/2014/main" id="{81652166-8FCD-48FF-884E-4150D91156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773" name="Picture 2772">
          <a:extLst>
            <a:ext uri="{FF2B5EF4-FFF2-40B4-BE49-F238E27FC236}">
              <a16:creationId xmlns:a16="http://schemas.microsoft.com/office/drawing/2014/main" id="{6CDD8FD8-BB36-48DE-8A18-004C0587B3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774" name="Picture 2773">
          <a:extLst>
            <a:ext uri="{FF2B5EF4-FFF2-40B4-BE49-F238E27FC236}">
              <a16:creationId xmlns:a16="http://schemas.microsoft.com/office/drawing/2014/main" id="{B3999363-F13F-4F34-B3E7-214958D244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75" name="Picture 2774">
          <a:extLst>
            <a:ext uri="{FF2B5EF4-FFF2-40B4-BE49-F238E27FC236}">
              <a16:creationId xmlns:a16="http://schemas.microsoft.com/office/drawing/2014/main" id="{0E155D31-5624-4994-9A1E-2383CB7FE2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76" name="Picture 2775">
          <a:extLst>
            <a:ext uri="{FF2B5EF4-FFF2-40B4-BE49-F238E27FC236}">
              <a16:creationId xmlns:a16="http://schemas.microsoft.com/office/drawing/2014/main" id="{96524E80-455F-4605-BCF3-1B4DC78EF8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77" name="Picture 2776">
          <a:extLst>
            <a:ext uri="{FF2B5EF4-FFF2-40B4-BE49-F238E27FC236}">
              <a16:creationId xmlns:a16="http://schemas.microsoft.com/office/drawing/2014/main" id="{015E90FC-76AB-4F16-BB9A-127FE72450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78" name="Picture 2777">
          <a:extLst>
            <a:ext uri="{FF2B5EF4-FFF2-40B4-BE49-F238E27FC236}">
              <a16:creationId xmlns:a16="http://schemas.microsoft.com/office/drawing/2014/main" id="{C0604DE5-97C5-4E42-80AB-25E1B44DF1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79" name="Picture 2778">
          <a:extLst>
            <a:ext uri="{FF2B5EF4-FFF2-40B4-BE49-F238E27FC236}">
              <a16:creationId xmlns:a16="http://schemas.microsoft.com/office/drawing/2014/main" id="{CD87CD0F-3887-4B57-AB58-CD9ED80191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80" name="Picture 2779">
          <a:extLst>
            <a:ext uri="{FF2B5EF4-FFF2-40B4-BE49-F238E27FC236}">
              <a16:creationId xmlns:a16="http://schemas.microsoft.com/office/drawing/2014/main" id="{8ADAAB6C-0C69-4265-AC2F-C51B583663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81" name="Picture 2780">
          <a:extLst>
            <a:ext uri="{FF2B5EF4-FFF2-40B4-BE49-F238E27FC236}">
              <a16:creationId xmlns:a16="http://schemas.microsoft.com/office/drawing/2014/main" id="{B40D4C16-FE2A-4A1B-BA2F-79776B4885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82" name="Picture 2781">
          <a:extLst>
            <a:ext uri="{FF2B5EF4-FFF2-40B4-BE49-F238E27FC236}">
              <a16:creationId xmlns:a16="http://schemas.microsoft.com/office/drawing/2014/main" id="{BACFD2C9-7648-4265-BFF3-641E44DA1E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74</xdr:row>
      <xdr:rowOff>0</xdr:rowOff>
    </xdr:from>
    <xdr:ext cx="50800" cy="50800"/>
    <xdr:pic>
      <xdr:nvPicPr>
        <xdr:cNvPr id="2783" name="Picture 2782">
          <a:extLst>
            <a:ext uri="{FF2B5EF4-FFF2-40B4-BE49-F238E27FC236}">
              <a16:creationId xmlns:a16="http://schemas.microsoft.com/office/drawing/2014/main" id="{E4B1E655-A889-4808-A669-46F84FA360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784" name="Picture 2783">
          <a:extLst>
            <a:ext uri="{FF2B5EF4-FFF2-40B4-BE49-F238E27FC236}">
              <a16:creationId xmlns:a16="http://schemas.microsoft.com/office/drawing/2014/main" id="{7529DEAC-B8FF-49E7-B989-93407793573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785" name="Picture 2784">
          <a:extLst>
            <a:ext uri="{FF2B5EF4-FFF2-40B4-BE49-F238E27FC236}">
              <a16:creationId xmlns:a16="http://schemas.microsoft.com/office/drawing/2014/main" id="{B2B60849-F3EA-4CA7-B467-CFF47FA48A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786" name="Picture 2785">
          <a:extLst>
            <a:ext uri="{FF2B5EF4-FFF2-40B4-BE49-F238E27FC236}">
              <a16:creationId xmlns:a16="http://schemas.microsoft.com/office/drawing/2014/main" id="{988D0935-B3FE-4C0E-A235-2B706FD9B5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787" name="Picture 2786">
          <a:extLst>
            <a:ext uri="{FF2B5EF4-FFF2-40B4-BE49-F238E27FC236}">
              <a16:creationId xmlns:a16="http://schemas.microsoft.com/office/drawing/2014/main" id="{30EC6872-31C7-4776-9996-91D524AD1B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2788" name="Picture 2787">
          <a:extLst>
            <a:ext uri="{FF2B5EF4-FFF2-40B4-BE49-F238E27FC236}">
              <a16:creationId xmlns:a16="http://schemas.microsoft.com/office/drawing/2014/main" id="{3B089764-F9E9-422C-8CFD-8A65008FB5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789" name="Picture 2788">
          <a:extLst>
            <a:ext uri="{FF2B5EF4-FFF2-40B4-BE49-F238E27FC236}">
              <a16:creationId xmlns:a16="http://schemas.microsoft.com/office/drawing/2014/main" id="{5C848741-C2D4-4FE3-A981-65B1CE7BEB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790" name="Picture 2789">
          <a:extLst>
            <a:ext uri="{FF2B5EF4-FFF2-40B4-BE49-F238E27FC236}">
              <a16:creationId xmlns:a16="http://schemas.microsoft.com/office/drawing/2014/main" id="{742CC9F1-32BD-4E87-99FF-1BCAC525E7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2791" name="Picture 2790">
          <a:extLst>
            <a:ext uri="{FF2B5EF4-FFF2-40B4-BE49-F238E27FC236}">
              <a16:creationId xmlns:a16="http://schemas.microsoft.com/office/drawing/2014/main" id="{1D750F47-2DB5-4680-8198-AEB34E301B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2792" name="Picture 2791">
          <a:extLst>
            <a:ext uri="{FF2B5EF4-FFF2-40B4-BE49-F238E27FC236}">
              <a16:creationId xmlns:a16="http://schemas.microsoft.com/office/drawing/2014/main" id="{966432C8-88F8-4808-ABF0-F332FAA957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793" name="Picture 2792">
          <a:extLst>
            <a:ext uri="{FF2B5EF4-FFF2-40B4-BE49-F238E27FC236}">
              <a16:creationId xmlns:a16="http://schemas.microsoft.com/office/drawing/2014/main" id="{62DD0586-1DF2-43DB-A3D7-49C81012F8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794" name="Picture 2793">
          <a:extLst>
            <a:ext uri="{FF2B5EF4-FFF2-40B4-BE49-F238E27FC236}">
              <a16:creationId xmlns:a16="http://schemas.microsoft.com/office/drawing/2014/main" id="{F15DC08C-DAE4-4AFE-887C-7AE3D7A73B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795" name="Picture 2794">
          <a:extLst>
            <a:ext uri="{FF2B5EF4-FFF2-40B4-BE49-F238E27FC236}">
              <a16:creationId xmlns:a16="http://schemas.microsoft.com/office/drawing/2014/main" id="{B77C844B-3093-4019-9A28-F909A20B54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73</xdr:row>
      <xdr:rowOff>0</xdr:rowOff>
    </xdr:from>
    <xdr:ext cx="50800" cy="50800"/>
    <xdr:pic>
      <xdr:nvPicPr>
        <xdr:cNvPr id="2796" name="Picture 2795">
          <a:extLst>
            <a:ext uri="{FF2B5EF4-FFF2-40B4-BE49-F238E27FC236}">
              <a16:creationId xmlns:a16="http://schemas.microsoft.com/office/drawing/2014/main" id="{ECD47527-942C-4570-9F65-EBA29FAC9B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797" name="Picture 2796">
          <a:extLst>
            <a:ext uri="{FF2B5EF4-FFF2-40B4-BE49-F238E27FC236}">
              <a16:creationId xmlns:a16="http://schemas.microsoft.com/office/drawing/2014/main" id="{B1EDFDEE-22AC-469A-A3E7-268D7F849F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74</xdr:row>
      <xdr:rowOff>0</xdr:rowOff>
    </xdr:from>
    <xdr:ext cx="50800" cy="50800"/>
    <xdr:pic>
      <xdr:nvPicPr>
        <xdr:cNvPr id="2798" name="Picture 2797">
          <a:extLst>
            <a:ext uri="{FF2B5EF4-FFF2-40B4-BE49-F238E27FC236}">
              <a16:creationId xmlns:a16="http://schemas.microsoft.com/office/drawing/2014/main" id="{19471E29-71AD-4AA2-889D-27A8C2A6DE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799" name="Picture 2798">
          <a:extLst>
            <a:ext uri="{FF2B5EF4-FFF2-40B4-BE49-F238E27FC236}">
              <a16:creationId xmlns:a16="http://schemas.microsoft.com/office/drawing/2014/main" id="{CD5160C3-D8C1-48CE-8FDE-00C04C0C84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75</xdr:row>
      <xdr:rowOff>0</xdr:rowOff>
    </xdr:from>
    <xdr:ext cx="50800" cy="50800"/>
    <xdr:pic>
      <xdr:nvPicPr>
        <xdr:cNvPr id="2800" name="Picture 2799">
          <a:extLst>
            <a:ext uri="{FF2B5EF4-FFF2-40B4-BE49-F238E27FC236}">
              <a16:creationId xmlns:a16="http://schemas.microsoft.com/office/drawing/2014/main" id="{06D8C206-234B-46B8-8C0C-84C8005B11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3"/>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2801" name="Picture 2800">
          <a:extLst>
            <a:ext uri="{FF2B5EF4-FFF2-40B4-BE49-F238E27FC236}">
              <a16:creationId xmlns:a16="http://schemas.microsoft.com/office/drawing/2014/main" id="{4D3315EC-4FE5-4DE8-854D-6741E986AB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73</xdr:row>
      <xdr:rowOff>0</xdr:rowOff>
    </xdr:from>
    <xdr:ext cx="50800" cy="50800"/>
    <xdr:pic>
      <xdr:nvPicPr>
        <xdr:cNvPr id="2802" name="Picture 2801">
          <a:extLst>
            <a:ext uri="{FF2B5EF4-FFF2-40B4-BE49-F238E27FC236}">
              <a16:creationId xmlns:a16="http://schemas.microsoft.com/office/drawing/2014/main" id="{0B981EB9-83E8-40D3-8322-58AC2AAAA8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803" name="Picture 2802">
          <a:extLst>
            <a:ext uri="{FF2B5EF4-FFF2-40B4-BE49-F238E27FC236}">
              <a16:creationId xmlns:a16="http://schemas.microsoft.com/office/drawing/2014/main" id="{FCEF9A42-033F-4D3E-AFDD-79CA3028B6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04" name="Picture 2803">
          <a:extLst>
            <a:ext uri="{FF2B5EF4-FFF2-40B4-BE49-F238E27FC236}">
              <a16:creationId xmlns:a16="http://schemas.microsoft.com/office/drawing/2014/main" id="{3A7D1304-C3BC-4FD1-A281-D2F79A5881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05" name="Picture 2804">
          <a:extLst>
            <a:ext uri="{FF2B5EF4-FFF2-40B4-BE49-F238E27FC236}">
              <a16:creationId xmlns:a16="http://schemas.microsoft.com/office/drawing/2014/main" id="{A3A9D9E1-F241-4F51-BD47-10B037892C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06" name="Picture 2805">
          <a:extLst>
            <a:ext uri="{FF2B5EF4-FFF2-40B4-BE49-F238E27FC236}">
              <a16:creationId xmlns:a16="http://schemas.microsoft.com/office/drawing/2014/main" id="{A3FCC2E5-FFD3-4EC6-93CE-D1A2D3C96F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07" name="Picture 2806">
          <a:extLst>
            <a:ext uri="{FF2B5EF4-FFF2-40B4-BE49-F238E27FC236}">
              <a16:creationId xmlns:a16="http://schemas.microsoft.com/office/drawing/2014/main" id="{00B68AA0-AEF8-4104-90F6-91E372B89E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08" name="Picture 2807">
          <a:extLst>
            <a:ext uri="{FF2B5EF4-FFF2-40B4-BE49-F238E27FC236}">
              <a16:creationId xmlns:a16="http://schemas.microsoft.com/office/drawing/2014/main" id="{907DC12F-BB2A-4719-8629-2BF0671229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74</xdr:row>
      <xdr:rowOff>0</xdr:rowOff>
    </xdr:from>
    <xdr:ext cx="50800" cy="50800"/>
    <xdr:pic>
      <xdr:nvPicPr>
        <xdr:cNvPr id="2809" name="Picture 2808">
          <a:extLst>
            <a:ext uri="{FF2B5EF4-FFF2-40B4-BE49-F238E27FC236}">
              <a16:creationId xmlns:a16="http://schemas.microsoft.com/office/drawing/2014/main" id="{F9966D7C-00F1-4D29-A5A7-38EADBAD7A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810" name="Picture 2809">
          <a:extLst>
            <a:ext uri="{FF2B5EF4-FFF2-40B4-BE49-F238E27FC236}">
              <a16:creationId xmlns:a16="http://schemas.microsoft.com/office/drawing/2014/main" id="{8127D5AB-38DA-4078-9E62-AA3C3D6BEC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811" name="Picture 2810">
          <a:extLst>
            <a:ext uri="{FF2B5EF4-FFF2-40B4-BE49-F238E27FC236}">
              <a16:creationId xmlns:a16="http://schemas.microsoft.com/office/drawing/2014/main" id="{F7AEC563-5CC8-423F-84D3-00FD67A4B7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812" name="Picture 2811">
          <a:extLst>
            <a:ext uri="{FF2B5EF4-FFF2-40B4-BE49-F238E27FC236}">
              <a16:creationId xmlns:a16="http://schemas.microsoft.com/office/drawing/2014/main" id="{998D2864-660F-4114-B176-0B146892D4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813" name="Picture 2812">
          <a:extLst>
            <a:ext uri="{FF2B5EF4-FFF2-40B4-BE49-F238E27FC236}">
              <a16:creationId xmlns:a16="http://schemas.microsoft.com/office/drawing/2014/main" id="{1082AC35-FCE3-4449-A46A-C3AF409D41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814" name="Picture 2813">
          <a:extLst>
            <a:ext uri="{FF2B5EF4-FFF2-40B4-BE49-F238E27FC236}">
              <a16:creationId xmlns:a16="http://schemas.microsoft.com/office/drawing/2014/main" id="{B5D6D7C7-5AF9-46BA-BC91-5BA3476D63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815" name="Picture 2814">
          <a:extLst>
            <a:ext uri="{FF2B5EF4-FFF2-40B4-BE49-F238E27FC236}">
              <a16:creationId xmlns:a16="http://schemas.microsoft.com/office/drawing/2014/main" id="{48C0C9EC-7D8B-4557-8328-A94C5403D0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73</xdr:row>
      <xdr:rowOff>0</xdr:rowOff>
    </xdr:from>
    <xdr:ext cx="50800" cy="50800"/>
    <xdr:pic>
      <xdr:nvPicPr>
        <xdr:cNvPr id="2816" name="Picture 2815">
          <a:extLst>
            <a:ext uri="{FF2B5EF4-FFF2-40B4-BE49-F238E27FC236}">
              <a16:creationId xmlns:a16="http://schemas.microsoft.com/office/drawing/2014/main" id="{AF93B9EC-D0C4-41FE-87C4-1F61EA6115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17" name="Picture 2816">
          <a:extLst>
            <a:ext uri="{FF2B5EF4-FFF2-40B4-BE49-F238E27FC236}">
              <a16:creationId xmlns:a16="http://schemas.microsoft.com/office/drawing/2014/main" id="{F1DFD114-1D66-454D-99D9-BF8624D01A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18" name="Picture 2817">
          <a:extLst>
            <a:ext uri="{FF2B5EF4-FFF2-40B4-BE49-F238E27FC236}">
              <a16:creationId xmlns:a16="http://schemas.microsoft.com/office/drawing/2014/main" id="{83316457-F897-44AB-94D4-F106BDB6F7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74</xdr:row>
      <xdr:rowOff>0</xdr:rowOff>
    </xdr:from>
    <xdr:ext cx="50800" cy="50800"/>
    <xdr:pic>
      <xdr:nvPicPr>
        <xdr:cNvPr id="2819" name="Picture 2818">
          <a:extLst>
            <a:ext uri="{FF2B5EF4-FFF2-40B4-BE49-F238E27FC236}">
              <a16:creationId xmlns:a16="http://schemas.microsoft.com/office/drawing/2014/main" id="{FACE117D-BFE7-47FA-B0D3-FF8629F182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820" name="Picture 2819">
          <a:extLst>
            <a:ext uri="{FF2B5EF4-FFF2-40B4-BE49-F238E27FC236}">
              <a16:creationId xmlns:a16="http://schemas.microsoft.com/office/drawing/2014/main" id="{B39CD809-B196-4AC8-9D5B-CB9EF04228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821" name="Picture 2820">
          <a:extLst>
            <a:ext uri="{FF2B5EF4-FFF2-40B4-BE49-F238E27FC236}">
              <a16:creationId xmlns:a16="http://schemas.microsoft.com/office/drawing/2014/main" id="{353F2035-8790-40B5-BE8E-7A52F71908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2822" name="Picture 2821">
          <a:extLst>
            <a:ext uri="{FF2B5EF4-FFF2-40B4-BE49-F238E27FC236}">
              <a16:creationId xmlns:a16="http://schemas.microsoft.com/office/drawing/2014/main" id="{BE01F998-031C-4A8A-B63F-5767D019C5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823" name="Picture 2822">
          <a:extLst>
            <a:ext uri="{FF2B5EF4-FFF2-40B4-BE49-F238E27FC236}">
              <a16:creationId xmlns:a16="http://schemas.microsoft.com/office/drawing/2014/main" id="{C881239B-FD97-43DB-B151-3BE47C90F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2824" name="Picture 2823">
          <a:extLst>
            <a:ext uri="{FF2B5EF4-FFF2-40B4-BE49-F238E27FC236}">
              <a16:creationId xmlns:a16="http://schemas.microsoft.com/office/drawing/2014/main" id="{2A4B4116-9F53-4EA9-91EA-78EA5A73EA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76</xdr:row>
      <xdr:rowOff>0</xdr:rowOff>
    </xdr:from>
    <xdr:ext cx="50800" cy="50800"/>
    <xdr:pic>
      <xdr:nvPicPr>
        <xdr:cNvPr id="2825" name="Picture 2824">
          <a:extLst>
            <a:ext uri="{FF2B5EF4-FFF2-40B4-BE49-F238E27FC236}">
              <a16:creationId xmlns:a16="http://schemas.microsoft.com/office/drawing/2014/main" id="{D5519D4C-FE54-434E-BFC4-9653FB2C02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826" name="Picture 2825">
          <a:extLst>
            <a:ext uri="{FF2B5EF4-FFF2-40B4-BE49-F238E27FC236}">
              <a16:creationId xmlns:a16="http://schemas.microsoft.com/office/drawing/2014/main" id="{E8276BC6-6176-4A20-BFBD-11C1A8A503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827" name="Picture 2826">
          <a:extLst>
            <a:ext uri="{FF2B5EF4-FFF2-40B4-BE49-F238E27FC236}">
              <a16:creationId xmlns:a16="http://schemas.microsoft.com/office/drawing/2014/main" id="{BCDA1A83-3472-48C3-827D-DEFF3969C0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77</xdr:row>
      <xdr:rowOff>0</xdr:rowOff>
    </xdr:from>
    <xdr:ext cx="50800" cy="50800"/>
    <xdr:pic>
      <xdr:nvPicPr>
        <xdr:cNvPr id="2828" name="Picture 2827">
          <a:extLst>
            <a:ext uri="{FF2B5EF4-FFF2-40B4-BE49-F238E27FC236}">
              <a16:creationId xmlns:a16="http://schemas.microsoft.com/office/drawing/2014/main" id="{08F8F3AF-908F-4210-8077-A27157BA9E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2829" name="Picture 2828">
          <a:extLst>
            <a:ext uri="{FF2B5EF4-FFF2-40B4-BE49-F238E27FC236}">
              <a16:creationId xmlns:a16="http://schemas.microsoft.com/office/drawing/2014/main" id="{38ECE5AD-150E-4A9D-83E4-5FF98A81F1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2830" name="Picture 2829">
          <a:extLst>
            <a:ext uri="{FF2B5EF4-FFF2-40B4-BE49-F238E27FC236}">
              <a16:creationId xmlns:a16="http://schemas.microsoft.com/office/drawing/2014/main" id="{5DA7BD08-57F4-4E88-AE24-88299022E7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73</xdr:row>
      <xdr:rowOff>0</xdr:rowOff>
    </xdr:from>
    <xdr:ext cx="50800" cy="50800"/>
    <xdr:pic>
      <xdr:nvPicPr>
        <xdr:cNvPr id="2831" name="Picture 2830">
          <a:extLst>
            <a:ext uri="{FF2B5EF4-FFF2-40B4-BE49-F238E27FC236}">
              <a16:creationId xmlns:a16="http://schemas.microsoft.com/office/drawing/2014/main" id="{ABAF0822-3927-4D90-BF65-60B587E1CD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32" name="Picture 2831">
          <a:extLst>
            <a:ext uri="{FF2B5EF4-FFF2-40B4-BE49-F238E27FC236}">
              <a16:creationId xmlns:a16="http://schemas.microsoft.com/office/drawing/2014/main" id="{C039DF4E-CA1A-4173-9C52-DB43E42828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33" name="Picture 2832">
          <a:extLst>
            <a:ext uri="{FF2B5EF4-FFF2-40B4-BE49-F238E27FC236}">
              <a16:creationId xmlns:a16="http://schemas.microsoft.com/office/drawing/2014/main" id="{03F766B5-73CD-4BD7-9359-29D3288F12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34" name="Picture 2833">
          <a:extLst>
            <a:ext uri="{FF2B5EF4-FFF2-40B4-BE49-F238E27FC236}">
              <a16:creationId xmlns:a16="http://schemas.microsoft.com/office/drawing/2014/main" id="{FA8AED95-06A7-493E-BC22-4CDC39639E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35" name="Picture 2834">
          <a:extLst>
            <a:ext uri="{FF2B5EF4-FFF2-40B4-BE49-F238E27FC236}">
              <a16:creationId xmlns:a16="http://schemas.microsoft.com/office/drawing/2014/main" id="{68C25AFB-DD76-429D-8990-543FD20F3E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36" name="Picture 2835">
          <a:extLst>
            <a:ext uri="{FF2B5EF4-FFF2-40B4-BE49-F238E27FC236}">
              <a16:creationId xmlns:a16="http://schemas.microsoft.com/office/drawing/2014/main" id="{79FDE6C6-13A5-428E-98E0-B12D71739A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37" name="Picture 2836">
          <a:extLst>
            <a:ext uri="{FF2B5EF4-FFF2-40B4-BE49-F238E27FC236}">
              <a16:creationId xmlns:a16="http://schemas.microsoft.com/office/drawing/2014/main" id="{83796165-8468-4F1C-9B03-4ECAE3AE39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838" name="Picture 2837">
          <a:extLst>
            <a:ext uri="{FF2B5EF4-FFF2-40B4-BE49-F238E27FC236}">
              <a16:creationId xmlns:a16="http://schemas.microsoft.com/office/drawing/2014/main" id="{8A6C0842-2E8F-4933-AE59-C813ACEC56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839" name="Picture 2838">
          <a:extLst>
            <a:ext uri="{FF2B5EF4-FFF2-40B4-BE49-F238E27FC236}">
              <a16:creationId xmlns:a16="http://schemas.microsoft.com/office/drawing/2014/main" id="{731B0D93-4345-4F77-9633-4CB120FA91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40" name="Picture 2839">
          <a:extLst>
            <a:ext uri="{FF2B5EF4-FFF2-40B4-BE49-F238E27FC236}">
              <a16:creationId xmlns:a16="http://schemas.microsoft.com/office/drawing/2014/main" id="{8528D7BD-0F58-4758-AB9D-241D7C4049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41" name="Picture 2840">
          <a:extLst>
            <a:ext uri="{FF2B5EF4-FFF2-40B4-BE49-F238E27FC236}">
              <a16:creationId xmlns:a16="http://schemas.microsoft.com/office/drawing/2014/main" id="{12355D8A-CEFA-402B-9F36-7D150788B1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42" name="Picture 2841">
          <a:extLst>
            <a:ext uri="{FF2B5EF4-FFF2-40B4-BE49-F238E27FC236}">
              <a16:creationId xmlns:a16="http://schemas.microsoft.com/office/drawing/2014/main" id="{F835DCB8-8B0B-4D11-921E-684627997D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43" name="Picture 2842">
          <a:extLst>
            <a:ext uri="{FF2B5EF4-FFF2-40B4-BE49-F238E27FC236}">
              <a16:creationId xmlns:a16="http://schemas.microsoft.com/office/drawing/2014/main" id="{64F019F8-DA44-44D4-8F86-02853C8CDF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844" name="Picture 2843">
          <a:extLst>
            <a:ext uri="{FF2B5EF4-FFF2-40B4-BE49-F238E27FC236}">
              <a16:creationId xmlns:a16="http://schemas.microsoft.com/office/drawing/2014/main" id="{8BA55833-93DE-43DB-9D62-26970CECA5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845" name="Picture 2844">
          <a:extLst>
            <a:ext uri="{FF2B5EF4-FFF2-40B4-BE49-F238E27FC236}">
              <a16:creationId xmlns:a16="http://schemas.microsoft.com/office/drawing/2014/main" id="{AE2696FA-B6E4-41B2-A8D8-082C45327D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46" name="Picture 2845">
          <a:extLst>
            <a:ext uri="{FF2B5EF4-FFF2-40B4-BE49-F238E27FC236}">
              <a16:creationId xmlns:a16="http://schemas.microsoft.com/office/drawing/2014/main" id="{07D98C00-CDC8-4A91-911A-112174EB0D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47" name="Picture 2846">
          <a:extLst>
            <a:ext uri="{FF2B5EF4-FFF2-40B4-BE49-F238E27FC236}">
              <a16:creationId xmlns:a16="http://schemas.microsoft.com/office/drawing/2014/main" id="{5413221A-779E-4FBB-A3E2-8A8807B203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48" name="Picture 2847">
          <a:extLst>
            <a:ext uri="{FF2B5EF4-FFF2-40B4-BE49-F238E27FC236}">
              <a16:creationId xmlns:a16="http://schemas.microsoft.com/office/drawing/2014/main" id="{5273155F-CCC1-4F18-B524-36BB63C7F7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49" name="Picture 2848">
          <a:extLst>
            <a:ext uri="{FF2B5EF4-FFF2-40B4-BE49-F238E27FC236}">
              <a16:creationId xmlns:a16="http://schemas.microsoft.com/office/drawing/2014/main" id="{48D221B7-6E32-464D-8274-09EF47079E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50" name="Picture 2849">
          <a:extLst>
            <a:ext uri="{FF2B5EF4-FFF2-40B4-BE49-F238E27FC236}">
              <a16:creationId xmlns:a16="http://schemas.microsoft.com/office/drawing/2014/main" id="{93C33B77-A160-416D-B30B-24BA3286C2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51" name="Picture 2850">
          <a:extLst>
            <a:ext uri="{FF2B5EF4-FFF2-40B4-BE49-F238E27FC236}">
              <a16:creationId xmlns:a16="http://schemas.microsoft.com/office/drawing/2014/main" id="{B9C602D9-B578-4CB5-BE2C-E9E7283B28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52" name="Picture 2851">
          <a:extLst>
            <a:ext uri="{FF2B5EF4-FFF2-40B4-BE49-F238E27FC236}">
              <a16:creationId xmlns:a16="http://schemas.microsoft.com/office/drawing/2014/main" id="{167EDF2C-AB8E-45A3-A4DD-B9292CCB9C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53" name="Picture 2852">
          <a:extLst>
            <a:ext uri="{FF2B5EF4-FFF2-40B4-BE49-F238E27FC236}">
              <a16:creationId xmlns:a16="http://schemas.microsoft.com/office/drawing/2014/main" id="{DF11B809-863C-49E0-8B4B-44DCB61B8E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54" name="Picture 2853">
          <a:extLst>
            <a:ext uri="{FF2B5EF4-FFF2-40B4-BE49-F238E27FC236}">
              <a16:creationId xmlns:a16="http://schemas.microsoft.com/office/drawing/2014/main" id="{33DE0805-B91A-4732-9765-AEF947058E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855" name="Picture 2854">
          <a:extLst>
            <a:ext uri="{FF2B5EF4-FFF2-40B4-BE49-F238E27FC236}">
              <a16:creationId xmlns:a16="http://schemas.microsoft.com/office/drawing/2014/main" id="{2CF51FEB-D281-4289-8CC8-ED0E44E878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856" name="Picture 2855">
          <a:extLst>
            <a:ext uri="{FF2B5EF4-FFF2-40B4-BE49-F238E27FC236}">
              <a16:creationId xmlns:a16="http://schemas.microsoft.com/office/drawing/2014/main" id="{1FD1A75D-6DAF-46DF-8FF7-26DBF45EA7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57" name="Picture 2856">
          <a:extLst>
            <a:ext uri="{FF2B5EF4-FFF2-40B4-BE49-F238E27FC236}">
              <a16:creationId xmlns:a16="http://schemas.microsoft.com/office/drawing/2014/main" id="{566E01F7-5BC5-4AF8-9EB0-FF6BECC39D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58" name="Picture 2857">
          <a:extLst>
            <a:ext uri="{FF2B5EF4-FFF2-40B4-BE49-F238E27FC236}">
              <a16:creationId xmlns:a16="http://schemas.microsoft.com/office/drawing/2014/main" id="{C13D3B9A-6CB0-4462-A636-F5AF45F8D9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59" name="Picture 2858">
          <a:extLst>
            <a:ext uri="{FF2B5EF4-FFF2-40B4-BE49-F238E27FC236}">
              <a16:creationId xmlns:a16="http://schemas.microsoft.com/office/drawing/2014/main" id="{1323EEE5-04A2-4610-A467-B85CA16E0D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60" name="Picture 2859">
          <a:extLst>
            <a:ext uri="{FF2B5EF4-FFF2-40B4-BE49-F238E27FC236}">
              <a16:creationId xmlns:a16="http://schemas.microsoft.com/office/drawing/2014/main" id="{7120A9D8-F116-4C9E-8A05-4C9C8949F5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61" name="Picture 2860">
          <a:extLst>
            <a:ext uri="{FF2B5EF4-FFF2-40B4-BE49-F238E27FC236}">
              <a16:creationId xmlns:a16="http://schemas.microsoft.com/office/drawing/2014/main" id="{320CA9D6-E7DF-4503-977A-F3C35BE28F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862" name="Picture 2861">
          <a:extLst>
            <a:ext uri="{FF2B5EF4-FFF2-40B4-BE49-F238E27FC236}">
              <a16:creationId xmlns:a16="http://schemas.microsoft.com/office/drawing/2014/main" id="{3B9603C3-1B30-488F-9588-C82098A24F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863" name="Picture 2862">
          <a:extLst>
            <a:ext uri="{FF2B5EF4-FFF2-40B4-BE49-F238E27FC236}">
              <a16:creationId xmlns:a16="http://schemas.microsoft.com/office/drawing/2014/main" id="{C060C39F-B37C-4435-8B71-5E96CFC25A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64" name="Picture 2863">
          <a:extLst>
            <a:ext uri="{FF2B5EF4-FFF2-40B4-BE49-F238E27FC236}">
              <a16:creationId xmlns:a16="http://schemas.microsoft.com/office/drawing/2014/main" id="{35B98CCC-BEE6-4C46-831F-16FB891161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65" name="Picture 2864">
          <a:extLst>
            <a:ext uri="{FF2B5EF4-FFF2-40B4-BE49-F238E27FC236}">
              <a16:creationId xmlns:a16="http://schemas.microsoft.com/office/drawing/2014/main" id="{461250AA-945E-4B4C-A413-B861E660ED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66" name="Picture 2865">
          <a:extLst>
            <a:ext uri="{FF2B5EF4-FFF2-40B4-BE49-F238E27FC236}">
              <a16:creationId xmlns:a16="http://schemas.microsoft.com/office/drawing/2014/main" id="{25B000E5-9400-4E19-9D13-A0A5003A5D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67" name="Picture 2866">
          <a:extLst>
            <a:ext uri="{FF2B5EF4-FFF2-40B4-BE49-F238E27FC236}">
              <a16:creationId xmlns:a16="http://schemas.microsoft.com/office/drawing/2014/main" id="{8970157C-1F98-4141-8CF4-5DD57ED89D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68" name="Picture 2867">
          <a:extLst>
            <a:ext uri="{FF2B5EF4-FFF2-40B4-BE49-F238E27FC236}">
              <a16:creationId xmlns:a16="http://schemas.microsoft.com/office/drawing/2014/main" id="{ECF587C4-5328-4B83-9219-83CC72C596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69" name="Picture 2868">
          <a:extLst>
            <a:ext uri="{FF2B5EF4-FFF2-40B4-BE49-F238E27FC236}">
              <a16:creationId xmlns:a16="http://schemas.microsoft.com/office/drawing/2014/main" id="{92EFC766-2DBF-4AE7-8D16-8A5ED4F952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70" name="Picture 2869">
          <a:extLst>
            <a:ext uri="{FF2B5EF4-FFF2-40B4-BE49-F238E27FC236}">
              <a16:creationId xmlns:a16="http://schemas.microsoft.com/office/drawing/2014/main" id="{28C34F5F-5B1D-4582-A571-68D69BAC10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71" name="Picture 2870">
          <a:extLst>
            <a:ext uri="{FF2B5EF4-FFF2-40B4-BE49-F238E27FC236}">
              <a16:creationId xmlns:a16="http://schemas.microsoft.com/office/drawing/2014/main" id="{C987C725-3914-47E5-8310-B809F68BB5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872" name="Picture 2871">
          <a:extLst>
            <a:ext uri="{FF2B5EF4-FFF2-40B4-BE49-F238E27FC236}">
              <a16:creationId xmlns:a16="http://schemas.microsoft.com/office/drawing/2014/main" id="{D1BC17A8-3AF4-4709-8C20-7C15149DDF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873" name="Picture 2872">
          <a:extLst>
            <a:ext uri="{FF2B5EF4-FFF2-40B4-BE49-F238E27FC236}">
              <a16:creationId xmlns:a16="http://schemas.microsoft.com/office/drawing/2014/main" id="{ADC43CCB-27FA-4C80-858D-494521617B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74" name="Picture 2873">
          <a:extLst>
            <a:ext uri="{FF2B5EF4-FFF2-40B4-BE49-F238E27FC236}">
              <a16:creationId xmlns:a16="http://schemas.microsoft.com/office/drawing/2014/main" id="{EFD786F3-85B8-4304-B5DC-57B7B6BC83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75" name="Picture 2874">
          <a:extLst>
            <a:ext uri="{FF2B5EF4-FFF2-40B4-BE49-F238E27FC236}">
              <a16:creationId xmlns:a16="http://schemas.microsoft.com/office/drawing/2014/main" id="{5839504C-7716-4B19-85FF-2EF819C78F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76" name="Picture 2875">
          <a:extLst>
            <a:ext uri="{FF2B5EF4-FFF2-40B4-BE49-F238E27FC236}">
              <a16:creationId xmlns:a16="http://schemas.microsoft.com/office/drawing/2014/main" id="{E72C6447-31BD-4BE9-9139-4D812A61D8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77" name="Picture 2876">
          <a:extLst>
            <a:ext uri="{FF2B5EF4-FFF2-40B4-BE49-F238E27FC236}">
              <a16:creationId xmlns:a16="http://schemas.microsoft.com/office/drawing/2014/main" id="{364DEE77-0350-4064-964D-614748C556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78" name="Picture 2877">
          <a:extLst>
            <a:ext uri="{FF2B5EF4-FFF2-40B4-BE49-F238E27FC236}">
              <a16:creationId xmlns:a16="http://schemas.microsoft.com/office/drawing/2014/main" id="{4B1A7B50-7ED3-4112-A0F6-C2C505E0C3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79" name="Picture 2878">
          <a:extLst>
            <a:ext uri="{FF2B5EF4-FFF2-40B4-BE49-F238E27FC236}">
              <a16:creationId xmlns:a16="http://schemas.microsoft.com/office/drawing/2014/main" id="{89608452-2D21-4C70-97F6-4E5EB988CA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80" name="Picture 2879">
          <a:extLst>
            <a:ext uri="{FF2B5EF4-FFF2-40B4-BE49-F238E27FC236}">
              <a16:creationId xmlns:a16="http://schemas.microsoft.com/office/drawing/2014/main" id="{EA30CBE3-622F-44D1-A8DD-65A9DB5DC1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81" name="Picture 2880">
          <a:extLst>
            <a:ext uri="{FF2B5EF4-FFF2-40B4-BE49-F238E27FC236}">
              <a16:creationId xmlns:a16="http://schemas.microsoft.com/office/drawing/2014/main" id="{D117EEF3-38D9-4B4B-8A5B-F8F41D39F3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82" name="Picture 2881">
          <a:extLst>
            <a:ext uri="{FF2B5EF4-FFF2-40B4-BE49-F238E27FC236}">
              <a16:creationId xmlns:a16="http://schemas.microsoft.com/office/drawing/2014/main" id="{1BFA220D-3D21-4175-A36D-ACD77CED54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83" name="Picture 2882">
          <a:extLst>
            <a:ext uri="{FF2B5EF4-FFF2-40B4-BE49-F238E27FC236}">
              <a16:creationId xmlns:a16="http://schemas.microsoft.com/office/drawing/2014/main" id="{3927A570-8190-44FC-94E8-7B8BE31F62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76</xdr:row>
      <xdr:rowOff>0</xdr:rowOff>
    </xdr:from>
    <xdr:ext cx="50800" cy="50800"/>
    <xdr:pic>
      <xdr:nvPicPr>
        <xdr:cNvPr id="2884" name="Picture 2883">
          <a:extLst>
            <a:ext uri="{FF2B5EF4-FFF2-40B4-BE49-F238E27FC236}">
              <a16:creationId xmlns:a16="http://schemas.microsoft.com/office/drawing/2014/main" id="{C36D911B-B406-4754-9007-865360F352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885" name="Picture 2884">
          <a:extLst>
            <a:ext uri="{FF2B5EF4-FFF2-40B4-BE49-F238E27FC236}">
              <a16:creationId xmlns:a16="http://schemas.microsoft.com/office/drawing/2014/main" id="{DD601C4A-D67E-4D9A-8CBF-F9645825CE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77</xdr:row>
      <xdr:rowOff>0</xdr:rowOff>
    </xdr:from>
    <xdr:ext cx="50800" cy="50800"/>
    <xdr:pic>
      <xdr:nvPicPr>
        <xdr:cNvPr id="2886" name="Picture 2885">
          <a:extLst>
            <a:ext uri="{FF2B5EF4-FFF2-40B4-BE49-F238E27FC236}">
              <a16:creationId xmlns:a16="http://schemas.microsoft.com/office/drawing/2014/main" id="{36216D6C-7B79-4179-B3EB-4103C32B9F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4414480"/>
          <a:ext cx="50800" cy="50800"/>
        </a:xfrm>
        <a:prstGeom prst="rect">
          <a:avLst/>
        </a:prstGeom>
      </xdr:spPr>
    </xdr:pic>
    <xdr:clientData/>
  </xdr:oneCellAnchor>
  <xdr:oneCellAnchor>
    <xdr:from>
      <xdr:col>3</xdr:col>
      <xdr:colOff>0</xdr:colOff>
      <xdr:row>77</xdr:row>
      <xdr:rowOff>0</xdr:rowOff>
    </xdr:from>
    <xdr:ext cx="50800" cy="50800"/>
    <xdr:pic>
      <xdr:nvPicPr>
        <xdr:cNvPr id="2887" name="Picture 2886">
          <a:extLst>
            <a:ext uri="{FF2B5EF4-FFF2-40B4-BE49-F238E27FC236}">
              <a16:creationId xmlns:a16="http://schemas.microsoft.com/office/drawing/2014/main" id="{BA25C5BA-1A82-4FE4-9E7D-6AC0455A08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2</xdr:col>
      <xdr:colOff>104775</xdr:colOff>
      <xdr:row>73</xdr:row>
      <xdr:rowOff>0</xdr:rowOff>
    </xdr:from>
    <xdr:ext cx="50800" cy="50800"/>
    <xdr:pic>
      <xdr:nvPicPr>
        <xdr:cNvPr id="2888" name="Picture 2887">
          <a:extLst>
            <a:ext uri="{FF2B5EF4-FFF2-40B4-BE49-F238E27FC236}">
              <a16:creationId xmlns:a16="http://schemas.microsoft.com/office/drawing/2014/main" id="{E7DE6311-1C65-4D51-A1AE-59B13D9C2E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889" name="Picture 2888">
          <a:extLst>
            <a:ext uri="{FF2B5EF4-FFF2-40B4-BE49-F238E27FC236}">
              <a16:creationId xmlns:a16="http://schemas.microsoft.com/office/drawing/2014/main" id="{A815902A-6ECE-4E24-9E8B-721287F7D1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90" name="Picture 2889">
          <a:extLst>
            <a:ext uri="{FF2B5EF4-FFF2-40B4-BE49-F238E27FC236}">
              <a16:creationId xmlns:a16="http://schemas.microsoft.com/office/drawing/2014/main" id="{ACFEFAE3-D38F-40C6-AC7C-378D245B38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91" name="Picture 2890">
          <a:extLst>
            <a:ext uri="{FF2B5EF4-FFF2-40B4-BE49-F238E27FC236}">
              <a16:creationId xmlns:a16="http://schemas.microsoft.com/office/drawing/2014/main" id="{71459053-C18A-44AD-9A3A-85308640E7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92" name="Picture 2891">
          <a:extLst>
            <a:ext uri="{FF2B5EF4-FFF2-40B4-BE49-F238E27FC236}">
              <a16:creationId xmlns:a16="http://schemas.microsoft.com/office/drawing/2014/main" id="{BBE91618-1118-4573-A512-B26CB880BB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93" name="Picture 2892">
          <a:extLst>
            <a:ext uri="{FF2B5EF4-FFF2-40B4-BE49-F238E27FC236}">
              <a16:creationId xmlns:a16="http://schemas.microsoft.com/office/drawing/2014/main" id="{C40240E4-3354-42EC-8398-B1FC6F63A7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894" name="Picture 2893">
          <a:extLst>
            <a:ext uri="{FF2B5EF4-FFF2-40B4-BE49-F238E27FC236}">
              <a16:creationId xmlns:a16="http://schemas.microsoft.com/office/drawing/2014/main" id="{380B211D-FCE6-4927-85C4-9190ED3A1F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76</xdr:row>
      <xdr:rowOff>0</xdr:rowOff>
    </xdr:from>
    <xdr:ext cx="50800" cy="50800"/>
    <xdr:pic>
      <xdr:nvPicPr>
        <xdr:cNvPr id="2895" name="Picture 2894">
          <a:extLst>
            <a:ext uri="{FF2B5EF4-FFF2-40B4-BE49-F238E27FC236}">
              <a16:creationId xmlns:a16="http://schemas.microsoft.com/office/drawing/2014/main" id="{EC84597C-9301-47C0-B13E-B71BB0D6CD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76</xdr:row>
      <xdr:rowOff>0</xdr:rowOff>
    </xdr:from>
    <xdr:ext cx="50800" cy="50800"/>
    <xdr:pic>
      <xdr:nvPicPr>
        <xdr:cNvPr id="2896" name="Picture 2895">
          <a:extLst>
            <a:ext uri="{FF2B5EF4-FFF2-40B4-BE49-F238E27FC236}">
              <a16:creationId xmlns:a16="http://schemas.microsoft.com/office/drawing/2014/main" id="{6EF8090A-D220-4827-9DD1-2219E404D2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897" name="Picture 2896">
          <a:extLst>
            <a:ext uri="{FF2B5EF4-FFF2-40B4-BE49-F238E27FC236}">
              <a16:creationId xmlns:a16="http://schemas.microsoft.com/office/drawing/2014/main" id="{F72BDDB6-3FE1-4EE6-A796-F25EC4950E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898" name="Picture 2897">
          <a:extLst>
            <a:ext uri="{FF2B5EF4-FFF2-40B4-BE49-F238E27FC236}">
              <a16:creationId xmlns:a16="http://schemas.microsoft.com/office/drawing/2014/main" id="{9BE9EC6C-194F-4E3E-A20C-A77D63AB00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899" name="Picture 2898">
          <a:extLst>
            <a:ext uri="{FF2B5EF4-FFF2-40B4-BE49-F238E27FC236}">
              <a16:creationId xmlns:a16="http://schemas.microsoft.com/office/drawing/2014/main" id="{6BA77A18-5076-4B01-8D47-9A7A85BBFE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900" name="Picture 2899">
          <a:extLst>
            <a:ext uri="{FF2B5EF4-FFF2-40B4-BE49-F238E27FC236}">
              <a16:creationId xmlns:a16="http://schemas.microsoft.com/office/drawing/2014/main" id="{9DEC6C36-B693-445B-8ECF-7484030332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901" name="Picture 2900">
          <a:extLst>
            <a:ext uri="{FF2B5EF4-FFF2-40B4-BE49-F238E27FC236}">
              <a16:creationId xmlns:a16="http://schemas.microsoft.com/office/drawing/2014/main" id="{77E53A64-3716-4EF4-BEA8-D0CEDA9871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73</xdr:row>
      <xdr:rowOff>0</xdr:rowOff>
    </xdr:from>
    <xdr:ext cx="50800" cy="50800"/>
    <xdr:pic>
      <xdr:nvPicPr>
        <xdr:cNvPr id="2902" name="Picture 2901">
          <a:extLst>
            <a:ext uri="{FF2B5EF4-FFF2-40B4-BE49-F238E27FC236}">
              <a16:creationId xmlns:a16="http://schemas.microsoft.com/office/drawing/2014/main" id="{FB074D9F-F856-4F9C-8BD7-C1490E6E49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03" name="Picture 2902">
          <a:extLst>
            <a:ext uri="{FF2B5EF4-FFF2-40B4-BE49-F238E27FC236}">
              <a16:creationId xmlns:a16="http://schemas.microsoft.com/office/drawing/2014/main" id="{34F8A1D2-CAAE-4658-AB76-C1E4482958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04" name="Picture 2903">
          <a:extLst>
            <a:ext uri="{FF2B5EF4-FFF2-40B4-BE49-F238E27FC236}">
              <a16:creationId xmlns:a16="http://schemas.microsoft.com/office/drawing/2014/main" id="{41FB17BF-16BC-41C1-82CB-67D67230D2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76</xdr:row>
      <xdr:rowOff>0</xdr:rowOff>
    </xdr:from>
    <xdr:ext cx="50800" cy="50800"/>
    <xdr:pic>
      <xdr:nvPicPr>
        <xdr:cNvPr id="2905" name="Picture 2904">
          <a:extLst>
            <a:ext uri="{FF2B5EF4-FFF2-40B4-BE49-F238E27FC236}">
              <a16:creationId xmlns:a16="http://schemas.microsoft.com/office/drawing/2014/main" id="{87550761-14AE-4F9C-94C9-A62BE20278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906" name="Picture 2905">
          <a:extLst>
            <a:ext uri="{FF2B5EF4-FFF2-40B4-BE49-F238E27FC236}">
              <a16:creationId xmlns:a16="http://schemas.microsoft.com/office/drawing/2014/main" id="{C6180A12-E27E-4B7B-B2B5-F595172A35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907" name="Picture 2906">
          <a:extLst>
            <a:ext uri="{FF2B5EF4-FFF2-40B4-BE49-F238E27FC236}">
              <a16:creationId xmlns:a16="http://schemas.microsoft.com/office/drawing/2014/main" id="{8CB518B7-DFAC-447E-9ADC-7C0FEE4FA1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77</xdr:row>
      <xdr:rowOff>0</xdr:rowOff>
    </xdr:from>
    <xdr:ext cx="50800" cy="50800"/>
    <xdr:pic>
      <xdr:nvPicPr>
        <xdr:cNvPr id="2908" name="Picture 2907">
          <a:extLst>
            <a:ext uri="{FF2B5EF4-FFF2-40B4-BE49-F238E27FC236}">
              <a16:creationId xmlns:a16="http://schemas.microsoft.com/office/drawing/2014/main" id="{59B7B0C7-1FD9-4743-87B2-18A68511A4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2909" name="Picture 2908">
          <a:extLst>
            <a:ext uri="{FF2B5EF4-FFF2-40B4-BE49-F238E27FC236}">
              <a16:creationId xmlns:a16="http://schemas.microsoft.com/office/drawing/2014/main" id="{7DE9A4DD-8090-40C7-8BB5-CB6D174870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77</xdr:row>
      <xdr:rowOff>0</xdr:rowOff>
    </xdr:from>
    <xdr:ext cx="50800" cy="50800"/>
    <xdr:pic>
      <xdr:nvPicPr>
        <xdr:cNvPr id="2910" name="Picture 2909">
          <a:extLst>
            <a:ext uri="{FF2B5EF4-FFF2-40B4-BE49-F238E27FC236}">
              <a16:creationId xmlns:a16="http://schemas.microsoft.com/office/drawing/2014/main" id="{D24FB158-5479-4268-BB87-B7FED7BB39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78</xdr:row>
      <xdr:rowOff>0</xdr:rowOff>
    </xdr:from>
    <xdr:ext cx="50800" cy="50800"/>
    <xdr:pic>
      <xdr:nvPicPr>
        <xdr:cNvPr id="2911" name="Picture 2910">
          <a:extLst>
            <a:ext uri="{FF2B5EF4-FFF2-40B4-BE49-F238E27FC236}">
              <a16:creationId xmlns:a16="http://schemas.microsoft.com/office/drawing/2014/main" id="{C5907BBE-D2D4-4036-948C-9591ED9C90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2912" name="Picture 2911">
          <a:extLst>
            <a:ext uri="{FF2B5EF4-FFF2-40B4-BE49-F238E27FC236}">
              <a16:creationId xmlns:a16="http://schemas.microsoft.com/office/drawing/2014/main" id="{482C0B3C-5E47-459D-99A2-6FD451EAF5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2913" name="Picture 2912">
          <a:extLst>
            <a:ext uri="{FF2B5EF4-FFF2-40B4-BE49-F238E27FC236}">
              <a16:creationId xmlns:a16="http://schemas.microsoft.com/office/drawing/2014/main" id="{C1C120B3-C5EC-44CD-BF8F-C4DBD56B2A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79</xdr:row>
      <xdr:rowOff>0</xdr:rowOff>
    </xdr:from>
    <xdr:ext cx="50800" cy="50800"/>
    <xdr:pic>
      <xdr:nvPicPr>
        <xdr:cNvPr id="2914" name="Picture 2913">
          <a:extLst>
            <a:ext uri="{FF2B5EF4-FFF2-40B4-BE49-F238E27FC236}">
              <a16:creationId xmlns:a16="http://schemas.microsoft.com/office/drawing/2014/main" id="{B50F5682-BE18-486D-9AC0-0324334EAC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2915" name="Picture 2914">
          <a:extLst>
            <a:ext uri="{FF2B5EF4-FFF2-40B4-BE49-F238E27FC236}">
              <a16:creationId xmlns:a16="http://schemas.microsoft.com/office/drawing/2014/main" id="{6F7DAE23-99EA-4D76-B1FF-95DCA90B22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2916" name="Picture 2915">
          <a:extLst>
            <a:ext uri="{FF2B5EF4-FFF2-40B4-BE49-F238E27FC236}">
              <a16:creationId xmlns:a16="http://schemas.microsoft.com/office/drawing/2014/main" id="{23D20E40-4D44-44B5-B709-0EE978D0C1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73</xdr:row>
      <xdr:rowOff>0</xdr:rowOff>
    </xdr:from>
    <xdr:ext cx="50800" cy="50800"/>
    <xdr:pic>
      <xdr:nvPicPr>
        <xdr:cNvPr id="2917" name="Picture 2916">
          <a:extLst>
            <a:ext uri="{FF2B5EF4-FFF2-40B4-BE49-F238E27FC236}">
              <a16:creationId xmlns:a16="http://schemas.microsoft.com/office/drawing/2014/main" id="{354EE8B7-3110-4C64-8B37-2142C6A966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18" name="Picture 2917">
          <a:extLst>
            <a:ext uri="{FF2B5EF4-FFF2-40B4-BE49-F238E27FC236}">
              <a16:creationId xmlns:a16="http://schemas.microsoft.com/office/drawing/2014/main" id="{4B8BD58E-0C62-43BA-A534-08EE7AC20E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19" name="Picture 2918">
          <a:extLst>
            <a:ext uri="{FF2B5EF4-FFF2-40B4-BE49-F238E27FC236}">
              <a16:creationId xmlns:a16="http://schemas.microsoft.com/office/drawing/2014/main" id="{9ED8A5B4-EF0C-493A-BB6A-D0B02F7840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20" name="Picture 2919">
          <a:extLst>
            <a:ext uri="{FF2B5EF4-FFF2-40B4-BE49-F238E27FC236}">
              <a16:creationId xmlns:a16="http://schemas.microsoft.com/office/drawing/2014/main" id="{75FEA5BF-2B35-44D4-B9E2-86C43D0C37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21" name="Picture 2920">
          <a:extLst>
            <a:ext uri="{FF2B5EF4-FFF2-40B4-BE49-F238E27FC236}">
              <a16:creationId xmlns:a16="http://schemas.microsoft.com/office/drawing/2014/main" id="{F07C9D77-0A5B-494E-9110-8950E850E2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22" name="Picture 2921">
          <a:extLst>
            <a:ext uri="{FF2B5EF4-FFF2-40B4-BE49-F238E27FC236}">
              <a16:creationId xmlns:a16="http://schemas.microsoft.com/office/drawing/2014/main" id="{99627558-9013-4367-B249-172128B550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23" name="Picture 2922">
          <a:extLst>
            <a:ext uri="{FF2B5EF4-FFF2-40B4-BE49-F238E27FC236}">
              <a16:creationId xmlns:a16="http://schemas.microsoft.com/office/drawing/2014/main" id="{614E76EB-4C3D-4914-98B5-7D120751B3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924" name="Picture 2923">
          <a:extLst>
            <a:ext uri="{FF2B5EF4-FFF2-40B4-BE49-F238E27FC236}">
              <a16:creationId xmlns:a16="http://schemas.microsoft.com/office/drawing/2014/main" id="{2B6ECE73-AA06-463F-A43B-FC65C0AAE5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925" name="Picture 2924">
          <a:extLst>
            <a:ext uri="{FF2B5EF4-FFF2-40B4-BE49-F238E27FC236}">
              <a16:creationId xmlns:a16="http://schemas.microsoft.com/office/drawing/2014/main" id="{BC864652-271D-4D93-BA44-BEE5E90C1F3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26" name="Picture 2925">
          <a:extLst>
            <a:ext uri="{FF2B5EF4-FFF2-40B4-BE49-F238E27FC236}">
              <a16:creationId xmlns:a16="http://schemas.microsoft.com/office/drawing/2014/main" id="{EAFD01AB-D436-4D11-A8C6-1FDB495336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27" name="Picture 2926">
          <a:extLst>
            <a:ext uri="{FF2B5EF4-FFF2-40B4-BE49-F238E27FC236}">
              <a16:creationId xmlns:a16="http://schemas.microsoft.com/office/drawing/2014/main" id="{5E53AE95-3BA6-4FB0-8814-262CD56FA2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28" name="Picture 2927">
          <a:extLst>
            <a:ext uri="{FF2B5EF4-FFF2-40B4-BE49-F238E27FC236}">
              <a16:creationId xmlns:a16="http://schemas.microsoft.com/office/drawing/2014/main" id="{AAB62FD4-2C69-49AA-B7F6-751A105407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29" name="Picture 2928">
          <a:extLst>
            <a:ext uri="{FF2B5EF4-FFF2-40B4-BE49-F238E27FC236}">
              <a16:creationId xmlns:a16="http://schemas.microsoft.com/office/drawing/2014/main" id="{0EABBFE0-CCDD-4622-B4EF-EF0DEC1B0C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930" name="Picture 2929">
          <a:extLst>
            <a:ext uri="{FF2B5EF4-FFF2-40B4-BE49-F238E27FC236}">
              <a16:creationId xmlns:a16="http://schemas.microsoft.com/office/drawing/2014/main" id="{7636C1B3-FD7D-45C6-AF83-B4873CAF72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931" name="Picture 2930">
          <a:extLst>
            <a:ext uri="{FF2B5EF4-FFF2-40B4-BE49-F238E27FC236}">
              <a16:creationId xmlns:a16="http://schemas.microsoft.com/office/drawing/2014/main" id="{7B11E586-266C-49B8-AC94-9EBFA3FC81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32" name="Picture 2931">
          <a:extLst>
            <a:ext uri="{FF2B5EF4-FFF2-40B4-BE49-F238E27FC236}">
              <a16:creationId xmlns:a16="http://schemas.microsoft.com/office/drawing/2014/main" id="{4A04F0D2-9649-49ED-8FEA-B5F4DA4785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33" name="Picture 2932">
          <a:extLst>
            <a:ext uri="{FF2B5EF4-FFF2-40B4-BE49-F238E27FC236}">
              <a16:creationId xmlns:a16="http://schemas.microsoft.com/office/drawing/2014/main" id="{B9581DBC-AEB1-4A85-95B1-B044CCC3D0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34" name="Picture 2933">
          <a:extLst>
            <a:ext uri="{FF2B5EF4-FFF2-40B4-BE49-F238E27FC236}">
              <a16:creationId xmlns:a16="http://schemas.microsoft.com/office/drawing/2014/main" id="{AB4F589F-2580-4DDC-8E63-40FBFA5CA7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35" name="Picture 2934">
          <a:extLst>
            <a:ext uri="{FF2B5EF4-FFF2-40B4-BE49-F238E27FC236}">
              <a16:creationId xmlns:a16="http://schemas.microsoft.com/office/drawing/2014/main" id="{B58B27DB-019E-4705-9053-0379C5C2A4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36" name="Picture 2935">
          <a:extLst>
            <a:ext uri="{FF2B5EF4-FFF2-40B4-BE49-F238E27FC236}">
              <a16:creationId xmlns:a16="http://schemas.microsoft.com/office/drawing/2014/main" id="{5187F626-7C68-467F-ADB3-1EBF4C9733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37" name="Picture 2936">
          <a:extLst>
            <a:ext uri="{FF2B5EF4-FFF2-40B4-BE49-F238E27FC236}">
              <a16:creationId xmlns:a16="http://schemas.microsoft.com/office/drawing/2014/main" id="{8E32EFA5-A3ED-4701-BC48-42BAABDAE6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38" name="Picture 2937">
          <a:extLst>
            <a:ext uri="{FF2B5EF4-FFF2-40B4-BE49-F238E27FC236}">
              <a16:creationId xmlns:a16="http://schemas.microsoft.com/office/drawing/2014/main" id="{BE6692A5-2357-4C0E-9756-141E460111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39" name="Picture 2938">
          <a:extLst>
            <a:ext uri="{FF2B5EF4-FFF2-40B4-BE49-F238E27FC236}">
              <a16:creationId xmlns:a16="http://schemas.microsoft.com/office/drawing/2014/main" id="{BCF9CCD0-5889-4B94-B0FF-957DF8FC7C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40" name="Picture 2939">
          <a:extLst>
            <a:ext uri="{FF2B5EF4-FFF2-40B4-BE49-F238E27FC236}">
              <a16:creationId xmlns:a16="http://schemas.microsoft.com/office/drawing/2014/main" id="{C0931855-72E1-42A5-8A3C-03FF66B935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941" name="Picture 2940">
          <a:extLst>
            <a:ext uri="{FF2B5EF4-FFF2-40B4-BE49-F238E27FC236}">
              <a16:creationId xmlns:a16="http://schemas.microsoft.com/office/drawing/2014/main" id="{A009CC67-8234-4ABA-858F-BF94BE0392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942" name="Picture 2941">
          <a:extLst>
            <a:ext uri="{FF2B5EF4-FFF2-40B4-BE49-F238E27FC236}">
              <a16:creationId xmlns:a16="http://schemas.microsoft.com/office/drawing/2014/main" id="{6CB61790-8866-4BB5-B1E8-D1AF52258A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43" name="Picture 2942">
          <a:extLst>
            <a:ext uri="{FF2B5EF4-FFF2-40B4-BE49-F238E27FC236}">
              <a16:creationId xmlns:a16="http://schemas.microsoft.com/office/drawing/2014/main" id="{7B382E44-5FB0-426F-8DD8-95FA64A95B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44" name="Picture 2943">
          <a:extLst>
            <a:ext uri="{FF2B5EF4-FFF2-40B4-BE49-F238E27FC236}">
              <a16:creationId xmlns:a16="http://schemas.microsoft.com/office/drawing/2014/main" id="{CB90D5C6-344C-4E30-A6CA-02D5DE6F8D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45" name="Picture 2944">
          <a:extLst>
            <a:ext uri="{FF2B5EF4-FFF2-40B4-BE49-F238E27FC236}">
              <a16:creationId xmlns:a16="http://schemas.microsoft.com/office/drawing/2014/main" id="{8BC4198D-B264-4644-BB8C-AF513687FA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46" name="Picture 2945">
          <a:extLst>
            <a:ext uri="{FF2B5EF4-FFF2-40B4-BE49-F238E27FC236}">
              <a16:creationId xmlns:a16="http://schemas.microsoft.com/office/drawing/2014/main" id="{489D9BAA-F93D-4DA6-B9BF-13207798E6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47" name="Picture 2946">
          <a:extLst>
            <a:ext uri="{FF2B5EF4-FFF2-40B4-BE49-F238E27FC236}">
              <a16:creationId xmlns:a16="http://schemas.microsoft.com/office/drawing/2014/main" id="{4CD4773E-F3C5-4364-AE2A-D107B0E37D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948" name="Picture 2947">
          <a:extLst>
            <a:ext uri="{FF2B5EF4-FFF2-40B4-BE49-F238E27FC236}">
              <a16:creationId xmlns:a16="http://schemas.microsoft.com/office/drawing/2014/main" id="{B1B1105A-43EE-4B60-8F3F-062785004C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949" name="Picture 2948">
          <a:extLst>
            <a:ext uri="{FF2B5EF4-FFF2-40B4-BE49-F238E27FC236}">
              <a16:creationId xmlns:a16="http://schemas.microsoft.com/office/drawing/2014/main" id="{9ADDF380-2C21-4D97-82CD-B5F494335C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50" name="Picture 2949">
          <a:extLst>
            <a:ext uri="{FF2B5EF4-FFF2-40B4-BE49-F238E27FC236}">
              <a16:creationId xmlns:a16="http://schemas.microsoft.com/office/drawing/2014/main" id="{EEDE6874-3BA9-4789-B070-18D9205C8D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51" name="Picture 2950">
          <a:extLst>
            <a:ext uri="{FF2B5EF4-FFF2-40B4-BE49-F238E27FC236}">
              <a16:creationId xmlns:a16="http://schemas.microsoft.com/office/drawing/2014/main" id="{116B7FE8-95E6-45BC-A0A2-B1F0D33964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52" name="Picture 2951">
          <a:extLst>
            <a:ext uri="{FF2B5EF4-FFF2-40B4-BE49-F238E27FC236}">
              <a16:creationId xmlns:a16="http://schemas.microsoft.com/office/drawing/2014/main" id="{D68149D1-80EC-413B-B020-CAEF851D0E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53" name="Picture 2952">
          <a:extLst>
            <a:ext uri="{FF2B5EF4-FFF2-40B4-BE49-F238E27FC236}">
              <a16:creationId xmlns:a16="http://schemas.microsoft.com/office/drawing/2014/main" id="{4016073E-9C99-42E3-B417-3B9341858B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54" name="Picture 2953">
          <a:extLst>
            <a:ext uri="{FF2B5EF4-FFF2-40B4-BE49-F238E27FC236}">
              <a16:creationId xmlns:a16="http://schemas.microsoft.com/office/drawing/2014/main" id="{91A60AA2-6C97-47F1-BC2D-C6570286C3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55" name="Picture 2954">
          <a:extLst>
            <a:ext uri="{FF2B5EF4-FFF2-40B4-BE49-F238E27FC236}">
              <a16:creationId xmlns:a16="http://schemas.microsoft.com/office/drawing/2014/main" id="{EF396E90-8D75-412E-8895-9BF02EF681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56" name="Picture 2955">
          <a:extLst>
            <a:ext uri="{FF2B5EF4-FFF2-40B4-BE49-F238E27FC236}">
              <a16:creationId xmlns:a16="http://schemas.microsoft.com/office/drawing/2014/main" id="{FD257D84-B20A-4FC5-BEBB-0E0FC73FC2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57" name="Picture 2956">
          <a:extLst>
            <a:ext uri="{FF2B5EF4-FFF2-40B4-BE49-F238E27FC236}">
              <a16:creationId xmlns:a16="http://schemas.microsoft.com/office/drawing/2014/main" id="{920B6265-3C70-4340-8FCA-754D85A562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73</xdr:row>
      <xdr:rowOff>0</xdr:rowOff>
    </xdr:from>
    <xdr:ext cx="50800" cy="50800"/>
    <xdr:pic>
      <xdr:nvPicPr>
        <xdr:cNvPr id="2958" name="Picture 2957">
          <a:extLst>
            <a:ext uri="{FF2B5EF4-FFF2-40B4-BE49-F238E27FC236}">
              <a16:creationId xmlns:a16="http://schemas.microsoft.com/office/drawing/2014/main" id="{C3273058-D1C7-4246-922A-4F5FDA7CAF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73</xdr:row>
      <xdr:rowOff>0</xdr:rowOff>
    </xdr:from>
    <xdr:ext cx="50800" cy="50800"/>
    <xdr:pic>
      <xdr:nvPicPr>
        <xdr:cNvPr id="2959" name="Picture 2958">
          <a:extLst>
            <a:ext uri="{FF2B5EF4-FFF2-40B4-BE49-F238E27FC236}">
              <a16:creationId xmlns:a16="http://schemas.microsoft.com/office/drawing/2014/main" id="{5C7E2458-87BF-416E-897B-FAD3E8E69C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60" name="Picture 2959">
          <a:extLst>
            <a:ext uri="{FF2B5EF4-FFF2-40B4-BE49-F238E27FC236}">
              <a16:creationId xmlns:a16="http://schemas.microsoft.com/office/drawing/2014/main" id="{39B17D4B-437C-407C-B3EC-BB4F8D0D0A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61" name="Picture 2960">
          <a:extLst>
            <a:ext uri="{FF2B5EF4-FFF2-40B4-BE49-F238E27FC236}">
              <a16:creationId xmlns:a16="http://schemas.microsoft.com/office/drawing/2014/main" id="{840E3F9C-91EC-435D-A59D-A96E0E550E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62" name="Picture 2961">
          <a:extLst>
            <a:ext uri="{FF2B5EF4-FFF2-40B4-BE49-F238E27FC236}">
              <a16:creationId xmlns:a16="http://schemas.microsoft.com/office/drawing/2014/main" id="{4C6D6D38-991D-4229-8573-F160B4916D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63" name="Picture 2962">
          <a:extLst>
            <a:ext uri="{FF2B5EF4-FFF2-40B4-BE49-F238E27FC236}">
              <a16:creationId xmlns:a16="http://schemas.microsoft.com/office/drawing/2014/main" id="{71FA655E-6C7F-4469-99D4-446CB5D338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64" name="Picture 2963">
          <a:extLst>
            <a:ext uri="{FF2B5EF4-FFF2-40B4-BE49-F238E27FC236}">
              <a16:creationId xmlns:a16="http://schemas.microsoft.com/office/drawing/2014/main" id="{E423E84F-3C74-4167-B166-9A53A46268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65" name="Picture 2964">
          <a:extLst>
            <a:ext uri="{FF2B5EF4-FFF2-40B4-BE49-F238E27FC236}">
              <a16:creationId xmlns:a16="http://schemas.microsoft.com/office/drawing/2014/main" id="{C824DF2D-4C6D-490D-A161-B40D58B80E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66" name="Picture 2965">
          <a:extLst>
            <a:ext uri="{FF2B5EF4-FFF2-40B4-BE49-F238E27FC236}">
              <a16:creationId xmlns:a16="http://schemas.microsoft.com/office/drawing/2014/main" id="{CD301348-3A69-4C7C-B1C2-A3C0E72B3B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73</xdr:row>
      <xdr:rowOff>0</xdr:rowOff>
    </xdr:from>
    <xdr:ext cx="50800" cy="50800"/>
    <xdr:pic>
      <xdr:nvPicPr>
        <xdr:cNvPr id="2967" name="Picture 2966">
          <a:extLst>
            <a:ext uri="{FF2B5EF4-FFF2-40B4-BE49-F238E27FC236}">
              <a16:creationId xmlns:a16="http://schemas.microsoft.com/office/drawing/2014/main" id="{E15A89E5-517C-4E09-B1D6-8814D0C30B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76</xdr:row>
      <xdr:rowOff>0</xdr:rowOff>
    </xdr:from>
    <xdr:ext cx="50800" cy="50800"/>
    <xdr:pic>
      <xdr:nvPicPr>
        <xdr:cNvPr id="2968" name="Picture 2967">
          <a:extLst>
            <a:ext uri="{FF2B5EF4-FFF2-40B4-BE49-F238E27FC236}">
              <a16:creationId xmlns:a16="http://schemas.microsoft.com/office/drawing/2014/main" id="{1589D8FB-E579-4F16-82C0-F35DEC0602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969" name="Picture 2968">
          <a:extLst>
            <a:ext uri="{FF2B5EF4-FFF2-40B4-BE49-F238E27FC236}">
              <a16:creationId xmlns:a16="http://schemas.microsoft.com/office/drawing/2014/main" id="{DD8D922A-371D-4E18-96F9-6741857903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970" name="Picture 2969">
          <a:extLst>
            <a:ext uri="{FF2B5EF4-FFF2-40B4-BE49-F238E27FC236}">
              <a16:creationId xmlns:a16="http://schemas.microsoft.com/office/drawing/2014/main" id="{EBCD2FB5-7565-464A-8A6C-A0D924E45E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76</xdr:row>
      <xdr:rowOff>0</xdr:rowOff>
    </xdr:from>
    <xdr:ext cx="50800" cy="50800"/>
    <xdr:pic>
      <xdr:nvPicPr>
        <xdr:cNvPr id="2971" name="Picture 2970">
          <a:extLst>
            <a:ext uri="{FF2B5EF4-FFF2-40B4-BE49-F238E27FC236}">
              <a16:creationId xmlns:a16="http://schemas.microsoft.com/office/drawing/2014/main" id="{793D28BB-F382-443F-98F3-BB5C053756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76</xdr:row>
      <xdr:rowOff>0</xdr:rowOff>
    </xdr:from>
    <xdr:ext cx="50800" cy="50800"/>
    <xdr:pic>
      <xdr:nvPicPr>
        <xdr:cNvPr id="2972" name="Picture 2971">
          <a:extLst>
            <a:ext uri="{FF2B5EF4-FFF2-40B4-BE49-F238E27FC236}">
              <a16:creationId xmlns:a16="http://schemas.microsoft.com/office/drawing/2014/main" id="{A132A8C4-FDBD-4809-821B-2E6C5CD521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74</xdr:row>
      <xdr:rowOff>0</xdr:rowOff>
    </xdr:from>
    <xdr:ext cx="50800" cy="50800"/>
    <xdr:pic>
      <xdr:nvPicPr>
        <xdr:cNvPr id="2973" name="Picture 2972">
          <a:extLst>
            <a:ext uri="{FF2B5EF4-FFF2-40B4-BE49-F238E27FC236}">
              <a16:creationId xmlns:a16="http://schemas.microsoft.com/office/drawing/2014/main" id="{98940D35-3997-454D-BABE-25C020BF03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74" name="Picture 2973">
          <a:extLst>
            <a:ext uri="{FF2B5EF4-FFF2-40B4-BE49-F238E27FC236}">
              <a16:creationId xmlns:a16="http://schemas.microsoft.com/office/drawing/2014/main" id="{20874D4A-D11F-4474-9BD7-0C9AED48A5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2975" name="Picture 2974">
          <a:extLst>
            <a:ext uri="{FF2B5EF4-FFF2-40B4-BE49-F238E27FC236}">
              <a16:creationId xmlns:a16="http://schemas.microsoft.com/office/drawing/2014/main" id="{967C3DDA-E1E8-4E0D-818A-344329AE0E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976" name="Picture 2975">
          <a:extLst>
            <a:ext uri="{FF2B5EF4-FFF2-40B4-BE49-F238E27FC236}">
              <a16:creationId xmlns:a16="http://schemas.microsoft.com/office/drawing/2014/main" id="{87F02258-2FDD-4828-94AB-57F3E33DF5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77" name="Picture 2976">
          <a:extLst>
            <a:ext uri="{FF2B5EF4-FFF2-40B4-BE49-F238E27FC236}">
              <a16:creationId xmlns:a16="http://schemas.microsoft.com/office/drawing/2014/main" id="{3560B20B-DEBA-4879-9481-A4835E439A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78" name="Picture 2977">
          <a:extLst>
            <a:ext uri="{FF2B5EF4-FFF2-40B4-BE49-F238E27FC236}">
              <a16:creationId xmlns:a16="http://schemas.microsoft.com/office/drawing/2014/main" id="{9ABD9422-2EF5-458A-8676-95A3E817D5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79" name="Picture 2978">
          <a:extLst>
            <a:ext uri="{FF2B5EF4-FFF2-40B4-BE49-F238E27FC236}">
              <a16:creationId xmlns:a16="http://schemas.microsoft.com/office/drawing/2014/main" id="{522E6D67-C0EB-421A-852A-02B56ECA86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80" name="Picture 2979">
          <a:extLst>
            <a:ext uri="{FF2B5EF4-FFF2-40B4-BE49-F238E27FC236}">
              <a16:creationId xmlns:a16="http://schemas.microsoft.com/office/drawing/2014/main" id="{C7A08723-01EE-47DC-89ED-592FB25431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81" name="Picture 2980">
          <a:extLst>
            <a:ext uri="{FF2B5EF4-FFF2-40B4-BE49-F238E27FC236}">
              <a16:creationId xmlns:a16="http://schemas.microsoft.com/office/drawing/2014/main" id="{25826152-7DBE-4CDA-A1CA-7051B897A8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82" name="Picture 2981">
          <a:extLst>
            <a:ext uri="{FF2B5EF4-FFF2-40B4-BE49-F238E27FC236}">
              <a16:creationId xmlns:a16="http://schemas.microsoft.com/office/drawing/2014/main" id="{B749E032-DC14-419B-8F09-379D592DD8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83" name="Picture 2982">
          <a:extLst>
            <a:ext uri="{FF2B5EF4-FFF2-40B4-BE49-F238E27FC236}">
              <a16:creationId xmlns:a16="http://schemas.microsoft.com/office/drawing/2014/main" id="{10081CF5-D423-476C-A095-04700A6439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84" name="Picture 2983">
          <a:extLst>
            <a:ext uri="{FF2B5EF4-FFF2-40B4-BE49-F238E27FC236}">
              <a16:creationId xmlns:a16="http://schemas.microsoft.com/office/drawing/2014/main" id="{73B8F950-C89B-4CD8-86EB-5EEDC066B7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85" name="Picture 2984">
          <a:extLst>
            <a:ext uri="{FF2B5EF4-FFF2-40B4-BE49-F238E27FC236}">
              <a16:creationId xmlns:a16="http://schemas.microsoft.com/office/drawing/2014/main" id="{A82367FB-BCF5-42EA-A8BB-EA0DF15769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86" name="Picture 2985">
          <a:extLst>
            <a:ext uri="{FF2B5EF4-FFF2-40B4-BE49-F238E27FC236}">
              <a16:creationId xmlns:a16="http://schemas.microsoft.com/office/drawing/2014/main" id="{FB9FF28F-1394-46CC-A2D0-CF2F67907F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87" name="Picture 2986">
          <a:extLst>
            <a:ext uri="{FF2B5EF4-FFF2-40B4-BE49-F238E27FC236}">
              <a16:creationId xmlns:a16="http://schemas.microsoft.com/office/drawing/2014/main" id="{DDC7F009-92DD-4C57-8DFD-F8CEC7212E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88" name="Picture 2987">
          <a:extLst>
            <a:ext uri="{FF2B5EF4-FFF2-40B4-BE49-F238E27FC236}">
              <a16:creationId xmlns:a16="http://schemas.microsoft.com/office/drawing/2014/main" id="{539D4672-8445-457A-8DD6-0523F008CC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89" name="Picture 2988">
          <a:extLst>
            <a:ext uri="{FF2B5EF4-FFF2-40B4-BE49-F238E27FC236}">
              <a16:creationId xmlns:a16="http://schemas.microsoft.com/office/drawing/2014/main" id="{E5211A36-B6B4-49A5-AE04-131E1E9371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90" name="Picture 2989">
          <a:extLst>
            <a:ext uri="{FF2B5EF4-FFF2-40B4-BE49-F238E27FC236}">
              <a16:creationId xmlns:a16="http://schemas.microsoft.com/office/drawing/2014/main" id="{E4BD3BF4-286C-4A2A-9C1F-17DB16B3AD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91" name="Picture 2990">
          <a:extLst>
            <a:ext uri="{FF2B5EF4-FFF2-40B4-BE49-F238E27FC236}">
              <a16:creationId xmlns:a16="http://schemas.microsoft.com/office/drawing/2014/main" id="{3404B8BC-2D1D-41B9-93AB-D1A4E2DED6D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2992" name="Picture 2991">
          <a:extLst>
            <a:ext uri="{FF2B5EF4-FFF2-40B4-BE49-F238E27FC236}">
              <a16:creationId xmlns:a16="http://schemas.microsoft.com/office/drawing/2014/main" id="{9DE434BC-2223-48B9-ACA9-17234B4909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993" name="Picture 2992">
          <a:extLst>
            <a:ext uri="{FF2B5EF4-FFF2-40B4-BE49-F238E27FC236}">
              <a16:creationId xmlns:a16="http://schemas.microsoft.com/office/drawing/2014/main" id="{2E0CB8CD-609B-4195-911D-33FE768136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94" name="Picture 2993">
          <a:extLst>
            <a:ext uri="{FF2B5EF4-FFF2-40B4-BE49-F238E27FC236}">
              <a16:creationId xmlns:a16="http://schemas.microsoft.com/office/drawing/2014/main" id="{FB94EEFB-5F40-4438-9BF7-D2FD4103E5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95" name="Picture 2994">
          <a:extLst>
            <a:ext uri="{FF2B5EF4-FFF2-40B4-BE49-F238E27FC236}">
              <a16:creationId xmlns:a16="http://schemas.microsoft.com/office/drawing/2014/main" id="{1CB12580-C720-427E-BA2E-CDFFABD9DD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96" name="Picture 2995">
          <a:extLst>
            <a:ext uri="{FF2B5EF4-FFF2-40B4-BE49-F238E27FC236}">
              <a16:creationId xmlns:a16="http://schemas.microsoft.com/office/drawing/2014/main" id="{0A8618BC-1435-4E88-9B3D-DC27CCF3F3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2997" name="Picture 2996">
          <a:extLst>
            <a:ext uri="{FF2B5EF4-FFF2-40B4-BE49-F238E27FC236}">
              <a16:creationId xmlns:a16="http://schemas.microsoft.com/office/drawing/2014/main" id="{83D8FDD9-5238-44A3-9018-4D429759AF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2998" name="Picture 2997">
          <a:extLst>
            <a:ext uri="{FF2B5EF4-FFF2-40B4-BE49-F238E27FC236}">
              <a16:creationId xmlns:a16="http://schemas.microsoft.com/office/drawing/2014/main" id="{E4BF9D66-32B3-4338-925C-03D3E139CD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2999" name="Picture 2998">
          <a:extLst>
            <a:ext uri="{FF2B5EF4-FFF2-40B4-BE49-F238E27FC236}">
              <a16:creationId xmlns:a16="http://schemas.microsoft.com/office/drawing/2014/main" id="{74DECE62-ECDC-41FC-ADF5-EF65DB15A7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00" name="Picture 2999">
          <a:extLst>
            <a:ext uri="{FF2B5EF4-FFF2-40B4-BE49-F238E27FC236}">
              <a16:creationId xmlns:a16="http://schemas.microsoft.com/office/drawing/2014/main" id="{CB309616-C2BA-4AEC-B9BD-38A4F35A87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01" name="Picture 3000">
          <a:extLst>
            <a:ext uri="{FF2B5EF4-FFF2-40B4-BE49-F238E27FC236}">
              <a16:creationId xmlns:a16="http://schemas.microsoft.com/office/drawing/2014/main" id="{07E705FA-21E3-4B71-A8AF-8E440B2DF3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02" name="Picture 3001">
          <a:extLst>
            <a:ext uri="{FF2B5EF4-FFF2-40B4-BE49-F238E27FC236}">
              <a16:creationId xmlns:a16="http://schemas.microsoft.com/office/drawing/2014/main" id="{B0347ED9-F179-42F7-8D65-3C27701019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03" name="Picture 3002">
          <a:extLst>
            <a:ext uri="{FF2B5EF4-FFF2-40B4-BE49-F238E27FC236}">
              <a16:creationId xmlns:a16="http://schemas.microsoft.com/office/drawing/2014/main" id="{021390A2-10CA-479D-BCD0-1F161A35AA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04" name="Picture 3003">
          <a:extLst>
            <a:ext uri="{FF2B5EF4-FFF2-40B4-BE49-F238E27FC236}">
              <a16:creationId xmlns:a16="http://schemas.microsoft.com/office/drawing/2014/main" id="{8E0E59CC-275A-413D-A6A9-9E3001DD11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05" name="Picture 3004">
          <a:extLst>
            <a:ext uri="{FF2B5EF4-FFF2-40B4-BE49-F238E27FC236}">
              <a16:creationId xmlns:a16="http://schemas.microsoft.com/office/drawing/2014/main" id="{168B003D-DB7D-4556-87AE-6A9908088B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06" name="Picture 3005">
          <a:extLst>
            <a:ext uri="{FF2B5EF4-FFF2-40B4-BE49-F238E27FC236}">
              <a16:creationId xmlns:a16="http://schemas.microsoft.com/office/drawing/2014/main" id="{99830B30-CB54-4275-806B-39EEC3479F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07" name="Picture 3006">
          <a:extLst>
            <a:ext uri="{FF2B5EF4-FFF2-40B4-BE49-F238E27FC236}">
              <a16:creationId xmlns:a16="http://schemas.microsoft.com/office/drawing/2014/main" id="{76D472C1-D1B8-45C9-88BC-1224C38681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08" name="Picture 3007">
          <a:extLst>
            <a:ext uri="{FF2B5EF4-FFF2-40B4-BE49-F238E27FC236}">
              <a16:creationId xmlns:a16="http://schemas.microsoft.com/office/drawing/2014/main" id="{2A29A1BD-C736-4FAF-9496-8F2FADE7BC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3009" name="Picture 3008">
          <a:extLst>
            <a:ext uri="{FF2B5EF4-FFF2-40B4-BE49-F238E27FC236}">
              <a16:creationId xmlns:a16="http://schemas.microsoft.com/office/drawing/2014/main" id="{36B685C7-49FA-47DD-8A28-9A03813054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3010" name="Picture 3009">
          <a:extLst>
            <a:ext uri="{FF2B5EF4-FFF2-40B4-BE49-F238E27FC236}">
              <a16:creationId xmlns:a16="http://schemas.microsoft.com/office/drawing/2014/main" id="{92DE649F-B6EA-4FAD-9F9B-19C43051F2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11" name="Picture 3010">
          <a:extLst>
            <a:ext uri="{FF2B5EF4-FFF2-40B4-BE49-F238E27FC236}">
              <a16:creationId xmlns:a16="http://schemas.microsoft.com/office/drawing/2014/main" id="{B7481394-8AC1-4198-840F-F31C4E2BA0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12" name="Picture 3011">
          <a:extLst>
            <a:ext uri="{FF2B5EF4-FFF2-40B4-BE49-F238E27FC236}">
              <a16:creationId xmlns:a16="http://schemas.microsoft.com/office/drawing/2014/main" id="{FAE74544-971F-4323-95DD-259236BE7E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13" name="Picture 3012">
          <a:extLst>
            <a:ext uri="{FF2B5EF4-FFF2-40B4-BE49-F238E27FC236}">
              <a16:creationId xmlns:a16="http://schemas.microsoft.com/office/drawing/2014/main" id="{D1322241-C911-4316-8145-3CABCC0433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14" name="Picture 3013">
          <a:extLst>
            <a:ext uri="{FF2B5EF4-FFF2-40B4-BE49-F238E27FC236}">
              <a16:creationId xmlns:a16="http://schemas.microsoft.com/office/drawing/2014/main" id="{6409B778-4CE6-4E31-8D92-8752914483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15" name="Picture 3014">
          <a:extLst>
            <a:ext uri="{FF2B5EF4-FFF2-40B4-BE49-F238E27FC236}">
              <a16:creationId xmlns:a16="http://schemas.microsoft.com/office/drawing/2014/main" id="{23BF9B85-EE51-4265-8EF8-38743FD159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3016" name="Picture 3015">
          <a:extLst>
            <a:ext uri="{FF2B5EF4-FFF2-40B4-BE49-F238E27FC236}">
              <a16:creationId xmlns:a16="http://schemas.microsoft.com/office/drawing/2014/main" id="{62CCC8B9-4AD4-4375-858E-8060B7D51E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3017" name="Picture 3016">
          <a:extLst>
            <a:ext uri="{FF2B5EF4-FFF2-40B4-BE49-F238E27FC236}">
              <a16:creationId xmlns:a16="http://schemas.microsoft.com/office/drawing/2014/main" id="{CC8872D7-647C-4929-9521-2B0CCC2BCC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18" name="Picture 3017">
          <a:extLst>
            <a:ext uri="{FF2B5EF4-FFF2-40B4-BE49-F238E27FC236}">
              <a16:creationId xmlns:a16="http://schemas.microsoft.com/office/drawing/2014/main" id="{D98FA98A-8580-41A1-BEBE-D2955E3205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19" name="Picture 3018">
          <a:extLst>
            <a:ext uri="{FF2B5EF4-FFF2-40B4-BE49-F238E27FC236}">
              <a16:creationId xmlns:a16="http://schemas.microsoft.com/office/drawing/2014/main" id="{7A4B1958-EEBF-45B7-9713-1462765CFC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20" name="Picture 3019">
          <a:extLst>
            <a:ext uri="{FF2B5EF4-FFF2-40B4-BE49-F238E27FC236}">
              <a16:creationId xmlns:a16="http://schemas.microsoft.com/office/drawing/2014/main" id="{2E271986-8674-4C8E-99F5-62DD5F02D9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21" name="Picture 3020">
          <a:extLst>
            <a:ext uri="{FF2B5EF4-FFF2-40B4-BE49-F238E27FC236}">
              <a16:creationId xmlns:a16="http://schemas.microsoft.com/office/drawing/2014/main" id="{53A66AC2-3E53-4CCB-BC6C-0FB6EA8CDA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22" name="Picture 3021">
          <a:extLst>
            <a:ext uri="{FF2B5EF4-FFF2-40B4-BE49-F238E27FC236}">
              <a16:creationId xmlns:a16="http://schemas.microsoft.com/office/drawing/2014/main" id="{141CDBB6-00B1-4707-ACD5-7F05948542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23" name="Picture 3022">
          <a:extLst>
            <a:ext uri="{FF2B5EF4-FFF2-40B4-BE49-F238E27FC236}">
              <a16:creationId xmlns:a16="http://schemas.microsoft.com/office/drawing/2014/main" id="{951B2DC8-5F9E-4437-9745-EC45DD5250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24" name="Picture 3023">
          <a:extLst>
            <a:ext uri="{FF2B5EF4-FFF2-40B4-BE49-F238E27FC236}">
              <a16:creationId xmlns:a16="http://schemas.microsoft.com/office/drawing/2014/main" id="{E65B85E2-EFF7-4B5E-9649-070726AF60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25" name="Picture 3024">
          <a:extLst>
            <a:ext uri="{FF2B5EF4-FFF2-40B4-BE49-F238E27FC236}">
              <a16:creationId xmlns:a16="http://schemas.microsoft.com/office/drawing/2014/main" id="{803847D6-F8D4-4155-83B9-1A959C3BDC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74</xdr:row>
      <xdr:rowOff>0</xdr:rowOff>
    </xdr:from>
    <xdr:ext cx="50800" cy="50800"/>
    <xdr:pic>
      <xdr:nvPicPr>
        <xdr:cNvPr id="3026" name="Picture 3025">
          <a:extLst>
            <a:ext uri="{FF2B5EF4-FFF2-40B4-BE49-F238E27FC236}">
              <a16:creationId xmlns:a16="http://schemas.microsoft.com/office/drawing/2014/main" id="{621A8420-9342-4AC0-9DF7-0B0D9780AD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74</xdr:row>
      <xdr:rowOff>0</xdr:rowOff>
    </xdr:from>
    <xdr:ext cx="50800" cy="50800"/>
    <xdr:pic>
      <xdr:nvPicPr>
        <xdr:cNvPr id="3027" name="Picture 3026">
          <a:extLst>
            <a:ext uri="{FF2B5EF4-FFF2-40B4-BE49-F238E27FC236}">
              <a16:creationId xmlns:a16="http://schemas.microsoft.com/office/drawing/2014/main" id="{D7CB0E13-53B9-4692-8C2C-CB51127EC7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28" name="Picture 3027">
          <a:extLst>
            <a:ext uri="{FF2B5EF4-FFF2-40B4-BE49-F238E27FC236}">
              <a16:creationId xmlns:a16="http://schemas.microsoft.com/office/drawing/2014/main" id="{370CFB94-9EC3-4889-BBB3-A92829965F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29" name="Picture 3028">
          <a:extLst>
            <a:ext uri="{FF2B5EF4-FFF2-40B4-BE49-F238E27FC236}">
              <a16:creationId xmlns:a16="http://schemas.microsoft.com/office/drawing/2014/main" id="{61397AC4-B26B-4280-BE60-3083785234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30" name="Picture 3029">
          <a:extLst>
            <a:ext uri="{FF2B5EF4-FFF2-40B4-BE49-F238E27FC236}">
              <a16:creationId xmlns:a16="http://schemas.microsoft.com/office/drawing/2014/main" id="{95EB5402-3363-4AEF-810E-B0F3503A36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31" name="Picture 3030">
          <a:extLst>
            <a:ext uri="{FF2B5EF4-FFF2-40B4-BE49-F238E27FC236}">
              <a16:creationId xmlns:a16="http://schemas.microsoft.com/office/drawing/2014/main" id="{4B03ACB1-9AA9-4627-8360-A7ABC5C8C8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32" name="Picture 3031">
          <a:extLst>
            <a:ext uri="{FF2B5EF4-FFF2-40B4-BE49-F238E27FC236}">
              <a16:creationId xmlns:a16="http://schemas.microsoft.com/office/drawing/2014/main" id="{89021478-6F31-46EC-9002-F572D0F61D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33" name="Picture 3032">
          <a:extLst>
            <a:ext uri="{FF2B5EF4-FFF2-40B4-BE49-F238E27FC236}">
              <a16:creationId xmlns:a16="http://schemas.microsoft.com/office/drawing/2014/main" id="{09AC0C30-78FC-4F5C-9BDA-638DD2EB0F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34" name="Picture 3033">
          <a:extLst>
            <a:ext uri="{FF2B5EF4-FFF2-40B4-BE49-F238E27FC236}">
              <a16:creationId xmlns:a16="http://schemas.microsoft.com/office/drawing/2014/main" id="{4C43B700-29EF-4639-853F-316B93FADB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74</xdr:row>
      <xdr:rowOff>0</xdr:rowOff>
    </xdr:from>
    <xdr:ext cx="50800" cy="50800"/>
    <xdr:pic>
      <xdr:nvPicPr>
        <xdr:cNvPr id="3035" name="Picture 3034">
          <a:extLst>
            <a:ext uri="{FF2B5EF4-FFF2-40B4-BE49-F238E27FC236}">
              <a16:creationId xmlns:a16="http://schemas.microsoft.com/office/drawing/2014/main" id="{6091BBBA-8F34-4EB5-BF6F-674803A686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75</xdr:row>
      <xdr:rowOff>0</xdr:rowOff>
    </xdr:from>
    <xdr:ext cx="50800" cy="50800"/>
    <xdr:pic>
      <xdr:nvPicPr>
        <xdr:cNvPr id="3036" name="Picture 3035">
          <a:extLst>
            <a:ext uri="{FF2B5EF4-FFF2-40B4-BE49-F238E27FC236}">
              <a16:creationId xmlns:a16="http://schemas.microsoft.com/office/drawing/2014/main" id="{83E2B5A9-BF4D-426A-A4F8-E99961D07E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37" name="Picture 3036">
          <a:extLst>
            <a:ext uri="{FF2B5EF4-FFF2-40B4-BE49-F238E27FC236}">
              <a16:creationId xmlns:a16="http://schemas.microsoft.com/office/drawing/2014/main" id="{0B7B61B4-6CD8-4436-B8C6-DE3F8108D7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3038" name="Picture 3037">
          <a:extLst>
            <a:ext uri="{FF2B5EF4-FFF2-40B4-BE49-F238E27FC236}">
              <a16:creationId xmlns:a16="http://schemas.microsoft.com/office/drawing/2014/main" id="{1337FF8E-71FD-4FA1-B318-ED6CC2DD87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3039" name="Picture 3038">
          <a:extLst>
            <a:ext uri="{FF2B5EF4-FFF2-40B4-BE49-F238E27FC236}">
              <a16:creationId xmlns:a16="http://schemas.microsoft.com/office/drawing/2014/main" id="{746F62FE-4E4B-41F7-8D5F-6D504FD89F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40" name="Picture 3039">
          <a:extLst>
            <a:ext uri="{FF2B5EF4-FFF2-40B4-BE49-F238E27FC236}">
              <a16:creationId xmlns:a16="http://schemas.microsoft.com/office/drawing/2014/main" id="{150B2D2F-FC9A-49C7-B0F0-B00C4C4F27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41" name="Picture 3040">
          <a:extLst>
            <a:ext uri="{FF2B5EF4-FFF2-40B4-BE49-F238E27FC236}">
              <a16:creationId xmlns:a16="http://schemas.microsoft.com/office/drawing/2014/main" id="{029CB7E6-4D4D-4723-B679-0C2E0D969E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42" name="Picture 3041">
          <a:extLst>
            <a:ext uri="{FF2B5EF4-FFF2-40B4-BE49-F238E27FC236}">
              <a16:creationId xmlns:a16="http://schemas.microsoft.com/office/drawing/2014/main" id="{F73DDE71-5111-44B7-B74D-BEE2D87EC2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43" name="Picture 3042">
          <a:extLst>
            <a:ext uri="{FF2B5EF4-FFF2-40B4-BE49-F238E27FC236}">
              <a16:creationId xmlns:a16="http://schemas.microsoft.com/office/drawing/2014/main" id="{4C284B7B-7050-4962-9244-452F53F711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44" name="Picture 3043">
          <a:extLst>
            <a:ext uri="{FF2B5EF4-FFF2-40B4-BE49-F238E27FC236}">
              <a16:creationId xmlns:a16="http://schemas.microsoft.com/office/drawing/2014/main" id="{1DF8D939-BAD3-44C4-AC95-942B2CB441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45" name="Picture 3044">
          <a:extLst>
            <a:ext uri="{FF2B5EF4-FFF2-40B4-BE49-F238E27FC236}">
              <a16:creationId xmlns:a16="http://schemas.microsoft.com/office/drawing/2014/main" id="{4360863F-BCCF-458B-B38E-4C167FC411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46" name="Picture 3045">
          <a:extLst>
            <a:ext uri="{FF2B5EF4-FFF2-40B4-BE49-F238E27FC236}">
              <a16:creationId xmlns:a16="http://schemas.microsoft.com/office/drawing/2014/main" id="{7B989421-0974-4F7C-A969-EE1FA65599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47" name="Picture 3046">
          <a:extLst>
            <a:ext uri="{FF2B5EF4-FFF2-40B4-BE49-F238E27FC236}">
              <a16:creationId xmlns:a16="http://schemas.microsoft.com/office/drawing/2014/main" id="{8EAEA877-2032-485F-8950-D69301764C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48" name="Picture 3047">
          <a:extLst>
            <a:ext uri="{FF2B5EF4-FFF2-40B4-BE49-F238E27FC236}">
              <a16:creationId xmlns:a16="http://schemas.microsoft.com/office/drawing/2014/main" id="{3C536C1D-EC18-400C-808B-B09359F36C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49" name="Picture 3048">
          <a:extLst>
            <a:ext uri="{FF2B5EF4-FFF2-40B4-BE49-F238E27FC236}">
              <a16:creationId xmlns:a16="http://schemas.microsoft.com/office/drawing/2014/main" id="{605865AD-1746-49FC-9174-88AFD48FC0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50" name="Picture 3049">
          <a:extLst>
            <a:ext uri="{FF2B5EF4-FFF2-40B4-BE49-F238E27FC236}">
              <a16:creationId xmlns:a16="http://schemas.microsoft.com/office/drawing/2014/main" id="{C5C167AB-F9F0-4C57-A0E3-6C6357C719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51" name="Picture 3050">
          <a:extLst>
            <a:ext uri="{FF2B5EF4-FFF2-40B4-BE49-F238E27FC236}">
              <a16:creationId xmlns:a16="http://schemas.microsoft.com/office/drawing/2014/main" id="{CB77447D-5E11-49B6-B78A-60BD2F1368D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52" name="Picture 3051">
          <a:extLst>
            <a:ext uri="{FF2B5EF4-FFF2-40B4-BE49-F238E27FC236}">
              <a16:creationId xmlns:a16="http://schemas.microsoft.com/office/drawing/2014/main" id="{66E99307-CAED-4727-AA0A-4DDAE3CEA8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53" name="Picture 3052">
          <a:extLst>
            <a:ext uri="{FF2B5EF4-FFF2-40B4-BE49-F238E27FC236}">
              <a16:creationId xmlns:a16="http://schemas.microsoft.com/office/drawing/2014/main" id="{A34F4298-18E1-4A86-898B-2CA689ECD7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54" name="Picture 3053">
          <a:extLst>
            <a:ext uri="{FF2B5EF4-FFF2-40B4-BE49-F238E27FC236}">
              <a16:creationId xmlns:a16="http://schemas.microsoft.com/office/drawing/2014/main" id="{E5C34B02-7C47-4CBF-9332-B73A4740CC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3055" name="Picture 3054">
          <a:extLst>
            <a:ext uri="{FF2B5EF4-FFF2-40B4-BE49-F238E27FC236}">
              <a16:creationId xmlns:a16="http://schemas.microsoft.com/office/drawing/2014/main" id="{062C9B13-886E-4C23-815E-EF3EDA3C0B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3056" name="Picture 3055">
          <a:extLst>
            <a:ext uri="{FF2B5EF4-FFF2-40B4-BE49-F238E27FC236}">
              <a16:creationId xmlns:a16="http://schemas.microsoft.com/office/drawing/2014/main" id="{89EE81F2-5BC5-4398-A75D-43F2A99EF0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57" name="Picture 3056">
          <a:extLst>
            <a:ext uri="{FF2B5EF4-FFF2-40B4-BE49-F238E27FC236}">
              <a16:creationId xmlns:a16="http://schemas.microsoft.com/office/drawing/2014/main" id="{A0D4409D-667E-4F31-B395-E096DF3F4F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58" name="Picture 3057">
          <a:extLst>
            <a:ext uri="{FF2B5EF4-FFF2-40B4-BE49-F238E27FC236}">
              <a16:creationId xmlns:a16="http://schemas.microsoft.com/office/drawing/2014/main" id="{D8214B38-C336-4B11-9452-DC3614966F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59" name="Picture 3058">
          <a:extLst>
            <a:ext uri="{FF2B5EF4-FFF2-40B4-BE49-F238E27FC236}">
              <a16:creationId xmlns:a16="http://schemas.microsoft.com/office/drawing/2014/main" id="{D3762BE2-7614-4D5A-8DDB-780F021CC8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60" name="Picture 3059">
          <a:extLst>
            <a:ext uri="{FF2B5EF4-FFF2-40B4-BE49-F238E27FC236}">
              <a16:creationId xmlns:a16="http://schemas.microsoft.com/office/drawing/2014/main" id="{8103324A-5AF0-47B9-8447-A5E62A96F0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3061" name="Picture 3060">
          <a:extLst>
            <a:ext uri="{FF2B5EF4-FFF2-40B4-BE49-F238E27FC236}">
              <a16:creationId xmlns:a16="http://schemas.microsoft.com/office/drawing/2014/main" id="{3136DB4E-956F-48C9-9301-2D3FBA3F63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3062" name="Picture 3061">
          <a:extLst>
            <a:ext uri="{FF2B5EF4-FFF2-40B4-BE49-F238E27FC236}">
              <a16:creationId xmlns:a16="http://schemas.microsoft.com/office/drawing/2014/main" id="{05F4525C-1A50-4858-ACC4-E1670A3EA8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63" name="Picture 3062">
          <a:extLst>
            <a:ext uri="{FF2B5EF4-FFF2-40B4-BE49-F238E27FC236}">
              <a16:creationId xmlns:a16="http://schemas.microsoft.com/office/drawing/2014/main" id="{A2AEF2F8-4631-481E-B205-5C07B3F610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64" name="Picture 3063">
          <a:extLst>
            <a:ext uri="{FF2B5EF4-FFF2-40B4-BE49-F238E27FC236}">
              <a16:creationId xmlns:a16="http://schemas.microsoft.com/office/drawing/2014/main" id="{C5B297A0-23D5-4E8C-9209-CA3B289406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65" name="Picture 3064">
          <a:extLst>
            <a:ext uri="{FF2B5EF4-FFF2-40B4-BE49-F238E27FC236}">
              <a16:creationId xmlns:a16="http://schemas.microsoft.com/office/drawing/2014/main" id="{B52A6BC8-AB6B-4317-AF40-A395773A393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66" name="Picture 3065">
          <a:extLst>
            <a:ext uri="{FF2B5EF4-FFF2-40B4-BE49-F238E27FC236}">
              <a16:creationId xmlns:a16="http://schemas.microsoft.com/office/drawing/2014/main" id="{D87B5BE8-8D8D-4850-88AB-9BE2C03888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67" name="Picture 3066">
          <a:extLst>
            <a:ext uri="{FF2B5EF4-FFF2-40B4-BE49-F238E27FC236}">
              <a16:creationId xmlns:a16="http://schemas.microsoft.com/office/drawing/2014/main" id="{5749BE26-1E44-4FE8-B25B-21F4A4137C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68" name="Picture 3067">
          <a:extLst>
            <a:ext uri="{FF2B5EF4-FFF2-40B4-BE49-F238E27FC236}">
              <a16:creationId xmlns:a16="http://schemas.microsoft.com/office/drawing/2014/main" id="{55CB581D-651F-4E4B-842D-D50EB78098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69" name="Picture 3068">
          <a:extLst>
            <a:ext uri="{FF2B5EF4-FFF2-40B4-BE49-F238E27FC236}">
              <a16:creationId xmlns:a16="http://schemas.microsoft.com/office/drawing/2014/main" id="{06D4F6D5-5D2E-4CD9-A88F-166D81C35D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70" name="Picture 3069">
          <a:extLst>
            <a:ext uri="{FF2B5EF4-FFF2-40B4-BE49-F238E27FC236}">
              <a16:creationId xmlns:a16="http://schemas.microsoft.com/office/drawing/2014/main" id="{1DE0C801-E5BA-46C1-B0D6-B6BAB2A398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71" name="Picture 3070">
          <a:extLst>
            <a:ext uri="{FF2B5EF4-FFF2-40B4-BE49-F238E27FC236}">
              <a16:creationId xmlns:a16="http://schemas.microsoft.com/office/drawing/2014/main" id="{FCA2CFA7-EE6F-4FDC-854C-F915128C2A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3072" name="Picture 3071">
          <a:extLst>
            <a:ext uri="{FF2B5EF4-FFF2-40B4-BE49-F238E27FC236}">
              <a16:creationId xmlns:a16="http://schemas.microsoft.com/office/drawing/2014/main" id="{8421528B-D2AB-4523-822F-559950B435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3073" name="Picture 3072">
          <a:extLst>
            <a:ext uri="{FF2B5EF4-FFF2-40B4-BE49-F238E27FC236}">
              <a16:creationId xmlns:a16="http://schemas.microsoft.com/office/drawing/2014/main" id="{2F06917D-F96F-4694-83F4-66C42644BE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74" name="Picture 3073">
          <a:extLst>
            <a:ext uri="{FF2B5EF4-FFF2-40B4-BE49-F238E27FC236}">
              <a16:creationId xmlns:a16="http://schemas.microsoft.com/office/drawing/2014/main" id="{3F1F9BA0-11F6-40D1-BE22-ADAEB87C1E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75" name="Picture 3074">
          <a:extLst>
            <a:ext uri="{FF2B5EF4-FFF2-40B4-BE49-F238E27FC236}">
              <a16:creationId xmlns:a16="http://schemas.microsoft.com/office/drawing/2014/main" id="{CF3FFAF8-843D-4265-BCD3-1AA3ECA9E0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76" name="Picture 3075">
          <a:extLst>
            <a:ext uri="{FF2B5EF4-FFF2-40B4-BE49-F238E27FC236}">
              <a16:creationId xmlns:a16="http://schemas.microsoft.com/office/drawing/2014/main" id="{8CB197CE-AF7C-40FC-B4E6-BBB721A852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77" name="Picture 3076">
          <a:extLst>
            <a:ext uri="{FF2B5EF4-FFF2-40B4-BE49-F238E27FC236}">
              <a16:creationId xmlns:a16="http://schemas.microsoft.com/office/drawing/2014/main" id="{1A199EE8-BD9C-4FF7-878D-6429D43B7D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78" name="Picture 3077">
          <a:extLst>
            <a:ext uri="{FF2B5EF4-FFF2-40B4-BE49-F238E27FC236}">
              <a16:creationId xmlns:a16="http://schemas.microsoft.com/office/drawing/2014/main" id="{E4789E3E-15FD-4D21-8D03-ABF28ABDD5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3079" name="Picture 3078">
          <a:extLst>
            <a:ext uri="{FF2B5EF4-FFF2-40B4-BE49-F238E27FC236}">
              <a16:creationId xmlns:a16="http://schemas.microsoft.com/office/drawing/2014/main" id="{253C9B4E-B3F0-4571-8E35-6B46122EA5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3080" name="Picture 3079">
          <a:extLst>
            <a:ext uri="{FF2B5EF4-FFF2-40B4-BE49-F238E27FC236}">
              <a16:creationId xmlns:a16="http://schemas.microsoft.com/office/drawing/2014/main" id="{2D2E179F-65B2-4C76-BFD0-172F6AD1E4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81" name="Picture 3080">
          <a:extLst>
            <a:ext uri="{FF2B5EF4-FFF2-40B4-BE49-F238E27FC236}">
              <a16:creationId xmlns:a16="http://schemas.microsoft.com/office/drawing/2014/main" id="{DA38AF5D-D329-467B-824C-74C367B193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82" name="Picture 3081">
          <a:extLst>
            <a:ext uri="{FF2B5EF4-FFF2-40B4-BE49-F238E27FC236}">
              <a16:creationId xmlns:a16="http://schemas.microsoft.com/office/drawing/2014/main" id="{B8AD1F36-452F-4A13-AAF5-36DFA1483B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83" name="Picture 3082">
          <a:extLst>
            <a:ext uri="{FF2B5EF4-FFF2-40B4-BE49-F238E27FC236}">
              <a16:creationId xmlns:a16="http://schemas.microsoft.com/office/drawing/2014/main" id="{750815CA-2568-4B8C-97FF-743D3134F9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84" name="Picture 3083">
          <a:extLst>
            <a:ext uri="{FF2B5EF4-FFF2-40B4-BE49-F238E27FC236}">
              <a16:creationId xmlns:a16="http://schemas.microsoft.com/office/drawing/2014/main" id="{DCEC6487-EC35-4996-8C8E-623C5A3D9D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85" name="Picture 3084">
          <a:extLst>
            <a:ext uri="{FF2B5EF4-FFF2-40B4-BE49-F238E27FC236}">
              <a16:creationId xmlns:a16="http://schemas.microsoft.com/office/drawing/2014/main" id="{2C718FE9-6037-4BA8-A9BF-B8C1493AA4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86" name="Picture 3085">
          <a:extLst>
            <a:ext uri="{FF2B5EF4-FFF2-40B4-BE49-F238E27FC236}">
              <a16:creationId xmlns:a16="http://schemas.microsoft.com/office/drawing/2014/main" id="{EA646812-237F-46A5-8A6A-B2F6E2737E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87" name="Picture 3086">
          <a:extLst>
            <a:ext uri="{FF2B5EF4-FFF2-40B4-BE49-F238E27FC236}">
              <a16:creationId xmlns:a16="http://schemas.microsoft.com/office/drawing/2014/main" id="{057C183D-A54A-4D76-B261-50B497C6C9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88" name="Picture 3087">
          <a:extLst>
            <a:ext uri="{FF2B5EF4-FFF2-40B4-BE49-F238E27FC236}">
              <a16:creationId xmlns:a16="http://schemas.microsoft.com/office/drawing/2014/main" id="{C35C5718-5C03-4BC9-A07A-11B2C0C67E8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75</xdr:row>
      <xdr:rowOff>0</xdr:rowOff>
    </xdr:from>
    <xdr:ext cx="50800" cy="50800"/>
    <xdr:pic>
      <xdr:nvPicPr>
        <xdr:cNvPr id="3089" name="Picture 3088">
          <a:extLst>
            <a:ext uri="{FF2B5EF4-FFF2-40B4-BE49-F238E27FC236}">
              <a16:creationId xmlns:a16="http://schemas.microsoft.com/office/drawing/2014/main" id="{79382F9F-1705-4C1F-9E58-55295CE97E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75</xdr:row>
      <xdr:rowOff>0</xdr:rowOff>
    </xdr:from>
    <xdr:ext cx="50800" cy="50800"/>
    <xdr:pic>
      <xdr:nvPicPr>
        <xdr:cNvPr id="3090" name="Picture 3089">
          <a:extLst>
            <a:ext uri="{FF2B5EF4-FFF2-40B4-BE49-F238E27FC236}">
              <a16:creationId xmlns:a16="http://schemas.microsoft.com/office/drawing/2014/main" id="{7A3CA3B6-3E9D-44E4-892A-27705E7AE3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91" name="Picture 3090">
          <a:extLst>
            <a:ext uri="{FF2B5EF4-FFF2-40B4-BE49-F238E27FC236}">
              <a16:creationId xmlns:a16="http://schemas.microsoft.com/office/drawing/2014/main" id="{81B4ACCD-431E-4262-8E65-93D90993A9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92" name="Picture 3091">
          <a:extLst>
            <a:ext uri="{FF2B5EF4-FFF2-40B4-BE49-F238E27FC236}">
              <a16:creationId xmlns:a16="http://schemas.microsoft.com/office/drawing/2014/main" id="{570DF47A-A0E1-4BC8-B733-B54C7E3593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93" name="Picture 3092">
          <a:extLst>
            <a:ext uri="{FF2B5EF4-FFF2-40B4-BE49-F238E27FC236}">
              <a16:creationId xmlns:a16="http://schemas.microsoft.com/office/drawing/2014/main" id="{7BBECFE3-843C-425D-A7CD-349F093E84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94" name="Picture 3093">
          <a:extLst>
            <a:ext uri="{FF2B5EF4-FFF2-40B4-BE49-F238E27FC236}">
              <a16:creationId xmlns:a16="http://schemas.microsoft.com/office/drawing/2014/main" id="{97747EA8-1E5F-4E62-A1FE-E5728A6155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95" name="Picture 3094">
          <a:extLst>
            <a:ext uri="{FF2B5EF4-FFF2-40B4-BE49-F238E27FC236}">
              <a16:creationId xmlns:a16="http://schemas.microsoft.com/office/drawing/2014/main" id="{761489D2-7804-4833-BFD3-2C0D82EA26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96" name="Picture 3095">
          <a:extLst>
            <a:ext uri="{FF2B5EF4-FFF2-40B4-BE49-F238E27FC236}">
              <a16:creationId xmlns:a16="http://schemas.microsoft.com/office/drawing/2014/main" id="{CE10C26E-70D1-4340-A389-5F7F765105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97" name="Picture 3096">
          <a:extLst>
            <a:ext uri="{FF2B5EF4-FFF2-40B4-BE49-F238E27FC236}">
              <a16:creationId xmlns:a16="http://schemas.microsoft.com/office/drawing/2014/main" id="{6DC5D36F-006A-4A12-8F4D-9C0D7C5C77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75</xdr:row>
      <xdr:rowOff>0</xdr:rowOff>
    </xdr:from>
    <xdr:ext cx="50800" cy="50800"/>
    <xdr:pic>
      <xdr:nvPicPr>
        <xdr:cNvPr id="3098" name="Picture 3097">
          <a:extLst>
            <a:ext uri="{FF2B5EF4-FFF2-40B4-BE49-F238E27FC236}">
              <a16:creationId xmlns:a16="http://schemas.microsoft.com/office/drawing/2014/main" id="{5C571576-8F8E-45F1-A85D-02FE997825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78</xdr:row>
      <xdr:rowOff>0</xdr:rowOff>
    </xdr:from>
    <xdr:ext cx="50800" cy="50800"/>
    <xdr:pic>
      <xdr:nvPicPr>
        <xdr:cNvPr id="3099" name="Picture 3098">
          <a:extLst>
            <a:ext uri="{FF2B5EF4-FFF2-40B4-BE49-F238E27FC236}">
              <a16:creationId xmlns:a16="http://schemas.microsoft.com/office/drawing/2014/main" id="{AFA72004-7EA9-4F83-8823-82CA5BA31A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4787860"/>
          <a:ext cx="50800" cy="50800"/>
        </a:xfrm>
        <a:prstGeom prst="rect">
          <a:avLst/>
        </a:prstGeom>
      </xdr:spPr>
    </xdr:pic>
    <xdr:clientData/>
  </xdr:oneCellAnchor>
  <xdr:oneCellAnchor>
    <xdr:from>
      <xdr:col>3</xdr:col>
      <xdr:colOff>0</xdr:colOff>
      <xdr:row>78</xdr:row>
      <xdr:rowOff>0</xdr:rowOff>
    </xdr:from>
    <xdr:ext cx="50800" cy="50800"/>
    <xdr:pic>
      <xdr:nvPicPr>
        <xdr:cNvPr id="3100" name="Picture 3099">
          <a:extLst>
            <a:ext uri="{FF2B5EF4-FFF2-40B4-BE49-F238E27FC236}">
              <a16:creationId xmlns:a16="http://schemas.microsoft.com/office/drawing/2014/main" id="{30B69F25-3145-49C4-B63C-C0F5FF45B2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3101" name="Picture 3100">
          <a:extLst>
            <a:ext uri="{FF2B5EF4-FFF2-40B4-BE49-F238E27FC236}">
              <a16:creationId xmlns:a16="http://schemas.microsoft.com/office/drawing/2014/main" id="{D27F618D-E398-4BE6-929D-61C8275CD4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3102" name="Picture 3101">
          <a:extLst>
            <a:ext uri="{FF2B5EF4-FFF2-40B4-BE49-F238E27FC236}">
              <a16:creationId xmlns:a16="http://schemas.microsoft.com/office/drawing/2014/main" id="{62488269-0F12-4118-844C-40AD5FCC37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78</xdr:row>
      <xdr:rowOff>0</xdr:rowOff>
    </xdr:from>
    <xdr:ext cx="50800" cy="50800"/>
    <xdr:pic>
      <xdr:nvPicPr>
        <xdr:cNvPr id="3103" name="Picture 3102">
          <a:extLst>
            <a:ext uri="{FF2B5EF4-FFF2-40B4-BE49-F238E27FC236}">
              <a16:creationId xmlns:a16="http://schemas.microsoft.com/office/drawing/2014/main" id="{6E414C17-2748-457A-9402-978FF3973C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79</xdr:row>
      <xdr:rowOff>0</xdr:rowOff>
    </xdr:from>
    <xdr:ext cx="50800" cy="50800"/>
    <xdr:pic>
      <xdr:nvPicPr>
        <xdr:cNvPr id="3104" name="Picture 3103">
          <a:extLst>
            <a:ext uri="{FF2B5EF4-FFF2-40B4-BE49-F238E27FC236}">
              <a16:creationId xmlns:a16="http://schemas.microsoft.com/office/drawing/2014/main" id="{5CC6B0F2-C0CC-4A29-9ECE-22C0F18F00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3105" name="Picture 3104">
          <a:extLst>
            <a:ext uri="{FF2B5EF4-FFF2-40B4-BE49-F238E27FC236}">
              <a16:creationId xmlns:a16="http://schemas.microsoft.com/office/drawing/2014/main" id="{A4EF0DDF-304F-4892-8196-BD21A250FF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3106" name="Picture 3105">
          <a:extLst>
            <a:ext uri="{FF2B5EF4-FFF2-40B4-BE49-F238E27FC236}">
              <a16:creationId xmlns:a16="http://schemas.microsoft.com/office/drawing/2014/main" id="{803F69DC-BDE6-4212-A420-5BD4C0E1C4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2</xdr:col>
      <xdr:colOff>104775</xdr:colOff>
      <xdr:row>79</xdr:row>
      <xdr:rowOff>0</xdr:rowOff>
    </xdr:from>
    <xdr:ext cx="50800" cy="50800"/>
    <xdr:pic>
      <xdr:nvPicPr>
        <xdr:cNvPr id="3107" name="Picture 3106">
          <a:extLst>
            <a:ext uri="{FF2B5EF4-FFF2-40B4-BE49-F238E27FC236}">
              <a16:creationId xmlns:a16="http://schemas.microsoft.com/office/drawing/2014/main" id="{45C9268C-9733-44AC-8C8D-4585B56E6D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5161240"/>
          <a:ext cx="50800" cy="50800"/>
        </a:xfrm>
        <a:prstGeom prst="rect">
          <a:avLst/>
        </a:prstGeom>
      </xdr:spPr>
    </xdr:pic>
    <xdr:clientData/>
  </xdr:oneCellAnchor>
  <xdr:oneCellAnchor>
    <xdr:from>
      <xdr:col>3</xdr:col>
      <xdr:colOff>0</xdr:colOff>
      <xdr:row>79</xdr:row>
      <xdr:rowOff>0</xdr:rowOff>
    </xdr:from>
    <xdr:ext cx="50800" cy="50800"/>
    <xdr:pic>
      <xdr:nvPicPr>
        <xdr:cNvPr id="3108" name="Picture 3107">
          <a:extLst>
            <a:ext uri="{FF2B5EF4-FFF2-40B4-BE49-F238E27FC236}">
              <a16:creationId xmlns:a16="http://schemas.microsoft.com/office/drawing/2014/main" id="{34786452-A9FE-4136-B927-879A378A08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3109" name="Picture 3108">
          <a:extLst>
            <a:ext uri="{FF2B5EF4-FFF2-40B4-BE49-F238E27FC236}">
              <a16:creationId xmlns:a16="http://schemas.microsoft.com/office/drawing/2014/main" id="{8825B3F4-6ABA-4D96-BF6E-0460D068BB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3110" name="Picture 3109">
          <a:extLst>
            <a:ext uri="{FF2B5EF4-FFF2-40B4-BE49-F238E27FC236}">
              <a16:creationId xmlns:a16="http://schemas.microsoft.com/office/drawing/2014/main" id="{E3CD8E0B-5462-40B8-9599-634EF1FC3C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79</xdr:row>
      <xdr:rowOff>0</xdr:rowOff>
    </xdr:from>
    <xdr:ext cx="50800" cy="50800"/>
    <xdr:pic>
      <xdr:nvPicPr>
        <xdr:cNvPr id="3111" name="Picture 3110">
          <a:extLst>
            <a:ext uri="{FF2B5EF4-FFF2-40B4-BE49-F238E27FC236}">
              <a16:creationId xmlns:a16="http://schemas.microsoft.com/office/drawing/2014/main" id="{776A5EBC-D8FD-450E-8393-28C5C59DE9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1</xdr:col>
      <xdr:colOff>0</xdr:colOff>
      <xdr:row>71</xdr:row>
      <xdr:rowOff>0</xdr:rowOff>
    </xdr:from>
    <xdr:ext cx="50800" cy="50800"/>
    <xdr:pic>
      <xdr:nvPicPr>
        <xdr:cNvPr id="3112" name="Picture 3111">
          <a:extLst>
            <a:ext uri="{FF2B5EF4-FFF2-40B4-BE49-F238E27FC236}">
              <a16:creationId xmlns:a16="http://schemas.microsoft.com/office/drawing/2014/main" id="{CFBA19E3-208C-4A93-8F05-F1904D3B2D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13" name="Picture 3112">
          <a:extLst>
            <a:ext uri="{FF2B5EF4-FFF2-40B4-BE49-F238E27FC236}">
              <a16:creationId xmlns:a16="http://schemas.microsoft.com/office/drawing/2014/main" id="{48535461-341B-4E61-AAAF-104BE2B9FB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3114" name="Picture 3113">
          <a:extLst>
            <a:ext uri="{FF2B5EF4-FFF2-40B4-BE49-F238E27FC236}">
              <a16:creationId xmlns:a16="http://schemas.microsoft.com/office/drawing/2014/main" id="{4BF65AEE-A3CE-4CF8-9F20-98D1AA4604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115" name="Picture 3114">
          <a:extLst>
            <a:ext uri="{FF2B5EF4-FFF2-40B4-BE49-F238E27FC236}">
              <a16:creationId xmlns:a16="http://schemas.microsoft.com/office/drawing/2014/main" id="{FBCF39FE-451C-4EC5-AAA2-04B764BF8D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71</xdr:row>
      <xdr:rowOff>0</xdr:rowOff>
    </xdr:from>
    <xdr:ext cx="50800" cy="50800"/>
    <xdr:pic>
      <xdr:nvPicPr>
        <xdr:cNvPr id="3116" name="Picture 3115">
          <a:extLst>
            <a:ext uri="{FF2B5EF4-FFF2-40B4-BE49-F238E27FC236}">
              <a16:creationId xmlns:a16="http://schemas.microsoft.com/office/drawing/2014/main" id="{1253068F-39A8-496C-86E8-CEDD9502B3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17" name="Picture 3116">
          <a:extLst>
            <a:ext uri="{FF2B5EF4-FFF2-40B4-BE49-F238E27FC236}">
              <a16:creationId xmlns:a16="http://schemas.microsoft.com/office/drawing/2014/main" id="{C8A3AA7A-7692-45DB-87CB-78E312E41B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18" name="Picture 3117">
          <a:extLst>
            <a:ext uri="{FF2B5EF4-FFF2-40B4-BE49-F238E27FC236}">
              <a16:creationId xmlns:a16="http://schemas.microsoft.com/office/drawing/2014/main" id="{A7905BEB-28E1-46DA-8E14-B5D232B930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19" name="Picture 3118">
          <a:extLst>
            <a:ext uri="{FF2B5EF4-FFF2-40B4-BE49-F238E27FC236}">
              <a16:creationId xmlns:a16="http://schemas.microsoft.com/office/drawing/2014/main" id="{0FA56DC0-854C-4F4A-8378-A653EA6D1D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20" name="Picture 3119">
          <a:extLst>
            <a:ext uri="{FF2B5EF4-FFF2-40B4-BE49-F238E27FC236}">
              <a16:creationId xmlns:a16="http://schemas.microsoft.com/office/drawing/2014/main" id="{8748C978-FB04-4C30-A4E1-4E834430F1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21" name="Picture 3120">
          <a:extLst>
            <a:ext uri="{FF2B5EF4-FFF2-40B4-BE49-F238E27FC236}">
              <a16:creationId xmlns:a16="http://schemas.microsoft.com/office/drawing/2014/main" id="{7187A961-ACC2-4786-B244-146EC10450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3122" name="Picture 3121">
          <a:extLst>
            <a:ext uri="{FF2B5EF4-FFF2-40B4-BE49-F238E27FC236}">
              <a16:creationId xmlns:a16="http://schemas.microsoft.com/office/drawing/2014/main" id="{2128CD67-E642-402A-8E92-2CB2D8F795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123" name="Picture 3122">
          <a:extLst>
            <a:ext uri="{FF2B5EF4-FFF2-40B4-BE49-F238E27FC236}">
              <a16:creationId xmlns:a16="http://schemas.microsoft.com/office/drawing/2014/main" id="{4F1FAEF3-A7EF-476B-AF60-AAFEE914B3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124" name="Picture 3123">
          <a:extLst>
            <a:ext uri="{FF2B5EF4-FFF2-40B4-BE49-F238E27FC236}">
              <a16:creationId xmlns:a16="http://schemas.microsoft.com/office/drawing/2014/main" id="{2F083413-4AC6-40AD-8B2D-9826EF80E9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125" name="Picture 3124">
          <a:extLst>
            <a:ext uri="{FF2B5EF4-FFF2-40B4-BE49-F238E27FC236}">
              <a16:creationId xmlns:a16="http://schemas.microsoft.com/office/drawing/2014/main" id="{61D7B101-D724-4884-9ACC-3BB4199638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126" name="Picture 3125">
          <a:extLst>
            <a:ext uri="{FF2B5EF4-FFF2-40B4-BE49-F238E27FC236}">
              <a16:creationId xmlns:a16="http://schemas.microsoft.com/office/drawing/2014/main" id="{56EB817B-2BFD-4F9A-AC5F-71C2ACB848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127" name="Picture 3126">
          <a:extLst>
            <a:ext uri="{FF2B5EF4-FFF2-40B4-BE49-F238E27FC236}">
              <a16:creationId xmlns:a16="http://schemas.microsoft.com/office/drawing/2014/main" id="{BB6E4631-84B9-4923-8C46-3D9DE6074B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71</xdr:row>
      <xdr:rowOff>0</xdr:rowOff>
    </xdr:from>
    <xdr:ext cx="50800" cy="50800"/>
    <xdr:pic>
      <xdr:nvPicPr>
        <xdr:cNvPr id="3128" name="Picture 3127">
          <a:extLst>
            <a:ext uri="{FF2B5EF4-FFF2-40B4-BE49-F238E27FC236}">
              <a16:creationId xmlns:a16="http://schemas.microsoft.com/office/drawing/2014/main" id="{87468D67-17C9-42A6-9690-0E35F40D3B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29" name="Picture 3128">
          <a:extLst>
            <a:ext uri="{FF2B5EF4-FFF2-40B4-BE49-F238E27FC236}">
              <a16:creationId xmlns:a16="http://schemas.microsoft.com/office/drawing/2014/main" id="{A57256EB-25F1-4B55-B62B-27FF1E3F46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30" name="Picture 3129">
          <a:extLst>
            <a:ext uri="{FF2B5EF4-FFF2-40B4-BE49-F238E27FC236}">
              <a16:creationId xmlns:a16="http://schemas.microsoft.com/office/drawing/2014/main" id="{164CADC2-47A6-4E01-B792-A1D7F9FD93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3131" name="Picture 3130">
          <a:extLst>
            <a:ext uri="{FF2B5EF4-FFF2-40B4-BE49-F238E27FC236}">
              <a16:creationId xmlns:a16="http://schemas.microsoft.com/office/drawing/2014/main" id="{0D79034D-4E82-4F7F-9E5A-C2D1B6B7FB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132" name="Picture 3131">
          <a:extLst>
            <a:ext uri="{FF2B5EF4-FFF2-40B4-BE49-F238E27FC236}">
              <a16:creationId xmlns:a16="http://schemas.microsoft.com/office/drawing/2014/main" id="{D6CC527C-0B7C-43F9-B142-870C4D59A8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133" name="Picture 3132">
          <a:extLst>
            <a:ext uri="{FF2B5EF4-FFF2-40B4-BE49-F238E27FC236}">
              <a16:creationId xmlns:a16="http://schemas.microsoft.com/office/drawing/2014/main" id="{ADAE0093-CD1D-463A-A6E8-0EE0831F59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71</xdr:row>
      <xdr:rowOff>0</xdr:rowOff>
    </xdr:from>
    <xdr:ext cx="50800" cy="50800"/>
    <xdr:pic>
      <xdr:nvPicPr>
        <xdr:cNvPr id="3134" name="Picture 3133">
          <a:extLst>
            <a:ext uri="{FF2B5EF4-FFF2-40B4-BE49-F238E27FC236}">
              <a16:creationId xmlns:a16="http://schemas.microsoft.com/office/drawing/2014/main" id="{04EB56FB-D0EE-4F00-8147-EB823CFD0B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35" name="Picture 3134">
          <a:extLst>
            <a:ext uri="{FF2B5EF4-FFF2-40B4-BE49-F238E27FC236}">
              <a16:creationId xmlns:a16="http://schemas.microsoft.com/office/drawing/2014/main" id="{B1ECED07-2AB1-414C-A7AE-36A13E8202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36" name="Picture 3135">
          <a:extLst>
            <a:ext uri="{FF2B5EF4-FFF2-40B4-BE49-F238E27FC236}">
              <a16:creationId xmlns:a16="http://schemas.microsoft.com/office/drawing/2014/main" id="{9EBFBF03-3E45-45AF-8567-1B931F58C5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37" name="Picture 3136">
          <a:extLst>
            <a:ext uri="{FF2B5EF4-FFF2-40B4-BE49-F238E27FC236}">
              <a16:creationId xmlns:a16="http://schemas.microsoft.com/office/drawing/2014/main" id="{619A0271-B30C-41B1-A17B-4423B97EB1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38" name="Picture 3137">
          <a:extLst>
            <a:ext uri="{FF2B5EF4-FFF2-40B4-BE49-F238E27FC236}">
              <a16:creationId xmlns:a16="http://schemas.microsoft.com/office/drawing/2014/main" id="{69921F08-703B-4523-8EDB-51E76926E0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39" name="Picture 3138">
          <a:extLst>
            <a:ext uri="{FF2B5EF4-FFF2-40B4-BE49-F238E27FC236}">
              <a16:creationId xmlns:a16="http://schemas.microsoft.com/office/drawing/2014/main" id="{527B921A-5456-48C0-868D-6B636A64DB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40" name="Picture 3139">
          <a:extLst>
            <a:ext uri="{FF2B5EF4-FFF2-40B4-BE49-F238E27FC236}">
              <a16:creationId xmlns:a16="http://schemas.microsoft.com/office/drawing/2014/main" id="{E0F24B14-8683-4FD2-8B49-4DAE0941E7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41" name="Picture 3140">
          <a:extLst>
            <a:ext uri="{FF2B5EF4-FFF2-40B4-BE49-F238E27FC236}">
              <a16:creationId xmlns:a16="http://schemas.microsoft.com/office/drawing/2014/main" id="{3E448B96-E762-451C-A0D4-B51F4A2B25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42" name="Picture 3141">
          <a:extLst>
            <a:ext uri="{FF2B5EF4-FFF2-40B4-BE49-F238E27FC236}">
              <a16:creationId xmlns:a16="http://schemas.microsoft.com/office/drawing/2014/main" id="{A9A3658A-5E11-4A8C-ABE5-DA5CBE8D7B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43" name="Picture 3142">
          <a:extLst>
            <a:ext uri="{FF2B5EF4-FFF2-40B4-BE49-F238E27FC236}">
              <a16:creationId xmlns:a16="http://schemas.microsoft.com/office/drawing/2014/main" id="{F05B13BD-B915-490F-A9EA-1CDC7D8A4B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44" name="Picture 3143">
          <a:extLst>
            <a:ext uri="{FF2B5EF4-FFF2-40B4-BE49-F238E27FC236}">
              <a16:creationId xmlns:a16="http://schemas.microsoft.com/office/drawing/2014/main" id="{E35C52C9-B248-40ED-AE94-BBDD3CB5A2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45" name="Picture 3144">
          <a:extLst>
            <a:ext uri="{FF2B5EF4-FFF2-40B4-BE49-F238E27FC236}">
              <a16:creationId xmlns:a16="http://schemas.microsoft.com/office/drawing/2014/main" id="{3856A722-FC32-4CC4-B24E-C9991566C2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46" name="Picture 3145">
          <a:extLst>
            <a:ext uri="{FF2B5EF4-FFF2-40B4-BE49-F238E27FC236}">
              <a16:creationId xmlns:a16="http://schemas.microsoft.com/office/drawing/2014/main" id="{A74251D5-DE50-4570-AB48-5F0B6CD424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47" name="Picture 3146">
          <a:extLst>
            <a:ext uri="{FF2B5EF4-FFF2-40B4-BE49-F238E27FC236}">
              <a16:creationId xmlns:a16="http://schemas.microsoft.com/office/drawing/2014/main" id="{F83F6FC6-C4AE-4798-8A36-7504ED70D1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48" name="Picture 3147">
          <a:extLst>
            <a:ext uri="{FF2B5EF4-FFF2-40B4-BE49-F238E27FC236}">
              <a16:creationId xmlns:a16="http://schemas.microsoft.com/office/drawing/2014/main" id="{DE7A601D-0BB2-441B-9D5F-62A6F7B105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49" name="Picture 3148">
          <a:extLst>
            <a:ext uri="{FF2B5EF4-FFF2-40B4-BE49-F238E27FC236}">
              <a16:creationId xmlns:a16="http://schemas.microsoft.com/office/drawing/2014/main" id="{64A3906D-5C25-48EF-B301-3260C7D7EC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50" name="Picture 3149">
          <a:extLst>
            <a:ext uri="{FF2B5EF4-FFF2-40B4-BE49-F238E27FC236}">
              <a16:creationId xmlns:a16="http://schemas.microsoft.com/office/drawing/2014/main" id="{0196305E-5619-4BA1-A8C6-F876923486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51" name="Picture 3150">
          <a:extLst>
            <a:ext uri="{FF2B5EF4-FFF2-40B4-BE49-F238E27FC236}">
              <a16:creationId xmlns:a16="http://schemas.microsoft.com/office/drawing/2014/main" id="{3E818167-3457-4868-988A-F684836693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52" name="Picture 3151">
          <a:extLst>
            <a:ext uri="{FF2B5EF4-FFF2-40B4-BE49-F238E27FC236}">
              <a16:creationId xmlns:a16="http://schemas.microsoft.com/office/drawing/2014/main" id="{2F25585C-5EB5-429E-A167-88BBBD54B4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53" name="Picture 3152">
          <a:extLst>
            <a:ext uri="{FF2B5EF4-FFF2-40B4-BE49-F238E27FC236}">
              <a16:creationId xmlns:a16="http://schemas.microsoft.com/office/drawing/2014/main" id="{3C7B0C6E-73C3-48A3-8F20-1FBB871D77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54" name="Picture 3153">
          <a:extLst>
            <a:ext uri="{FF2B5EF4-FFF2-40B4-BE49-F238E27FC236}">
              <a16:creationId xmlns:a16="http://schemas.microsoft.com/office/drawing/2014/main" id="{37E52CDF-3EF4-4B44-84BC-1E09E6B26C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55" name="Picture 3154">
          <a:extLst>
            <a:ext uri="{FF2B5EF4-FFF2-40B4-BE49-F238E27FC236}">
              <a16:creationId xmlns:a16="http://schemas.microsoft.com/office/drawing/2014/main" id="{4E03897D-CA88-4037-80E9-F4FAB20C69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56" name="Picture 3155">
          <a:extLst>
            <a:ext uri="{FF2B5EF4-FFF2-40B4-BE49-F238E27FC236}">
              <a16:creationId xmlns:a16="http://schemas.microsoft.com/office/drawing/2014/main" id="{F236DB8C-BA27-4716-BEE0-997D8D9C0C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57" name="Picture 3156">
          <a:extLst>
            <a:ext uri="{FF2B5EF4-FFF2-40B4-BE49-F238E27FC236}">
              <a16:creationId xmlns:a16="http://schemas.microsoft.com/office/drawing/2014/main" id="{13B91C19-09CB-42AD-BB91-6EB62FD6CC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58" name="Picture 3157">
          <a:extLst>
            <a:ext uri="{FF2B5EF4-FFF2-40B4-BE49-F238E27FC236}">
              <a16:creationId xmlns:a16="http://schemas.microsoft.com/office/drawing/2014/main" id="{29E8CC23-AFB4-45A3-B7F2-32B88CC490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59" name="Picture 3158">
          <a:extLst>
            <a:ext uri="{FF2B5EF4-FFF2-40B4-BE49-F238E27FC236}">
              <a16:creationId xmlns:a16="http://schemas.microsoft.com/office/drawing/2014/main" id="{50111784-8999-49AF-A933-70F6A72730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60" name="Picture 3159">
          <a:extLst>
            <a:ext uri="{FF2B5EF4-FFF2-40B4-BE49-F238E27FC236}">
              <a16:creationId xmlns:a16="http://schemas.microsoft.com/office/drawing/2014/main" id="{0AC79CFB-8799-4249-BD99-B24A787206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61" name="Picture 3160">
          <a:extLst>
            <a:ext uri="{FF2B5EF4-FFF2-40B4-BE49-F238E27FC236}">
              <a16:creationId xmlns:a16="http://schemas.microsoft.com/office/drawing/2014/main" id="{52C77758-50D9-4C8E-A4A3-390BE973F3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62" name="Picture 3161">
          <a:extLst>
            <a:ext uri="{FF2B5EF4-FFF2-40B4-BE49-F238E27FC236}">
              <a16:creationId xmlns:a16="http://schemas.microsoft.com/office/drawing/2014/main" id="{A662F030-C708-47B1-ABAF-72644ED2E7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63" name="Picture 3162">
          <a:extLst>
            <a:ext uri="{FF2B5EF4-FFF2-40B4-BE49-F238E27FC236}">
              <a16:creationId xmlns:a16="http://schemas.microsoft.com/office/drawing/2014/main" id="{42D7EC8E-15F1-4AFC-8D0A-D30FB590D7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64" name="Picture 3163">
          <a:extLst>
            <a:ext uri="{FF2B5EF4-FFF2-40B4-BE49-F238E27FC236}">
              <a16:creationId xmlns:a16="http://schemas.microsoft.com/office/drawing/2014/main" id="{66E240E0-7F7A-4EC6-92C8-AB5984AAC9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65" name="Picture 3164">
          <a:extLst>
            <a:ext uri="{FF2B5EF4-FFF2-40B4-BE49-F238E27FC236}">
              <a16:creationId xmlns:a16="http://schemas.microsoft.com/office/drawing/2014/main" id="{00648EB9-DB32-450F-B663-834880E602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66" name="Picture 3165">
          <a:extLst>
            <a:ext uri="{FF2B5EF4-FFF2-40B4-BE49-F238E27FC236}">
              <a16:creationId xmlns:a16="http://schemas.microsoft.com/office/drawing/2014/main" id="{672E983E-5A75-49DF-8970-21AEB45FCA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67" name="Picture 3166">
          <a:extLst>
            <a:ext uri="{FF2B5EF4-FFF2-40B4-BE49-F238E27FC236}">
              <a16:creationId xmlns:a16="http://schemas.microsoft.com/office/drawing/2014/main" id="{4A1AF782-F376-44F4-A2E4-A3AFD8005E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68" name="Picture 3167">
          <a:extLst>
            <a:ext uri="{FF2B5EF4-FFF2-40B4-BE49-F238E27FC236}">
              <a16:creationId xmlns:a16="http://schemas.microsoft.com/office/drawing/2014/main" id="{A32D71D5-B769-4387-91DB-E178510200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69" name="Picture 3168">
          <a:extLst>
            <a:ext uri="{FF2B5EF4-FFF2-40B4-BE49-F238E27FC236}">
              <a16:creationId xmlns:a16="http://schemas.microsoft.com/office/drawing/2014/main" id="{C289BD2E-9B17-4A40-A19A-8C614C6EB4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70" name="Picture 3169">
          <a:extLst>
            <a:ext uri="{FF2B5EF4-FFF2-40B4-BE49-F238E27FC236}">
              <a16:creationId xmlns:a16="http://schemas.microsoft.com/office/drawing/2014/main" id="{AF42845B-6F68-46B9-92FF-DECAE87D30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71" name="Picture 3170">
          <a:extLst>
            <a:ext uri="{FF2B5EF4-FFF2-40B4-BE49-F238E27FC236}">
              <a16:creationId xmlns:a16="http://schemas.microsoft.com/office/drawing/2014/main" id="{06664915-53C1-4643-9B81-14A41702E6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72" name="Picture 3171">
          <a:extLst>
            <a:ext uri="{FF2B5EF4-FFF2-40B4-BE49-F238E27FC236}">
              <a16:creationId xmlns:a16="http://schemas.microsoft.com/office/drawing/2014/main" id="{5CB1BCF4-1B0F-497D-9E1A-36E9CDC4A1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73" name="Picture 3172">
          <a:extLst>
            <a:ext uri="{FF2B5EF4-FFF2-40B4-BE49-F238E27FC236}">
              <a16:creationId xmlns:a16="http://schemas.microsoft.com/office/drawing/2014/main" id="{05371F08-076B-41FE-ABBF-269103F36C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74" name="Picture 3173">
          <a:extLst>
            <a:ext uri="{FF2B5EF4-FFF2-40B4-BE49-F238E27FC236}">
              <a16:creationId xmlns:a16="http://schemas.microsoft.com/office/drawing/2014/main" id="{A20CDF47-CABC-4AC6-9DD7-2CFA135CFA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75" name="Picture 3174">
          <a:extLst>
            <a:ext uri="{FF2B5EF4-FFF2-40B4-BE49-F238E27FC236}">
              <a16:creationId xmlns:a16="http://schemas.microsoft.com/office/drawing/2014/main" id="{86D8D3FB-1EE9-4D71-A19F-44498CC16C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76" name="Picture 3175">
          <a:extLst>
            <a:ext uri="{FF2B5EF4-FFF2-40B4-BE49-F238E27FC236}">
              <a16:creationId xmlns:a16="http://schemas.microsoft.com/office/drawing/2014/main" id="{5436D1A8-B006-4962-A2AA-F478FFCDF7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77" name="Picture 3176">
          <a:extLst>
            <a:ext uri="{FF2B5EF4-FFF2-40B4-BE49-F238E27FC236}">
              <a16:creationId xmlns:a16="http://schemas.microsoft.com/office/drawing/2014/main" id="{ED5ED9E5-7CDF-4091-9CF2-72423D48BE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78" name="Picture 3177">
          <a:extLst>
            <a:ext uri="{FF2B5EF4-FFF2-40B4-BE49-F238E27FC236}">
              <a16:creationId xmlns:a16="http://schemas.microsoft.com/office/drawing/2014/main" id="{72FF704F-3E97-4143-98E1-461886B600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79" name="Picture 3178">
          <a:extLst>
            <a:ext uri="{FF2B5EF4-FFF2-40B4-BE49-F238E27FC236}">
              <a16:creationId xmlns:a16="http://schemas.microsoft.com/office/drawing/2014/main" id="{D3AF3695-C4B2-4180-842B-ECDE90E236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80" name="Picture 3179">
          <a:extLst>
            <a:ext uri="{FF2B5EF4-FFF2-40B4-BE49-F238E27FC236}">
              <a16:creationId xmlns:a16="http://schemas.microsoft.com/office/drawing/2014/main" id="{737903F3-19E0-4DDD-8CB1-9013CDEA2A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81" name="Picture 3180">
          <a:extLst>
            <a:ext uri="{FF2B5EF4-FFF2-40B4-BE49-F238E27FC236}">
              <a16:creationId xmlns:a16="http://schemas.microsoft.com/office/drawing/2014/main" id="{C4356C27-6873-47CF-97CC-58A352F8F5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82" name="Picture 3181">
          <a:extLst>
            <a:ext uri="{FF2B5EF4-FFF2-40B4-BE49-F238E27FC236}">
              <a16:creationId xmlns:a16="http://schemas.microsoft.com/office/drawing/2014/main" id="{1D3BE101-9B08-4900-AA34-658D5C6014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83" name="Picture 3182">
          <a:extLst>
            <a:ext uri="{FF2B5EF4-FFF2-40B4-BE49-F238E27FC236}">
              <a16:creationId xmlns:a16="http://schemas.microsoft.com/office/drawing/2014/main" id="{26B0272F-EC9D-4A1E-B162-43222E6BDC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84" name="Picture 3183">
          <a:extLst>
            <a:ext uri="{FF2B5EF4-FFF2-40B4-BE49-F238E27FC236}">
              <a16:creationId xmlns:a16="http://schemas.microsoft.com/office/drawing/2014/main" id="{9E13267D-140D-42E5-95C2-08790DDD61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85" name="Picture 3184">
          <a:extLst>
            <a:ext uri="{FF2B5EF4-FFF2-40B4-BE49-F238E27FC236}">
              <a16:creationId xmlns:a16="http://schemas.microsoft.com/office/drawing/2014/main" id="{68C01F39-DB48-4838-9BD7-8DB152BDED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86" name="Picture 3185">
          <a:extLst>
            <a:ext uri="{FF2B5EF4-FFF2-40B4-BE49-F238E27FC236}">
              <a16:creationId xmlns:a16="http://schemas.microsoft.com/office/drawing/2014/main" id="{6895CBB6-A518-4134-A092-7639BFD566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87" name="Picture 3186">
          <a:extLst>
            <a:ext uri="{FF2B5EF4-FFF2-40B4-BE49-F238E27FC236}">
              <a16:creationId xmlns:a16="http://schemas.microsoft.com/office/drawing/2014/main" id="{2C3ADF86-FEEE-48C9-91D4-743391EDCD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88" name="Picture 3187">
          <a:extLst>
            <a:ext uri="{FF2B5EF4-FFF2-40B4-BE49-F238E27FC236}">
              <a16:creationId xmlns:a16="http://schemas.microsoft.com/office/drawing/2014/main" id="{88F11266-408C-4A7C-88B8-E2E9BFC62C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89" name="Picture 3188">
          <a:extLst>
            <a:ext uri="{FF2B5EF4-FFF2-40B4-BE49-F238E27FC236}">
              <a16:creationId xmlns:a16="http://schemas.microsoft.com/office/drawing/2014/main" id="{768A4DE1-FF51-477B-93A4-4309FC74EF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90" name="Picture 3189">
          <a:extLst>
            <a:ext uri="{FF2B5EF4-FFF2-40B4-BE49-F238E27FC236}">
              <a16:creationId xmlns:a16="http://schemas.microsoft.com/office/drawing/2014/main" id="{147BEEA1-E1A7-48E9-B2DE-BDBFEA02AE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91" name="Picture 3190">
          <a:extLst>
            <a:ext uri="{FF2B5EF4-FFF2-40B4-BE49-F238E27FC236}">
              <a16:creationId xmlns:a16="http://schemas.microsoft.com/office/drawing/2014/main" id="{16544FBF-A22F-47FE-8CCD-B78182BDEF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92" name="Picture 3191">
          <a:extLst>
            <a:ext uri="{FF2B5EF4-FFF2-40B4-BE49-F238E27FC236}">
              <a16:creationId xmlns:a16="http://schemas.microsoft.com/office/drawing/2014/main" id="{1F87D6FE-F876-4B53-B757-3CC9573D59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93" name="Picture 3192">
          <a:extLst>
            <a:ext uri="{FF2B5EF4-FFF2-40B4-BE49-F238E27FC236}">
              <a16:creationId xmlns:a16="http://schemas.microsoft.com/office/drawing/2014/main" id="{8599B099-6C66-44C4-AE9A-79A39AD48B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94" name="Picture 3193">
          <a:extLst>
            <a:ext uri="{FF2B5EF4-FFF2-40B4-BE49-F238E27FC236}">
              <a16:creationId xmlns:a16="http://schemas.microsoft.com/office/drawing/2014/main" id="{B5502DD8-3584-4C23-9144-39400D8FD9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95" name="Picture 3194">
          <a:extLst>
            <a:ext uri="{FF2B5EF4-FFF2-40B4-BE49-F238E27FC236}">
              <a16:creationId xmlns:a16="http://schemas.microsoft.com/office/drawing/2014/main" id="{15FCD44F-38B0-44C8-9D25-0BF96EBCA2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96" name="Picture 3195">
          <a:extLst>
            <a:ext uri="{FF2B5EF4-FFF2-40B4-BE49-F238E27FC236}">
              <a16:creationId xmlns:a16="http://schemas.microsoft.com/office/drawing/2014/main" id="{697D1F19-825E-40D6-8D7D-C53F2099F1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97" name="Picture 3196">
          <a:extLst>
            <a:ext uri="{FF2B5EF4-FFF2-40B4-BE49-F238E27FC236}">
              <a16:creationId xmlns:a16="http://schemas.microsoft.com/office/drawing/2014/main" id="{5D58416B-92BB-4DEE-A4AA-0EC3B6B01E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98" name="Picture 3197">
          <a:extLst>
            <a:ext uri="{FF2B5EF4-FFF2-40B4-BE49-F238E27FC236}">
              <a16:creationId xmlns:a16="http://schemas.microsoft.com/office/drawing/2014/main" id="{B2150D33-7668-43DB-BA06-D883C6098A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199" name="Picture 3198">
          <a:extLst>
            <a:ext uri="{FF2B5EF4-FFF2-40B4-BE49-F238E27FC236}">
              <a16:creationId xmlns:a16="http://schemas.microsoft.com/office/drawing/2014/main" id="{A5D0A84A-C408-4639-8D92-F2135D10C54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00" name="Picture 3199">
          <a:extLst>
            <a:ext uri="{FF2B5EF4-FFF2-40B4-BE49-F238E27FC236}">
              <a16:creationId xmlns:a16="http://schemas.microsoft.com/office/drawing/2014/main" id="{B2A45005-784A-4F5D-8E96-3F6B98CE39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01" name="Picture 3200">
          <a:extLst>
            <a:ext uri="{FF2B5EF4-FFF2-40B4-BE49-F238E27FC236}">
              <a16:creationId xmlns:a16="http://schemas.microsoft.com/office/drawing/2014/main" id="{98799FF8-4E46-42F9-A386-035D2714E7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02" name="Picture 3201">
          <a:extLst>
            <a:ext uri="{FF2B5EF4-FFF2-40B4-BE49-F238E27FC236}">
              <a16:creationId xmlns:a16="http://schemas.microsoft.com/office/drawing/2014/main" id="{00C3960D-A9DA-4CE7-A151-8B2315D662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03" name="Picture 3202">
          <a:extLst>
            <a:ext uri="{FF2B5EF4-FFF2-40B4-BE49-F238E27FC236}">
              <a16:creationId xmlns:a16="http://schemas.microsoft.com/office/drawing/2014/main" id="{D8BFF141-FFE1-476D-947B-B88B328227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04" name="Picture 3203">
          <a:extLst>
            <a:ext uri="{FF2B5EF4-FFF2-40B4-BE49-F238E27FC236}">
              <a16:creationId xmlns:a16="http://schemas.microsoft.com/office/drawing/2014/main" id="{3FEFE162-63B8-4C67-AB48-FC0DC527B1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05" name="Picture 3204">
          <a:extLst>
            <a:ext uri="{FF2B5EF4-FFF2-40B4-BE49-F238E27FC236}">
              <a16:creationId xmlns:a16="http://schemas.microsoft.com/office/drawing/2014/main" id="{1B0DFB59-DC8A-4FDE-900F-1A4289A6AC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06" name="Picture 3205">
          <a:extLst>
            <a:ext uri="{FF2B5EF4-FFF2-40B4-BE49-F238E27FC236}">
              <a16:creationId xmlns:a16="http://schemas.microsoft.com/office/drawing/2014/main" id="{25178F5A-B4E4-4833-A012-49EEB16943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07" name="Picture 3206">
          <a:extLst>
            <a:ext uri="{FF2B5EF4-FFF2-40B4-BE49-F238E27FC236}">
              <a16:creationId xmlns:a16="http://schemas.microsoft.com/office/drawing/2014/main" id="{646DD25F-164C-4BA0-9615-5BFE7D30CD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08" name="Picture 3207">
          <a:extLst>
            <a:ext uri="{FF2B5EF4-FFF2-40B4-BE49-F238E27FC236}">
              <a16:creationId xmlns:a16="http://schemas.microsoft.com/office/drawing/2014/main" id="{601BFA97-3448-4CFC-9719-68DB3DB771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09" name="Picture 3208">
          <a:extLst>
            <a:ext uri="{FF2B5EF4-FFF2-40B4-BE49-F238E27FC236}">
              <a16:creationId xmlns:a16="http://schemas.microsoft.com/office/drawing/2014/main" id="{7A9C668D-40A8-48A1-A3E0-E2C7E0DB72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10" name="Picture 3209">
          <a:extLst>
            <a:ext uri="{FF2B5EF4-FFF2-40B4-BE49-F238E27FC236}">
              <a16:creationId xmlns:a16="http://schemas.microsoft.com/office/drawing/2014/main" id="{67229908-F719-4374-BE1C-F90D8FFA2C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11" name="Picture 3210">
          <a:extLst>
            <a:ext uri="{FF2B5EF4-FFF2-40B4-BE49-F238E27FC236}">
              <a16:creationId xmlns:a16="http://schemas.microsoft.com/office/drawing/2014/main" id="{923EA05D-81CA-429B-B635-97FD15AAB3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12" name="Picture 3211">
          <a:extLst>
            <a:ext uri="{FF2B5EF4-FFF2-40B4-BE49-F238E27FC236}">
              <a16:creationId xmlns:a16="http://schemas.microsoft.com/office/drawing/2014/main" id="{D21B14B6-25DA-48D5-B853-4BC582F9E6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13" name="Picture 3212">
          <a:extLst>
            <a:ext uri="{FF2B5EF4-FFF2-40B4-BE49-F238E27FC236}">
              <a16:creationId xmlns:a16="http://schemas.microsoft.com/office/drawing/2014/main" id="{423218B8-CD39-4D0A-B46B-0415A08B513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14" name="Picture 3213">
          <a:extLst>
            <a:ext uri="{FF2B5EF4-FFF2-40B4-BE49-F238E27FC236}">
              <a16:creationId xmlns:a16="http://schemas.microsoft.com/office/drawing/2014/main" id="{C9DEB02A-6FDD-4900-B8A7-DBB0A84EAE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15" name="Picture 3214">
          <a:extLst>
            <a:ext uri="{FF2B5EF4-FFF2-40B4-BE49-F238E27FC236}">
              <a16:creationId xmlns:a16="http://schemas.microsoft.com/office/drawing/2014/main" id="{A814C40E-59C0-47FA-82C2-6433B9A6D5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16" name="Picture 3215">
          <a:extLst>
            <a:ext uri="{FF2B5EF4-FFF2-40B4-BE49-F238E27FC236}">
              <a16:creationId xmlns:a16="http://schemas.microsoft.com/office/drawing/2014/main" id="{DE501DF9-2A93-4B6D-B6F6-55E3A15542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17" name="Picture 3216">
          <a:extLst>
            <a:ext uri="{FF2B5EF4-FFF2-40B4-BE49-F238E27FC236}">
              <a16:creationId xmlns:a16="http://schemas.microsoft.com/office/drawing/2014/main" id="{446E8D28-18D4-42BC-B67D-3C9FC22ABB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18" name="Picture 3217">
          <a:extLst>
            <a:ext uri="{FF2B5EF4-FFF2-40B4-BE49-F238E27FC236}">
              <a16:creationId xmlns:a16="http://schemas.microsoft.com/office/drawing/2014/main" id="{28634119-CC70-4BAE-B894-6E74791E2A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19" name="Picture 3218">
          <a:extLst>
            <a:ext uri="{FF2B5EF4-FFF2-40B4-BE49-F238E27FC236}">
              <a16:creationId xmlns:a16="http://schemas.microsoft.com/office/drawing/2014/main" id="{26C96202-404C-4EB9-85CF-50FD1D564B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20" name="Picture 3219">
          <a:extLst>
            <a:ext uri="{FF2B5EF4-FFF2-40B4-BE49-F238E27FC236}">
              <a16:creationId xmlns:a16="http://schemas.microsoft.com/office/drawing/2014/main" id="{A5B48A00-7F41-432A-AAF0-E43E248E5D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21" name="Picture 3220">
          <a:extLst>
            <a:ext uri="{FF2B5EF4-FFF2-40B4-BE49-F238E27FC236}">
              <a16:creationId xmlns:a16="http://schemas.microsoft.com/office/drawing/2014/main" id="{E8DCD285-1335-481F-A3CB-B0CC79BDAD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22" name="Picture 3221">
          <a:extLst>
            <a:ext uri="{FF2B5EF4-FFF2-40B4-BE49-F238E27FC236}">
              <a16:creationId xmlns:a16="http://schemas.microsoft.com/office/drawing/2014/main" id="{3942BE34-674A-4FB6-ADE2-EEB50B7EB4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23" name="Picture 3222">
          <a:extLst>
            <a:ext uri="{FF2B5EF4-FFF2-40B4-BE49-F238E27FC236}">
              <a16:creationId xmlns:a16="http://schemas.microsoft.com/office/drawing/2014/main" id="{4CBD0161-2DF8-481C-860C-1FA12E874D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24" name="Picture 3223">
          <a:extLst>
            <a:ext uri="{FF2B5EF4-FFF2-40B4-BE49-F238E27FC236}">
              <a16:creationId xmlns:a16="http://schemas.microsoft.com/office/drawing/2014/main" id="{1501EDEB-95F2-4AAE-B4AD-D83B983417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25" name="Picture 3224">
          <a:extLst>
            <a:ext uri="{FF2B5EF4-FFF2-40B4-BE49-F238E27FC236}">
              <a16:creationId xmlns:a16="http://schemas.microsoft.com/office/drawing/2014/main" id="{E2698418-D7FE-493F-A167-0237099F5A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26" name="Picture 3225">
          <a:extLst>
            <a:ext uri="{FF2B5EF4-FFF2-40B4-BE49-F238E27FC236}">
              <a16:creationId xmlns:a16="http://schemas.microsoft.com/office/drawing/2014/main" id="{72ADDF2D-64D9-482B-B913-15C4AD5013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27" name="Picture 3226">
          <a:extLst>
            <a:ext uri="{FF2B5EF4-FFF2-40B4-BE49-F238E27FC236}">
              <a16:creationId xmlns:a16="http://schemas.microsoft.com/office/drawing/2014/main" id="{F603E936-8CB2-4DB8-BE79-1477F65EF1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28" name="Picture 3227">
          <a:extLst>
            <a:ext uri="{FF2B5EF4-FFF2-40B4-BE49-F238E27FC236}">
              <a16:creationId xmlns:a16="http://schemas.microsoft.com/office/drawing/2014/main" id="{5E7B2FB3-8CE4-46BB-BA69-B1CD15278E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29" name="Picture 3228">
          <a:extLst>
            <a:ext uri="{FF2B5EF4-FFF2-40B4-BE49-F238E27FC236}">
              <a16:creationId xmlns:a16="http://schemas.microsoft.com/office/drawing/2014/main" id="{8AE7F6FB-7921-4838-A8F7-F91664CCC1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30" name="Picture 3229">
          <a:extLst>
            <a:ext uri="{FF2B5EF4-FFF2-40B4-BE49-F238E27FC236}">
              <a16:creationId xmlns:a16="http://schemas.microsoft.com/office/drawing/2014/main" id="{A51ED9EC-EA35-4239-ABCD-A3BB6D82AA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31" name="Picture 3230">
          <a:extLst>
            <a:ext uri="{FF2B5EF4-FFF2-40B4-BE49-F238E27FC236}">
              <a16:creationId xmlns:a16="http://schemas.microsoft.com/office/drawing/2014/main" id="{222AAB19-AED6-49E7-B5AF-0C8C018127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32" name="Picture 3231">
          <a:extLst>
            <a:ext uri="{FF2B5EF4-FFF2-40B4-BE49-F238E27FC236}">
              <a16:creationId xmlns:a16="http://schemas.microsoft.com/office/drawing/2014/main" id="{D92B4D80-E5ED-46CC-ACE7-11F89EBE47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33" name="Picture 3232">
          <a:extLst>
            <a:ext uri="{FF2B5EF4-FFF2-40B4-BE49-F238E27FC236}">
              <a16:creationId xmlns:a16="http://schemas.microsoft.com/office/drawing/2014/main" id="{5733B4BC-05EE-4456-AE55-6119347288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34" name="Picture 3233">
          <a:extLst>
            <a:ext uri="{FF2B5EF4-FFF2-40B4-BE49-F238E27FC236}">
              <a16:creationId xmlns:a16="http://schemas.microsoft.com/office/drawing/2014/main" id="{45533D0E-A0DC-4DC3-9C35-B965E9956D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35" name="Picture 3234">
          <a:extLst>
            <a:ext uri="{FF2B5EF4-FFF2-40B4-BE49-F238E27FC236}">
              <a16:creationId xmlns:a16="http://schemas.microsoft.com/office/drawing/2014/main" id="{A5568B70-08F5-4C87-BA09-C31017C018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71</xdr:row>
      <xdr:rowOff>0</xdr:rowOff>
    </xdr:from>
    <xdr:ext cx="50800" cy="50800"/>
    <xdr:pic>
      <xdr:nvPicPr>
        <xdr:cNvPr id="3236" name="Picture 3235">
          <a:extLst>
            <a:ext uri="{FF2B5EF4-FFF2-40B4-BE49-F238E27FC236}">
              <a16:creationId xmlns:a16="http://schemas.microsoft.com/office/drawing/2014/main" id="{4632F033-9344-4392-96FF-C490BC2CF8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72</xdr:row>
      <xdr:rowOff>0</xdr:rowOff>
    </xdr:from>
    <xdr:ext cx="50800" cy="50800"/>
    <xdr:pic>
      <xdr:nvPicPr>
        <xdr:cNvPr id="3237" name="Picture 3236">
          <a:extLst>
            <a:ext uri="{FF2B5EF4-FFF2-40B4-BE49-F238E27FC236}">
              <a16:creationId xmlns:a16="http://schemas.microsoft.com/office/drawing/2014/main" id="{3E3DB14E-3943-4E83-A5DF-778BB0D4E9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38" name="Picture 3237">
          <a:extLst>
            <a:ext uri="{FF2B5EF4-FFF2-40B4-BE49-F238E27FC236}">
              <a16:creationId xmlns:a16="http://schemas.microsoft.com/office/drawing/2014/main" id="{5D5F3229-71B7-49DC-824F-BCFB9B40A4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39" name="Picture 3238">
          <a:extLst>
            <a:ext uri="{FF2B5EF4-FFF2-40B4-BE49-F238E27FC236}">
              <a16:creationId xmlns:a16="http://schemas.microsoft.com/office/drawing/2014/main" id="{6C0D2180-3F91-4607-A197-2BFAB7A8D5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40" name="Picture 3239">
          <a:extLst>
            <a:ext uri="{FF2B5EF4-FFF2-40B4-BE49-F238E27FC236}">
              <a16:creationId xmlns:a16="http://schemas.microsoft.com/office/drawing/2014/main" id="{27BD65F3-5963-4F25-AEC5-AD56F95675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41" name="Picture 3240">
          <a:extLst>
            <a:ext uri="{FF2B5EF4-FFF2-40B4-BE49-F238E27FC236}">
              <a16:creationId xmlns:a16="http://schemas.microsoft.com/office/drawing/2014/main" id="{A8C93901-A051-430E-8203-14608855B1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42" name="Picture 3241">
          <a:extLst>
            <a:ext uri="{FF2B5EF4-FFF2-40B4-BE49-F238E27FC236}">
              <a16:creationId xmlns:a16="http://schemas.microsoft.com/office/drawing/2014/main" id="{550ADA89-23E8-4F00-936F-1100321AF7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43" name="Picture 3242">
          <a:extLst>
            <a:ext uri="{FF2B5EF4-FFF2-40B4-BE49-F238E27FC236}">
              <a16:creationId xmlns:a16="http://schemas.microsoft.com/office/drawing/2014/main" id="{75491678-150A-4733-A97D-2CAD0D1CA9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44" name="Picture 3243">
          <a:extLst>
            <a:ext uri="{FF2B5EF4-FFF2-40B4-BE49-F238E27FC236}">
              <a16:creationId xmlns:a16="http://schemas.microsoft.com/office/drawing/2014/main" id="{D3B6886A-B3D5-457D-BB9F-571D7168A0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45" name="Picture 3244">
          <a:extLst>
            <a:ext uri="{FF2B5EF4-FFF2-40B4-BE49-F238E27FC236}">
              <a16:creationId xmlns:a16="http://schemas.microsoft.com/office/drawing/2014/main" id="{3D62D301-C940-4E69-B4DF-3452C05486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46" name="Picture 3245">
          <a:extLst>
            <a:ext uri="{FF2B5EF4-FFF2-40B4-BE49-F238E27FC236}">
              <a16:creationId xmlns:a16="http://schemas.microsoft.com/office/drawing/2014/main" id="{FF939400-8428-4164-BA26-7CB4E9CEDA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47" name="Picture 3246">
          <a:extLst>
            <a:ext uri="{FF2B5EF4-FFF2-40B4-BE49-F238E27FC236}">
              <a16:creationId xmlns:a16="http://schemas.microsoft.com/office/drawing/2014/main" id="{7E535FF5-518A-4D07-B968-7741FE5303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48" name="Picture 3247">
          <a:extLst>
            <a:ext uri="{FF2B5EF4-FFF2-40B4-BE49-F238E27FC236}">
              <a16:creationId xmlns:a16="http://schemas.microsoft.com/office/drawing/2014/main" id="{1AA7834C-8D6A-4499-B047-5D5F341021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49" name="Picture 3248">
          <a:extLst>
            <a:ext uri="{FF2B5EF4-FFF2-40B4-BE49-F238E27FC236}">
              <a16:creationId xmlns:a16="http://schemas.microsoft.com/office/drawing/2014/main" id="{5D2F0273-409F-478A-97B3-BED79CD422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50" name="Picture 3249">
          <a:extLst>
            <a:ext uri="{FF2B5EF4-FFF2-40B4-BE49-F238E27FC236}">
              <a16:creationId xmlns:a16="http://schemas.microsoft.com/office/drawing/2014/main" id="{1B8A6543-BF25-4080-94C6-46342EF641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51" name="Picture 3250">
          <a:extLst>
            <a:ext uri="{FF2B5EF4-FFF2-40B4-BE49-F238E27FC236}">
              <a16:creationId xmlns:a16="http://schemas.microsoft.com/office/drawing/2014/main" id="{E5D97AD2-4878-4C17-A682-16042377F6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52" name="Picture 3251">
          <a:extLst>
            <a:ext uri="{FF2B5EF4-FFF2-40B4-BE49-F238E27FC236}">
              <a16:creationId xmlns:a16="http://schemas.microsoft.com/office/drawing/2014/main" id="{5883E21E-6D24-4456-BF22-7D4FDBE1C8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53" name="Picture 3252">
          <a:extLst>
            <a:ext uri="{FF2B5EF4-FFF2-40B4-BE49-F238E27FC236}">
              <a16:creationId xmlns:a16="http://schemas.microsoft.com/office/drawing/2014/main" id="{BC82D630-0DD4-441E-A7F9-133D8CF0D6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54" name="Picture 3253">
          <a:extLst>
            <a:ext uri="{FF2B5EF4-FFF2-40B4-BE49-F238E27FC236}">
              <a16:creationId xmlns:a16="http://schemas.microsoft.com/office/drawing/2014/main" id="{35731B38-FED1-4BB8-9B7B-5A88A9F4A0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55" name="Picture 3254">
          <a:extLst>
            <a:ext uri="{FF2B5EF4-FFF2-40B4-BE49-F238E27FC236}">
              <a16:creationId xmlns:a16="http://schemas.microsoft.com/office/drawing/2014/main" id="{E7A1E1D7-A037-4B5C-97EE-2E84F812DF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56" name="Picture 3255">
          <a:extLst>
            <a:ext uri="{FF2B5EF4-FFF2-40B4-BE49-F238E27FC236}">
              <a16:creationId xmlns:a16="http://schemas.microsoft.com/office/drawing/2014/main" id="{F50CBEBC-A4E3-4A79-BC0A-FEC957E474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57" name="Picture 3256">
          <a:extLst>
            <a:ext uri="{FF2B5EF4-FFF2-40B4-BE49-F238E27FC236}">
              <a16:creationId xmlns:a16="http://schemas.microsoft.com/office/drawing/2014/main" id="{9A123F03-992E-4EF0-B0AA-E14AE124F3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58" name="Picture 3257">
          <a:extLst>
            <a:ext uri="{FF2B5EF4-FFF2-40B4-BE49-F238E27FC236}">
              <a16:creationId xmlns:a16="http://schemas.microsoft.com/office/drawing/2014/main" id="{E7E43C1E-AB28-43CA-982D-242C5B1FC7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59" name="Picture 3258">
          <a:extLst>
            <a:ext uri="{FF2B5EF4-FFF2-40B4-BE49-F238E27FC236}">
              <a16:creationId xmlns:a16="http://schemas.microsoft.com/office/drawing/2014/main" id="{A74EB6E5-6FF2-42E9-8325-E3D284E2E2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60" name="Picture 3259">
          <a:extLst>
            <a:ext uri="{FF2B5EF4-FFF2-40B4-BE49-F238E27FC236}">
              <a16:creationId xmlns:a16="http://schemas.microsoft.com/office/drawing/2014/main" id="{6BEDFDC4-DE0F-407A-8E5E-E4D90E2630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61" name="Picture 3260">
          <a:extLst>
            <a:ext uri="{FF2B5EF4-FFF2-40B4-BE49-F238E27FC236}">
              <a16:creationId xmlns:a16="http://schemas.microsoft.com/office/drawing/2014/main" id="{C8736B71-B489-42EB-A4BA-D375B98737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62" name="Picture 3261">
          <a:extLst>
            <a:ext uri="{FF2B5EF4-FFF2-40B4-BE49-F238E27FC236}">
              <a16:creationId xmlns:a16="http://schemas.microsoft.com/office/drawing/2014/main" id="{3244C7C5-7E38-413F-AE2F-5DF177F932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63" name="Picture 3262">
          <a:extLst>
            <a:ext uri="{FF2B5EF4-FFF2-40B4-BE49-F238E27FC236}">
              <a16:creationId xmlns:a16="http://schemas.microsoft.com/office/drawing/2014/main" id="{69D8F721-701E-47D2-AFF8-636CB7F41B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64" name="Picture 3263">
          <a:extLst>
            <a:ext uri="{FF2B5EF4-FFF2-40B4-BE49-F238E27FC236}">
              <a16:creationId xmlns:a16="http://schemas.microsoft.com/office/drawing/2014/main" id="{76087069-DD00-4EE3-A8C2-564B236E4C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65" name="Picture 3264">
          <a:extLst>
            <a:ext uri="{FF2B5EF4-FFF2-40B4-BE49-F238E27FC236}">
              <a16:creationId xmlns:a16="http://schemas.microsoft.com/office/drawing/2014/main" id="{26C0A598-8851-4264-BBBE-8605B00C99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66" name="Picture 3265">
          <a:extLst>
            <a:ext uri="{FF2B5EF4-FFF2-40B4-BE49-F238E27FC236}">
              <a16:creationId xmlns:a16="http://schemas.microsoft.com/office/drawing/2014/main" id="{05F65303-58DF-4960-AD17-FC00F500B2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67" name="Picture 3266">
          <a:extLst>
            <a:ext uri="{FF2B5EF4-FFF2-40B4-BE49-F238E27FC236}">
              <a16:creationId xmlns:a16="http://schemas.microsoft.com/office/drawing/2014/main" id="{B0338A38-D297-423C-8720-7779A027CF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68" name="Picture 3267">
          <a:extLst>
            <a:ext uri="{FF2B5EF4-FFF2-40B4-BE49-F238E27FC236}">
              <a16:creationId xmlns:a16="http://schemas.microsoft.com/office/drawing/2014/main" id="{93776E2F-A858-42BB-9DA3-641995EB89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69" name="Picture 3268">
          <a:extLst>
            <a:ext uri="{FF2B5EF4-FFF2-40B4-BE49-F238E27FC236}">
              <a16:creationId xmlns:a16="http://schemas.microsoft.com/office/drawing/2014/main" id="{76045592-46C8-4C30-A25B-9B3AEDB202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70" name="Picture 3269">
          <a:extLst>
            <a:ext uri="{FF2B5EF4-FFF2-40B4-BE49-F238E27FC236}">
              <a16:creationId xmlns:a16="http://schemas.microsoft.com/office/drawing/2014/main" id="{A03072F2-31A3-4B66-B4E7-20F5D889A7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71" name="Picture 3270">
          <a:extLst>
            <a:ext uri="{FF2B5EF4-FFF2-40B4-BE49-F238E27FC236}">
              <a16:creationId xmlns:a16="http://schemas.microsoft.com/office/drawing/2014/main" id="{F9F21B7A-4C5C-4BD6-977C-6A4437CCA5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72" name="Picture 3271">
          <a:extLst>
            <a:ext uri="{FF2B5EF4-FFF2-40B4-BE49-F238E27FC236}">
              <a16:creationId xmlns:a16="http://schemas.microsoft.com/office/drawing/2014/main" id="{2526848E-0034-4706-A6BB-FC4C28DB40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73" name="Picture 3272">
          <a:extLst>
            <a:ext uri="{FF2B5EF4-FFF2-40B4-BE49-F238E27FC236}">
              <a16:creationId xmlns:a16="http://schemas.microsoft.com/office/drawing/2014/main" id="{1EC4EFCD-6304-402C-BB0E-05CF0FF1EA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74" name="Picture 3273">
          <a:extLst>
            <a:ext uri="{FF2B5EF4-FFF2-40B4-BE49-F238E27FC236}">
              <a16:creationId xmlns:a16="http://schemas.microsoft.com/office/drawing/2014/main" id="{09B9FD9D-6DFD-4709-8787-C13ED9A63E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75" name="Picture 3274">
          <a:extLst>
            <a:ext uri="{FF2B5EF4-FFF2-40B4-BE49-F238E27FC236}">
              <a16:creationId xmlns:a16="http://schemas.microsoft.com/office/drawing/2014/main" id="{5FAEA7D0-CEAC-416F-A487-FDF9DE0322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76" name="Picture 3275">
          <a:extLst>
            <a:ext uri="{FF2B5EF4-FFF2-40B4-BE49-F238E27FC236}">
              <a16:creationId xmlns:a16="http://schemas.microsoft.com/office/drawing/2014/main" id="{D18DEEDA-2235-499D-8E96-A2F0B7B0D7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77" name="Picture 3276">
          <a:extLst>
            <a:ext uri="{FF2B5EF4-FFF2-40B4-BE49-F238E27FC236}">
              <a16:creationId xmlns:a16="http://schemas.microsoft.com/office/drawing/2014/main" id="{3E407F06-365B-44AC-81C4-ED5577828A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78" name="Picture 3277">
          <a:extLst>
            <a:ext uri="{FF2B5EF4-FFF2-40B4-BE49-F238E27FC236}">
              <a16:creationId xmlns:a16="http://schemas.microsoft.com/office/drawing/2014/main" id="{F0F6F8F1-BDA5-49C5-A13A-4995689680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79" name="Picture 3278">
          <a:extLst>
            <a:ext uri="{FF2B5EF4-FFF2-40B4-BE49-F238E27FC236}">
              <a16:creationId xmlns:a16="http://schemas.microsoft.com/office/drawing/2014/main" id="{21E4C981-2DC1-4102-B7CB-1CE7EC30CE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80" name="Picture 3279">
          <a:extLst>
            <a:ext uri="{FF2B5EF4-FFF2-40B4-BE49-F238E27FC236}">
              <a16:creationId xmlns:a16="http://schemas.microsoft.com/office/drawing/2014/main" id="{364CB987-F31D-421D-8802-CF12C49C0A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81" name="Picture 3280">
          <a:extLst>
            <a:ext uri="{FF2B5EF4-FFF2-40B4-BE49-F238E27FC236}">
              <a16:creationId xmlns:a16="http://schemas.microsoft.com/office/drawing/2014/main" id="{6203C742-AD20-4FEC-AB5D-6C81D17759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82" name="Picture 3281">
          <a:extLst>
            <a:ext uri="{FF2B5EF4-FFF2-40B4-BE49-F238E27FC236}">
              <a16:creationId xmlns:a16="http://schemas.microsoft.com/office/drawing/2014/main" id="{FCD7B463-2ABF-476F-B6A6-1E37E00FA6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83" name="Picture 3282">
          <a:extLst>
            <a:ext uri="{FF2B5EF4-FFF2-40B4-BE49-F238E27FC236}">
              <a16:creationId xmlns:a16="http://schemas.microsoft.com/office/drawing/2014/main" id="{90EAD7A6-F565-4ADB-A054-A91A8BE9F4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84" name="Picture 3283">
          <a:extLst>
            <a:ext uri="{FF2B5EF4-FFF2-40B4-BE49-F238E27FC236}">
              <a16:creationId xmlns:a16="http://schemas.microsoft.com/office/drawing/2014/main" id="{1134AB2D-ACDB-44CE-BC01-C5106D1C46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85" name="Picture 3284">
          <a:extLst>
            <a:ext uri="{FF2B5EF4-FFF2-40B4-BE49-F238E27FC236}">
              <a16:creationId xmlns:a16="http://schemas.microsoft.com/office/drawing/2014/main" id="{32AB1D5E-2D9A-4C51-821C-A76216DA72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86" name="Picture 3285">
          <a:extLst>
            <a:ext uri="{FF2B5EF4-FFF2-40B4-BE49-F238E27FC236}">
              <a16:creationId xmlns:a16="http://schemas.microsoft.com/office/drawing/2014/main" id="{CEFDD4A0-19D7-40C4-87BA-15BA82C278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87" name="Picture 3286">
          <a:extLst>
            <a:ext uri="{FF2B5EF4-FFF2-40B4-BE49-F238E27FC236}">
              <a16:creationId xmlns:a16="http://schemas.microsoft.com/office/drawing/2014/main" id="{17D07866-4960-417B-ABC2-151DC9F1AC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88" name="Picture 3287">
          <a:extLst>
            <a:ext uri="{FF2B5EF4-FFF2-40B4-BE49-F238E27FC236}">
              <a16:creationId xmlns:a16="http://schemas.microsoft.com/office/drawing/2014/main" id="{8730263D-4423-4E80-B7D7-3BE6259BC2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89" name="Picture 3288">
          <a:extLst>
            <a:ext uri="{FF2B5EF4-FFF2-40B4-BE49-F238E27FC236}">
              <a16:creationId xmlns:a16="http://schemas.microsoft.com/office/drawing/2014/main" id="{24D9C998-D7E2-4A26-BB72-0A854AB50F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90" name="Picture 3289">
          <a:extLst>
            <a:ext uri="{FF2B5EF4-FFF2-40B4-BE49-F238E27FC236}">
              <a16:creationId xmlns:a16="http://schemas.microsoft.com/office/drawing/2014/main" id="{23457BCB-3819-4202-84E1-8ED582527D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91" name="Picture 3290">
          <a:extLst>
            <a:ext uri="{FF2B5EF4-FFF2-40B4-BE49-F238E27FC236}">
              <a16:creationId xmlns:a16="http://schemas.microsoft.com/office/drawing/2014/main" id="{844B1CC6-A122-4274-925D-F2A50A3BE3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92" name="Picture 3291">
          <a:extLst>
            <a:ext uri="{FF2B5EF4-FFF2-40B4-BE49-F238E27FC236}">
              <a16:creationId xmlns:a16="http://schemas.microsoft.com/office/drawing/2014/main" id="{344F7675-8862-4C7A-AD4D-4804A5E458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72</xdr:row>
      <xdr:rowOff>0</xdr:rowOff>
    </xdr:from>
    <xdr:ext cx="50800" cy="50800"/>
    <xdr:pic>
      <xdr:nvPicPr>
        <xdr:cNvPr id="3293" name="Picture 3292">
          <a:extLst>
            <a:ext uri="{FF2B5EF4-FFF2-40B4-BE49-F238E27FC236}">
              <a16:creationId xmlns:a16="http://schemas.microsoft.com/office/drawing/2014/main" id="{147845CD-91CE-4C74-833E-D8D5EA3034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teams/ez-COF/FMP/10%20Policies%20Procedures%20and%20Templates/Business%20Intelligence/2017-%20Manual%20Indicadores%20FMP.pdf"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teams/ez-COF/FMP/10%20Policies%20Procedures%20and%20Templates/Business%20Intelligence/2017-%20Manual%20de%20Checklists.pdf"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teams/ez-COF/FMP/10%20Policies%20Procedures%20and%20Templates/Business%20Intelligence/2017-%20Manual%20de%20Checklists.pdf"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teams/ez-COF/FMP/10%20Policies%20Procedures%20and%20Templates/Business%20Intelligence/2017-%20Manual%20de%20Checklists.pdf"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6.bin"/><Relationship Id="rId1" Type="http://schemas.openxmlformats.org/officeDocument/2006/relationships/hyperlink" Target="../../../../../teams/ez-COF/FMP/10%20Policies%20Procedures%20and%20Templates/Business%20Intelligence/2017-%20Manual%20de%20Checklists.pdf" TargetMode="Externa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teams/ez-COF/FMP/10%20Policies%20Procedures%20and%20Templates/Business%20Intelligence/2017-%20Manual%20de%20Checklists.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
  <sheetViews>
    <sheetView zoomScale="70" zoomScaleNormal="70" workbookViewId="0"/>
  </sheetViews>
  <sheetFormatPr defaultColWidth="8.7265625" defaultRowHeight="12.6"/>
  <cols>
    <col min="1" max="3" width="5.90625" style="63" customWidth="1"/>
    <col min="4" max="4" width="8.7265625" style="57"/>
    <col min="5" max="6" width="33.26953125" style="57" customWidth="1"/>
    <col min="7" max="7" width="6.6328125" style="57" customWidth="1"/>
    <col min="8" max="9" width="80.7265625" style="57" customWidth="1"/>
    <col min="10" max="14" width="24.08984375" style="57" customWidth="1"/>
    <col min="15" max="18" width="8" style="57" customWidth="1"/>
    <col min="19" max="19" width="3.08984375" style="57" customWidth="1"/>
    <col min="20" max="20" width="7.7265625" style="57"/>
    <col min="21" max="22" width="8.7265625" style="57"/>
    <col min="23" max="23" width="3.26953125" style="57" customWidth="1"/>
    <col min="24" max="24" width="5.453125" style="57" customWidth="1"/>
    <col min="25" max="25" width="43.6328125" style="57" customWidth="1"/>
    <col min="26" max="26" width="37.26953125" style="57" customWidth="1"/>
    <col min="27" max="16384" width="8.7265625" style="57"/>
  </cols>
  <sheetData>
    <row r="1" spans="1:26">
      <c r="A1" s="63">
        <v>1</v>
      </c>
      <c r="B1" s="63">
        <v>2</v>
      </c>
      <c r="C1" s="63">
        <v>3</v>
      </c>
      <c r="D1" s="63">
        <v>4</v>
      </c>
      <c r="E1" s="63">
        <v>5</v>
      </c>
      <c r="F1" s="63">
        <v>6</v>
      </c>
      <c r="G1" s="63">
        <v>7</v>
      </c>
      <c r="H1" s="63">
        <v>8</v>
      </c>
      <c r="I1" s="63">
        <v>9</v>
      </c>
      <c r="J1" s="63">
        <v>10</v>
      </c>
      <c r="K1" s="63">
        <v>11</v>
      </c>
      <c r="L1" s="63">
        <v>12</v>
      </c>
      <c r="M1" s="63">
        <v>13</v>
      </c>
      <c r="N1" s="63">
        <v>14</v>
      </c>
      <c r="O1" s="63">
        <v>15</v>
      </c>
      <c r="P1" s="63">
        <v>16</v>
      </c>
      <c r="Q1" s="63">
        <v>17</v>
      </c>
      <c r="R1" s="63">
        <v>18</v>
      </c>
    </row>
    <row r="2" spans="1:26" ht="12.6" customHeight="1">
      <c r="A2" s="395" t="s">
        <v>0</v>
      </c>
      <c r="B2" s="395" t="s">
        <v>1</v>
      </c>
      <c r="C2" s="395" t="s">
        <v>2</v>
      </c>
      <c r="D2" s="395" t="s">
        <v>3</v>
      </c>
      <c r="E2" s="395" t="s">
        <v>4</v>
      </c>
      <c r="F2" s="395" t="s">
        <v>5</v>
      </c>
      <c r="G2" s="399" t="s">
        <v>6</v>
      </c>
      <c r="H2" s="397" t="s">
        <v>7</v>
      </c>
      <c r="I2" s="397" t="s">
        <v>8</v>
      </c>
      <c r="J2" s="397" t="s">
        <v>9</v>
      </c>
      <c r="K2" s="397" t="s">
        <v>10</v>
      </c>
      <c r="L2" s="397" t="s">
        <v>11</v>
      </c>
      <c r="M2" s="397" t="s">
        <v>12</v>
      </c>
      <c r="N2" s="397" t="s">
        <v>13</v>
      </c>
      <c r="O2" s="397" t="s">
        <v>14</v>
      </c>
      <c r="P2" s="397" t="s">
        <v>15</v>
      </c>
      <c r="Q2" s="401" t="s">
        <v>16</v>
      </c>
      <c r="R2" s="401" t="s">
        <v>17</v>
      </c>
      <c r="S2" s="397" t="s">
        <v>18</v>
      </c>
      <c r="V2" s="401" t="s">
        <v>19</v>
      </c>
      <c r="X2" s="57">
        <v>1</v>
      </c>
      <c r="Y2" s="403" t="s">
        <v>20</v>
      </c>
      <c r="Z2" s="403" t="s">
        <v>21</v>
      </c>
    </row>
    <row r="3" spans="1:26" ht="13.2" customHeight="1" thickBot="1">
      <c r="A3" s="396"/>
      <c r="B3" s="396"/>
      <c r="C3" s="396"/>
      <c r="D3" s="396"/>
      <c r="E3" s="396"/>
      <c r="F3" s="396"/>
      <c r="G3" s="400"/>
      <c r="H3" s="398"/>
      <c r="I3" s="398"/>
      <c r="J3" s="398"/>
      <c r="K3" s="398"/>
      <c r="L3" s="398"/>
      <c r="M3" s="398"/>
      <c r="N3" s="398"/>
      <c r="O3" s="398"/>
      <c r="P3" s="398"/>
      <c r="Q3" s="406"/>
      <c r="R3" s="406"/>
      <c r="S3" s="405"/>
      <c r="V3" s="402"/>
      <c r="X3" s="57">
        <v>2</v>
      </c>
      <c r="Y3" s="404"/>
      <c r="Z3" s="404"/>
    </row>
    <row r="4" spans="1:26" ht="36" customHeight="1">
      <c r="A4" s="326">
        <v>1</v>
      </c>
      <c r="B4" s="326" t="s">
        <v>22</v>
      </c>
      <c r="C4" s="326" t="s">
        <v>23</v>
      </c>
      <c r="D4" s="327" t="s">
        <v>24</v>
      </c>
      <c r="E4" s="328" t="s">
        <v>25</v>
      </c>
      <c r="F4" s="328" t="s">
        <v>26</v>
      </c>
      <c r="G4" s="327" t="s">
        <v>27</v>
      </c>
      <c r="H4" s="329" t="s">
        <v>28</v>
      </c>
      <c r="I4" s="329" t="s">
        <v>29</v>
      </c>
      <c r="J4" s="327" t="s">
        <v>30</v>
      </c>
      <c r="K4" s="327" t="s">
        <v>31</v>
      </c>
      <c r="L4" s="327" t="s">
        <v>32</v>
      </c>
      <c r="M4" s="327" t="s">
        <v>33</v>
      </c>
      <c r="N4" s="327" t="s">
        <v>34</v>
      </c>
      <c r="O4" s="327" t="s">
        <v>35</v>
      </c>
      <c r="P4" s="327" t="s">
        <v>36</v>
      </c>
      <c r="Q4" s="327" t="s">
        <v>35</v>
      </c>
      <c r="R4" s="327" t="s">
        <v>37</v>
      </c>
      <c r="S4" s="322"/>
      <c r="T4" s="57">
        <f>+A4</f>
        <v>1</v>
      </c>
      <c r="V4" s="63" t="s">
        <v>38</v>
      </c>
      <c r="X4" s="57">
        <v>3</v>
      </c>
      <c r="Y4" s="294" t="s">
        <v>39</v>
      </c>
      <c r="Z4" s="294" t="s">
        <v>40</v>
      </c>
    </row>
    <row r="5" spans="1:26" ht="36" customHeight="1">
      <c r="A5" s="326">
        <v>2</v>
      </c>
      <c r="B5" s="326" t="s">
        <v>22</v>
      </c>
      <c r="C5" s="326" t="s">
        <v>23</v>
      </c>
      <c r="D5" s="327" t="s">
        <v>41</v>
      </c>
      <c r="E5" s="328" t="s">
        <v>25</v>
      </c>
      <c r="F5" s="328" t="s">
        <v>26</v>
      </c>
      <c r="G5" s="327" t="s">
        <v>27</v>
      </c>
      <c r="H5" s="329" t="s">
        <v>42</v>
      </c>
      <c r="I5" s="329" t="s">
        <v>43</v>
      </c>
      <c r="J5" s="327" t="s">
        <v>44</v>
      </c>
      <c r="K5" s="327" t="s">
        <v>45</v>
      </c>
      <c r="L5" s="327" t="s">
        <v>46</v>
      </c>
      <c r="M5" s="327" t="s">
        <v>33</v>
      </c>
      <c r="N5" s="327" t="s">
        <v>33</v>
      </c>
      <c r="O5" s="327" t="s">
        <v>35</v>
      </c>
      <c r="P5" s="327" t="s">
        <v>36</v>
      </c>
      <c r="Q5" s="327" t="s">
        <v>35</v>
      </c>
      <c r="R5" s="327" t="s">
        <v>47</v>
      </c>
      <c r="S5" s="323"/>
      <c r="T5" s="57">
        <f t="shared" ref="T5:T59" si="0">+A5</f>
        <v>2</v>
      </c>
      <c r="V5" s="63" t="s">
        <v>48</v>
      </c>
      <c r="X5" s="57">
        <v>4</v>
      </c>
      <c r="Y5" s="295" t="s">
        <v>49</v>
      </c>
      <c r="Z5" s="295" t="s">
        <v>50</v>
      </c>
    </row>
    <row r="6" spans="1:26" ht="36" customHeight="1">
      <c r="A6" s="326">
        <v>3</v>
      </c>
      <c r="B6" s="326" t="s">
        <v>22</v>
      </c>
      <c r="C6" s="326" t="s">
        <v>23</v>
      </c>
      <c r="D6" s="327" t="s">
        <v>51</v>
      </c>
      <c r="E6" s="328" t="s">
        <v>25</v>
      </c>
      <c r="F6" s="328" t="s">
        <v>26</v>
      </c>
      <c r="G6" s="327" t="s">
        <v>52</v>
      </c>
      <c r="H6" s="329" t="s">
        <v>53</v>
      </c>
      <c r="I6" s="329" t="s">
        <v>54</v>
      </c>
      <c r="J6" s="327" t="s">
        <v>55</v>
      </c>
      <c r="K6" s="327" t="s">
        <v>56</v>
      </c>
      <c r="L6" s="327" t="s">
        <v>46</v>
      </c>
      <c r="M6" s="327" t="s">
        <v>37</v>
      </c>
      <c r="N6" s="327" t="s">
        <v>34</v>
      </c>
      <c r="O6" s="327" t="s">
        <v>57</v>
      </c>
      <c r="P6" s="327" t="s">
        <v>3</v>
      </c>
      <c r="Q6" s="327" t="s">
        <v>58</v>
      </c>
      <c r="R6" s="327" t="s">
        <v>37</v>
      </c>
      <c r="S6" s="323"/>
      <c r="T6" s="57">
        <f t="shared" si="0"/>
        <v>3</v>
      </c>
      <c r="V6" s="63" t="s">
        <v>59</v>
      </c>
      <c r="X6" s="57">
        <v>5</v>
      </c>
      <c r="Y6" s="295" t="s">
        <v>60</v>
      </c>
      <c r="Z6" s="295" t="s">
        <v>61</v>
      </c>
    </row>
    <row r="7" spans="1:26" ht="36" customHeight="1">
      <c r="A7" s="326">
        <v>4</v>
      </c>
      <c r="B7" s="326" t="s">
        <v>22</v>
      </c>
      <c r="C7" s="326" t="s">
        <v>23</v>
      </c>
      <c r="D7" s="327" t="s">
        <v>62</v>
      </c>
      <c r="E7" s="328" t="s">
        <v>25</v>
      </c>
      <c r="F7" s="328" t="s">
        <v>26</v>
      </c>
      <c r="G7" s="327" t="s">
        <v>52</v>
      </c>
      <c r="H7" s="329" t="s">
        <v>63</v>
      </c>
      <c r="I7" s="329" t="s">
        <v>64</v>
      </c>
      <c r="J7" s="327" t="s">
        <v>63</v>
      </c>
      <c r="K7" s="327" t="s">
        <v>64</v>
      </c>
      <c r="L7" s="327" t="s">
        <v>46</v>
      </c>
      <c r="M7" s="327" t="s">
        <v>65</v>
      </c>
      <c r="N7" s="327" t="s">
        <v>66</v>
      </c>
      <c r="O7" s="327" t="s">
        <v>57</v>
      </c>
      <c r="P7" s="327" t="s">
        <v>3</v>
      </c>
      <c r="Q7" s="327" t="s">
        <v>67</v>
      </c>
      <c r="R7" s="327" t="s">
        <v>68</v>
      </c>
      <c r="S7" s="323"/>
      <c r="T7" s="57">
        <f t="shared" si="0"/>
        <v>4</v>
      </c>
      <c r="X7" s="57">
        <v>6</v>
      </c>
      <c r="Y7" s="295" t="s">
        <v>69</v>
      </c>
      <c r="Z7" s="295" t="s">
        <v>70</v>
      </c>
    </row>
    <row r="8" spans="1:26" ht="36" customHeight="1">
      <c r="A8" s="326">
        <v>5</v>
      </c>
      <c r="B8" s="326" t="s">
        <v>22</v>
      </c>
      <c r="C8" s="326" t="s">
        <v>23</v>
      </c>
      <c r="D8" s="327" t="s">
        <v>71</v>
      </c>
      <c r="E8" s="328" t="s">
        <v>25</v>
      </c>
      <c r="F8" s="328" t="s">
        <v>26</v>
      </c>
      <c r="G8" s="327" t="s">
        <v>52</v>
      </c>
      <c r="H8" s="329" t="s">
        <v>72</v>
      </c>
      <c r="I8" s="329" t="s">
        <v>73</v>
      </c>
      <c r="J8" s="327" t="s">
        <v>74</v>
      </c>
      <c r="K8" s="327" t="s">
        <v>75</v>
      </c>
      <c r="L8" s="327" t="s">
        <v>46</v>
      </c>
      <c r="M8" s="327" t="s">
        <v>76</v>
      </c>
      <c r="N8" s="327" t="s">
        <v>77</v>
      </c>
      <c r="O8" s="327" t="s">
        <v>35</v>
      </c>
      <c r="P8" s="327" t="s">
        <v>3</v>
      </c>
      <c r="Q8" s="327" t="s">
        <v>35</v>
      </c>
      <c r="R8" s="327" t="s">
        <v>47</v>
      </c>
      <c r="S8" s="323"/>
      <c r="T8" s="57">
        <f t="shared" si="0"/>
        <v>5</v>
      </c>
      <c r="V8" s="401" t="s">
        <v>78</v>
      </c>
      <c r="X8" s="57">
        <v>7</v>
      </c>
      <c r="Y8" s="296" t="s">
        <v>79</v>
      </c>
      <c r="Z8" s="296" t="s">
        <v>80</v>
      </c>
    </row>
    <row r="9" spans="1:26" ht="36" customHeight="1" thickBot="1">
      <c r="A9" s="326">
        <v>6</v>
      </c>
      <c r="B9" s="326" t="s">
        <v>22</v>
      </c>
      <c r="C9" s="326" t="s">
        <v>81</v>
      </c>
      <c r="D9" s="327" t="s">
        <v>82</v>
      </c>
      <c r="E9" s="328" t="s">
        <v>83</v>
      </c>
      <c r="F9" s="328" t="s">
        <v>84</v>
      </c>
      <c r="G9" s="327" t="s">
        <v>85</v>
      </c>
      <c r="H9" s="329" t="s">
        <v>40</v>
      </c>
      <c r="I9" s="329" t="s">
        <v>39</v>
      </c>
      <c r="J9" s="327" t="s">
        <v>40</v>
      </c>
      <c r="K9" s="327" t="s">
        <v>39</v>
      </c>
      <c r="L9" s="327" t="s">
        <v>86</v>
      </c>
      <c r="M9" s="327" t="s">
        <v>87</v>
      </c>
      <c r="N9" s="327" t="s">
        <v>34</v>
      </c>
      <c r="O9" s="327" t="s">
        <v>35</v>
      </c>
      <c r="P9" s="327" t="s">
        <v>36</v>
      </c>
      <c r="Q9" s="327" t="s">
        <v>35</v>
      </c>
      <c r="R9" s="327" t="s">
        <v>37</v>
      </c>
      <c r="S9" s="323"/>
      <c r="T9" s="57">
        <f t="shared" si="0"/>
        <v>6</v>
      </c>
      <c r="V9" s="402"/>
      <c r="X9" s="57">
        <v>8</v>
      </c>
      <c r="Y9" s="295" t="s">
        <v>88</v>
      </c>
      <c r="Z9" s="295" t="s">
        <v>89</v>
      </c>
    </row>
    <row r="10" spans="1:26" ht="36" customHeight="1">
      <c r="A10" s="326">
        <v>7</v>
      </c>
      <c r="B10" s="326" t="s">
        <v>22</v>
      </c>
      <c r="C10" s="326" t="s">
        <v>81</v>
      </c>
      <c r="D10" s="327" t="s">
        <v>90</v>
      </c>
      <c r="E10" s="328" t="s">
        <v>91</v>
      </c>
      <c r="F10" s="328" t="s">
        <v>92</v>
      </c>
      <c r="G10" s="327" t="s">
        <v>85</v>
      </c>
      <c r="H10" s="329" t="s">
        <v>93</v>
      </c>
      <c r="I10" s="329" t="s">
        <v>94</v>
      </c>
      <c r="J10" s="327" t="s">
        <v>93</v>
      </c>
      <c r="K10" s="327" t="s">
        <v>94</v>
      </c>
      <c r="L10" s="327" t="s">
        <v>86</v>
      </c>
      <c r="M10" s="327" t="s">
        <v>95</v>
      </c>
      <c r="N10" s="327" t="s">
        <v>34</v>
      </c>
      <c r="O10" s="327" t="s">
        <v>35</v>
      </c>
      <c r="P10" s="327" t="s">
        <v>36</v>
      </c>
      <c r="Q10" s="327" t="s">
        <v>35</v>
      </c>
      <c r="R10" s="327" t="s">
        <v>37</v>
      </c>
      <c r="S10" s="323"/>
      <c r="T10" s="57">
        <f t="shared" si="0"/>
        <v>7</v>
      </c>
      <c r="V10" s="314" t="s">
        <v>96</v>
      </c>
      <c r="X10" s="57">
        <v>9</v>
      </c>
      <c r="Y10" s="294" t="s">
        <v>94</v>
      </c>
      <c r="Z10" s="294" t="s">
        <v>93</v>
      </c>
    </row>
    <row r="11" spans="1:26" ht="36" customHeight="1">
      <c r="A11" s="326">
        <v>7.2</v>
      </c>
      <c r="B11" s="326" t="s">
        <v>22</v>
      </c>
      <c r="C11" s="326" t="s">
        <v>81</v>
      </c>
      <c r="D11" s="327" t="s">
        <v>97</v>
      </c>
      <c r="E11" s="328" t="s">
        <v>91</v>
      </c>
      <c r="F11" s="328" t="s">
        <v>92</v>
      </c>
      <c r="G11" s="327" t="s">
        <v>27</v>
      </c>
      <c r="H11" s="329" t="s">
        <v>98</v>
      </c>
      <c r="I11" s="329" t="s">
        <v>99</v>
      </c>
      <c r="J11" s="327" t="s">
        <v>100</v>
      </c>
      <c r="K11" s="327" t="s">
        <v>101</v>
      </c>
      <c r="L11" s="327" t="s">
        <v>46</v>
      </c>
      <c r="M11" s="327" t="s">
        <v>95</v>
      </c>
      <c r="N11" s="327" t="s">
        <v>77</v>
      </c>
      <c r="O11" s="327" t="s">
        <v>35</v>
      </c>
      <c r="P11" s="327" t="s">
        <v>36</v>
      </c>
      <c r="Q11" s="327" t="s">
        <v>35</v>
      </c>
      <c r="R11" s="327" t="s">
        <v>68</v>
      </c>
      <c r="S11" s="323"/>
      <c r="T11" s="57">
        <f t="shared" si="0"/>
        <v>7.2</v>
      </c>
      <c r="V11" s="314" t="s">
        <v>102</v>
      </c>
      <c r="X11" s="57">
        <v>10</v>
      </c>
      <c r="Y11" s="295" t="s">
        <v>103</v>
      </c>
      <c r="Z11" s="295" t="s">
        <v>104</v>
      </c>
    </row>
    <row r="12" spans="1:26" ht="36" customHeight="1">
      <c r="A12" s="326">
        <v>8</v>
      </c>
      <c r="B12" s="326" t="s">
        <v>22</v>
      </c>
      <c r="C12" s="326" t="s">
        <v>105</v>
      </c>
      <c r="D12" s="327" t="s">
        <v>106</v>
      </c>
      <c r="E12" s="328" t="s">
        <v>107</v>
      </c>
      <c r="F12" s="328" t="s">
        <v>108</v>
      </c>
      <c r="G12" s="327" t="s">
        <v>85</v>
      </c>
      <c r="H12" s="329" t="s">
        <v>109</v>
      </c>
      <c r="I12" s="329" t="s">
        <v>110</v>
      </c>
      <c r="J12" s="327" t="s">
        <v>111</v>
      </c>
      <c r="K12" s="327" t="s">
        <v>112</v>
      </c>
      <c r="L12" s="327" t="s">
        <v>86</v>
      </c>
      <c r="M12" s="327" t="s">
        <v>113</v>
      </c>
      <c r="N12" s="327" t="s">
        <v>34</v>
      </c>
      <c r="O12" s="327" t="s">
        <v>57</v>
      </c>
      <c r="P12" s="327" t="s">
        <v>36</v>
      </c>
      <c r="Q12" s="327" t="s">
        <v>114</v>
      </c>
      <c r="R12" s="327" t="s">
        <v>37</v>
      </c>
      <c r="S12" s="323"/>
      <c r="T12" s="57">
        <f t="shared" si="0"/>
        <v>8</v>
      </c>
      <c r="V12" s="314" t="s">
        <v>115</v>
      </c>
      <c r="X12" s="57">
        <v>11</v>
      </c>
      <c r="Y12" s="295" t="s">
        <v>116</v>
      </c>
      <c r="Z12" s="295" t="s">
        <v>117</v>
      </c>
    </row>
    <row r="13" spans="1:26" ht="36" customHeight="1">
      <c r="A13" s="326">
        <v>8.1999999999999993</v>
      </c>
      <c r="B13" s="326" t="s">
        <v>22</v>
      </c>
      <c r="C13" s="326" t="s">
        <v>105</v>
      </c>
      <c r="D13" s="327" t="s">
        <v>118</v>
      </c>
      <c r="E13" s="328" t="s">
        <v>107</v>
      </c>
      <c r="F13" s="328" t="s">
        <v>108</v>
      </c>
      <c r="G13" s="327" t="s">
        <v>52</v>
      </c>
      <c r="H13" s="329" t="s">
        <v>119</v>
      </c>
      <c r="I13" s="329" t="s">
        <v>120</v>
      </c>
      <c r="J13" s="327" t="s">
        <v>119</v>
      </c>
      <c r="K13" s="327" t="s">
        <v>121</v>
      </c>
      <c r="L13" s="327" t="s">
        <v>46</v>
      </c>
      <c r="M13" s="327" t="s">
        <v>113</v>
      </c>
      <c r="N13" s="327" t="s">
        <v>34</v>
      </c>
      <c r="O13" s="327" t="s">
        <v>57</v>
      </c>
      <c r="P13" s="327" t="s">
        <v>3</v>
      </c>
      <c r="Q13" s="327" t="s">
        <v>67</v>
      </c>
      <c r="R13" s="327" t="s">
        <v>37</v>
      </c>
      <c r="S13" s="323"/>
      <c r="T13" s="57">
        <f t="shared" si="0"/>
        <v>8.1999999999999993</v>
      </c>
      <c r="V13" s="314" t="s">
        <v>122</v>
      </c>
      <c r="X13" s="57">
        <v>12</v>
      </c>
      <c r="Y13" s="295" t="s">
        <v>123</v>
      </c>
      <c r="Z13" s="295" t="s">
        <v>124</v>
      </c>
    </row>
    <row r="14" spans="1:26" ht="36" customHeight="1">
      <c r="A14" s="326">
        <v>9</v>
      </c>
      <c r="B14" s="326" t="s">
        <v>22</v>
      </c>
      <c r="C14" s="326" t="s">
        <v>125</v>
      </c>
      <c r="D14" s="327" t="s">
        <v>126</v>
      </c>
      <c r="E14" s="328" t="s">
        <v>127</v>
      </c>
      <c r="F14" s="328" t="s">
        <v>128</v>
      </c>
      <c r="G14" s="327" t="s">
        <v>27</v>
      </c>
      <c r="H14" s="329" t="s">
        <v>129</v>
      </c>
      <c r="I14" s="329" t="s">
        <v>130</v>
      </c>
      <c r="J14" s="327" t="s">
        <v>131</v>
      </c>
      <c r="K14" s="327" t="s">
        <v>132</v>
      </c>
      <c r="L14" s="327" t="s">
        <v>46</v>
      </c>
      <c r="M14" s="327" t="s">
        <v>133</v>
      </c>
      <c r="N14" s="327" t="s">
        <v>34</v>
      </c>
      <c r="O14" s="327" t="s">
        <v>134</v>
      </c>
      <c r="P14" s="327" t="s">
        <v>36</v>
      </c>
      <c r="Q14" s="327" t="s">
        <v>134</v>
      </c>
      <c r="R14" s="327" t="s">
        <v>37</v>
      </c>
      <c r="S14" s="323"/>
      <c r="T14" s="57">
        <f t="shared" si="0"/>
        <v>9</v>
      </c>
      <c r="V14" s="314" t="s">
        <v>135</v>
      </c>
      <c r="X14" s="57">
        <v>13</v>
      </c>
      <c r="Y14" s="295" t="s">
        <v>136</v>
      </c>
      <c r="Z14" s="295" t="s">
        <v>137</v>
      </c>
    </row>
    <row r="15" spans="1:26" ht="36" customHeight="1">
      <c r="A15" s="326">
        <v>10</v>
      </c>
      <c r="B15" s="326" t="s">
        <v>22</v>
      </c>
      <c r="C15" s="326" t="s">
        <v>125</v>
      </c>
      <c r="D15" s="327" t="s">
        <v>138</v>
      </c>
      <c r="E15" s="328" t="s">
        <v>127</v>
      </c>
      <c r="F15" s="328" t="s">
        <v>128</v>
      </c>
      <c r="G15" s="327" t="s">
        <v>85</v>
      </c>
      <c r="H15" s="329" t="s">
        <v>139</v>
      </c>
      <c r="I15" s="329" t="s">
        <v>140</v>
      </c>
      <c r="J15" s="327" t="s">
        <v>141</v>
      </c>
      <c r="K15" s="327" t="s">
        <v>142</v>
      </c>
      <c r="L15" s="327" t="s">
        <v>86</v>
      </c>
      <c r="M15" s="327" t="s">
        <v>133</v>
      </c>
      <c r="N15" s="327" t="s">
        <v>34</v>
      </c>
      <c r="O15" s="327" t="s">
        <v>57</v>
      </c>
      <c r="P15" s="327" t="s">
        <v>36</v>
      </c>
      <c r="Q15" s="327" t="s">
        <v>114</v>
      </c>
      <c r="R15" s="327" t="s">
        <v>37</v>
      </c>
      <c r="S15" s="323"/>
      <c r="T15" s="57">
        <f t="shared" si="0"/>
        <v>10</v>
      </c>
      <c r="X15" s="57">
        <v>14</v>
      </c>
      <c r="Y15" s="295" t="s">
        <v>143</v>
      </c>
      <c r="Z15" s="295" t="s">
        <v>144</v>
      </c>
    </row>
    <row r="16" spans="1:26" ht="36" customHeight="1">
      <c r="A16" s="326">
        <v>10.199999999999999</v>
      </c>
      <c r="B16" s="326" t="s">
        <v>22</v>
      </c>
      <c r="C16" s="326" t="s">
        <v>125</v>
      </c>
      <c r="D16" s="327" t="s">
        <v>145</v>
      </c>
      <c r="E16" s="328" t="s">
        <v>127</v>
      </c>
      <c r="F16" s="328" t="s">
        <v>128</v>
      </c>
      <c r="G16" s="327" t="s">
        <v>52</v>
      </c>
      <c r="H16" s="329" t="s">
        <v>146</v>
      </c>
      <c r="I16" s="329" t="s">
        <v>147</v>
      </c>
      <c r="J16" s="327" t="s">
        <v>148</v>
      </c>
      <c r="K16" s="327" t="s">
        <v>149</v>
      </c>
      <c r="L16" s="327" t="s">
        <v>46</v>
      </c>
      <c r="M16" s="327" t="s">
        <v>133</v>
      </c>
      <c r="N16" s="327" t="s">
        <v>34</v>
      </c>
      <c r="O16" s="327" t="s">
        <v>57</v>
      </c>
      <c r="P16" s="327" t="s">
        <v>3</v>
      </c>
      <c r="Q16" s="327" t="s">
        <v>67</v>
      </c>
      <c r="R16" s="327" t="s">
        <v>37</v>
      </c>
      <c r="S16" s="323"/>
      <c r="T16" s="57">
        <f t="shared" si="0"/>
        <v>10.199999999999999</v>
      </c>
      <c r="X16" s="57">
        <v>15</v>
      </c>
      <c r="Y16" s="383" t="s">
        <v>110</v>
      </c>
      <c r="Z16" s="383" t="s">
        <v>109</v>
      </c>
    </row>
    <row r="17" spans="1:26" ht="36" customHeight="1">
      <c r="A17" s="326">
        <v>11</v>
      </c>
      <c r="B17" s="326" t="s">
        <v>22</v>
      </c>
      <c r="C17" s="326" t="s">
        <v>125</v>
      </c>
      <c r="D17" s="327" t="s">
        <v>150</v>
      </c>
      <c r="E17" s="328" t="s">
        <v>127</v>
      </c>
      <c r="F17" s="328" t="s">
        <v>128</v>
      </c>
      <c r="G17" s="327" t="s">
        <v>52</v>
      </c>
      <c r="H17" s="329" t="s">
        <v>151</v>
      </c>
      <c r="I17" s="329" t="s">
        <v>152</v>
      </c>
      <c r="J17" s="327" t="s">
        <v>153</v>
      </c>
      <c r="K17" s="327" t="s">
        <v>154</v>
      </c>
      <c r="L17" s="327" t="s">
        <v>46</v>
      </c>
      <c r="M17" s="327" t="s">
        <v>133</v>
      </c>
      <c r="N17" s="327" t="s">
        <v>34</v>
      </c>
      <c r="O17" s="327" t="s">
        <v>35</v>
      </c>
      <c r="P17" s="327" t="s">
        <v>3</v>
      </c>
      <c r="Q17" s="327" t="s">
        <v>35</v>
      </c>
      <c r="R17" s="327" t="s">
        <v>37</v>
      </c>
      <c r="S17" s="323"/>
      <c r="T17" s="57">
        <f t="shared" si="0"/>
        <v>11</v>
      </c>
      <c r="X17" s="57">
        <v>16</v>
      </c>
      <c r="Y17" s="294" t="s">
        <v>155</v>
      </c>
      <c r="Z17" s="294" t="s">
        <v>156</v>
      </c>
    </row>
    <row r="18" spans="1:26" ht="47.4" customHeight="1">
      <c r="A18" s="326">
        <v>12</v>
      </c>
      <c r="B18" s="326" t="s">
        <v>22</v>
      </c>
      <c r="C18" s="326" t="s">
        <v>125</v>
      </c>
      <c r="D18" s="327" t="s">
        <v>157</v>
      </c>
      <c r="E18" s="328" t="s">
        <v>127</v>
      </c>
      <c r="F18" s="328" t="s">
        <v>128</v>
      </c>
      <c r="G18" s="327" t="s">
        <v>52</v>
      </c>
      <c r="H18" s="329" t="s">
        <v>158</v>
      </c>
      <c r="I18" s="329" t="s">
        <v>159</v>
      </c>
      <c r="J18" s="327" t="s">
        <v>160</v>
      </c>
      <c r="K18" s="327" t="s">
        <v>161</v>
      </c>
      <c r="L18" s="327" t="s">
        <v>46</v>
      </c>
      <c r="M18" s="327" t="s">
        <v>133</v>
      </c>
      <c r="N18" s="327" t="s">
        <v>34</v>
      </c>
      <c r="O18" s="327" t="s">
        <v>57</v>
      </c>
      <c r="P18" s="327" t="s">
        <v>36</v>
      </c>
      <c r="Q18" s="327" t="s">
        <v>58</v>
      </c>
      <c r="R18" s="327" t="s">
        <v>37</v>
      </c>
      <c r="S18" s="323"/>
      <c r="T18" s="57">
        <f t="shared" si="0"/>
        <v>12</v>
      </c>
      <c r="X18" s="57">
        <v>17</v>
      </c>
      <c r="Y18" s="295" t="s">
        <v>162</v>
      </c>
      <c r="Z18" s="295" t="s">
        <v>163</v>
      </c>
    </row>
    <row r="19" spans="1:26" ht="36" customHeight="1">
      <c r="A19" s="326">
        <v>13</v>
      </c>
      <c r="B19" s="326" t="s">
        <v>22</v>
      </c>
      <c r="C19" s="326" t="s">
        <v>125</v>
      </c>
      <c r="D19" s="327" t="s">
        <v>164</v>
      </c>
      <c r="E19" s="328" t="s">
        <v>127</v>
      </c>
      <c r="F19" s="328" t="s">
        <v>128</v>
      </c>
      <c r="G19" s="327" t="s">
        <v>27</v>
      </c>
      <c r="H19" s="329" t="s">
        <v>165</v>
      </c>
      <c r="I19" s="329" t="s">
        <v>166</v>
      </c>
      <c r="J19" s="327" t="s">
        <v>167</v>
      </c>
      <c r="K19" s="327" t="s">
        <v>168</v>
      </c>
      <c r="L19" s="327" t="s">
        <v>46</v>
      </c>
      <c r="M19" s="327" t="s">
        <v>133</v>
      </c>
      <c r="N19" s="327" t="s">
        <v>34</v>
      </c>
      <c r="O19" s="327" t="s">
        <v>35</v>
      </c>
      <c r="P19" s="327" t="s">
        <v>36</v>
      </c>
      <c r="Q19" s="327" t="s">
        <v>35</v>
      </c>
      <c r="R19" s="327" t="s">
        <v>37</v>
      </c>
      <c r="S19" s="323"/>
      <c r="T19" s="57">
        <f t="shared" si="0"/>
        <v>13</v>
      </c>
      <c r="X19" s="57">
        <v>18</v>
      </c>
      <c r="Y19" s="295" t="s">
        <v>169</v>
      </c>
      <c r="Z19" s="295" t="s">
        <v>170</v>
      </c>
    </row>
    <row r="20" spans="1:26" ht="36" customHeight="1">
      <c r="A20" s="326">
        <v>14</v>
      </c>
      <c r="B20" s="326" t="s">
        <v>22</v>
      </c>
      <c r="C20" s="326" t="s">
        <v>125</v>
      </c>
      <c r="D20" s="327" t="s">
        <v>171</v>
      </c>
      <c r="E20" s="328" t="s">
        <v>127</v>
      </c>
      <c r="F20" s="328" t="s">
        <v>128</v>
      </c>
      <c r="G20" s="327" t="s">
        <v>27</v>
      </c>
      <c r="H20" s="329" t="s">
        <v>172</v>
      </c>
      <c r="I20" s="329" t="s">
        <v>173</v>
      </c>
      <c r="J20" s="327" t="s">
        <v>174</v>
      </c>
      <c r="K20" s="327" t="s">
        <v>175</v>
      </c>
      <c r="L20" s="327" t="s">
        <v>46</v>
      </c>
      <c r="M20" s="327" t="s">
        <v>133</v>
      </c>
      <c r="N20" s="327" t="s">
        <v>34</v>
      </c>
      <c r="O20" s="327" t="s">
        <v>35</v>
      </c>
      <c r="P20" s="327" t="s">
        <v>36</v>
      </c>
      <c r="Q20" s="327" t="s">
        <v>35</v>
      </c>
      <c r="R20" s="327" t="s">
        <v>37</v>
      </c>
      <c r="S20" s="323"/>
      <c r="T20" s="57">
        <f t="shared" si="0"/>
        <v>14</v>
      </c>
      <c r="X20" s="57">
        <v>19</v>
      </c>
      <c r="Y20" s="295" t="s">
        <v>176</v>
      </c>
      <c r="Z20" s="295" t="s">
        <v>177</v>
      </c>
    </row>
    <row r="21" spans="1:26" ht="31.2" customHeight="1">
      <c r="A21" s="326">
        <v>15</v>
      </c>
      <c r="B21" s="326" t="s">
        <v>22</v>
      </c>
      <c r="C21" s="326" t="s">
        <v>125</v>
      </c>
      <c r="D21" s="327" t="s">
        <v>178</v>
      </c>
      <c r="E21" s="328" t="s">
        <v>127</v>
      </c>
      <c r="F21" s="328" t="s">
        <v>128</v>
      </c>
      <c r="G21" s="327" t="s">
        <v>27</v>
      </c>
      <c r="H21" s="329" t="s">
        <v>179</v>
      </c>
      <c r="I21" s="329" t="s">
        <v>180</v>
      </c>
      <c r="J21" s="327" t="s">
        <v>179</v>
      </c>
      <c r="K21" s="327" t="s">
        <v>181</v>
      </c>
      <c r="L21" s="327" t="s">
        <v>46</v>
      </c>
      <c r="M21" s="327" t="s">
        <v>182</v>
      </c>
      <c r="N21" s="327" t="s">
        <v>34</v>
      </c>
      <c r="O21" s="327" t="s">
        <v>57</v>
      </c>
      <c r="P21" s="327" t="s">
        <v>3</v>
      </c>
      <c r="Q21" s="327" t="s">
        <v>58</v>
      </c>
      <c r="R21" s="327" t="s">
        <v>37</v>
      </c>
      <c r="S21" s="323"/>
      <c r="T21" s="57">
        <f t="shared" si="0"/>
        <v>15</v>
      </c>
      <c r="X21" s="57">
        <v>20</v>
      </c>
      <c r="Y21" s="295" t="s">
        <v>183</v>
      </c>
      <c r="Z21" s="295" t="s">
        <v>184</v>
      </c>
    </row>
    <row r="22" spans="1:26" ht="31.2" customHeight="1">
      <c r="A22" s="326">
        <v>16</v>
      </c>
      <c r="B22" s="326" t="s">
        <v>22</v>
      </c>
      <c r="C22" s="326" t="s">
        <v>125</v>
      </c>
      <c r="D22" s="327" t="s">
        <v>185</v>
      </c>
      <c r="E22" s="328" t="s">
        <v>127</v>
      </c>
      <c r="F22" s="328" t="s">
        <v>128</v>
      </c>
      <c r="G22" s="327" t="s">
        <v>27</v>
      </c>
      <c r="H22" s="329" t="s">
        <v>186</v>
      </c>
      <c r="I22" s="329" t="s">
        <v>187</v>
      </c>
      <c r="J22" s="327" t="s">
        <v>188</v>
      </c>
      <c r="K22" s="327" t="s">
        <v>189</v>
      </c>
      <c r="L22" s="327" t="s">
        <v>46</v>
      </c>
      <c r="M22" s="327" t="s">
        <v>182</v>
      </c>
      <c r="N22" s="327" t="s">
        <v>34</v>
      </c>
      <c r="O22" s="327" t="s">
        <v>57</v>
      </c>
      <c r="P22" s="327" t="s">
        <v>36</v>
      </c>
      <c r="Q22" s="327" t="s">
        <v>114</v>
      </c>
      <c r="R22" s="327" t="s">
        <v>37</v>
      </c>
      <c r="S22" s="323"/>
      <c r="T22" s="57">
        <f t="shared" si="0"/>
        <v>16</v>
      </c>
      <c r="X22" s="57">
        <v>21</v>
      </c>
      <c r="Y22" s="383" t="s">
        <v>140</v>
      </c>
      <c r="Z22" s="383" t="s">
        <v>139</v>
      </c>
    </row>
    <row r="23" spans="1:26" ht="31.2" customHeight="1">
      <c r="A23" s="326">
        <v>17</v>
      </c>
      <c r="B23" s="326" t="s">
        <v>22</v>
      </c>
      <c r="C23" s="326" t="s">
        <v>125</v>
      </c>
      <c r="D23" s="327" t="s">
        <v>190</v>
      </c>
      <c r="E23" s="328" t="s">
        <v>127</v>
      </c>
      <c r="F23" s="328" t="s">
        <v>128</v>
      </c>
      <c r="G23" s="327" t="s">
        <v>52</v>
      </c>
      <c r="H23" s="329" t="s">
        <v>191</v>
      </c>
      <c r="I23" s="329" t="s">
        <v>192</v>
      </c>
      <c r="J23" s="327" t="s">
        <v>193</v>
      </c>
      <c r="K23" s="327" t="s">
        <v>194</v>
      </c>
      <c r="L23" s="327" t="s">
        <v>46</v>
      </c>
      <c r="M23" s="327" t="s">
        <v>34</v>
      </c>
      <c r="N23" s="327" t="s">
        <v>34</v>
      </c>
      <c r="O23" s="327" t="s">
        <v>57</v>
      </c>
      <c r="P23" s="327" t="s">
        <v>3</v>
      </c>
      <c r="Q23" s="327" t="s">
        <v>58</v>
      </c>
      <c r="R23" s="327" t="s">
        <v>37</v>
      </c>
      <c r="S23" s="323"/>
      <c r="T23" s="57">
        <f t="shared" si="0"/>
        <v>17</v>
      </c>
      <c r="X23" s="57">
        <v>22</v>
      </c>
      <c r="Y23" s="294" t="s">
        <v>195</v>
      </c>
      <c r="Z23" s="294" t="s">
        <v>196</v>
      </c>
    </row>
    <row r="24" spans="1:26" ht="31.2" customHeight="1">
      <c r="A24" s="326">
        <v>18</v>
      </c>
      <c r="B24" s="326" t="s">
        <v>22</v>
      </c>
      <c r="C24" s="326" t="s">
        <v>125</v>
      </c>
      <c r="D24" s="327" t="s">
        <v>197</v>
      </c>
      <c r="E24" s="328" t="s">
        <v>127</v>
      </c>
      <c r="F24" s="328" t="s">
        <v>128</v>
      </c>
      <c r="G24" s="327" t="s">
        <v>27</v>
      </c>
      <c r="H24" s="329" t="s">
        <v>198</v>
      </c>
      <c r="I24" s="329" t="s">
        <v>199</v>
      </c>
      <c r="J24" s="327" t="s">
        <v>198</v>
      </c>
      <c r="K24" s="327" t="s">
        <v>200</v>
      </c>
      <c r="L24" s="327" t="s">
        <v>46</v>
      </c>
      <c r="M24" s="327" t="s">
        <v>133</v>
      </c>
      <c r="N24" s="327" t="s">
        <v>34</v>
      </c>
      <c r="O24" s="327" t="s">
        <v>35</v>
      </c>
      <c r="P24" s="327" t="s">
        <v>36</v>
      </c>
      <c r="Q24" s="327" t="s">
        <v>35</v>
      </c>
      <c r="R24" s="327" t="s">
        <v>37</v>
      </c>
      <c r="S24" s="323"/>
      <c r="T24" s="57">
        <f t="shared" si="0"/>
        <v>18</v>
      </c>
      <c r="X24" s="57">
        <v>23</v>
      </c>
      <c r="Y24" s="295" t="s">
        <v>201</v>
      </c>
      <c r="Z24" s="295" t="s">
        <v>202</v>
      </c>
    </row>
    <row r="25" spans="1:26" ht="31.2" customHeight="1">
      <c r="A25" s="326">
        <v>19</v>
      </c>
      <c r="B25" s="326" t="s">
        <v>22</v>
      </c>
      <c r="C25" s="326" t="s">
        <v>125</v>
      </c>
      <c r="D25" s="327" t="s">
        <v>203</v>
      </c>
      <c r="E25" s="328" t="s">
        <v>204</v>
      </c>
      <c r="F25" s="328" t="s">
        <v>205</v>
      </c>
      <c r="G25" s="327" t="s">
        <v>27</v>
      </c>
      <c r="H25" s="329" t="s">
        <v>206</v>
      </c>
      <c r="I25" s="329" t="s">
        <v>207</v>
      </c>
      <c r="J25" s="327" t="s">
        <v>206</v>
      </c>
      <c r="K25" s="327" t="s">
        <v>208</v>
      </c>
      <c r="L25" s="327" t="s">
        <v>46</v>
      </c>
      <c r="M25" s="327" t="s">
        <v>209</v>
      </c>
      <c r="N25" s="327" t="s">
        <v>34</v>
      </c>
      <c r="O25" s="327" t="s">
        <v>57</v>
      </c>
      <c r="P25" s="327" t="s">
        <v>3</v>
      </c>
      <c r="Q25" s="327" t="s">
        <v>67</v>
      </c>
      <c r="R25" s="327" t="s">
        <v>37</v>
      </c>
      <c r="S25" s="323"/>
      <c r="T25" s="57">
        <f t="shared" si="0"/>
        <v>19</v>
      </c>
      <c r="X25" s="57">
        <v>24</v>
      </c>
      <c r="Y25" s="295" t="s">
        <v>210</v>
      </c>
      <c r="Z25" s="295" t="s">
        <v>211</v>
      </c>
    </row>
    <row r="26" spans="1:26" ht="31.2" customHeight="1">
      <c r="A26" s="326">
        <v>20</v>
      </c>
      <c r="B26" s="326" t="s">
        <v>22</v>
      </c>
      <c r="C26" s="326" t="s">
        <v>125</v>
      </c>
      <c r="D26" s="327" t="s">
        <v>212</v>
      </c>
      <c r="E26" s="328" t="s">
        <v>204</v>
      </c>
      <c r="F26" s="328" t="s">
        <v>205</v>
      </c>
      <c r="G26" s="327" t="s">
        <v>27</v>
      </c>
      <c r="H26" s="329" t="s">
        <v>213</v>
      </c>
      <c r="I26" s="329" t="s">
        <v>214</v>
      </c>
      <c r="J26" s="327" t="s">
        <v>213</v>
      </c>
      <c r="K26" s="327" t="s">
        <v>215</v>
      </c>
      <c r="L26" s="327" t="s">
        <v>46</v>
      </c>
      <c r="M26" s="327" t="s">
        <v>216</v>
      </c>
      <c r="N26" s="327" t="s">
        <v>34</v>
      </c>
      <c r="O26" s="327" t="s">
        <v>57</v>
      </c>
      <c r="P26" s="327" t="s">
        <v>36</v>
      </c>
      <c r="Q26" s="327" t="s">
        <v>58</v>
      </c>
      <c r="R26" s="327" t="s">
        <v>37</v>
      </c>
      <c r="S26" s="324"/>
      <c r="T26" s="57">
        <f t="shared" si="0"/>
        <v>20</v>
      </c>
      <c r="X26" s="57">
        <v>25</v>
      </c>
      <c r="Y26" s="295" t="s">
        <v>217</v>
      </c>
      <c r="Z26" s="295" t="s">
        <v>218</v>
      </c>
    </row>
    <row r="27" spans="1:26" ht="31.2" customHeight="1">
      <c r="A27" s="326">
        <v>21</v>
      </c>
      <c r="B27" s="326" t="s">
        <v>22</v>
      </c>
      <c r="C27" s="326" t="s">
        <v>125</v>
      </c>
      <c r="D27" s="327" t="s">
        <v>219</v>
      </c>
      <c r="E27" s="328" t="s">
        <v>204</v>
      </c>
      <c r="F27" s="328" t="s">
        <v>205</v>
      </c>
      <c r="G27" s="327" t="s">
        <v>27</v>
      </c>
      <c r="H27" s="329" t="s">
        <v>220</v>
      </c>
      <c r="I27" s="329" t="s">
        <v>221</v>
      </c>
      <c r="J27" s="327" t="s">
        <v>220</v>
      </c>
      <c r="K27" s="327" t="s">
        <v>222</v>
      </c>
      <c r="L27" s="327" t="s">
        <v>46</v>
      </c>
      <c r="M27" s="327" t="s">
        <v>223</v>
      </c>
      <c r="N27" s="327" t="s">
        <v>34</v>
      </c>
      <c r="O27" s="327" t="s">
        <v>35</v>
      </c>
      <c r="P27" s="327" t="s">
        <v>36</v>
      </c>
      <c r="Q27" s="327" t="s">
        <v>35</v>
      </c>
      <c r="R27" s="327" t="s">
        <v>37</v>
      </c>
      <c r="S27" s="324"/>
      <c r="T27" s="57">
        <f t="shared" si="0"/>
        <v>21</v>
      </c>
      <c r="X27" s="57">
        <v>26</v>
      </c>
      <c r="Y27" s="295" t="s">
        <v>224</v>
      </c>
      <c r="Z27" s="295" t="s">
        <v>225</v>
      </c>
    </row>
    <row r="28" spans="1:26" ht="31.2" customHeight="1">
      <c r="A28" s="326">
        <v>22</v>
      </c>
      <c r="B28" s="326" t="s">
        <v>22</v>
      </c>
      <c r="C28" s="326" t="s">
        <v>125</v>
      </c>
      <c r="D28" s="327" t="s">
        <v>226</v>
      </c>
      <c r="E28" s="328" t="s">
        <v>204</v>
      </c>
      <c r="F28" s="328" t="s">
        <v>205</v>
      </c>
      <c r="G28" s="327" t="s">
        <v>27</v>
      </c>
      <c r="H28" s="329" t="s">
        <v>227</v>
      </c>
      <c r="I28" s="329" t="s">
        <v>228</v>
      </c>
      <c r="J28" s="327" t="s">
        <v>229</v>
      </c>
      <c r="K28" s="327" t="s">
        <v>230</v>
      </c>
      <c r="L28" s="327" t="s">
        <v>46</v>
      </c>
      <c r="M28" s="327" t="s">
        <v>231</v>
      </c>
      <c r="N28" s="327" t="s">
        <v>34</v>
      </c>
      <c r="O28" s="327" t="s">
        <v>232</v>
      </c>
      <c r="P28" s="327" t="s">
        <v>36</v>
      </c>
      <c r="Q28" s="327" t="s">
        <v>114</v>
      </c>
      <c r="R28" s="327" t="s">
        <v>37</v>
      </c>
      <c r="S28" s="323"/>
      <c r="T28" s="57">
        <f t="shared" si="0"/>
        <v>22</v>
      </c>
      <c r="X28" s="57">
        <v>27</v>
      </c>
      <c r="Y28" s="295" t="s">
        <v>233</v>
      </c>
      <c r="Z28" s="295" t="s">
        <v>234</v>
      </c>
    </row>
    <row r="29" spans="1:26" ht="49.95" customHeight="1">
      <c r="A29" s="326">
        <v>23</v>
      </c>
      <c r="B29" s="326" t="s">
        <v>22</v>
      </c>
      <c r="C29" s="326" t="s">
        <v>125</v>
      </c>
      <c r="D29" s="327" t="s">
        <v>235</v>
      </c>
      <c r="E29" s="328" t="s">
        <v>236</v>
      </c>
      <c r="F29" s="328" t="s">
        <v>237</v>
      </c>
      <c r="G29" s="327" t="s">
        <v>27</v>
      </c>
      <c r="H29" s="329" t="s">
        <v>238</v>
      </c>
      <c r="I29" s="329" t="s">
        <v>239</v>
      </c>
      <c r="J29" s="327" t="s">
        <v>240</v>
      </c>
      <c r="K29" s="327" t="s">
        <v>241</v>
      </c>
      <c r="L29" s="327" t="s">
        <v>46</v>
      </c>
      <c r="M29" s="327" t="s">
        <v>65</v>
      </c>
      <c r="N29" s="327" t="s">
        <v>34</v>
      </c>
      <c r="O29" s="327" t="s">
        <v>35</v>
      </c>
      <c r="P29" s="327" t="s">
        <v>36</v>
      </c>
      <c r="Q29" s="327" t="s">
        <v>35</v>
      </c>
      <c r="R29" s="327" t="s">
        <v>37</v>
      </c>
      <c r="S29" s="323"/>
      <c r="T29" s="57">
        <f t="shared" si="0"/>
        <v>23</v>
      </c>
      <c r="X29" s="57">
        <v>28</v>
      </c>
      <c r="Y29" s="295" t="s">
        <v>242</v>
      </c>
      <c r="Z29" s="295" t="s">
        <v>243</v>
      </c>
    </row>
    <row r="30" spans="1:26" ht="31.2" customHeight="1">
      <c r="A30" s="326">
        <v>24</v>
      </c>
      <c r="B30" s="326" t="s">
        <v>22</v>
      </c>
      <c r="C30" s="326" t="s">
        <v>125</v>
      </c>
      <c r="D30" s="327" t="s">
        <v>244</v>
      </c>
      <c r="E30" s="328" t="s">
        <v>236</v>
      </c>
      <c r="F30" s="328" t="s">
        <v>237</v>
      </c>
      <c r="G30" s="327" t="s">
        <v>27</v>
      </c>
      <c r="H30" s="329" t="s">
        <v>245</v>
      </c>
      <c r="I30" s="329" t="s">
        <v>246</v>
      </c>
      <c r="J30" s="327" t="s">
        <v>247</v>
      </c>
      <c r="K30" s="327" t="s">
        <v>248</v>
      </c>
      <c r="L30" s="327" t="s">
        <v>46</v>
      </c>
      <c r="M30" s="327" t="s">
        <v>65</v>
      </c>
      <c r="N30" s="327" t="s">
        <v>77</v>
      </c>
      <c r="O30" s="327" t="s">
        <v>35</v>
      </c>
      <c r="P30" s="327" t="s">
        <v>36</v>
      </c>
      <c r="Q30" s="327" t="s">
        <v>35</v>
      </c>
      <c r="R30" s="327" t="s">
        <v>47</v>
      </c>
      <c r="S30" s="323"/>
      <c r="T30" s="57">
        <f t="shared" si="0"/>
        <v>24</v>
      </c>
      <c r="X30" s="57">
        <v>29</v>
      </c>
      <c r="Y30" s="295" t="s">
        <v>249</v>
      </c>
      <c r="Z30" s="295" t="s">
        <v>250</v>
      </c>
    </row>
    <row r="31" spans="1:26" ht="31.2" customHeight="1">
      <c r="A31" s="326">
        <v>25</v>
      </c>
      <c r="B31" s="326" t="s">
        <v>22</v>
      </c>
      <c r="C31" s="326" t="s">
        <v>125</v>
      </c>
      <c r="D31" s="327" t="s">
        <v>251</v>
      </c>
      <c r="E31" s="328" t="s">
        <v>236</v>
      </c>
      <c r="F31" s="328" t="s">
        <v>237</v>
      </c>
      <c r="G31" s="327" t="s">
        <v>52</v>
      </c>
      <c r="H31" s="329" t="s">
        <v>252</v>
      </c>
      <c r="I31" s="329" t="s">
        <v>253</v>
      </c>
      <c r="J31" s="327" t="s">
        <v>254</v>
      </c>
      <c r="K31" s="327" t="s">
        <v>255</v>
      </c>
      <c r="L31" s="327" t="s">
        <v>46</v>
      </c>
      <c r="M31" s="327" t="s">
        <v>65</v>
      </c>
      <c r="N31" s="327" t="s">
        <v>77</v>
      </c>
      <c r="O31" s="327" t="s">
        <v>35</v>
      </c>
      <c r="P31" s="327" t="s">
        <v>3</v>
      </c>
      <c r="Q31" s="327" t="s">
        <v>35</v>
      </c>
      <c r="R31" s="327" t="s">
        <v>47</v>
      </c>
      <c r="S31" s="323"/>
      <c r="T31" s="57">
        <f t="shared" si="0"/>
        <v>25</v>
      </c>
      <c r="X31" s="57">
        <v>30</v>
      </c>
      <c r="Y31" s="383" t="s">
        <v>256</v>
      </c>
      <c r="Z31" s="383" t="s">
        <v>257</v>
      </c>
    </row>
    <row r="32" spans="1:26" ht="31.2" customHeight="1">
      <c r="A32" s="326">
        <v>26</v>
      </c>
      <c r="B32" s="326" t="s">
        <v>22</v>
      </c>
      <c r="C32" s="326" t="s">
        <v>125</v>
      </c>
      <c r="D32" s="327" t="s">
        <v>258</v>
      </c>
      <c r="E32" s="328" t="s">
        <v>236</v>
      </c>
      <c r="F32" s="328" t="s">
        <v>237</v>
      </c>
      <c r="G32" s="327" t="s">
        <v>27</v>
      </c>
      <c r="H32" s="329" t="s">
        <v>259</v>
      </c>
      <c r="I32" s="329" t="s">
        <v>260</v>
      </c>
      <c r="J32" s="327" t="s">
        <v>261</v>
      </c>
      <c r="K32" s="327" t="s">
        <v>262</v>
      </c>
      <c r="L32" s="327" t="s">
        <v>46</v>
      </c>
      <c r="M32" s="327" t="s">
        <v>65</v>
      </c>
      <c r="N32" s="327" t="s">
        <v>34</v>
      </c>
      <c r="O32" s="327" t="s">
        <v>57</v>
      </c>
      <c r="P32" s="327" t="s">
        <v>3</v>
      </c>
      <c r="Q32" s="327" t="s">
        <v>67</v>
      </c>
      <c r="R32" s="327" t="s">
        <v>37</v>
      </c>
      <c r="S32" s="323"/>
      <c r="T32" s="57">
        <f t="shared" si="0"/>
        <v>26</v>
      </c>
      <c r="X32" s="57">
        <v>31</v>
      </c>
      <c r="Y32" s="294" t="s">
        <v>263</v>
      </c>
      <c r="Z32" s="294" t="s">
        <v>264</v>
      </c>
    </row>
    <row r="33" spans="1:26" ht="31.2" customHeight="1">
      <c r="A33" s="326">
        <v>27</v>
      </c>
      <c r="B33" s="326" t="s">
        <v>22</v>
      </c>
      <c r="C33" s="326" t="s">
        <v>125</v>
      </c>
      <c r="D33" s="327" t="s">
        <v>265</v>
      </c>
      <c r="E33" s="328" t="s">
        <v>236</v>
      </c>
      <c r="F33" s="328" t="s">
        <v>237</v>
      </c>
      <c r="G33" s="327" t="s">
        <v>27</v>
      </c>
      <c r="H33" s="329" t="s">
        <v>266</v>
      </c>
      <c r="I33" s="329" t="s">
        <v>267</v>
      </c>
      <c r="J33" s="327" t="s">
        <v>268</v>
      </c>
      <c r="K33" s="327" t="s">
        <v>269</v>
      </c>
      <c r="L33" s="327" t="s">
        <v>270</v>
      </c>
      <c r="M33" s="327" t="s">
        <v>65</v>
      </c>
      <c r="N33" s="327" t="s">
        <v>34</v>
      </c>
      <c r="O33" s="327" t="s">
        <v>232</v>
      </c>
      <c r="P33" s="327" t="s">
        <v>3</v>
      </c>
      <c r="Q33" s="327" t="s">
        <v>67</v>
      </c>
      <c r="R33" s="327" t="s">
        <v>37</v>
      </c>
      <c r="S33" s="323"/>
      <c r="T33" s="57">
        <f t="shared" si="0"/>
        <v>27</v>
      </c>
      <c r="X33" s="57">
        <v>32</v>
      </c>
      <c r="Y33" s="295" t="s">
        <v>271</v>
      </c>
      <c r="Z33" s="295" t="s">
        <v>272</v>
      </c>
    </row>
    <row r="34" spans="1:26" ht="31.2" customHeight="1">
      <c r="A34" s="326">
        <v>28</v>
      </c>
      <c r="B34" s="326" t="s">
        <v>22</v>
      </c>
      <c r="C34" s="326" t="s">
        <v>125</v>
      </c>
      <c r="D34" s="327" t="s">
        <v>273</v>
      </c>
      <c r="E34" s="328" t="s">
        <v>236</v>
      </c>
      <c r="F34" s="328" t="s">
        <v>237</v>
      </c>
      <c r="G34" s="327" t="s">
        <v>27</v>
      </c>
      <c r="H34" s="329" t="s">
        <v>274</v>
      </c>
      <c r="I34" s="329" t="s">
        <v>275</v>
      </c>
      <c r="J34" s="327" t="s">
        <v>276</v>
      </c>
      <c r="K34" s="327" t="s">
        <v>277</v>
      </c>
      <c r="L34" s="327" t="s">
        <v>46</v>
      </c>
      <c r="M34" s="327" t="s">
        <v>65</v>
      </c>
      <c r="N34" s="327" t="s">
        <v>34</v>
      </c>
      <c r="O34" s="327" t="s">
        <v>57</v>
      </c>
      <c r="P34" s="327" t="s">
        <v>3</v>
      </c>
      <c r="Q34" s="327" t="s">
        <v>67</v>
      </c>
      <c r="R34" s="327" t="s">
        <v>37</v>
      </c>
      <c r="S34" s="323"/>
      <c r="T34" s="57">
        <f t="shared" si="0"/>
        <v>28</v>
      </c>
      <c r="X34" s="57">
        <v>33</v>
      </c>
      <c r="Y34" s="295" t="s">
        <v>278</v>
      </c>
      <c r="Z34" s="295" t="s">
        <v>279</v>
      </c>
    </row>
    <row r="35" spans="1:26" ht="31.2" customHeight="1">
      <c r="A35" s="326">
        <v>29</v>
      </c>
      <c r="B35" s="326" t="s">
        <v>280</v>
      </c>
      <c r="C35" s="326" t="s">
        <v>281</v>
      </c>
      <c r="D35" s="327" t="s">
        <v>282</v>
      </c>
      <c r="E35" s="328" t="s">
        <v>283</v>
      </c>
      <c r="F35" s="328" t="s">
        <v>284</v>
      </c>
      <c r="G35" s="327" t="s">
        <v>27</v>
      </c>
      <c r="H35" s="329" t="s">
        <v>285</v>
      </c>
      <c r="I35" s="329" t="s">
        <v>286</v>
      </c>
      <c r="J35" s="327" t="s">
        <v>287</v>
      </c>
      <c r="K35" s="327" t="s">
        <v>288</v>
      </c>
      <c r="L35" s="327" t="s">
        <v>46</v>
      </c>
      <c r="M35" s="327" t="s">
        <v>289</v>
      </c>
      <c r="N35" s="327" t="s">
        <v>66</v>
      </c>
      <c r="O35" s="327" t="s">
        <v>57</v>
      </c>
      <c r="P35" s="327" t="s">
        <v>3</v>
      </c>
      <c r="Q35" s="327" t="s">
        <v>67</v>
      </c>
      <c r="R35" s="327" t="s">
        <v>68</v>
      </c>
      <c r="S35" s="323"/>
      <c r="T35" s="57">
        <f t="shared" si="0"/>
        <v>29</v>
      </c>
      <c r="X35" s="57">
        <v>34</v>
      </c>
      <c r="Y35" s="295" t="s">
        <v>290</v>
      </c>
      <c r="Z35" s="295" t="s">
        <v>291</v>
      </c>
    </row>
    <row r="36" spans="1:26" ht="31.2" customHeight="1">
      <c r="A36" s="326">
        <v>30</v>
      </c>
      <c r="B36" s="326" t="s">
        <v>280</v>
      </c>
      <c r="C36" s="326" t="s">
        <v>281</v>
      </c>
      <c r="D36" s="327" t="s">
        <v>292</v>
      </c>
      <c r="E36" s="328" t="s">
        <v>293</v>
      </c>
      <c r="F36" s="328" t="s">
        <v>294</v>
      </c>
      <c r="G36" s="327" t="s">
        <v>52</v>
      </c>
      <c r="H36" s="329" t="s">
        <v>295</v>
      </c>
      <c r="I36" s="329" t="s">
        <v>296</v>
      </c>
      <c r="J36" s="327" t="s">
        <v>297</v>
      </c>
      <c r="K36" s="327" t="s">
        <v>298</v>
      </c>
      <c r="L36" s="327" t="s">
        <v>46</v>
      </c>
      <c r="M36" s="327" t="s">
        <v>34</v>
      </c>
      <c r="N36" s="327" t="s">
        <v>34</v>
      </c>
      <c r="O36" s="327" t="s">
        <v>57</v>
      </c>
      <c r="P36" s="327" t="s">
        <v>3</v>
      </c>
      <c r="Q36" s="327" t="s">
        <v>67</v>
      </c>
      <c r="R36" s="327" t="s">
        <v>37</v>
      </c>
      <c r="S36" s="323"/>
      <c r="T36" s="57">
        <f t="shared" si="0"/>
        <v>30</v>
      </c>
      <c r="X36" s="57">
        <v>35</v>
      </c>
      <c r="Y36" s="295" t="s">
        <v>299</v>
      </c>
      <c r="Z36" s="295" t="s">
        <v>300</v>
      </c>
    </row>
    <row r="37" spans="1:26" ht="31.2" customHeight="1">
      <c r="A37" s="326">
        <v>31</v>
      </c>
      <c r="B37" s="326" t="s">
        <v>280</v>
      </c>
      <c r="C37" s="326" t="s">
        <v>301</v>
      </c>
      <c r="D37" s="327" t="s">
        <v>302</v>
      </c>
      <c r="E37" s="328" t="s">
        <v>303</v>
      </c>
      <c r="F37" s="328" t="s">
        <v>304</v>
      </c>
      <c r="G37" s="327" t="s">
        <v>27</v>
      </c>
      <c r="H37" s="329" t="s">
        <v>305</v>
      </c>
      <c r="I37" s="329" t="s">
        <v>306</v>
      </c>
      <c r="J37" s="327" t="s">
        <v>307</v>
      </c>
      <c r="K37" s="327" t="s">
        <v>308</v>
      </c>
      <c r="L37" s="327" t="s">
        <v>46</v>
      </c>
      <c r="M37" s="327" t="s">
        <v>309</v>
      </c>
      <c r="N37" s="327" t="s">
        <v>33</v>
      </c>
      <c r="O37" s="327" t="s">
        <v>35</v>
      </c>
      <c r="P37" s="327" t="s">
        <v>36</v>
      </c>
      <c r="Q37" s="327" t="s">
        <v>35</v>
      </c>
      <c r="R37" s="327" t="s">
        <v>47</v>
      </c>
      <c r="S37" s="323"/>
      <c r="T37" s="57">
        <f t="shared" si="0"/>
        <v>31</v>
      </c>
      <c r="X37" s="57">
        <v>36</v>
      </c>
      <c r="Y37" s="295">
        <v>0</v>
      </c>
      <c r="Z37" s="295">
        <v>0</v>
      </c>
    </row>
    <row r="38" spans="1:26" ht="31.2" customHeight="1">
      <c r="A38" s="326">
        <v>32</v>
      </c>
      <c r="B38" s="326" t="s">
        <v>280</v>
      </c>
      <c r="C38" s="326" t="s">
        <v>301</v>
      </c>
      <c r="D38" s="327" t="s">
        <v>310</v>
      </c>
      <c r="E38" s="328" t="s">
        <v>303</v>
      </c>
      <c r="F38" s="328" t="s">
        <v>304</v>
      </c>
      <c r="G38" s="327" t="s">
        <v>27</v>
      </c>
      <c r="H38" s="329" t="s">
        <v>311</v>
      </c>
      <c r="I38" s="329" t="s">
        <v>312</v>
      </c>
      <c r="J38" s="327" t="s">
        <v>311</v>
      </c>
      <c r="K38" s="327" t="s">
        <v>312</v>
      </c>
      <c r="L38" s="327" t="s">
        <v>46</v>
      </c>
      <c r="M38" s="327" t="s">
        <v>309</v>
      </c>
      <c r="N38" s="327" t="s">
        <v>33</v>
      </c>
      <c r="O38" s="327" t="s">
        <v>57</v>
      </c>
      <c r="P38" s="327" t="s">
        <v>3</v>
      </c>
      <c r="Q38" s="327" t="s">
        <v>67</v>
      </c>
      <c r="R38" s="327" t="s">
        <v>47</v>
      </c>
      <c r="S38" s="323"/>
      <c r="T38" s="57">
        <f t="shared" si="0"/>
        <v>32</v>
      </c>
      <c r="X38" s="57">
        <v>37</v>
      </c>
      <c r="Y38" s="295">
        <v>0</v>
      </c>
      <c r="Z38" s="295">
        <v>0</v>
      </c>
    </row>
    <row r="39" spans="1:26" ht="31.2" customHeight="1">
      <c r="A39" s="326">
        <v>33</v>
      </c>
      <c r="B39" s="326" t="s">
        <v>280</v>
      </c>
      <c r="C39" s="326" t="s">
        <v>301</v>
      </c>
      <c r="D39" s="327" t="s">
        <v>313</v>
      </c>
      <c r="E39" s="328" t="s">
        <v>293</v>
      </c>
      <c r="F39" s="328" t="s">
        <v>294</v>
      </c>
      <c r="G39" s="327" t="s">
        <v>27</v>
      </c>
      <c r="H39" s="329" t="s">
        <v>314</v>
      </c>
      <c r="I39" s="329" t="s">
        <v>315</v>
      </c>
      <c r="J39" s="327" t="s">
        <v>316</v>
      </c>
      <c r="K39" s="327" t="s">
        <v>317</v>
      </c>
      <c r="L39" s="327" t="s">
        <v>46</v>
      </c>
      <c r="M39" s="327" t="s">
        <v>318</v>
      </c>
      <c r="N39" s="327" t="s">
        <v>33</v>
      </c>
      <c r="O39" s="327" t="s">
        <v>35</v>
      </c>
      <c r="P39" s="327" t="s">
        <v>36</v>
      </c>
      <c r="Q39" s="327" t="s">
        <v>35</v>
      </c>
      <c r="R39" s="327" t="s">
        <v>47</v>
      </c>
      <c r="S39" s="323"/>
      <c r="T39" s="57">
        <f t="shared" si="0"/>
        <v>33</v>
      </c>
      <c r="X39" s="57">
        <v>38</v>
      </c>
      <c r="Y39" s="295">
        <v>0</v>
      </c>
      <c r="Z39" s="295">
        <v>0</v>
      </c>
    </row>
    <row r="40" spans="1:26" ht="31.2" customHeight="1">
      <c r="A40" s="326">
        <v>34</v>
      </c>
      <c r="B40" s="326" t="s">
        <v>280</v>
      </c>
      <c r="C40" s="326" t="s">
        <v>301</v>
      </c>
      <c r="D40" s="327" t="s">
        <v>319</v>
      </c>
      <c r="E40" s="328" t="s">
        <v>320</v>
      </c>
      <c r="F40" s="328" t="s">
        <v>321</v>
      </c>
      <c r="G40" s="327" t="s">
        <v>27</v>
      </c>
      <c r="H40" s="329" t="s">
        <v>322</v>
      </c>
      <c r="I40" s="329" t="s">
        <v>323</v>
      </c>
      <c r="J40" s="327" t="s">
        <v>324</v>
      </c>
      <c r="K40" s="327" t="s">
        <v>325</v>
      </c>
      <c r="L40" s="327" t="s">
        <v>326</v>
      </c>
      <c r="M40" s="327" t="s">
        <v>33</v>
      </c>
      <c r="N40" s="327" t="s">
        <v>33</v>
      </c>
      <c r="O40" s="327" t="s">
        <v>57</v>
      </c>
      <c r="P40" s="327" t="s">
        <v>36</v>
      </c>
      <c r="Q40" s="327" t="s">
        <v>114</v>
      </c>
      <c r="R40" s="327" t="s">
        <v>68</v>
      </c>
      <c r="S40" s="323"/>
      <c r="T40" s="57">
        <f t="shared" si="0"/>
        <v>34</v>
      </c>
      <c r="X40" s="57">
        <v>39</v>
      </c>
      <c r="Y40" s="295">
        <v>0</v>
      </c>
      <c r="Z40" s="295">
        <v>0</v>
      </c>
    </row>
    <row r="41" spans="1:26" ht="31.2" customHeight="1">
      <c r="A41" s="326">
        <v>35</v>
      </c>
      <c r="B41" s="326" t="s">
        <v>327</v>
      </c>
      <c r="C41" s="326" t="s">
        <v>328</v>
      </c>
      <c r="D41" s="327" t="s">
        <v>329</v>
      </c>
      <c r="E41" s="328" t="s">
        <v>330</v>
      </c>
      <c r="F41" s="328" t="s">
        <v>331</v>
      </c>
      <c r="G41" s="327" t="s">
        <v>27</v>
      </c>
      <c r="H41" s="329" t="s">
        <v>332</v>
      </c>
      <c r="I41" s="329" t="s">
        <v>333</v>
      </c>
      <c r="J41" s="327" t="s">
        <v>334</v>
      </c>
      <c r="K41" s="327" t="s">
        <v>335</v>
      </c>
      <c r="L41" s="327" t="s">
        <v>46</v>
      </c>
      <c r="M41" s="327" t="s">
        <v>33</v>
      </c>
      <c r="N41" s="327" t="s">
        <v>33</v>
      </c>
      <c r="O41" s="327" t="s">
        <v>35</v>
      </c>
      <c r="P41" s="327" t="s">
        <v>36</v>
      </c>
      <c r="Q41" s="327" t="s">
        <v>35</v>
      </c>
      <c r="R41" s="327" t="s">
        <v>47</v>
      </c>
      <c r="S41" s="323"/>
      <c r="T41" s="57">
        <f t="shared" si="0"/>
        <v>35</v>
      </c>
      <c r="X41" s="57">
        <v>40</v>
      </c>
      <c r="Y41" s="295">
        <v>0</v>
      </c>
      <c r="Z41" s="295">
        <v>0</v>
      </c>
    </row>
    <row r="42" spans="1:26" ht="46.95" customHeight="1">
      <c r="A42" s="326">
        <v>36</v>
      </c>
      <c r="B42" s="326" t="s">
        <v>327</v>
      </c>
      <c r="C42" s="326" t="s">
        <v>328</v>
      </c>
      <c r="D42" s="327" t="s">
        <v>336</v>
      </c>
      <c r="E42" s="328" t="s">
        <v>337</v>
      </c>
      <c r="F42" s="328" t="s">
        <v>338</v>
      </c>
      <c r="G42" s="327" t="s">
        <v>27</v>
      </c>
      <c r="H42" s="329" t="s">
        <v>339</v>
      </c>
      <c r="I42" s="329" t="s">
        <v>340</v>
      </c>
      <c r="J42" s="327" t="s">
        <v>341</v>
      </c>
      <c r="K42" s="327" t="s">
        <v>342</v>
      </c>
      <c r="L42" s="327" t="s">
        <v>46</v>
      </c>
      <c r="M42" s="327" t="s">
        <v>343</v>
      </c>
      <c r="N42" s="327" t="s">
        <v>66</v>
      </c>
      <c r="O42" s="327" t="s">
        <v>35</v>
      </c>
      <c r="P42" s="327" t="s">
        <v>3</v>
      </c>
      <c r="Q42" s="327" t="s">
        <v>35</v>
      </c>
      <c r="R42" s="327" t="s">
        <v>68</v>
      </c>
      <c r="S42" s="324"/>
      <c r="T42" s="57">
        <f t="shared" si="0"/>
        <v>36</v>
      </c>
      <c r="X42" s="57">
        <v>41</v>
      </c>
      <c r="Y42" s="295">
        <v>0</v>
      </c>
      <c r="Z42" s="295">
        <v>0</v>
      </c>
    </row>
    <row r="43" spans="1:26" ht="31.2" customHeight="1">
      <c r="A43" s="326">
        <v>37</v>
      </c>
      <c r="B43" s="326" t="s">
        <v>327</v>
      </c>
      <c r="C43" s="326" t="s">
        <v>344</v>
      </c>
      <c r="D43" s="327" t="s">
        <v>345</v>
      </c>
      <c r="E43" s="328" t="s">
        <v>204</v>
      </c>
      <c r="F43" s="328" t="s">
        <v>205</v>
      </c>
      <c r="G43" s="327" t="s">
        <v>27</v>
      </c>
      <c r="H43" s="329" t="s">
        <v>346</v>
      </c>
      <c r="I43" s="329" t="s">
        <v>347</v>
      </c>
      <c r="J43" s="327" t="s">
        <v>348</v>
      </c>
      <c r="K43" s="327" t="s">
        <v>349</v>
      </c>
      <c r="L43" s="327" t="s">
        <v>46</v>
      </c>
      <c r="M43" s="327" t="s">
        <v>289</v>
      </c>
      <c r="N43" s="327" t="s">
        <v>66</v>
      </c>
      <c r="O43" s="327" t="s">
        <v>57</v>
      </c>
      <c r="P43" s="327" t="s">
        <v>3</v>
      </c>
      <c r="Q43" s="327" t="s">
        <v>67</v>
      </c>
      <c r="R43" s="327" t="s">
        <v>68</v>
      </c>
      <c r="S43" s="323"/>
      <c r="T43" s="57">
        <f t="shared" si="0"/>
        <v>37</v>
      </c>
      <c r="X43" s="57">
        <v>42</v>
      </c>
      <c r="Y43" s="295">
        <v>0</v>
      </c>
      <c r="Z43" s="295">
        <v>0</v>
      </c>
    </row>
    <row r="44" spans="1:26" ht="31.2" customHeight="1">
      <c r="A44" s="326">
        <v>38</v>
      </c>
      <c r="B44" s="326" t="s">
        <v>327</v>
      </c>
      <c r="C44" s="326" t="s">
        <v>344</v>
      </c>
      <c r="D44" s="327" t="s">
        <v>350</v>
      </c>
      <c r="E44" s="328" t="s">
        <v>204</v>
      </c>
      <c r="F44" s="328" t="s">
        <v>205</v>
      </c>
      <c r="G44" s="327" t="s">
        <v>27</v>
      </c>
      <c r="H44" s="329" t="s">
        <v>351</v>
      </c>
      <c r="I44" s="329" t="s">
        <v>352</v>
      </c>
      <c r="J44" s="327" t="s">
        <v>351</v>
      </c>
      <c r="K44" s="327" t="s">
        <v>353</v>
      </c>
      <c r="L44" s="327" t="s">
        <v>46</v>
      </c>
      <c r="M44" s="327" t="s">
        <v>354</v>
      </c>
      <c r="N44" s="327" t="s">
        <v>77</v>
      </c>
      <c r="O44" s="327" t="s">
        <v>232</v>
      </c>
      <c r="P44" s="327" t="s">
        <v>3</v>
      </c>
      <c r="Q44" s="327" t="s">
        <v>67</v>
      </c>
      <c r="R44" s="327" t="s">
        <v>47</v>
      </c>
      <c r="S44" s="323"/>
      <c r="T44" s="57">
        <f t="shared" si="0"/>
        <v>38</v>
      </c>
      <c r="X44" s="57">
        <v>43</v>
      </c>
      <c r="Y44" s="295">
        <v>0</v>
      </c>
      <c r="Z44" s="295">
        <v>0</v>
      </c>
    </row>
    <row r="45" spans="1:26" ht="31.2" customHeight="1">
      <c r="A45" s="326">
        <v>39</v>
      </c>
      <c r="B45" s="326" t="s">
        <v>327</v>
      </c>
      <c r="C45" s="326" t="s">
        <v>344</v>
      </c>
      <c r="D45" s="327" t="s">
        <v>355</v>
      </c>
      <c r="E45" s="328" t="s">
        <v>204</v>
      </c>
      <c r="F45" s="328" t="s">
        <v>205</v>
      </c>
      <c r="G45" s="327" t="s">
        <v>27</v>
      </c>
      <c r="H45" s="329" t="s">
        <v>356</v>
      </c>
      <c r="I45" s="329" t="s">
        <v>357</v>
      </c>
      <c r="J45" s="327" t="s">
        <v>358</v>
      </c>
      <c r="K45" s="327" t="s">
        <v>359</v>
      </c>
      <c r="L45" s="327" t="s">
        <v>46</v>
      </c>
      <c r="M45" s="327" t="s">
        <v>65</v>
      </c>
      <c r="N45" s="327" t="s">
        <v>77</v>
      </c>
      <c r="O45" s="327" t="s">
        <v>35</v>
      </c>
      <c r="P45" s="327" t="s">
        <v>3</v>
      </c>
      <c r="Q45" s="327" t="s">
        <v>35</v>
      </c>
      <c r="R45" s="327" t="s">
        <v>47</v>
      </c>
      <c r="S45" s="324"/>
      <c r="T45" s="57">
        <f t="shared" si="0"/>
        <v>39</v>
      </c>
      <c r="X45" s="57">
        <v>44</v>
      </c>
      <c r="Y45" s="295">
        <v>0</v>
      </c>
      <c r="Z45" s="295">
        <v>0</v>
      </c>
    </row>
    <row r="46" spans="1:26" ht="31.2" customHeight="1">
      <c r="A46" s="326">
        <v>40</v>
      </c>
      <c r="B46" s="326" t="s">
        <v>327</v>
      </c>
      <c r="C46" s="326" t="s">
        <v>344</v>
      </c>
      <c r="D46" s="327" t="s">
        <v>360</v>
      </c>
      <c r="E46" s="328" t="s">
        <v>204</v>
      </c>
      <c r="F46" s="328" t="s">
        <v>205</v>
      </c>
      <c r="G46" s="327" t="s">
        <v>27</v>
      </c>
      <c r="H46" s="329" t="s">
        <v>361</v>
      </c>
      <c r="I46" s="329" t="s">
        <v>362</v>
      </c>
      <c r="J46" s="327" t="s">
        <v>363</v>
      </c>
      <c r="K46" s="327" t="s">
        <v>364</v>
      </c>
      <c r="L46" s="327" t="s">
        <v>46</v>
      </c>
      <c r="M46" s="327" t="s">
        <v>133</v>
      </c>
      <c r="N46" s="327" t="s">
        <v>33</v>
      </c>
      <c r="O46" s="327" t="s">
        <v>35</v>
      </c>
      <c r="P46" s="327" t="s">
        <v>3</v>
      </c>
      <c r="Q46" s="327" t="s">
        <v>35</v>
      </c>
      <c r="R46" s="327" t="s">
        <v>47</v>
      </c>
      <c r="S46" s="323"/>
      <c r="T46" s="57">
        <f t="shared" si="0"/>
        <v>40</v>
      </c>
      <c r="X46" s="298" t="s">
        <v>18</v>
      </c>
      <c r="Y46" s="316" t="s">
        <v>18</v>
      </c>
      <c r="Z46" s="316" t="s">
        <v>18</v>
      </c>
    </row>
    <row r="47" spans="1:26" ht="31.2" customHeight="1">
      <c r="A47" s="326">
        <v>41</v>
      </c>
      <c r="B47" s="326" t="s">
        <v>327</v>
      </c>
      <c r="C47" s="326" t="s">
        <v>344</v>
      </c>
      <c r="D47" s="327" t="s">
        <v>365</v>
      </c>
      <c r="E47" s="328" t="s">
        <v>204</v>
      </c>
      <c r="F47" s="328" t="s">
        <v>205</v>
      </c>
      <c r="G47" s="327" t="s">
        <v>27</v>
      </c>
      <c r="H47" s="329" t="s">
        <v>366</v>
      </c>
      <c r="I47" s="329" t="s">
        <v>367</v>
      </c>
      <c r="J47" s="327" t="s">
        <v>368</v>
      </c>
      <c r="K47" s="327" t="s">
        <v>369</v>
      </c>
      <c r="L47" s="327" t="s">
        <v>46</v>
      </c>
      <c r="M47" s="327" t="s">
        <v>133</v>
      </c>
      <c r="N47" s="327" t="s">
        <v>33</v>
      </c>
      <c r="O47" s="327" t="s">
        <v>35</v>
      </c>
      <c r="P47" s="327" t="s">
        <v>3</v>
      </c>
      <c r="Q47" s="327" t="s">
        <v>35</v>
      </c>
      <c r="R47" s="327" t="s">
        <v>47</v>
      </c>
      <c r="S47" s="323"/>
      <c r="T47" s="57">
        <f t="shared" si="0"/>
        <v>41</v>
      </c>
    </row>
    <row r="48" spans="1:26" ht="31.2" customHeight="1">
      <c r="A48" s="326">
        <v>42</v>
      </c>
      <c r="B48" s="326" t="s">
        <v>327</v>
      </c>
      <c r="C48" s="326" t="s">
        <v>344</v>
      </c>
      <c r="D48" s="327" t="s">
        <v>370</v>
      </c>
      <c r="E48" s="328" t="s">
        <v>204</v>
      </c>
      <c r="F48" s="328" t="s">
        <v>205</v>
      </c>
      <c r="G48" s="327" t="s">
        <v>27</v>
      </c>
      <c r="H48" s="329" t="s">
        <v>371</v>
      </c>
      <c r="I48" s="329" t="s">
        <v>372</v>
      </c>
      <c r="J48" s="327" t="s">
        <v>371</v>
      </c>
      <c r="K48" s="327" t="s">
        <v>373</v>
      </c>
      <c r="L48" s="327" t="s">
        <v>46</v>
      </c>
      <c r="M48" s="327" t="s">
        <v>374</v>
      </c>
      <c r="N48" s="327" t="s">
        <v>77</v>
      </c>
      <c r="O48" s="327" t="s">
        <v>57</v>
      </c>
      <c r="P48" s="327" t="s">
        <v>3</v>
      </c>
      <c r="Q48" s="327" t="s">
        <v>67</v>
      </c>
      <c r="R48" s="327" t="s">
        <v>47</v>
      </c>
      <c r="S48" s="323"/>
      <c r="T48" s="57">
        <f t="shared" si="0"/>
        <v>42</v>
      </c>
    </row>
    <row r="49" spans="1:20" ht="31.2" customHeight="1">
      <c r="A49" s="326">
        <v>43</v>
      </c>
      <c r="B49" s="326" t="s">
        <v>327</v>
      </c>
      <c r="C49" s="326" t="s">
        <v>344</v>
      </c>
      <c r="D49" s="327" t="s">
        <v>375</v>
      </c>
      <c r="E49" s="328" t="s">
        <v>204</v>
      </c>
      <c r="F49" s="328" t="s">
        <v>205</v>
      </c>
      <c r="G49" s="327" t="s">
        <v>27</v>
      </c>
      <c r="H49" s="329" t="s">
        <v>376</v>
      </c>
      <c r="I49" s="329" t="s">
        <v>377</v>
      </c>
      <c r="J49" s="327" t="s">
        <v>378</v>
      </c>
      <c r="K49" s="327" t="s">
        <v>379</v>
      </c>
      <c r="L49" s="327" t="s">
        <v>46</v>
      </c>
      <c r="M49" s="327" t="s">
        <v>374</v>
      </c>
      <c r="N49" s="327" t="s">
        <v>77</v>
      </c>
      <c r="O49" s="327" t="s">
        <v>35</v>
      </c>
      <c r="P49" s="327" t="s">
        <v>3</v>
      </c>
      <c r="Q49" s="327" t="s">
        <v>35</v>
      </c>
      <c r="R49" s="327" t="s">
        <v>47</v>
      </c>
      <c r="S49" s="323"/>
      <c r="T49" s="57">
        <f t="shared" si="0"/>
        <v>43</v>
      </c>
    </row>
    <row r="50" spans="1:20" ht="31.2" customHeight="1">
      <c r="A50" s="326">
        <v>44</v>
      </c>
      <c r="B50" s="326" t="s">
        <v>327</v>
      </c>
      <c r="C50" s="326" t="s">
        <v>344</v>
      </c>
      <c r="D50" s="327" t="s">
        <v>380</v>
      </c>
      <c r="E50" s="328" t="s">
        <v>204</v>
      </c>
      <c r="F50" s="328" t="s">
        <v>205</v>
      </c>
      <c r="G50" s="327" t="s">
        <v>52</v>
      </c>
      <c r="H50" s="329" t="s">
        <v>381</v>
      </c>
      <c r="I50" s="329" t="s">
        <v>382</v>
      </c>
      <c r="J50" s="327" t="s">
        <v>383</v>
      </c>
      <c r="K50" s="327" t="s">
        <v>384</v>
      </c>
      <c r="L50" s="327" t="s">
        <v>46</v>
      </c>
      <c r="M50" s="327" t="s">
        <v>374</v>
      </c>
      <c r="N50" s="327" t="s">
        <v>34</v>
      </c>
      <c r="O50" s="327" t="s">
        <v>57</v>
      </c>
      <c r="P50" s="327" t="s">
        <v>3</v>
      </c>
      <c r="Q50" s="327" t="s">
        <v>67</v>
      </c>
      <c r="R50" s="327" t="s">
        <v>37</v>
      </c>
      <c r="S50" s="323"/>
      <c r="T50" s="57">
        <f t="shared" si="0"/>
        <v>44</v>
      </c>
    </row>
    <row r="51" spans="1:20" ht="31.2" customHeight="1">
      <c r="A51" s="326">
        <v>45</v>
      </c>
      <c r="B51" s="326" t="s">
        <v>327</v>
      </c>
      <c r="C51" s="326" t="s">
        <v>385</v>
      </c>
      <c r="D51" s="327" t="s">
        <v>386</v>
      </c>
      <c r="E51" s="328" t="s">
        <v>387</v>
      </c>
      <c r="F51" s="328" t="s">
        <v>388</v>
      </c>
      <c r="G51" s="327" t="s">
        <v>27</v>
      </c>
      <c r="H51" s="329" t="s">
        <v>389</v>
      </c>
      <c r="I51" s="329" t="s">
        <v>390</v>
      </c>
      <c r="J51" s="327" t="s">
        <v>391</v>
      </c>
      <c r="K51" s="327" t="s">
        <v>392</v>
      </c>
      <c r="L51" s="327" t="s">
        <v>46</v>
      </c>
      <c r="M51" s="327" t="s">
        <v>318</v>
      </c>
      <c r="N51" s="327" t="s">
        <v>33</v>
      </c>
      <c r="O51" s="327" t="s">
        <v>35</v>
      </c>
      <c r="P51" s="327" t="s">
        <v>36</v>
      </c>
      <c r="Q51" s="327" t="s">
        <v>35</v>
      </c>
      <c r="R51" s="327" t="s">
        <v>47</v>
      </c>
      <c r="S51" s="323"/>
      <c r="T51" s="57">
        <f t="shared" si="0"/>
        <v>45</v>
      </c>
    </row>
    <row r="52" spans="1:20" ht="31.2" customHeight="1">
      <c r="A52" s="326">
        <v>46</v>
      </c>
      <c r="B52" s="326" t="s">
        <v>327</v>
      </c>
      <c r="C52" s="326" t="s">
        <v>385</v>
      </c>
      <c r="D52" s="327" t="s">
        <v>393</v>
      </c>
      <c r="E52" s="328" t="s">
        <v>387</v>
      </c>
      <c r="F52" s="328" t="s">
        <v>388</v>
      </c>
      <c r="G52" s="327" t="s">
        <v>27</v>
      </c>
      <c r="H52" s="329" t="s">
        <v>394</v>
      </c>
      <c r="I52" s="329" t="s">
        <v>395</v>
      </c>
      <c r="J52" s="327" t="s">
        <v>396</v>
      </c>
      <c r="K52" s="327" t="s">
        <v>397</v>
      </c>
      <c r="L52" s="327" t="s">
        <v>46</v>
      </c>
      <c r="M52" s="327" t="s">
        <v>318</v>
      </c>
      <c r="N52" s="327" t="s">
        <v>33</v>
      </c>
      <c r="O52" s="327" t="s">
        <v>35</v>
      </c>
      <c r="P52" s="327" t="s">
        <v>3</v>
      </c>
      <c r="Q52" s="327" t="s">
        <v>35</v>
      </c>
      <c r="R52" s="327" t="s">
        <v>47</v>
      </c>
      <c r="S52" s="323"/>
    </row>
    <row r="53" spans="1:20" ht="31.2" customHeight="1">
      <c r="A53" s="326">
        <v>47</v>
      </c>
      <c r="B53" s="326" t="s">
        <v>327</v>
      </c>
      <c r="C53" s="326" t="s">
        <v>385</v>
      </c>
      <c r="D53" s="327" t="s">
        <v>398</v>
      </c>
      <c r="E53" s="328" t="s">
        <v>387</v>
      </c>
      <c r="F53" s="328" t="s">
        <v>388</v>
      </c>
      <c r="G53" s="327" t="s">
        <v>52</v>
      </c>
      <c r="H53" s="329" t="s">
        <v>399</v>
      </c>
      <c r="I53" s="329" t="s">
        <v>400</v>
      </c>
      <c r="J53" s="327" t="s">
        <v>399</v>
      </c>
      <c r="K53" s="327" t="s">
        <v>400</v>
      </c>
      <c r="L53" s="327" t="s">
        <v>46</v>
      </c>
      <c r="M53" s="327" t="s">
        <v>318</v>
      </c>
      <c r="N53" s="327" t="s">
        <v>33</v>
      </c>
      <c r="O53" s="327" t="s">
        <v>35</v>
      </c>
      <c r="P53" s="327" t="s">
        <v>3</v>
      </c>
      <c r="Q53" s="327" t="s">
        <v>35</v>
      </c>
      <c r="R53" s="327" t="s">
        <v>47</v>
      </c>
      <c r="S53" s="323"/>
    </row>
    <row r="54" spans="1:20" ht="31.2" customHeight="1">
      <c r="A54" s="326">
        <v>48</v>
      </c>
      <c r="B54" s="326" t="s">
        <v>327</v>
      </c>
      <c r="C54" s="326" t="s">
        <v>385</v>
      </c>
      <c r="D54" s="327" t="s">
        <v>401</v>
      </c>
      <c r="E54" s="328" t="s">
        <v>387</v>
      </c>
      <c r="F54" s="328" t="s">
        <v>388</v>
      </c>
      <c r="G54" s="327" t="s">
        <v>27</v>
      </c>
      <c r="H54" s="329" t="s">
        <v>402</v>
      </c>
      <c r="I54" s="329" t="s">
        <v>403</v>
      </c>
      <c r="J54" s="327" t="s">
        <v>404</v>
      </c>
      <c r="K54" s="327" t="s">
        <v>403</v>
      </c>
      <c r="L54" s="327" t="s">
        <v>46</v>
      </c>
      <c r="M54" s="327" t="s">
        <v>309</v>
      </c>
      <c r="N54" s="327" t="s">
        <v>33</v>
      </c>
      <c r="O54" s="327" t="s">
        <v>57</v>
      </c>
      <c r="P54" s="327" t="s">
        <v>3</v>
      </c>
      <c r="Q54" s="327" t="s">
        <v>67</v>
      </c>
      <c r="R54" s="327" t="s">
        <v>47</v>
      </c>
      <c r="S54" s="323"/>
      <c r="T54" s="57">
        <f t="shared" si="0"/>
        <v>48</v>
      </c>
    </row>
    <row r="55" spans="1:20" ht="31.2" customHeight="1">
      <c r="A55" s="326">
        <v>49</v>
      </c>
      <c r="B55" s="326" t="s">
        <v>327</v>
      </c>
      <c r="C55" s="326" t="s">
        <v>385</v>
      </c>
      <c r="D55" s="327" t="s">
        <v>405</v>
      </c>
      <c r="E55" s="328" t="s">
        <v>387</v>
      </c>
      <c r="F55" s="328" t="s">
        <v>388</v>
      </c>
      <c r="G55" s="327" t="s">
        <v>27</v>
      </c>
      <c r="H55" s="329" t="s">
        <v>406</v>
      </c>
      <c r="I55" s="329" t="s">
        <v>407</v>
      </c>
      <c r="J55" s="327" t="s">
        <v>408</v>
      </c>
      <c r="K55" s="327" t="s">
        <v>409</v>
      </c>
      <c r="L55" s="327" t="s">
        <v>46</v>
      </c>
      <c r="M55" s="327" t="s">
        <v>318</v>
      </c>
      <c r="N55" s="327" t="s">
        <v>33</v>
      </c>
      <c r="O55" s="327" t="s">
        <v>35</v>
      </c>
      <c r="P55" s="327" t="s">
        <v>36</v>
      </c>
      <c r="Q55" s="327" t="s">
        <v>35</v>
      </c>
      <c r="R55" s="327" t="s">
        <v>47</v>
      </c>
      <c r="S55" s="323"/>
      <c r="T55" s="57">
        <f t="shared" si="0"/>
        <v>49</v>
      </c>
    </row>
    <row r="56" spans="1:20" ht="31.2" customHeight="1">
      <c r="A56" s="326">
        <v>50</v>
      </c>
      <c r="B56" s="326" t="s">
        <v>327</v>
      </c>
      <c r="C56" s="326" t="s">
        <v>385</v>
      </c>
      <c r="D56" s="327" t="s">
        <v>410</v>
      </c>
      <c r="E56" s="328" t="s">
        <v>387</v>
      </c>
      <c r="F56" s="328" t="s">
        <v>388</v>
      </c>
      <c r="G56" s="327" t="s">
        <v>27</v>
      </c>
      <c r="H56" s="329" t="s">
        <v>411</v>
      </c>
      <c r="I56" s="329" t="s">
        <v>412</v>
      </c>
      <c r="J56" s="327" t="s">
        <v>413</v>
      </c>
      <c r="K56" s="327" t="s">
        <v>414</v>
      </c>
      <c r="L56" s="327" t="s">
        <v>46</v>
      </c>
      <c r="M56" s="327" t="s">
        <v>318</v>
      </c>
      <c r="N56" s="327" t="s">
        <v>33</v>
      </c>
      <c r="O56" s="327" t="s">
        <v>35</v>
      </c>
      <c r="P56" s="327" t="s">
        <v>36</v>
      </c>
      <c r="Q56" s="327" t="s">
        <v>35</v>
      </c>
      <c r="R56" s="327" t="s">
        <v>47</v>
      </c>
      <c r="S56" s="323"/>
      <c r="T56" s="57">
        <f t="shared" si="0"/>
        <v>50</v>
      </c>
    </row>
    <row r="57" spans="1:20" ht="31.2" customHeight="1">
      <c r="A57" s="326">
        <v>51</v>
      </c>
      <c r="B57" s="326" t="s">
        <v>327</v>
      </c>
      <c r="C57" s="326" t="s">
        <v>385</v>
      </c>
      <c r="D57" s="327" t="s">
        <v>415</v>
      </c>
      <c r="E57" s="328" t="s">
        <v>387</v>
      </c>
      <c r="F57" s="328" t="s">
        <v>388</v>
      </c>
      <c r="G57" s="327" t="s">
        <v>52</v>
      </c>
      <c r="H57" s="329" t="s">
        <v>416</v>
      </c>
      <c r="I57" s="329" t="s">
        <v>417</v>
      </c>
      <c r="J57" s="327" t="s">
        <v>418</v>
      </c>
      <c r="K57" s="327" t="s">
        <v>419</v>
      </c>
      <c r="L57" s="327" t="s">
        <v>46</v>
      </c>
      <c r="M57" s="327" t="s">
        <v>318</v>
      </c>
      <c r="N57" s="327" t="s">
        <v>33</v>
      </c>
      <c r="O57" s="327" t="s">
        <v>57</v>
      </c>
      <c r="P57" s="327" t="s">
        <v>36</v>
      </c>
      <c r="Q57" s="327" t="s">
        <v>58</v>
      </c>
      <c r="R57" s="327" t="s">
        <v>47</v>
      </c>
      <c r="S57" s="323"/>
      <c r="T57" s="57">
        <f t="shared" si="0"/>
        <v>51</v>
      </c>
    </row>
    <row r="58" spans="1:20" ht="31.2" customHeight="1">
      <c r="A58" s="326">
        <v>52</v>
      </c>
      <c r="B58" s="326" t="s">
        <v>327</v>
      </c>
      <c r="C58" s="326" t="s">
        <v>385</v>
      </c>
      <c r="D58" s="327" t="s">
        <v>420</v>
      </c>
      <c r="E58" s="328" t="s">
        <v>320</v>
      </c>
      <c r="F58" s="328" t="s">
        <v>321</v>
      </c>
      <c r="G58" s="327" t="s">
        <v>27</v>
      </c>
      <c r="H58" s="329" t="s">
        <v>421</v>
      </c>
      <c r="I58" s="329" t="s">
        <v>422</v>
      </c>
      <c r="J58" s="327" t="s">
        <v>423</v>
      </c>
      <c r="K58" s="327" t="s">
        <v>424</v>
      </c>
      <c r="L58" s="327" t="s">
        <v>46</v>
      </c>
      <c r="M58" s="327" t="s">
        <v>318</v>
      </c>
      <c r="N58" s="327" t="s">
        <v>66</v>
      </c>
      <c r="O58" s="327" t="s">
        <v>57</v>
      </c>
      <c r="P58" s="327" t="s">
        <v>36</v>
      </c>
      <c r="Q58" s="327" t="s">
        <v>425</v>
      </c>
      <c r="R58" s="327" t="s">
        <v>68</v>
      </c>
      <c r="S58" s="323"/>
      <c r="T58" s="57">
        <f t="shared" si="0"/>
        <v>52</v>
      </c>
    </row>
    <row r="59" spans="1:20" ht="31.2" customHeight="1">
      <c r="A59" s="326">
        <v>53</v>
      </c>
      <c r="B59" s="326" t="s">
        <v>327</v>
      </c>
      <c r="C59" s="326" t="s">
        <v>385</v>
      </c>
      <c r="D59" s="327" t="s">
        <v>426</v>
      </c>
      <c r="E59" s="328" t="s">
        <v>387</v>
      </c>
      <c r="F59" s="328" t="s">
        <v>388</v>
      </c>
      <c r="G59" s="327" t="s">
        <v>27</v>
      </c>
      <c r="H59" s="329" t="s">
        <v>427</v>
      </c>
      <c r="I59" s="329" t="s">
        <v>428</v>
      </c>
      <c r="J59" s="327" t="s">
        <v>429</v>
      </c>
      <c r="K59" s="327" t="s">
        <v>430</v>
      </c>
      <c r="L59" s="327" t="s">
        <v>46</v>
      </c>
      <c r="M59" s="327" t="s">
        <v>318</v>
      </c>
      <c r="N59" s="327" t="s">
        <v>66</v>
      </c>
      <c r="O59" s="327" t="s">
        <v>57</v>
      </c>
      <c r="P59" s="327" t="s">
        <v>36</v>
      </c>
      <c r="Q59" s="327" t="s">
        <v>114</v>
      </c>
      <c r="R59" s="327" t="s">
        <v>68</v>
      </c>
      <c r="S59" s="323"/>
      <c r="T59" s="57">
        <f t="shared" si="0"/>
        <v>53</v>
      </c>
    </row>
    <row r="60" spans="1:20" ht="31.2" customHeight="1">
      <c r="A60" s="326">
        <v>54</v>
      </c>
      <c r="B60" s="326" t="s">
        <v>327</v>
      </c>
      <c r="C60" s="326" t="s">
        <v>385</v>
      </c>
      <c r="D60" s="327" t="s">
        <v>431</v>
      </c>
      <c r="E60" s="328" t="s">
        <v>320</v>
      </c>
      <c r="F60" s="328" t="s">
        <v>321</v>
      </c>
      <c r="G60" s="327" t="s">
        <v>85</v>
      </c>
      <c r="H60" s="329" t="s">
        <v>432</v>
      </c>
      <c r="I60" s="329" t="s">
        <v>433</v>
      </c>
      <c r="J60" s="327" t="s">
        <v>434</v>
      </c>
      <c r="K60" s="327" t="s">
        <v>435</v>
      </c>
      <c r="L60" s="327" t="s">
        <v>86</v>
      </c>
      <c r="M60" s="327" t="s">
        <v>318</v>
      </c>
      <c r="N60" s="327" t="s">
        <v>66</v>
      </c>
      <c r="O60" s="327" t="s">
        <v>57</v>
      </c>
      <c r="P60" s="327" t="s">
        <v>36</v>
      </c>
      <c r="Q60" s="327" t="s">
        <v>114</v>
      </c>
      <c r="R60" s="327" t="s">
        <v>68</v>
      </c>
      <c r="S60" s="323"/>
    </row>
    <row r="61" spans="1:20" ht="31.2" customHeight="1">
      <c r="A61" s="326">
        <v>54.2</v>
      </c>
      <c r="B61" s="326" t="s">
        <v>327</v>
      </c>
      <c r="C61" s="326" t="s">
        <v>385</v>
      </c>
      <c r="D61" s="327" t="s">
        <v>436</v>
      </c>
      <c r="E61" s="328" t="s">
        <v>320</v>
      </c>
      <c r="F61" s="328" t="s">
        <v>321</v>
      </c>
      <c r="G61" s="327" t="s">
        <v>27</v>
      </c>
      <c r="H61" s="329" t="s">
        <v>437</v>
      </c>
      <c r="I61" s="329" t="s">
        <v>438</v>
      </c>
      <c r="J61" s="327" t="s">
        <v>439</v>
      </c>
      <c r="K61" s="327" t="s">
        <v>440</v>
      </c>
      <c r="L61" s="327" t="s">
        <v>326</v>
      </c>
      <c r="M61" s="327" t="s">
        <v>318</v>
      </c>
      <c r="N61" s="327" t="s">
        <v>33</v>
      </c>
      <c r="O61" s="327" t="s">
        <v>57</v>
      </c>
      <c r="P61" s="327" t="s">
        <v>36</v>
      </c>
      <c r="Q61" s="327" t="s">
        <v>114</v>
      </c>
      <c r="R61" s="327" t="s">
        <v>68</v>
      </c>
      <c r="S61" s="323"/>
    </row>
    <row r="62" spans="1:20" ht="31.2" customHeight="1">
      <c r="A62" s="326">
        <v>55</v>
      </c>
      <c r="B62" s="326" t="s">
        <v>327</v>
      </c>
      <c r="C62" s="326" t="s">
        <v>385</v>
      </c>
      <c r="D62" s="327" t="s">
        <v>441</v>
      </c>
      <c r="E62" s="328" t="s">
        <v>320</v>
      </c>
      <c r="F62" s="328" t="s">
        <v>321</v>
      </c>
      <c r="G62" s="327" t="s">
        <v>52</v>
      </c>
      <c r="H62" s="329" t="s">
        <v>442</v>
      </c>
      <c r="I62" s="329" t="s">
        <v>443</v>
      </c>
      <c r="J62" s="327" t="s">
        <v>444</v>
      </c>
      <c r="K62" s="327" t="s">
        <v>445</v>
      </c>
      <c r="L62" s="327" t="s">
        <v>326</v>
      </c>
      <c r="M62" s="327" t="s">
        <v>33</v>
      </c>
      <c r="N62" s="327" t="s">
        <v>33</v>
      </c>
      <c r="O62" s="327" t="s">
        <v>57</v>
      </c>
      <c r="P62" s="327" t="s">
        <v>36</v>
      </c>
      <c r="Q62" s="327" t="s">
        <v>114</v>
      </c>
      <c r="R62" s="327" t="s">
        <v>68</v>
      </c>
      <c r="S62" s="323"/>
    </row>
    <row r="63" spans="1:20" ht="31.2" customHeight="1">
      <c r="A63" s="326">
        <v>56</v>
      </c>
      <c r="B63" s="326" t="s">
        <v>327</v>
      </c>
      <c r="C63" s="326" t="s">
        <v>385</v>
      </c>
      <c r="D63" s="327" t="s">
        <v>446</v>
      </c>
      <c r="E63" s="328" t="s">
        <v>447</v>
      </c>
      <c r="F63" s="328" t="s">
        <v>448</v>
      </c>
      <c r="G63" s="327" t="s">
        <v>27</v>
      </c>
      <c r="H63" s="329" t="s">
        <v>449</v>
      </c>
      <c r="I63" s="329" t="s">
        <v>450</v>
      </c>
      <c r="J63" s="327" t="s">
        <v>451</v>
      </c>
      <c r="K63" s="327" t="s">
        <v>452</v>
      </c>
      <c r="L63" s="327" t="s">
        <v>46</v>
      </c>
      <c r="M63" s="327" t="s">
        <v>453</v>
      </c>
      <c r="N63" s="327" t="s">
        <v>33</v>
      </c>
      <c r="O63" s="327" t="s">
        <v>35</v>
      </c>
      <c r="P63" s="327" t="s">
        <v>3</v>
      </c>
      <c r="Q63" s="327" t="s">
        <v>35</v>
      </c>
      <c r="R63" s="327" t="s">
        <v>47</v>
      </c>
      <c r="S63" s="323"/>
    </row>
    <row r="64" spans="1:20" ht="31.2" customHeight="1">
      <c r="A64" s="326">
        <v>57</v>
      </c>
      <c r="B64" s="326" t="s">
        <v>327</v>
      </c>
      <c r="C64" s="326" t="s">
        <v>385</v>
      </c>
      <c r="D64" s="327" t="s">
        <v>454</v>
      </c>
      <c r="E64" s="328" t="s">
        <v>447</v>
      </c>
      <c r="F64" s="328" t="s">
        <v>448</v>
      </c>
      <c r="G64" s="327" t="s">
        <v>27</v>
      </c>
      <c r="H64" s="329" t="s">
        <v>455</v>
      </c>
      <c r="I64" s="329" t="s">
        <v>456</v>
      </c>
      <c r="J64" s="327" t="s">
        <v>457</v>
      </c>
      <c r="K64" s="327" t="s">
        <v>458</v>
      </c>
      <c r="L64" s="327" t="s">
        <v>46</v>
      </c>
      <c r="M64" s="327" t="s">
        <v>309</v>
      </c>
      <c r="N64" s="327" t="s">
        <v>33</v>
      </c>
      <c r="O64" s="327" t="s">
        <v>35</v>
      </c>
      <c r="P64" s="327" t="s">
        <v>36</v>
      </c>
      <c r="Q64" s="327" t="s">
        <v>35</v>
      </c>
      <c r="R64" s="327" t="s">
        <v>47</v>
      </c>
      <c r="S64" s="323"/>
    </row>
    <row r="65" spans="1:19" ht="31.2" customHeight="1">
      <c r="A65" s="326">
        <v>58</v>
      </c>
      <c r="B65" s="326" t="s">
        <v>327</v>
      </c>
      <c r="C65" s="326" t="s">
        <v>385</v>
      </c>
      <c r="D65" s="327" t="s">
        <v>459</v>
      </c>
      <c r="E65" s="328" t="s">
        <v>447</v>
      </c>
      <c r="F65" s="328" t="s">
        <v>448</v>
      </c>
      <c r="G65" s="327" t="s">
        <v>52</v>
      </c>
      <c r="H65" s="329" t="s">
        <v>460</v>
      </c>
      <c r="I65" s="329" t="s">
        <v>461</v>
      </c>
      <c r="J65" s="327" t="s">
        <v>462</v>
      </c>
      <c r="K65" s="327" t="s">
        <v>463</v>
      </c>
      <c r="L65" s="327" t="s">
        <v>46</v>
      </c>
      <c r="M65" s="327" t="s">
        <v>318</v>
      </c>
      <c r="N65" s="327" t="s">
        <v>33</v>
      </c>
      <c r="O65" s="327" t="s">
        <v>57</v>
      </c>
      <c r="P65" s="327" t="s">
        <v>3</v>
      </c>
      <c r="Q65" s="327" t="s">
        <v>58</v>
      </c>
      <c r="R65" s="327" t="s">
        <v>47</v>
      </c>
      <c r="S65" s="323"/>
    </row>
    <row r="66" spans="1:19" ht="31.2" customHeight="1">
      <c r="D66" s="325"/>
      <c r="E66" s="325"/>
      <c r="F66" s="325"/>
      <c r="G66" s="394"/>
      <c r="J66" s="394"/>
      <c r="K66" s="394"/>
      <c r="L66" s="394"/>
      <c r="M66" s="394"/>
      <c r="N66" s="394"/>
      <c r="O66" s="394"/>
      <c r="P66" s="394"/>
      <c r="Q66" s="394"/>
      <c r="R66" s="394"/>
      <c r="S66" s="394"/>
    </row>
    <row r="67" spans="1:19" ht="31.2" customHeight="1">
      <c r="D67" s="61"/>
      <c r="E67" s="61"/>
      <c r="F67" s="61"/>
      <c r="G67" s="82"/>
      <c r="J67" s="394"/>
      <c r="K67" s="394"/>
      <c r="L67" s="394"/>
      <c r="M67" s="394"/>
      <c r="N67" s="394"/>
      <c r="O67" s="394"/>
      <c r="P67" s="394"/>
      <c r="Q67" s="394"/>
      <c r="R67" s="394"/>
      <c r="S67" s="394"/>
    </row>
    <row r="68" spans="1:19" ht="31.2" customHeight="1">
      <c r="D68" s="61"/>
      <c r="E68" s="61"/>
      <c r="F68" s="61"/>
      <c r="G68" s="82"/>
      <c r="J68" s="394"/>
      <c r="K68" s="394"/>
      <c r="L68" s="394"/>
      <c r="M68" s="394"/>
      <c r="N68" s="394"/>
      <c r="O68" s="394"/>
      <c r="P68" s="394"/>
      <c r="Q68" s="394"/>
      <c r="R68" s="394"/>
      <c r="S68" s="394"/>
    </row>
    <row r="69" spans="1:19" ht="31.2" customHeight="1">
      <c r="D69" s="61"/>
      <c r="E69" s="61"/>
      <c r="F69" s="61"/>
      <c r="G69" s="82"/>
      <c r="J69" s="394"/>
      <c r="K69" s="394"/>
      <c r="L69" s="394"/>
      <c r="M69" s="394"/>
      <c r="N69" s="394"/>
      <c r="O69" s="394"/>
      <c r="P69" s="394"/>
      <c r="Q69" s="394"/>
      <c r="R69" s="394"/>
      <c r="S69" s="394"/>
    </row>
    <row r="70" spans="1:19" ht="31.2" customHeight="1">
      <c r="D70" s="61"/>
      <c r="E70" s="61"/>
      <c r="F70" s="61"/>
      <c r="G70" s="82"/>
      <c r="J70" s="394"/>
      <c r="K70" s="394"/>
      <c r="L70" s="394"/>
      <c r="M70" s="394"/>
      <c r="N70" s="394"/>
      <c r="O70" s="394"/>
      <c r="P70" s="394"/>
      <c r="Q70" s="394"/>
      <c r="R70" s="394"/>
      <c r="S70" s="394"/>
    </row>
    <row r="71" spans="1:19" ht="16.2" customHeight="1">
      <c r="D71" s="61"/>
      <c r="E71" s="61"/>
      <c r="F71" s="61"/>
      <c r="G71" s="82"/>
      <c r="J71" s="394"/>
      <c r="K71" s="394"/>
      <c r="L71" s="394"/>
      <c r="M71" s="394"/>
      <c r="N71" s="394"/>
      <c r="O71" s="394"/>
      <c r="P71" s="394"/>
      <c r="Q71" s="394"/>
      <c r="R71" s="394"/>
      <c r="S71" s="394"/>
    </row>
    <row r="72" spans="1:19" ht="13.8">
      <c r="D72" s="61"/>
      <c r="E72" s="61"/>
      <c r="F72" s="61"/>
    </row>
    <row r="73" spans="1:19" ht="13.8">
      <c r="A73" s="62" t="s">
        <v>18</v>
      </c>
      <c r="B73" s="62" t="s">
        <v>18</v>
      </c>
      <c r="C73" s="62" t="s">
        <v>18</v>
      </c>
      <c r="D73" s="62" t="s">
        <v>18</v>
      </c>
      <c r="E73" s="62" t="s">
        <v>18</v>
      </c>
      <c r="F73" s="62" t="s">
        <v>18</v>
      </c>
      <c r="G73" s="62" t="s">
        <v>18</v>
      </c>
      <c r="H73" s="62" t="s">
        <v>18</v>
      </c>
      <c r="I73" s="62" t="s">
        <v>18</v>
      </c>
      <c r="J73" s="62" t="s">
        <v>18</v>
      </c>
      <c r="K73" s="62" t="s">
        <v>18</v>
      </c>
      <c r="L73" s="62"/>
      <c r="M73" s="62"/>
      <c r="N73" s="62"/>
      <c r="O73" s="62"/>
      <c r="P73" s="62"/>
      <c r="Q73" s="62"/>
      <c r="R73" s="62"/>
      <c r="S73" s="62" t="s">
        <v>18</v>
      </c>
    </row>
    <row r="74" spans="1:19">
      <c r="A74" s="57"/>
      <c r="B74" s="57"/>
      <c r="C74" s="57"/>
    </row>
    <row r="80" spans="1:19" ht="13.8">
      <c r="D80" s="391">
        <v>1</v>
      </c>
      <c r="E80" s="260" t="s">
        <v>464</v>
      </c>
      <c r="F80" s="260" t="s">
        <v>465</v>
      </c>
    </row>
    <row r="81" spans="4:6">
      <c r="D81" s="57">
        <v>2</v>
      </c>
      <c r="E81" s="57" t="s">
        <v>466</v>
      </c>
      <c r="F81" s="57" t="s">
        <v>467</v>
      </c>
    </row>
    <row r="82" spans="4:6">
      <c r="D82" s="57">
        <v>3</v>
      </c>
      <c r="E82" s="57" t="s">
        <v>468</v>
      </c>
      <c r="F82" s="57" t="s">
        <v>469</v>
      </c>
    </row>
    <row r="83" spans="4:6">
      <c r="D83" s="57">
        <v>4</v>
      </c>
      <c r="E83" s="57" t="s">
        <v>470</v>
      </c>
      <c r="F83" s="57" t="s">
        <v>471</v>
      </c>
    </row>
    <row r="84" spans="4:6">
      <c r="D84" s="57">
        <v>5</v>
      </c>
      <c r="E84" s="57" t="s">
        <v>472</v>
      </c>
      <c r="F84" s="57" t="s">
        <v>473</v>
      </c>
    </row>
    <row r="85" spans="4:6">
      <c r="D85" s="57">
        <v>6</v>
      </c>
      <c r="E85" s="57" t="s">
        <v>474</v>
      </c>
      <c r="F85" s="57" t="s">
        <v>475</v>
      </c>
    </row>
    <row r="86" spans="4:6">
      <c r="D86" s="57">
        <v>7</v>
      </c>
      <c r="E86" s="57" t="s">
        <v>476</v>
      </c>
      <c r="F86" s="57" t="s">
        <v>477</v>
      </c>
    </row>
    <row r="87" spans="4:6">
      <c r="D87" s="57">
        <v>8</v>
      </c>
      <c r="E87" s="57" t="s">
        <v>478</v>
      </c>
      <c r="F87" s="57" t="s">
        <v>479</v>
      </c>
    </row>
    <row r="88" spans="4:6">
      <c r="D88" s="57">
        <v>9</v>
      </c>
      <c r="E88" s="57" t="s">
        <v>480</v>
      </c>
      <c r="F88" s="57" t="s">
        <v>481</v>
      </c>
    </row>
    <row r="89" spans="4:6">
      <c r="D89" s="57">
        <v>10</v>
      </c>
      <c r="E89" s="57" t="s">
        <v>482</v>
      </c>
      <c r="F89" s="57" t="s">
        <v>483</v>
      </c>
    </row>
    <row r="90" spans="4:6">
      <c r="D90" s="57">
        <v>11</v>
      </c>
      <c r="E90" s="57" t="s">
        <v>484</v>
      </c>
      <c r="F90" s="57" t="s">
        <v>485</v>
      </c>
    </row>
    <row r="91" spans="4:6">
      <c r="D91" s="57">
        <v>12</v>
      </c>
      <c r="E91" s="57" t="s">
        <v>486</v>
      </c>
      <c r="F91" s="57" t="s">
        <v>487</v>
      </c>
    </row>
    <row r="92" spans="4:6">
      <c r="D92" s="57">
        <v>13</v>
      </c>
      <c r="E92" s="57" t="s">
        <v>488</v>
      </c>
      <c r="F92" s="57" t="s">
        <v>489</v>
      </c>
    </row>
    <row r="93" spans="4:6">
      <c r="D93" s="57">
        <v>14</v>
      </c>
      <c r="E93" s="57" t="s">
        <v>490</v>
      </c>
      <c r="F93" s="57" t="s">
        <v>491</v>
      </c>
    </row>
    <row r="94" spans="4:6">
      <c r="D94" s="57">
        <v>15</v>
      </c>
      <c r="E94" s="57" t="s">
        <v>492</v>
      </c>
      <c r="F94" s="57" t="s">
        <v>493</v>
      </c>
    </row>
    <row r="95" spans="4:6">
      <c r="D95" s="57">
        <v>16</v>
      </c>
      <c r="E95" s="57" t="s">
        <v>494</v>
      </c>
      <c r="F95" s="57" t="s">
        <v>495</v>
      </c>
    </row>
    <row r="96" spans="4:6">
      <c r="D96" s="57">
        <v>17</v>
      </c>
      <c r="E96" s="57" t="s">
        <v>496</v>
      </c>
      <c r="F96" s="57" t="s">
        <v>497</v>
      </c>
    </row>
    <row r="97" spans="4:6">
      <c r="D97" s="57">
        <v>18</v>
      </c>
      <c r="E97" s="57" t="s">
        <v>498</v>
      </c>
      <c r="F97" s="57" t="s">
        <v>499</v>
      </c>
    </row>
    <row r="98" spans="4:6">
      <c r="D98" s="57">
        <v>19</v>
      </c>
      <c r="E98" s="57" t="s">
        <v>500</v>
      </c>
      <c r="F98" s="57" t="s">
        <v>501</v>
      </c>
    </row>
    <row r="99" spans="4:6">
      <c r="D99" s="57">
        <v>20</v>
      </c>
      <c r="E99" s="57" t="s">
        <v>502</v>
      </c>
      <c r="F99" s="57" t="s">
        <v>503</v>
      </c>
    </row>
    <row r="100" spans="4:6" ht="13.8">
      <c r="D100" s="62" t="s">
        <v>18</v>
      </c>
      <c r="E100" s="62" t="s">
        <v>18</v>
      </c>
      <c r="F100" s="62" t="s">
        <v>18</v>
      </c>
    </row>
  </sheetData>
  <mergeCells count="23">
    <mergeCell ref="V8:V9"/>
    <mergeCell ref="V2:V3"/>
    <mergeCell ref="Y2:Y3"/>
    <mergeCell ref="Z2:Z3"/>
    <mergeCell ref="N2:N3"/>
    <mergeCell ref="O2:O3"/>
    <mergeCell ref="P2:P3"/>
    <mergeCell ref="S2:S3"/>
    <mergeCell ref="Q2:Q3"/>
    <mergeCell ref="R2:R3"/>
    <mergeCell ref="A2:A3"/>
    <mergeCell ref="B2:B3"/>
    <mergeCell ref="C2:C3"/>
    <mergeCell ref="D2:D3"/>
    <mergeCell ref="E2:E3"/>
    <mergeCell ref="F2:F3"/>
    <mergeCell ref="H2:H3"/>
    <mergeCell ref="G2:G3"/>
    <mergeCell ref="M2:M3"/>
    <mergeCell ref="I2:I3"/>
    <mergeCell ref="J2:J3"/>
    <mergeCell ref="K2:K3"/>
    <mergeCell ref="L2:L3"/>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X127"/>
  <sheetViews>
    <sheetView showGridLines="0" zoomScale="55" zoomScaleNormal="55" workbookViewId="0"/>
  </sheetViews>
  <sheetFormatPr defaultColWidth="8.7265625" defaultRowHeight="12.6" outlineLevelRow="2" outlineLevelCol="1"/>
  <cols>
    <col min="1" max="1" width="1.7265625" style="213" customWidth="1"/>
    <col min="2" max="2" width="1.7265625" style="220" customWidth="1" outlineLevel="1"/>
    <col min="3" max="3" width="7.453125" style="213" customWidth="1" outlineLevel="1"/>
    <col min="4" max="4" width="29.7265625" style="213" customWidth="1" outlineLevel="1"/>
    <col min="5" max="5" width="2.90625" style="213" customWidth="1" outlineLevel="1"/>
    <col min="6" max="7" width="4.90625" style="213" customWidth="1" outlineLevel="1"/>
    <col min="8" max="8" width="9.453125" style="213" customWidth="1" outlineLevel="1"/>
    <col min="9" max="9" width="1.7265625" style="213" customWidth="1" outlineLevel="1"/>
    <col min="10" max="10" width="1.7265625" style="213" customWidth="1"/>
    <col min="11" max="11" width="1.7265625" style="213" customWidth="1" outlineLevel="1"/>
    <col min="12" max="12" width="7.453125" style="213" customWidth="1" outlineLevel="1"/>
    <col min="13" max="13" width="29.7265625" style="213" customWidth="1" outlineLevel="1"/>
    <col min="14" max="14" width="2.90625" style="213" customWidth="1" outlineLevel="1"/>
    <col min="15" max="16" width="4.90625" style="213" customWidth="1" outlineLevel="1"/>
    <col min="17" max="17" width="9.453125" style="213" customWidth="1" outlineLevel="1"/>
    <col min="18" max="18" width="1.7265625" style="213" customWidth="1" outlineLevel="1"/>
    <col min="19" max="19" width="1.7265625" style="213" customWidth="1"/>
    <col min="20" max="20" width="1.7265625" style="213" customWidth="1" outlineLevel="1"/>
    <col min="21" max="21" width="7.453125" style="213" customWidth="1" outlineLevel="1"/>
    <col min="22" max="22" width="29.7265625" style="213" customWidth="1" outlineLevel="1"/>
    <col min="23" max="23" width="2.90625" style="213" customWidth="1" outlineLevel="1"/>
    <col min="24" max="25" width="4.90625" style="213" customWidth="1" outlineLevel="1"/>
    <col min="26" max="26" width="9.453125" style="213" customWidth="1" outlineLevel="1"/>
    <col min="27" max="27" width="1.7265625" style="213" customWidth="1" outlineLevel="1"/>
    <col min="28" max="28" width="1.7265625" style="213" customWidth="1"/>
    <col min="29" max="29" width="1.7265625" style="213" customWidth="1" outlineLevel="1"/>
    <col min="30" max="30" width="7.453125" style="213" customWidth="1" outlineLevel="1"/>
    <col min="31" max="31" width="29.7265625" style="213" customWidth="1" outlineLevel="1"/>
    <col min="32" max="32" width="2.90625" style="213" customWidth="1" outlineLevel="1"/>
    <col min="33" max="34" width="4.90625" style="213" customWidth="1" outlineLevel="1"/>
    <col min="35" max="35" width="9.453125" style="213" customWidth="1" outlineLevel="1"/>
    <col min="36" max="36" width="1.7265625" style="213" customWidth="1" outlineLevel="1"/>
    <col min="37" max="38" width="1.7265625" style="213" customWidth="1"/>
    <col min="39" max="39" width="7.453125" style="213" customWidth="1"/>
    <col min="40" max="40" width="29.7265625" style="213" customWidth="1"/>
    <col min="41" max="41" width="2.90625" style="213" customWidth="1"/>
    <col min="42" max="43" width="4.90625" style="213" customWidth="1"/>
    <col min="44" max="44" width="9.453125" style="213" customWidth="1"/>
    <col min="45" max="46" width="1.7265625" style="213" customWidth="1"/>
    <col min="47" max="16384" width="8.7265625" style="213"/>
  </cols>
  <sheetData>
    <row r="1" spans="1:46" ht="75.599999999999994" customHeight="1">
      <c r="A1" s="224" t="s">
        <v>47</v>
      </c>
      <c r="AL1" s="250" t="str">
        <f>IF($A$3="EN",CONCATENATE("2018 ",$A$2," Dashboard"),IF($A$3="ES",CONCATENATE("Tablero ",$A$2," 2018"),"ERROR"))</f>
        <v>Tablero HQ 2018</v>
      </c>
    </row>
    <row r="2" spans="1:46" s="225" customFormat="1" ht="13.95" customHeight="1">
      <c r="A2" s="224" t="s">
        <v>47</v>
      </c>
      <c r="C2" s="226"/>
      <c r="D2" s="227">
        <f>IF($A$3="EN",10,IF($A$3="ES",11,"ERROR"))</f>
        <v>11</v>
      </c>
      <c r="E2" s="227">
        <v>7</v>
      </c>
      <c r="F2" s="227">
        <v>8</v>
      </c>
      <c r="G2" s="227">
        <v>9</v>
      </c>
      <c r="H2" s="226"/>
      <c r="I2" s="226"/>
      <c r="J2" s="226"/>
      <c r="K2" s="226"/>
      <c r="L2" s="226"/>
      <c r="M2" s="227">
        <f>IF($A$3="EN",10,IF($A$3="ES",11,"ERROR"))</f>
        <v>11</v>
      </c>
      <c r="N2" s="227">
        <v>7</v>
      </c>
      <c r="O2" s="227">
        <v>11</v>
      </c>
      <c r="P2" s="227">
        <v>12</v>
      </c>
      <c r="Q2" s="226"/>
      <c r="R2" s="226"/>
      <c r="S2" s="226"/>
      <c r="T2" s="226"/>
      <c r="U2" s="226"/>
      <c r="V2" s="227">
        <f>IF($A$3="EN",10,IF($A$3="ES",11,"ERROR"))</f>
        <v>11</v>
      </c>
      <c r="W2" s="227">
        <v>7</v>
      </c>
      <c r="X2" s="227">
        <v>14</v>
      </c>
      <c r="Y2" s="227">
        <v>15</v>
      </c>
      <c r="Z2" s="226"/>
      <c r="AA2" s="226"/>
      <c r="AB2" s="226"/>
      <c r="AC2" s="226"/>
      <c r="AD2" s="226"/>
      <c r="AE2" s="227">
        <f>IF($A$3="EN",10,IF($A$3="ES",11,"ERROR"))</f>
        <v>11</v>
      </c>
      <c r="AF2" s="227">
        <v>7</v>
      </c>
      <c r="AG2" s="227">
        <v>17</v>
      </c>
      <c r="AH2" s="227">
        <v>18</v>
      </c>
      <c r="AI2" s="226"/>
      <c r="AJ2" s="226"/>
      <c r="AK2" s="226"/>
      <c r="AM2" s="226"/>
      <c r="AN2" s="227">
        <f>IF($A$3="EN",10,IF($A$3="ES",11,"ERROR"))</f>
        <v>11</v>
      </c>
      <c r="AO2" s="227">
        <v>7</v>
      </c>
      <c r="AP2" s="227">
        <v>20</v>
      </c>
      <c r="AQ2" s="227">
        <v>21</v>
      </c>
      <c r="AR2" s="227"/>
      <c r="AS2" s="226"/>
      <c r="AT2" s="228"/>
    </row>
    <row r="3" spans="1:46" ht="51" customHeight="1">
      <c r="A3" s="182" t="s">
        <v>464</v>
      </c>
      <c r="B3" s="407" t="str">
        <f>CONCATENATE($A$1," 1Q18")</f>
        <v>HQ 1Q18</v>
      </c>
      <c r="C3" s="408"/>
      <c r="D3" s="408"/>
      <c r="E3" s="409"/>
      <c r="F3" s="412">
        <f>+H5*G5+H59*G59+H74*G74</f>
        <v>0</v>
      </c>
      <c r="G3" s="413"/>
      <c r="H3" s="413"/>
      <c r="I3" s="414"/>
      <c r="J3" s="182"/>
      <c r="K3" s="407" t="str">
        <f>CONCATENATE($A$1," 1Q18")</f>
        <v>HQ 1Q18</v>
      </c>
      <c r="L3" s="408"/>
      <c r="M3" s="408"/>
      <c r="N3" s="409"/>
      <c r="O3" s="412">
        <f>+Q5*P5+Q59*P59+Q74*P74</f>
        <v>0</v>
      </c>
      <c r="P3" s="413"/>
      <c r="Q3" s="413"/>
      <c r="R3" s="414"/>
      <c r="S3" s="182"/>
      <c r="T3" s="407" t="str">
        <f>CONCATENATE($A$1," 1Q18")</f>
        <v>HQ 1Q18</v>
      </c>
      <c r="U3" s="408"/>
      <c r="V3" s="408"/>
      <c r="W3" s="409"/>
      <c r="X3" s="412">
        <f>+Z5*Y5+Z59*Y59+Z74*Y74</f>
        <v>0</v>
      </c>
      <c r="Y3" s="413"/>
      <c r="Z3" s="413"/>
      <c r="AA3" s="414"/>
      <c r="AB3" s="182"/>
      <c r="AC3" s="407" t="str">
        <f>CONCATENATE($A$1," 1Q18")</f>
        <v>HQ 1Q18</v>
      </c>
      <c r="AD3" s="408"/>
      <c r="AE3" s="408"/>
      <c r="AF3" s="409"/>
      <c r="AG3" s="412">
        <f>+AI5*AH5+AI59*AH59+AI74*AH74</f>
        <v>0</v>
      </c>
      <c r="AH3" s="413"/>
      <c r="AI3" s="413"/>
      <c r="AJ3" s="414"/>
      <c r="AK3" s="229"/>
      <c r="AL3" s="419" t="str">
        <f>CONCATENATE($A$2," 2018")</f>
        <v>HQ 2018</v>
      </c>
      <c r="AM3" s="420"/>
      <c r="AN3" s="420"/>
      <c r="AO3" s="421"/>
      <c r="AP3" s="412">
        <f>+AR5*AQ5+AR59*AQ59+AR74*AQ74</f>
        <v>0</v>
      </c>
      <c r="AQ3" s="413"/>
      <c r="AR3" s="413"/>
      <c r="AS3" s="414"/>
      <c r="AT3" s="182"/>
    </row>
    <row r="4" spans="1:46" ht="13.8">
      <c r="A4" s="182"/>
      <c r="B4" s="181"/>
      <c r="C4" s="182"/>
      <c r="D4" s="182"/>
      <c r="E4" s="182"/>
      <c r="F4" s="183">
        <f>+F5+F59+F74+F51</f>
        <v>1</v>
      </c>
      <c r="G4" s="183">
        <v>1</v>
      </c>
      <c r="H4" s="182"/>
      <c r="I4" s="182"/>
      <c r="J4" s="182"/>
      <c r="K4" s="181"/>
      <c r="L4" s="182"/>
      <c r="M4" s="182"/>
      <c r="N4" s="182"/>
      <c r="O4" s="183">
        <f>+O5+O59+O74+O51</f>
        <v>1</v>
      </c>
      <c r="P4" s="183">
        <v>1</v>
      </c>
      <c r="Q4" s="182"/>
      <c r="R4" s="182"/>
      <c r="S4" s="182"/>
      <c r="T4" s="181"/>
      <c r="U4" s="182"/>
      <c r="V4" s="182"/>
      <c r="W4" s="182"/>
      <c r="X4" s="183">
        <f>+X5+X59+X74+X51</f>
        <v>1</v>
      </c>
      <c r="Y4" s="183">
        <v>1</v>
      </c>
      <c r="Z4" s="182"/>
      <c r="AA4" s="182"/>
      <c r="AB4" s="182"/>
      <c r="AC4" s="181"/>
      <c r="AD4" s="182"/>
      <c r="AE4" s="182"/>
      <c r="AF4" s="182"/>
      <c r="AG4" s="183">
        <f>+AG5+AG59+AG74+AG51</f>
        <v>1</v>
      </c>
      <c r="AH4" s="183">
        <v>1</v>
      </c>
      <c r="AI4" s="182"/>
      <c r="AJ4" s="182"/>
      <c r="AK4" s="229"/>
      <c r="AL4" s="182"/>
      <c r="AM4" s="182"/>
      <c r="AN4" s="182"/>
      <c r="AO4" s="182"/>
      <c r="AP4" s="183">
        <f>+AP5+AP59+AP74+AP51</f>
        <v>1</v>
      </c>
      <c r="AQ4" s="183">
        <v>1</v>
      </c>
      <c r="AR4" s="182"/>
      <c r="AS4" s="182"/>
      <c r="AT4" s="182"/>
    </row>
    <row r="5" spans="1:46" ht="38.1" customHeight="1">
      <c r="A5" s="230"/>
      <c r="B5" s="410" t="str">
        <f>+HLOOKUP($A$3,MBFS,3,FALSE)</f>
        <v>OBJ. I</v>
      </c>
      <c r="C5" s="411"/>
      <c r="D5" s="259" t="str">
        <f>+HLOOKUP($A$3,MBFS,7,FALSE)</f>
        <v>(Operaciones c/Gtía Soberana)</v>
      </c>
      <c r="E5" s="256"/>
      <c r="F5" s="184">
        <f>IF(AND(H7="",H15="",H21="",H26=""),0,0.6)</f>
        <v>0.6</v>
      </c>
      <c r="G5" s="185">
        <f>+F5/F$4</f>
        <v>0.6</v>
      </c>
      <c r="H5" s="417">
        <f>IF(AND(H7="",H15="",H21="",H26=""),0,H7*G7+H15*G15+H21*G21+H26*G26)</f>
        <v>0</v>
      </c>
      <c r="I5" s="418">
        <f>IF(AND(I6="",I7=""),0,AVERAGE(I6:I7))</f>
        <v>0</v>
      </c>
      <c r="J5" s="222"/>
      <c r="K5" s="410" t="str">
        <f>+HLOOKUP($A$3,MBFS,3,FALSE)</f>
        <v>OBJ. I</v>
      </c>
      <c r="L5" s="411"/>
      <c r="M5" s="259" t="str">
        <f>+HLOOKUP($A$3,MBFS,7,FALSE)</f>
        <v>(Operaciones c/Gtía Soberana)</v>
      </c>
      <c r="N5" s="256"/>
      <c r="O5" s="184">
        <f>IF(AND(Q7="",Q15="",Q21="",Q26=""),0,0.6)</f>
        <v>0.6</v>
      </c>
      <c r="P5" s="185">
        <f>+O5/O$4</f>
        <v>0.6</v>
      </c>
      <c r="Q5" s="417">
        <f>IF(AND(Q7="",Q15="",Q21="",Q26=""),0,Q7*P7+Q15*P15+Q21*P21+Q26*P26)</f>
        <v>0</v>
      </c>
      <c r="R5" s="418">
        <f>IF(AND(R6="",R7=""),0,AVERAGE(R6:R7))</f>
        <v>0</v>
      </c>
      <c r="S5" s="222"/>
      <c r="T5" s="410" t="str">
        <f>+HLOOKUP($A$3,MBFS,3,FALSE)</f>
        <v>OBJ. I</v>
      </c>
      <c r="U5" s="411"/>
      <c r="V5" s="259" t="str">
        <f>+HLOOKUP($A$3,MBFS,7,FALSE)</f>
        <v>(Operaciones c/Gtía Soberana)</v>
      </c>
      <c r="W5" s="256"/>
      <c r="X5" s="184">
        <f>IF(AND(Z7="",Z15="",Z21="",Z26=""),0,0.6)</f>
        <v>0.6</v>
      </c>
      <c r="Y5" s="185">
        <f>+X5/X$4</f>
        <v>0.6</v>
      </c>
      <c r="Z5" s="417">
        <f>IF(AND(Z7="",Z15="",Z21="",Z26=""),0,Z7*Y7+Z15*Y15+Z21*Y21+Z26*Y26)</f>
        <v>0</v>
      </c>
      <c r="AA5" s="418">
        <f>IF(AND(AA6="",AA7=""),0,AVERAGE(AA6:AA7))</f>
        <v>0</v>
      </c>
      <c r="AB5" s="222"/>
      <c r="AC5" s="410" t="str">
        <f>+HLOOKUP($A$3,MBFS,3,FALSE)</f>
        <v>OBJ. I</v>
      </c>
      <c r="AD5" s="411"/>
      <c r="AE5" s="259" t="str">
        <f>+HLOOKUP($A$3,MBFS,7,FALSE)</f>
        <v>(Operaciones c/Gtía Soberana)</v>
      </c>
      <c r="AF5" s="256"/>
      <c r="AG5" s="184">
        <f>IF(AND(AI7="",AI15="",AI21="",AI26=""),0,0.6)</f>
        <v>0.6</v>
      </c>
      <c r="AH5" s="185">
        <f>+AG5/AG$4</f>
        <v>0.6</v>
      </c>
      <c r="AI5" s="417">
        <f>IF(AND(AI7="",AI15="",AI21="",AI26=""),0,AI7*AH7+AI15*AH15+AI21*AH21+AI26*AH26)</f>
        <v>0</v>
      </c>
      <c r="AJ5" s="418">
        <f>IF(AND(AJ6="",AJ7=""),0,AVERAGE(AJ6:AJ7))</f>
        <v>0</v>
      </c>
      <c r="AK5" s="231"/>
      <c r="AL5" s="410" t="str">
        <f>+HLOOKUP($A$3,MBFS,3,FALSE)</f>
        <v>OBJ. I</v>
      </c>
      <c r="AM5" s="411"/>
      <c r="AN5" s="259" t="str">
        <f>+HLOOKUP($A$3,MBFS,7,FALSE)</f>
        <v>(Operaciones c/Gtía Soberana)</v>
      </c>
      <c r="AO5" s="256"/>
      <c r="AP5" s="184">
        <f>IF(AND(AR7="",AR15="",AR21="",AR26=""),0,0.6)</f>
        <v>0.6</v>
      </c>
      <c r="AQ5" s="185">
        <f>+AP5/AP$4</f>
        <v>0.6</v>
      </c>
      <c r="AR5" s="417">
        <f>IF(AND(AR7="",AR15="",AR21="",AR26=""),0,AR7*AQ7+AR15*AQ15+AR21*AQ21+AR26*AQ26)</f>
        <v>0</v>
      </c>
      <c r="AS5" s="418">
        <f>IF(AND(AS6="",AS7=""),0,AVERAGE(AS6:AS7))</f>
        <v>0</v>
      </c>
      <c r="AT5" s="222"/>
    </row>
    <row r="6" spans="1:46" ht="23.4" hidden="1" outlineLevel="1">
      <c r="A6" s="229"/>
      <c r="B6" s="270"/>
      <c r="C6" s="271"/>
      <c r="D6" s="187"/>
      <c r="E6" s="187"/>
      <c r="F6" s="188">
        <f>+F7+F15+F21+F26</f>
        <v>0</v>
      </c>
      <c r="G6" s="188">
        <v>1</v>
      </c>
      <c r="H6" s="187"/>
      <c r="I6" s="189"/>
      <c r="J6" s="222"/>
      <c r="K6" s="270"/>
      <c r="L6" s="271"/>
      <c r="M6" s="187"/>
      <c r="N6" s="187"/>
      <c r="O6" s="188">
        <f>+O7+O15+O21+O26</f>
        <v>0</v>
      </c>
      <c r="P6" s="188">
        <v>1</v>
      </c>
      <c r="Q6" s="187"/>
      <c r="R6" s="189"/>
      <c r="S6" s="222"/>
      <c r="T6" s="270"/>
      <c r="U6" s="271"/>
      <c r="V6" s="187"/>
      <c r="W6" s="187"/>
      <c r="X6" s="188">
        <f>+X7+X15+X21+X26</f>
        <v>0</v>
      </c>
      <c r="Y6" s="188">
        <v>1</v>
      </c>
      <c r="Z6" s="187"/>
      <c r="AA6" s="189"/>
      <c r="AB6" s="222"/>
      <c r="AC6" s="270"/>
      <c r="AD6" s="271"/>
      <c r="AE6" s="187"/>
      <c r="AF6" s="187"/>
      <c r="AG6" s="188">
        <f>+AG7+AG15+AG21+AG26</f>
        <v>0</v>
      </c>
      <c r="AH6" s="188">
        <v>1</v>
      </c>
      <c r="AI6" s="187"/>
      <c r="AJ6" s="189"/>
      <c r="AK6" s="229"/>
      <c r="AL6" s="270"/>
      <c r="AM6" s="271"/>
      <c r="AN6" s="187"/>
      <c r="AO6" s="187"/>
      <c r="AP6" s="188">
        <f>+AP7+AP15+AP21+AP26</f>
        <v>0.89999999999999991</v>
      </c>
      <c r="AQ6" s="188">
        <v>1</v>
      </c>
      <c r="AR6" s="187"/>
      <c r="AS6" s="189"/>
      <c r="AT6" s="222"/>
    </row>
    <row r="7" spans="1:46" ht="21" hidden="1" outlineLevel="1">
      <c r="A7" s="232"/>
      <c r="B7" s="270"/>
      <c r="C7" s="272" t="s">
        <v>504</v>
      </c>
      <c r="D7" s="192" t="str">
        <f>+HLOOKUP($A$3,MBFS,11,FALSE)</f>
        <v>A01- Gestión Clientes</v>
      </c>
      <c r="E7" s="192"/>
      <c r="F7" s="193">
        <f>IF(AND(H9="",H10="",H11="",H12="",H13=""),0,0.1)</f>
        <v>0</v>
      </c>
      <c r="G7" s="194">
        <f>IF(F$6=0,0,F7/F$6)</f>
        <v>0</v>
      </c>
      <c r="H7" s="195">
        <f>IF(AND(H9="",H10="",H11="",H12="",H13=""),-0.000001,AVERAGE(H9:H13))</f>
        <v>-9.9999999999999995E-7</v>
      </c>
      <c r="I7" s="196"/>
      <c r="J7" s="233"/>
      <c r="K7" s="270"/>
      <c r="L7" s="272" t="s">
        <v>504</v>
      </c>
      <c r="M7" s="192" t="str">
        <f>+HLOOKUP($A$3,MBFS,11,FALSE)</f>
        <v>A01- Gestión Clientes</v>
      </c>
      <c r="N7" s="192"/>
      <c r="O7" s="193">
        <f>IF(AND(Q9="",Q10="",Q11="",Q12="",Q13=""),0,0.1)</f>
        <v>0</v>
      </c>
      <c r="P7" s="194">
        <f>IF(O$6=0,0,O7/O$6)</f>
        <v>0</v>
      </c>
      <c r="Q7" s="195">
        <f>IF(AND(Q9="",Q10="",Q11="",Q12="",Q13=""),-0.000001,AVERAGE(Q9:Q13))</f>
        <v>-9.9999999999999995E-7</v>
      </c>
      <c r="R7" s="196"/>
      <c r="S7" s="233"/>
      <c r="T7" s="270"/>
      <c r="U7" s="272" t="s">
        <v>504</v>
      </c>
      <c r="V7" s="192" t="str">
        <f>+HLOOKUP($A$3,MBFS,11,FALSE)</f>
        <v>A01- Gestión Clientes</v>
      </c>
      <c r="W7" s="192"/>
      <c r="X7" s="193">
        <f>IF(AND(Z9="",Z10="",Z11="",Z12="",Z13=""),0,0.1)</f>
        <v>0</v>
      </c>
      <c r="Y7" s="194">
        <f>IF(X$6=0,0,X7/X$6)</f>
        <v>0</v>
      </c>
      <c r="Z7" s="195">
        <f>IF(AND(Z9="",Z10="",Z11="",Z12="",Z13=""),-0.000001,AVERAGE(Z9:Z13))</f>
        <v>-9.9999999999999995E-7</v>
      </c>
      <c r="AA7" s="196"/>
      <c r="AB7" s="233"/>
      <c r="AC7" s="270"/>
      <c r="AD7" s="272" t="s">
        <v>504</v>
      </c>
      <c r="AE7" s="192" t="str">
        <f>+HLOOKUP($A$3,MBFS,11,FALSE)</f>
        <v>A01- Gestión Clientes</v>
      </c>
      <c r="AF7" s="192"/>
      <c r="AG7" s="193">
        <f>IF(AND(AI9="",AI10="",AI11="",AI12="",AI13=""),0,0.1)</f>
        <v>0</v>
      </c>
      <c r="AH7" s="194">
        <f>IF(AG$6=0,0,AG7/AG$6)</f>
        <v>0</v>
      </c>
      <c r="AI7" s="195">
        <f>IF(AND(AI9="",AI10="",AI11="",AI12="",AI13=""),-0.000001,AVERAGE(AI9:AI13))</f>
        <v>-9.9999999999999995E-7</v>
      </c>
      <c r="AJ7" s="196"/>
      <c r="AK7" s="232"/>
      <c r="AL7" s="270"/>
      <c r="AM7" s="272" t="s">
        <v>504</v>
      </c>
      <c r="AN7" s="192" t="str">
        <f>+HLOOKUP($A$3,MBFS,11,FALSE)</f>
        <v>A01- Gestión Clientes</v>
      </c>
      <c r="AO7" s="192"/>
      <c r="AP7" s="193">
        <f>IF(AND(AR9="",AR10="",AR11="",AR12="",AR13=""),0,0.1)</f>
        <v>0.1</v>
      </c>
      <c r="AQ7" s="194">
        <f>IF(AP$6=0,0,AP7/AP$6)</f>
        <v>0.11111111111111113</v>
      </c>
      <c r="AR7" s="195">
        <f>IF(AND(AR9="",AR10="",AR11="",AR12="",AR13=""),-0.000001,AVERAGE(AR9:AR13))</f>
        <v>0</v>
      </c>
      <c r="AS7" s="196"/>
      <c r="AT7" s="233"/>
    </row>
    <row r="8" spans="1:46" ht="21" hidden="1" outlineLevel="2">
      <c r="A8" s="229"/>
      <c r="B8" s="270"/>
      <c r="C8" s="273"/>
      <c r="D8" s="198"/>
      <c r="E8" s="198"/>
      <c r="F8" s="199" t="s">
        <v>505</v>
      </c>
      <c r="G8" s="199" t="s">
        <v>506</v>
      </c>
      <c r="H8" s="199" t="s">
        <v>36</v>
      </c>
      <c r="I8" s="200"/>
      <c r="J8" s="234"/>
      <c r="K8" s="270"/>
      <c r="L8" s="273"/>
      <c r="M8" s="198"/>
      <c r="N8" s="198"/>
      <c r="O8" s="199" t="s">
        <v>505</v>
      </c>
      <c r="P8" s="199" t="s">
        <v>506</v>
      </c>
      <c r="Q8" s="199" t="s">
        <v>36</v>
      </c>
      <c r="R8" s="200"/>
      <c r="S8" s="234"/>
      <c r="T8" s="270"/>
      <c r="U8" s="273"/>
      <c r="V8" s="198"/>
      <c r="W8" s="198"/>
      <c r="X8" s="199" t="s">
        <v>505</v>
      </c>
      <c r="Y8" s="199" t="s">
        <v>506</v>
      </c>
      <c r="Z8" s="199" t="s">
        <v>36</v>
      </c>
      <c r="AA8" s="200"/>
      <c r="AB8" s="234"/>
      <c r="AC8" s="270"/>
      <c r="AD8" s="273"/>
      <c r="AE8" s="198"/>
      <c r="AF8" s="198"/>
      <c r="AG8" s="199" t="s">
        <v>505</v>
      </c>
      <c r="AH8" s="199" t="s">
        <v>506</v>
      </c>
      <c r="AI8" s="199" t="s">
        <v>36</v>
      </c>
      <c r="AJ8" s="200"/>
      <c r="AK8" s="229"/>
      <c r="AL8" s="270"/>
      <c r="AM8" s="273"/>
      <c r="AN8" s="198"/>
      <c r="AO8" s="198"/>
      <c r="AP8" s="199" t="s">
        <v>505</v>
      </c>
      <c r="AQ8" s="199" t="s">
        <v>506</v>
      </c>
      <c r="AR8" s="199" t="s">
        <v>36</v>
      </c>
      <c r="AS8" s="200"/>
      <c r="AT8" s="234"/>
    </row>
    <row r="9" spans="1:46" ht="21" hidden="1" outlineLevel="2">
      <c r="A9" s="229"/>
      <c r="B9" s="270">
        <v>1</v>
      </c>
      <c r="C9" s="201" t="str">
        <f>VLOOKUP(B9,data,4,FALSE)</f>
        <v>I.1.1</v>
      </c>
      <c r="D9" s="257" t="str">
        <f>VLOOKUP(B9,data,D$2,FALSE)</f>
        <v>% Satisfacción Socios</v>
      </c>
      <c r="E9" s="258" t="str">
        <f>IF(VLOOKUP(B9,data,E$2,FALSE)="FYI","FYI","")</f>
        <v/>
      </c>
      <c r="F9" s="202" t="str">
        <f>IF(VLOOKUP(C9,PLAN,F$2,FALSE)="","",VLOOKUP(C9,PLAN,F$2,FALSE))</f>
        <v/>
      </c>
      <c r="G9" s="203" t="str">
        <f>IF(VLOOKUP(C9,PLAN,G$2,FALSE)="","",VLOOKUP(C9,PLAN,G$2,FALSE))</f>
        <v/>
      </c>
      <c r="H9" s="204" t="str">
        <f>IF(OR(F9="",F9=0,G9="",E9="FYI"),"",IF(G9=0,0,IF(G9&gt;F9,1.00001,G9/F9)))</f>
        <v/>
      </c>
      <c r="I9" s="200"/>
      <c r="J9" s="222"/>
      <c r="K9" s="270">
        <v>1</v>
      </c>
      <c r="L9" s="201" t="str">
        <f>VLOOKUP(K9,data,4,FALSE)</f>
        <v>I.1.1</v>
      </c>
      <c r="M9" s="257" t="str">
        <f>VLOOKUP(K9,data,M$2,FALSE)</f>
        <v>% Satisfacción Socios</v>
      </c>
      <c r="N9" s="258" t="str">
        <f>IF(VLOOKUP(K9,data,N$2,FALSE)="FYI","FYI","")</f>
        <v/>
      </c>
      <c r="O9" s="202" t="str">
        <f>IF(VLOOKUP(L9,PLAN,O$2,FALSE)="","",VLOOKUP(L9,PLAN,O$2,FALSE))</f>
        <v/>
      </c>
      <c r="P9" s="203" t="str">
        <f>IF(VLOOKUP(L9,PLAN,P$2,FALSE)="","",VLOOKUP(L9,PLAN,P$2,FALSE))</f>
        <v/>
      </c>
      <c r="Q9" s="204" t="str">
        <f>IF(OR(O9="",O9=0,P9="",N9="FYI"),"",IF(P9=0,0,IF(P9&gt;O9,1.00001,P9/O9)))</f>
        <v/>
      </c>
      <c r="R9" s="200"/>
      <c r="S9" s="222"/>
      <c r="T9" s="270">
        <v>1</v>
      </c>
      <c r="U9" s="201" t="str">
        <f>VLOOKUP(T9,data,4,FALSE)</f>
        <v>I.1.1</v>
      </c>
      <c r="V9" s="257" t="str">
        <f>VLOOKUP(T9,data,V$2,FALSE)</f>
        <v>% Satisfacción Socios</v>
      </c>
      <c r="W9" s="258" t="str">
        <f>IF(VLOOKUP(T9,data,W$2,FALSE)="FYI","FYI","")</f>
        <v/>
      </c>
      <c r="X9" s="202" t="str">
        <f>IF(VLOOKUP(U9,PLAN,X$2,FALSE)="","",VLOOKUP(U9,PLAN,X$2,FALSE))</f>
        <v/>
      </c>
      <c r="Y9" s="203" t="str">
        <f>IF(VLOOKUP(U9,PLAN,Y$2,FALSE)="","",VLOOKUP(U9,PLAN,Y$2,FALSE))</f>
        <v/>
      </c>
      <c r="Z9" s="204" t="str">
        <f>IF(OR(X9="",X9=0,Y9="",W9="FYI"),"",IF(Y9=0,0,IF(Y9&gt;X9,1.00001,Y9/X9)))</f>
        <v/>
      </c>
      <c r="AA9" s="200"/>
      <c r="AB9" s="222"/>
      <c r="AC9" s="270">
        <v>1</v>
      </c>
      <c r="AD9" s="201" t="str">
        <f>VLOOKUP(AC9,data,4,FALSE)</f>
        <v>I.1.1</v>
      </c>
      <c r="AE9" s="257" t="str">
        <f>VLOOKUP(AC9,data,AE$2,FALSE)</f>
        <v>% Satisfacción Socios</v>
      </c>
      <c r="AF9" s="258" t="str">
        <f>IF(VLOOKUP(AC9,data,AF$2,FALSE)="FYI","FYI","")</f>
        <v/>
      </c>
      <c r="AG9" s="202" t="str">
        <f>IF(VLOOKUP(AD9,PLAN,AG$2,FALSE)="","",VLOOKUP(AD9,PLAN,AG$2,FALSE))</f>
        <v/>
      </c>
      <c r="AH9" s="203" t="str">
        <f>IF(VLOOKUP(AD9,PLAN,AH$2,FALSE)="","",VLOOKUP(AD9,PLAN,AH$2,FALSE))</f>
        <v/>
      </c>
      <c r="AI9" s="204" t="str">
        <f>IF(OR(AG9="",AG9=0,AH9="",AF9="FYI"),"",IF(AH9=0,0,IF(AH9&gt;AG9,1.00001,AH9/AG9)))</f>
        <v/>
      </c>
      <c r="AJ9" s="200"/>
      <c r="AK9" s="229"/>
      <c r="AL9" s="270">
        <v>1</v>
      </c>
      <c r="AM9" s="201" t="str">
        <f>VLOOKUP(AL9,data,4,FALSE)</f>
        <v>I.1.1</v>
      </c>
      <c r="AN9" s="257" t="str">
        <f>VLOOKUP(AL9,data,AN$2,FALSE)</f>
        <v>% Satisfacción Socios</v>
      </c>
      <c r="AO9" s="258" t="str">
        <f>IF(VLOOKUP(AL9,data,AO$2,FALSE)="FYI","FYI","")</f>
        <v/>
      </c>
      <c r="AP9" s="202" t="str">
        <f>IF(VLOOKUP(AM9,PLAN,AP$2,FALSE)="","",VLOOKUP(AM9,PLAN,AP$2,FALSE))</f>
        <v/>
      </c>
      <c r="AQ9" s="203" t="str">
        <f>IF(VLOOKUP(AM9,PLAN,AQ$2,FALSE)="","",VLOOKUP(AM9,PLAN,AQ$2,FALSE))</f>
        <v/>
      </c>
      <c r="AR9" s="204" t="str">
        <f>IF(OR(AP9="",AP9=0,AQ9="",AO9="FYI"),"",IF(AQ9=0,0,IF(AQ9&gt;AP9,1.00001,AQ9/AP9)))</f>
        <v/>
      </c>
      <c r="AS9" s="200"/>
      <c r="AT9" s="222"/>
    </row>
    <row r="10" spans="1:46" ht="21" hidden="1" outlineLevel="2">
      <c r="A10" s="229"/>
      <c r="B10" s="270">
        <v>2</v>
      </c>
      <c r="C10" s="201" t="str">
        <f>VLOOKUP(B10,data,4,FALSE)</f>
        <v>I.1.2</v>
      </c>
      <c r="D10" s="257" t="str">
        <f>VLOOKUP(B10,data,D$2,FALSE)</f>
        <v>% TCs Clientes y Soport Op aprob.</v>
      </c>
      <c r="E10" s="258" t="str">
        <f>IF(VLOOKUP(B10,data,E$2,FALSE)="FYI","FYI","")</f>
        <v/>
      </c>
      <c r="F10" s="202" t="str">
        <f>IF(VLOOKUP(C10,PLAN,F$2,FALSE)="","",VLOOKUP(C10,PLAN,F$2,FALSE))</f>
        <v/>
      </c>
      <c r="G10" s="203" t="str">
        <f>IF(VLOOKUP(C10,PLAN,G$2,FALSE)="","",VLOOKUP(C10,PLAN,G$2,FALSE))</f>
        <v/>
      </c>
      <c r="H10" s="204" t="str">
        <f>IF(OR(F10="",F10=0,G10="",E10="FYI"),"",IF(G10=0,0,IF(G10&gt;F10,1.00001,G10/F10)))</f>
        <v/>
      </c>
      <c r="I10" s="200"/>
      <c r="J10" s="222"/>
      <c r="K10" s="270">
        <v>2</v>
      </c>
      <c r="L10" s="201" t="str">
        <f>VLOOKUP(K10,data,4,FALSE)</f>
        <v>I.1.2</v>
      </c>
      <c r="M10" s="257" t="str">
        <f>VLOOKUP(K10,data,M$2,FALSE)</f>
        <v>% TCs Clientes y Soport Op aprob.</v>
      </c>
      <c r="N10" s="258" t="str">
        <f>IF(VLOOKUP(K10,data,N$2,FALSE)="FYI","FYI","")</f>
        <v/>
      </c>
      <c r="O10" s="202" t="str">
        <f>IF(VLOOKUP(L10,PLAN,O$2,FALSE)="","",VLOOKUP(L10,PLAN,O$2,FALSE))</f>
        <v/>
      </c>
      <c r="P10" s="203" t="str">
        <f>IF(VLOOKUP(L10,PLAN,P$2,FALSE)="","",VLOOKUP(L10,PLAN,P$2,FALSE))</f>
        <v/>
      </c>
      <c r="Q10" s="204" t="str">
        <f>IF(OR(O10="",O10=0,P10="",N10="FYI"),"",IF(P10=0,0,IF(P10&gt;O10,1.00001,P10/O10)))</f>
        <v/>
      </c>
      <c r="R10" s="200"/>
      <c r="S10" s="222"/>
      <c r="T10" s="270">
        <v>2</v>
      </c>
      <c r="U10" s="201" t="str">
        <f>VLOOKUP(T10,data,4,FALSE)</f>
        <v>I.1.2</v>
      </c>
      <c r="V10" s="257" t="str">
        <f>VLOOKUP(T10,data,V$2,FALSE)</f>
        <v>% TCs Clientes y Soport Op aprob.</v>
      </c>
      <c r="W10" s="258" t="str">
        <f>IF(VLOOKUP(T10,data,W$2,FALSE)="FYI","FYI","")</f>
        <v/>
      </c>
      <c r="X10" s="202" t="str">
        <f>IF(VLOOKUP(U10,PLAN,X$2,FALSE)="","",VLOOKUP(U10,PLAN,X$2,FALSE))</f>
        <v/>
      </c>
      <c r="Y10" s="203" t="str">
        <f>IF(VLOOKUP(U10,PLAN,Y$2,FALSE)="","",VLOOKUP(U10,PLAN,Y$2,FALSE))</f>
        <v/>
      </c>
      <c r="Z10" s="204" t="str">
        <f>IF(OR(X10="",X10=0,Y10="",W10="FYI"),"",IF(Y10=0,0,IF(Y10&gt;X10,1.00001,Y10/X10)))</f>
        <v/>
      </c>
      <c r="AA10" s="200"/>
      <c r="AB10" s="222"/>
      <c r="AC10" s="270">
        <v>2</v>
      </c>
      <c r="AD10" s="201" t="str">
        <f>VLOOKUP(AC10,data,4,FALSE)</f>
        <v>I.1.2</v>
      </c>
      <c r="AE10" s="257" t="str">
        <f>VLOOKUP(AC10,data,AE$2,FALSE)</f>
        <v>% TCs Clientes y Soport Op aprob.</v>
      </c>
      <c r="AF10" s="258" t="str">
        <f>IF(VLOOKUP(AC10,data,AF$2,FALSE)="FYI","FYI","")</f>
        <v/>
      </c>
      <c r="AG10" s="202">
        <f>IF(VLOOKUP(AD10,PLAN,AG$2,FALSE)="","",VLOOKUP(AD10,PLAN,AG$2,FALSE))</f>
        <v>0.5</v>
      </c>
      <c r="AH10" s="203" t="str">
        <f>IF(VLOOKUP(AD10,PLAN,AH$2,FALSE)="","",VLOOKUP(AD10,PLAN,AH$2,FALSE))</f>
        <v/>
      </c>
      <c r="AI10" s="204" t="str">
        <f>IF(OR(AG10="",AG10=0,AH10="",AF10="FYI"),"",IF(AH10=0,0,IF(AH10&gt;AG10,1.00001,AH10/AG10)))</f>
        <v/>
      </c>
      <c r="AJ10" s="200"/>
      <c r="AK10" s="229"/>
      <c r="AL10" s="270">
        <v>2</v>
      </c>
      <c r="AM10" s="201" t="str">
        <f>VLOOKUP(AL10,data,4,FALSE)</f>
        <v>I.1.2</v>
      </c>
      <c r="AN10" s="257" t="str">
        <f>VLOOKUP(AL10,data,AN$2,FALSE)</f>
        <v>% TCs Clientes y Soport Op aprob.</v>
      </c>
      <c r="AO10" s="258" t="str">
        <f>IF(VLOOKUP(AL10,data,AO$2,FALSE)="FYI","FYI","")</f>
        <v/>
      </c>
      <c r="AP10" s="202">
        <f>IF(VLOOKUP(AM10,PLAN,AP$2,FALSE)="","",VLOOKUP(AM10,PLAN,AP$2,FALSE))</f>
        <v>0.5</v>
      </c>
      <c r="AQ10" s="203">
        <f>IF(VLOOKUP(AM10,PLAN,AQ$2,FALSE)="","",VLOOKUP(AM10,PLAN,AQ$2,FALSE))</f>
        <v>0</v>
      </c>
      <c r="AR10" s="204">
        <f>IF(OR(AP10="",AP10=0,AQ10="",AO10="FYI"),"",IF(AQ10=0,0,IF(AQ10&gt;AP10,1.00001,AQ10/AP10)))</f>
        <v>0</v>
      </c>
      <c r="AS10" s="200"/>
      <c r="AT10" s="222"/>
    </row>
    <row r="11" spans="1:46" ht="21" hidden="1" outlineLevel="2">
      <c r="A11" s="229"/>
      <c r="B11" s="270">
        <v>3</v>
      </c>
      <c r="C11" s="201" t="str">
        <f>VLOOKUP(B11,data,4,FALSE)</f>
        <v>I.1.3</v>
      </c>
      <c r="D11" s="257" t="str">
        <f>VLOOKUP(B11,data,D$2,FALSE)</f>
        <v># Projectos en nombre de co-financiadores</v>
      </c>
      <c r="E11" s="258" t="str">
        <f>IF(VLOOKUP(B11,data,E$2,FALSE)="FYI","FYI","")</f>
        <v>FYI</v>
      </c>
      <c r="F11" s="205" t="str">
        <f>IF(VLOOKUP(C11,PLAN,F$2,FALSE)="","",VLOOKUP(C11,PLAN,F$2,FALSE))</f>
        <v/>
      </c>
      <c r="G11" s="206" t="str">
        <f>IF(VLOOKUP(C11,PLAN,G$2,FALSE)="","",VLOOKUP(C11,PLAN,G$2,FALSE))</f>
        <v/>
      </c>
      <c r="H11" s="204" t="str">
        <f>IF(OR(F11="",F11=0,G11="",E11="FYI"),"",IF(G11=0,0,IF(G11&gt;F11,1.00001,G11/F11)))</f>
        <v/>
      </c>
      <c r="I11" s="200"/>
      <c r="J11" s="222"/>
      <c r="K11" s="270">
        <v>3</v>
      </c>
      <c r="L11" s="201" t="str">
        <f>VLOOKUP(K11,data,4,FALSE)</f>
        <v>I.1.3</v>
      </c>
      <c r="M11" s="257" t="str">
        <f>VLOOKUP(K11,data,M$2,FALSE)</f>
        <v># Projectos en nombre de co-financiadores</v>
      </c>
      <c r="N11" s="258" t="str">
        <f>IF(VLOOKUP(K11,data,N$2,FALSE)="FYI","FYI","")</f>
        <v>FYI</v>
      </c>
      <c r="O11" s="205" t="str">
        <f>IF(VLOOKUP(L11,PLAN,O$2,FALSE)="","",VLOOKUP(L11,PLAN,O$2,FALSE))</f>
        <v/>
      </c>
      <c r="P11" s="206" t="str">
        <f>IF(VLOOKUP(L11,PLAN,P$2,FALSE)="","",VLOOKUP(L11,PLAN,P$2,FALSE))</f>
        <v/>
      </c>
      <c r="Q11" s="204" t="str">
        <f>IF(OR(O11="",O11=0,P11="",N11="FYI"),"",IF(P11=0,0,IF(P11&gt;O11,1.00001,P11/O11)))</f>
        <v/>
      </c>
      <c r="R11" s="200"/>
      <c r="S11" s="222"/>
      <c r="T11" s="270">
        <v>3</v>
      </c>
      <c r="U11" s="201" t="str">
        <f>VLOOKUP(T11,data,4,FALSE)</f>
        <v>I.1.3</v>
      </c>
      <c r="V11" s="257" t="str">
        <f>VLOOKUP(T11,data,V$2,FALSE)</f>
        <v># Projectos en nombre de co-financiadores</v>
      </c>
      <c r="W11" s="258" t="str">
        <f>IF(VLOOKUP(T11,data,W$2,FALSE)="FYI","FYI","")</f>
        <v>FYI</v>
      </c>
      <c r="X11" s="205" t="str">
        <f>IF(VLOOKUP(U11,PLAN,X$2,FALSE)="","",VLOOKUP(U11,PLAN,X$2,FALSE))</f>
        <v/>
      </c>
      <c r="Y11" s="206" t="str">
        <f>IF(VLOOKUP(U11,PLAN,Y$2,FALSE)="","",VLOOKUP(U11,PLAN,Y$2,FALSE))</f>
        <v/>
      </c>
      <c r="Z11" s="204" t="str">
        <f>IF(OR(X11="",X11=0,Y11="",W11="FYI"),"",IF(Y11=0,0,IF(Y11&gt;X11,1.00001,Y11/X11)))</f>
        <v/>
      </c>
      <c r="AA11" s="200"/>
      <c r="AB11" s="222"/>
      <c r="AC11" s="270">
        <v>3</v>
      </c>
      <c r="AD11" s="201" t="str">
        <f>VLOOKUP(AC11,data,4,FALSE)</f>
        <v>I.1.3</v>
      </c>
      <c r="AE11" s="257" t="str">
        <f>VLOOKUP(AC11,data,AE$2,FALSE)</f>
        <v># Projectos en nombre de co-financiadores</v>
      </c>
      <c r="AF11" s="258" t="str">
        <f>IF(VLOOKUP(AC11,data,AF$2,FALSE)="FYI","FYI","")</f>
        <v>FYI</v>
      </c>
      <c r="AG11" s="205" t="str">
        <f>IF(VLOOKUP(AD11,PLAN,AG$2,FALSE)="","",VLOOKUP(AD11,PLAN,AG$2,FALSE))</f>
        <v/>
      </c>
      <c r="AH11" s="206" t="str">
        <f>IF(VLOOKUP(AD11,PLAN,AH$2,FALSE)="","",VLOOKUP(AD11,PLAN,AH$2,FALSE))</f>
        <v/>
      </c>
      <c r="AI11" s="204" t="str">
        <f>IF(OR(AG11="",AG11=0,AH11="",AF11="FYI"),"",IF(AH11=0,0,IF(AH11&gt;AG11,1.00001,AH11/AG11)))</f>
        <v/>
      </c>
      <c r="AJ11" s="200"/>
      <c r="AK11" s="229"/>
      <c r="AL11" s="270">
        <v>3</v>
      </c>
      <c r="AM11" s="201" t="str">
        <f>VLOOKUP(AL11,data,4,FALSE)</f>
        <v>I.1.3</v>
      </c>
      <c r="AN11" s="257" t="str">
        <f>VLOOKUP(AL11,data,AN$2,FALSE)</f>
        <v># Projectos en nombre de co-financiadores</v>
      </c>
      <c r="AO11" s="258" t="str">
        <f>IF(VLOOKUP(AL11,data,AO$2,FALSE)="FYI","FYI","")</f>
        <v>FYI</v>
      </c>
      <c r="AP11" s="205" t="str">
        <f>IF(VLOOKUP(AM11,PLAN,AP$2,FALSE)="","",VLOOKUP(AM11,PLAN,AP$2,FALSE))</f>
        <v/>
      </c>
      <c r="AQ11" s="206" t="str">
        <f>IF(VLOOKUP(AM11,PLAN,AQ$2,FALSE)="","",VLOOKUP(AM11,PLAN,AQ$2,FALSE))</f>
        <v/>
      </c>
      <c r="AR11" s="204" t="str">
        <f>IF(OR(AP11="",AP11=0,AQ11="",AO11="FYI"),"",IF(AQ11=0,0,IF(AQ11&gt;AP11,1.00001,AQ11/AP11)))</f>
        <v/>
      </c>
      <c r="AS11" s="200"/>
      <c r="AT11" s="222"/>
    </row>
    <row r="12" spans="1:46" ht="21" hidden="1" outlineLevel="2">
      <c r="B12" s="270">
        <v>4</v>
      </c>
      <c r="C12" s="201" t="str">
        <f>VLOOKUP(B12,data,4,FALSE)</f>
        <v>I.1.4</v>
      </c>
      <c r="D12" s="257" t="str">
        <f>VLOOKUP(B12,data,D$2,FALSE)</f>
        <v># Eventos de armonización de FMP</v>
      </c>
      <c r="E12" s="258" t="str">
        <f>IF(VLOOKUP(B12,data,E$2,FALSE)="FYI","FYI","")</f>
        <v>FYI</v>
      </c>
      <c r="F12" s="205">
        <f>IF(VLOOKUP(C12,PLAN,F$2,FALSE)="","",VLOOKUP(C12,PLAN,F$2,FALSE))</f>
        <v>1</v>
      </c>
      <c r="G12" s="206">
        <f>IF(VLOOKUP(C12,PLAN,G$2,FALSE)="","",VLOOKUP(C12,PLAN,G$2,FALSE))</f>
        <v>1</v>
      </c>
      <c r="H12" s="204" t="str">
        <f>IF(OR(F12="",F12=0,G12="",E12="FYI"),"",IF(G12=0,0,IF(G12&gt;F12,1.00001,G12/F12)))</f>
        <v/>
      </c>
      <c r="I12" s="200"/>
      <c r="J12" s="222"/>
      <c r="K12" s="270">
        <v>4</v>
      </c>
      <c r="L12" s="201" t="str">
        <f>VLOOKUP(K12,data,4,FALSE)</f>
        <v>I.1.4</v>
      </c>
      <c r="M12" s="257" t="str">
        <f>VLOOKUP(K12,data,M$2,FALSE)</f>
        <v># Eventos de armonización de FMP</v>
      </c>
      <c r="N12" s="258" t="str">
        <f>IF(VLOOKUP(K12,data,N$2,FALSE)="FYI","FYI","")</f>
        <v>FYI</v>
      </c>
      <c r="O12" s="205" t="str">
        <f>IF(VLOOKUP(L12,PLAN,O$2,FALSE)="","",VLOOKUP(L12,PLAN,O$2,FALSE))</f>
        <v/>
      </c>
      <c r="P12" s="206" t="str">
        <f>IF(VLOOKUP(L12,PLAN,P$2,FALSE)="","",VLOOKUP(L12,PLAN,P$2,FALSE))</f>
        <v/>
      </c>
      <c r="Q12" s="204" t="str">
        <f>IF(OR(O12="",O12=0,P12="",N12="FYI"),"",IF(P12=0,0,IF(P12&gt;O12,1.00001,P12/O12)))</f>
        <v/>
      </c>
      <c r="R12" s="200"/>
      <c r="S12" s="222"/>
      <c r="T12" s="270">
        <v>4</v>
      </c>
      <c r="U12" s="201" t="str">
        <f>VLOOKUP(T12,data,4,FALSE)</f>
        <v>I.1.4</v>
      </c>
      <c r="V12" s="257" t="str">
        <f>VLOOKUP(T12,data,V$2,FALSE)</f>
        <v># Eventos de armonización de FMP</v>
      </c>
      <c r="W12" s="258" t="str">
        <f>IF(VLOOKUP(T12,data,W$2,FALSE)="FYI","FYI","")</f>
        <v>FYI</v>
      </c>
      <c r="X12" s="205" t="str">
        <f>IF(VLOOKUP(U12,PLAN,X$2,FALSE)="","",VLOOKUP(U12,PLAN,X$2,FALSE))</f>
        <v/>
      </c>
      <c r="Y12" s="206" t="str">
        <f>IF(VLOOKUP(U12,PLAN,Y$2,FALSE)="","",VLOOKUP(U12,PLAN,Y$2,FALSE))</f>
        <v/>
      </c>
      <c r="Z12" s="204" t="str">
        <f>IF(OR(X12="",X12=0,Y12="",W12="FYI"),"",IF(Y12=0,0,IF(Y12&gt;X12,1.00001,Y12/X12)))</f>
        <v/>
      </c>
      <c r="AA12" s="200"/>
      <c r="AB12" s="222"/>
      <c r="AC12" s="270">
        <v>4</v>
      </c>
      <c r="AD12" s="201" t="str">
        <f>VLOOKUP(AC12,data,4,FALSE)</f>
        <v>I.1.4</v>
      </c>
      <c r="AE12" s="257" t="str">
        <f>VLOOKUP(AC12,data,AE$2,FALSE)</f>
        <v># Eventos de armonización de FMP</v>
      </c>
      <c r="AF12" s="258" t="str">
        <f>IF(VLOOKUP(AC12,data,AF$2,FALSE)="FYI","FYI","")</f>
        <v>FYI</v>
      </c>
      <c r="AG12" s="205" t="str">
        <f>IF(VLOOKUP(AD12,PLAN,AG$2,FALSE)="","",VLOOKUP(AD12,PLAN,AG$2,FALSE))</f>
        <v/>
      </c>
      <c r="AH12" s="206" t="str">
        <f>IF(VLOOKUP(AD12,PLAN,AH$2,FALSE)="","",VLOOKUP(AD12,PLAN,AH$2,FALSE))</f>
        <v/>
      </c>
      <c r="AI12" s="204" t="str">
        <f>IF(OR(AG12="",AG12=0,AH12="",AF12="FYI"),"",IF(AH12=0,0,IF(AH12&gt;AG12,1.00001,AH12/AG12)))</f>
        <v/>
      </c>
      <c r="AJ12" s="200"/>
      <c r="AL12" s="270">
        <v>4</v>
      </c>
      <c r="AM12" s="201" t="str">
        <f>VLOOKUP(AL12,data,4,FALSE)</f>
        <v>I.1.4</v>
      </c>
      <c r="AN12" s="257" t="str">
        <f>VLOOKUP(AL12,data,AN$2,FALSE)</f>
        <v># Eventos de armonización de FMP</v>
      </c>
      <c r="AO12" s="258" t="str">
        <f>IF(VLOOKUP(AL12,data,AO$2,FALSE)="FYI","FYI","")</f>
        <v>FYI</v>
      </c>
      <c r="AP12" s="205" t="str">
        <f>IF(VLOOKUP(AM12,PLAN,AP$2,FALSE)="","",VLOOKUP(AM12,PLAN,AP$2,FALSE))</f>
        <v/>
      </c>
      <c r="AQ12" s="206">
        <f>IF(VLOOKUP(AM12,PLAN,AQ$2,FALSE)="","",VLOOKUP(AM12,PLAN,AQ$2,FALSE))</f>
        <v>1</v>
      </c>
      <c r="AR12" s="204" t="str">
        <f>IF(OR(AP12="",AP12=0,AQ12="",AO12="FYI"),"",IF(AQ12=0,0,IF(AQ12&gt;AP12,1.00001,AQ12/AP12)))</f>
        <v/>
      </c>
      <c r="AS12" s="200"/>
      <c r="AT12" s="222"/>
    </row>
    <row r="13" spans="1:46" ht="21" hidden="1" outlineLevel="2">
      <c r="B13" s="270">
        <v>5</v>
      </c>
      <c r="C13" s="201" t="str">
        <f>VLOOKUP(B13,data,4,FALSE)</f>
        <v>I.1.5</v>
      </c>
      <c r="D13" s="257" t="str">
        <f>VLOOKUP(B13,data,D$2,FALSE)</f>
        <v># de participaciones en estudios VPS</v>
      </c>
      <c r="E13" s="258" t="str">
        <f>IF(VLOOKUP(B13,data,E$2,FALSE)="FYI","FYI","")</f>
        <v>FYI</v>
      </c>
      <c r="F13" s="205" t="str">
        <f>IF(VLOOKUP(C13,PLAN,F$2,FALSE)="","",VLOOKUP(C13,PLAN,F$2,FALSE))</f>
        <v/>
      </c>
      <c r="G13" s="206" t="str">
        <f>IF(VLOOKUP(C13,PLAN,G$2,FALSE)="","",VLOOKUP(C13,PLAN,G$2,FALSE))</f>
        <v/>
      </c>
      <c r="H13" s="204" t="str">
        <f>IF(OR(F13="",F13=0,G13="",E13="FYI"),"",IF(G13=0,0,IF(G13&gt;F13,1.00001,G13/F13)))</f>
        <v/>
      </c>
      <c r="I13" s="200"/>
      <c r="J13" s="222"/>
      <c r="K13" s="270">
        <v>5</v>
      </c>
      <c r="L13" s="201" t="str">
        <f>VLOOKUP(K13,data,4,FALSE)</f>
        <v>I.1.5</v>
      </c>
      <c r="M13" s="257" t="str">
        <f>VLOOKUP(K13,data,M$2,FALSE)</f>
        <v># de participaciones en estudios VPS</v>
      </c>
      <c r="N13" s="258" t="str">
        <f>IF(VLOOKUP(K13,data,N$2,FALSE)="FYI","FYI","")</f>
        <v>FYI</v>
      </c>
      <c r="O13" s="205" t="str">
        <f>IF(VLOOKUP(L13,PLAN,O$2,FALSE)="","",VLOOKUP(L13,PLAN,O$2,FALSE))</f>
        <v/>
      </c>
      <c r="P13" s="206" t="str">
        <f>IF(VLOOKUP(L13,PLAN,P$2,FALSE)="","",VLOOKUP(L13,PLAN,P$2,FALSE))</f>
        <v/>
      </c>
      <c r="Q13" s="204" t="str">
        <f>IF(OR(O13="",O13=0,P13="",N13="FYI"),"",IF(P13=0,0,IF(P13&gt;O13,1.00001,P13/O13)))</f>
        <v/>
      </c>
      <c r="R13" s="200"/>
      <c r="S13" s="222"/>
      <c r="T13" s="270">
        <v>5</v>
      </c>
      <c r="U13" s="201" t="str">
        <f>VLOOKUP(T13,data,4,FALSE)</f>
        <v>I.1.5</v>
      </c>
      <c r="V13" s="257" t="str">
        <f>VLOOKUP(T13,data,V$2,FALSE)</f>
        <v># de participaciones en estudios VPS</v>
      </c>
      <c r="W13" s="258" t="str">
        <f>IF(VLOOKUP(T13,data,W$2,FALSE)="FYI","FYI","")</f>
        <v>FYI</v>
      </c>
      <c r="X13" s="205" t="str">
        <f>IF(VLOOKUP(U13,PLAN,X$2,FALSE)="","",VLOOKUP(U13,PLAN,X$2,FALSE))</f>
        <v/>
      </c>
      <c r="Y13" s="206" t="str">
        <f>IF(VLOOKUP(U13,PLAN,Y$2,FALSE)="","",VLOOKUP(U13,PLAN,Y$2,FALSE))</f>
        <v/>
      </c>
      <c r="Z13" s="204" t="str">
        <f>IF(OR(X13="",X13=0,Y13="",W13="FYI"),"",IF(Y13=0,0,IF(Y13&gt;X13,1.00001,Y13/X13)))</f>
        <v/>
      </c>
      <c r="AA13" s="200"/>
      <c r="AB13" s="222"/>
      <c r="AC13" s="270">
        <v>5</v>
      </c>
      <c r="AD13" s="201" t="str">
        <f>VLOOKUP(AC13,data,4,FALSE)</f>
        <v>I.1.5</v>
      </c>
      <c r="AE13" s="257" t="str">
        <f>VLOOKUP(AC13,data,AE$2,FALSE)</f>
        <v># de participaciones en estudios VPS</v>
      </c>
      <c r="AF13" s="258" t="str">
        <f>IF(VLOOKUP(AC13,data,AF$2,FALSE)="FYI","FYI","")</f>
        <v>FYI</v>
      </c>
      <c r="AG13" s="205" t="str">
        <f>IF(VLOOKUP(AD13,PLAN,AG$2,FALSE)="","",VLOOKUP(AD13,PLAN,AG$2,FALSE))</f>
        <v/>
      </c>
      <c r="AH13" s="206" t="str">
        <f>IF(VLOOKUP(AD13,PLAN,AH$2,FALSE)="","",VLOOKUP(AD13,PLAN,AH$2,FALSE))</f>
        <v/>
      </c>
      <c r="AI13" s="204" t="str">
        <f>IF(OR(AG13="",AG13=0,AH13="",AF13="FYI"),"",IF(AH13=0,0,IF(AH13&gt;AG13,1.00001,AH13/AG13)))</f>
        <v/>
      </c>
      <c r="AJ13" s="200"/>
      <c r="AL13" s="270">
        <v>5</v>
      </c>
      <c r="AM13" s="201" t="str">
        <f>VLOOKUP(AL13,data,4,FALSE)</f>
        <v>I.1.5</v>
      </c>
      <c r="AN13" s="257" t="str">
        <f>VLOOKUP(AL13,data,AN$2,FALSE)</f>
        <v># de participaciones en estudios VPS</v>
      </c>
      <c r="AO13" s="258" t="str">
        <f>IF(VLOOKUP(AL13,data,AO$2,FALSE)="FYI","FYI","")</f>
        <v>FYI</v>
      </c>
      <c r="AP13" s="205" t="str">
        <f>IF(VLOOKUP(AM13,PLAN,AP$2,FALSE)="","",VLOOKUP(AM13,PLAN,AP$2,FALSE))</f>
        <v/>
      </c>
      <c r="AQ13" s="206">
        <f>IF(VLOOKUP(AM13,PLAN,AQ$2,FALSE)="","",VLOOKUP(AM13,PLAN,AQ$2,FALSE))</f>
        <v>0</v>
      </c>
      <c r="AR13" s="204" t="str">
        <f>IF(OR(AP13="",AP13=0,AQ13="",AO13="FYI"),"",IF(AQ13=0,0,IF(AQ13&gt;AP13,1.00001,AQ13/AP13)))</f>
        <v/>
      </c>
      <c r="AS13" s="200"/>
      <c r="AT13" s="222"/>
    </row>
    <row r="14" spans="1:46" ht="21" hidden="1" outlineLevel="2">
      <c r="B14" s="270"/>
      <c r="C14" s="275"/>
      <c r="D14" s="207"/>
      <c r="E14" s="207"/>
      <c r="F14" s="208"/>
      <c r="G14" s="209"/>
      <c r="H14" s="210"/>
      <c r="I14" s="200"/>
      <c r="J14" s="222"/>
      <c r="K14" s="270"/>
      <c r="L14" s="275"/>
      <c r="M14" s="207"/>
      <c r="N14" s="207"/>
      <c r="O14" s="208"/>
      <c r="P14" s="209"/>
      <c r="Q14" s="210"/>
      <c r="R14" s="200"/>
      <c r="S14" s="222"/>
      <c r="T14" s="270"/>
      <c r="U14" s="275"/>
      <c r="V14" s="207"/>
      <c r="W14" s="207"/>
      <c r="X14" s="208"/>
      <c r="Y14" s="209"/>
      <c r="Z14" s="210"/>
      <c r="AA14" s="200"/>
      <c r="AB14" s="222"/>
      <c r="AC14" s="270"/>
      <c r="AD14" s="275"/>
      <c r="AE14" s="207"/>
      <c r="AF14" s="207"/>
      <c r="AG14" s="208"/>
      <c r="AH14" s="209"/>
      <c r="AI14" s="210"/>
      <c r="AJ14" s="200"/>
      <c r="AL14" s="270"/>
      <c r="AM14" s="275"/>
      <c r="AN14" s="207"/>
      <c r="AO14" s="207"/>
      <c r="AP14" s="208"/>
      <c r="AQ14" s="209"/>
      <c r="AR14" s="210"/>
      <c r="AS14" s="200"/>
      <c r="AT14" s="222"/>
    </row>
    <row r="15" spans="1:46" ht="21" hidden="1" outlineLevel="1">
      <c r="A15" s="232"/>
      <c r="B15" s="270"/>
      <c r="C15" s="272" t="s">
        <v>507</v>
      </c>
      <c r="D15" s="192" t="str">
        <f>+HLOOKUP($A$3,MBFS,12,FALSE)</f>
        <v>A02- Estrategia y Programación</v>
      </c>
      <c r="E15" s="192"/>
      <c r="F15" s="193">
        <f>IF(AND(H17="",H18="",H19=""),0,0.1)</f>
        <v>0</v>
      </c>
      <c r="G15" s="194">
        <f>IF(F$6=0,0,F15/F$6)</f>
        <v>0</v>
      </c>
      <c r="H15" s="195">
        <f>IF(AND(H17="",H18="",H19=""),-0.000001,AVERAGE(H17:H19))</f>
        <v>-9.9999999999999995E-7</v>
      </c>
      <c r="I15" s="196"/>
      <c r="J15" s="233"/>
      <c r="K15" s="270"/>
      <c r="L15" s="272" t="s">
        <v>507</v>
      </c>
      <c r="M15" s="192" t="str">
        <f>+HLOOKUP($A$3,MBFS,12,FALSE)</f>
        <v>A02- Estrategia y Programación</v>
      </c>
      <c r="N15" s="192"/>
      <c r="O15" s="193">
        <f>IF(AND(Q17="",Q18="",Q19=""),0,0.1)</f>
        <v>0</v>
      </c>
      <c r="P15" s="194">
        <f>IF(O$6=0,0,O15/O$6)</f>
        <v>0</v>
      </c>
      <c r="Q15" s="195">
        <f>IF(AND(Q17="",Q18="",Q19=""),-0.000001,AVERAGE(Q17:Q19))</f>
        <v>-9.9999999999999995E-7</v>
      </c>
      <c r="R15" s="196"/>
      <c r="S15" s="233"/>
      <c r="T15" s="270"/>
      <c r="U15" s="272" t="s">
        <v>507</v>
      </c>
      <c r="V15" s="192" t="str">
        <f>+HLOOKUP($A$3,MBFS,12,FALSE)</f>
        <v>A02- Estrategia y Programación</v>
      </c>
      <c r="W15" s="192"/>
      <c r="X15" s="193">
        <f>IF(AND(Z17="",Z18="",Z19=""),0,0.1)</f>
        <v>0</v>
      </c>
      <c r="Y15" s="194">
        <f>IF(X$6=0,0,X15/X$6)</f>
        <v>0</v>
      </c>
      <c r="Z15" s="195">
        <f>IF(AND(Z17="",Z18="",Z19=""),-0.000001,AVERAGE(Z17:Z19))</f>
        <v>-9.9999999999999995E-7</v>
      </c>
      <c r="AA15" s="196"/>
      <c r="AB15" s="233"/>
      <c r="AC15" s="270"/>
      <c r="AD15" s="272" t="s">
        <v>507</v>
      </c>
      <c r="AE15" s="192" t="str">
        <f>+HLOOKUP($A$3,MBFS,12,FALSE)</f>
        <v>A02- Estrategia y Programación</v>
      </c>
      <c r="AF15" s="192"/>
      <c r="AG15" s="193">
        <f>IF(AND(AI17="",AI18="",AI19=""),0,0.1)</f>
        <v>0</v>
      </c>
      <c r="AH15" s="194">
        <f>IF(AG$6=0,0,AG15/AG$6)</f>
        <v>0</v>
      </c>
      <c r="AI15" s="195">
        <f>IF(AND(AI17="",AI18="",AI19=""),-0.000001,AVERAGE(AI17:AI19))</f>
        <v>-9.9999999999999995E-7</v>
      </c>
      <c r="AJ15" s="196"/>
      <c r="AK15" s="232"/>
      <c r="AL15" s="270"/>
      <c r="AM15" s="272" t="s">
        <v>507</v>
      </c>
      <c r="AN15" s="192" t="str">
        <f>+HLOOKUP($A$3,MBFS,12,FALSE)</f>
        <v>A02- Estrategia y Programación</v>
      </c>
      <c r="AO15" s="192"/>
      <c r="AP15" s="193">
        <f>IF(AND(AR17="",AR18="",AR19=""),0,0.1)</f>
        <v>0.1</v>
      </c>
      <c r="AQ15" s="194">
        <f>IF(AP$6=0,0,AP15/AP$6)</f>
        <v>0.11111111111111113</v>
      </c>
      <c r="AR15" s="195">
        <f>IF(AND(AR17="",AR18="",AR19=""),-0.000001,AVERAGE(AR17:AR19))</f>
        <v>0</v>
      </c>
      <c r="AS15" s="196"/>
      <c r="AT15" s="233"/>
    </row>
    <row r="16" spans="1:46" ht="21" hidden="1" outlineLevel="2">
      <c r="B16" s="270"/>
      <c r="C16" s="276"/>
      <c r="D16" s="211"/>
      <c r="E16" s="211"/>
      <c r="F16" s="199" t="s">
        <v>505</v>
      </c>
      <c r="G16" s="199" t="s">
        <v>506</v>
      </c>
      <c r="H16" s="212" t="s">
        <v>36</v>
      </c>
      <c r="I16" s="200"/>
      <c r="J16" s="222"/>
      <c r="K16" s="270"/>
      <c r="L16" s="276"/>
      <c r="M16" s="211"/>
      <c r="N16" s="211"/>
      <c r="O16" s="199" t="s">
        <v>505</v>
      </c>
      <c r="P16" s="199" t="s">
        <v>506</v>
      </c>
      <c r="Q16" s="212" t="s">
        <v>36</v>
      </c>
      <c r="R16" s="200"/>
      <c r="S16" s="222"/>
      <c r="T16" s="270"/>
      <c r="U16" s="276"/>
      <c r="V16" s="211"/>
      <c r="W16" s="211"/>
      <c r="X16" s="199" t="s">
        <v>505</v>
      </c>
      <c r="Y16" s="199" t="s">
        <v>506</v>
      </c>
      <c r="Z16" s="212" t="s">
        <v>36</v>
      </c>
      <c r="AA16" s="200"/>
      <c r="AB16" s="222"/>
      <c r="AC16" s="270"/>
      <c r="AD16" s="276"/>
      <c r="AE16" s="211"/>
      <c r="AF16" s="211"/>
      <c r="AG16" s="199" t="s">
        <v>505</v>
      </c>
      <c r="AH16" s="199" t="s">
        <v>506</v>
      </c>
      <c r="AI16" s="212" t="s">
        <v>36</v>
      </c>
      <c r="AJ16" s="200"/>
      <c r="AL16" s="270"/>
      <c r="AM16" s="276"/>
      <c r="AN16" s="211"/>
      <c r="AO16" s="211"/>
      <c r="AP16" s="199" t="s">
        <v>505</v>
      </c>
      <c r="AQ16" s="199" t="s">
        <v>506</v>
      </c>
      <c r="AR16" s="212" t="s">
        <v>36</v>
      </c>
      <c r="AS16" s="200"/>
      <c r="AT16" s="222"/>
    </row>
    <row r="17" spans="1:50" ht="21" hidden="1" outlineLevel="2">
      <c r="B17" s="270">
        <v>6</v>
      </c>
      <c r="C17" s="201" t="str">
        <f>VLOOKUP(B17,data,4,FALSE)</f>
        <v>I.2.1</v>
      </c>
      <c r="D17" s="257" t="str">
        <f>VLOOKUP(B17,data,D$2,FALSE)</f>
        <v>% de Calidad en insumos a la EBP</v>
      </c>
      <c r="E17" s="258" t="str">
        <f>IF(VLOOKUP(B17,data,E$2,FALSE)="FYI","FYI","")</f>
        <v/>
      </c>
      <c r="F17" s="202" t="str">
        <f>IF(VLOOKUP(C17,PLAN,F$2,FALSE)="","",VLOOKUP(C17,PLAN,F$2,FALSE))</f>
        <v/>
      </c>
      <c r="G17" s="203" t="str">
        <f>IF(VLOOKUP(C17,PLAN,G$2,FALSE)="","",VLOOKUP(C17,PLAN,G$2,FALSE))</f>
        <v/>
      </c>
      <c r="H17" s="204" t="str">
        <f t="shared" ref="H17:H18" si="0">IF(OR(F17="",F17=0,G17="",E17="FYI"),"",IF(G17=0,0,IF(G17&gt;F17,1.00001,G17/F17)))</f>
        <v/>
      </c>
      <c r="I17" s="200"/>
      <c r="J17" s="222"/>
      <c r="K17" s="270">
        <v>6</v>
      </c>
      <c r="L17" s="201" t="str">
        <f>VLOOKUP(K17,data,4,FALSE)</f>
        <v>I.2.1</v>
      </c>
      <c r="M17" s="257" t="str">
        <f>VLOOKUP(K17,data,M$2,FALSE)</f>
        <v>% de Calidad en insumos a la EBP</v>
      </c>
      <c r="N17" s="258" t="str">
        <f>IF(VLOOKUP(K17,data,N$2,FALSE)="FYI","FYI","")</f>
        <v/>
      </c>
      <c r="O17" s="202" t="str">
        <f>IF(VLOOKUP(L17,PLAN,O$2,FALSE)="","",VLOOKUP(L17,PLAN,O$2,FALSE))</f>
        <v/>
      </c>
      <c r="P17" s="203" t="str">
        <f>IF(VLOOKUP(L17,PLAN,P$2,FALSE)="","",VLOOKUP(L17,PLAN,P$2,FALSE))</f>
        <v/>
      </c>
      <c r="Q17" s="204" t="str">
        <f t="shared" ref="Q17:Q19" si="1">IF(OR(O17="",O17=0,P17="",N17="FYI"),"",IF(P17=0,0,IF(P17&gt;O17,1.00001,P17/O17)))</f>
        <v/>
      </c>
      <c r="R17" s="200"/>
      <c r="S17" s="222"/>
      <c r="T17" s="270">
        <v>6</v>
      </c>
      <c r="U17" s="201" t="str">
        <f>VLOOKUP(T17,data,4,FALSE)</f>
        <v>I.2.1</v>
      </c>
      <c r="V17" s="257" t="str">
        <f>VLOOKUP(T17,data,V$2,FALSE)</f>
        <v>% de Calidad en insumos a la EBP</v>
      </c>
      <c r="W17" s="258" t="str">
        <f>IF(VLOOKUP(T17,data,W$2,FALSE)="FYI","FYI","")</f>
        <v/>
      </c>
      <c r="X17" s="202" t="str">
        <f>IF(VLOOKUP(U17,PLAN,X$2,FALSE)="","",VLOOKUP(U17,PLAN,X$2,FALSE))</f>
        <v/>
      </c>
      <c r="Y17" s="203" t="str">
        <f>IF(VLOOKUP(U17,PLAN,Y$2,FALSE)="","",VLOOKUP(U17,PLAN,Y$2,FALSE))</f>
        <v/>
      </c>
      <c r="Z17" s="204" t="str">
        <f t="shared" ref="Z17:Z19" si="2">IF(OR(X17="",X17=0,Y17="",W17="FYI"),"",IF(Y17=0,0,IF(Y17&gt;X17,1.00001,Y17/X17)))</f>
        <v/>
      </c>
      <c r="AA17" s="200"/>
      <c r="AB17" s="222"/>
      <c r="AC17" s="270">
        <v>6</v>
      </c>
      <c r="AD17" s="201" t="str">
        <f>VLOOKUP(AC17,data,4,FALSE)</f>
        <v>I.2.1</v>
      </c>
      <c r="AE17" s="257" t="str">
        <f>VLOOKUP(AC17,data,AE$2,FALSE)</f>
        <v>% de Calidad en insumos a la EBP</v>
      </c>
      <c r="AF17" s="258" t="str">
        <f>IF(VLOOKUP(AC17,data,AF$2,FALSE)="FYI","FYI","")</f>
        <v/>
      </c>
      <c r="AG17" s="202" t="str">
        <f>IF(VLOOKUP(AD17,PLAN,AG$2,FALSE)="","",VLOOKUP(AD17,PLAN,AG$2,FALSE))</f>
        <v/>
      </c>
      <c r="AH17" s="203" t="str">
        <f>IF(VLOOKUP(AD17,PLAN,AH$2,FALSE)="","",VLOOKUP(AD17,PLAN,AH$2,FALSE))</f>
        <v/>
      </c>
      <c r="AI17" s="204" t="str">
        <f t="shared" ref="AI17:AI19" si="3">IF(OR(AG17="",AG17=0,AH17="",AF17="FYI"),"",IF(AH17=0,0,IF(AH17&gt;AG17,1.00001,AH17/AG17)))</f>
        <v/>
      </c>
      <c r="AJ17" s="200"/>
      <c r="AL17" s="270">
        <v>6</v>
      </c>
      <c r="AM17" s="201" t="str">
        <f>VLOOKUP(AL17,data,4,FALSE)</f>
        <v>I.2.1</v>
      </c>
      <c r="AN17" s="257" t="str">
        <f>VLOOKUP(AL17,data,AN$2,FALSE)</f>
        <v>% de Calidad en insumos a la EBP</v>
      </c>
      <c r="AO17" s="258" t="str">
        <f>IF(VLOOKUP(AL17,data,AO$2,FALSE)="FYI","FYI","")</f>
        <v/>
      </c>
      <c r="AP17" s="202" t="str">
        <f>IF(VLOOKUP(AM17,PLAN,AP$2,FALSE)="","",VLOOKUP(AM17,PLAN,AP$2,FALSE))</f>
        <v/>
      </c>
      <c r="AQ17" s="203" t="str">
        <f>IF(VLOOKUP(AM17,PLAN,AQ$2,FALSE)="","",VLOOKUP(AM17,PLAN,AQ$2,FALSE))</f>
        <v/>
      </c>
      <c r="AR17" s="204" t="str">
        <f t="shared" ref="AR17:AR19" si="4">IF(OR(AP17="",AP17=0,AQ17="",AO17="FYI"),"",IF(AQ17=0,0,IF(AQ17&gt;AP17,1.00001,AQ17/AP17)))</f>
        <v/>
      </c>
      <c r="AS17" s="200"/>
      <c r="AT17" s="222"/>
    </row>
    <row r="18" spans="1:50" ht="21" hidden="1" outlineLevel="2">
      <c r="B18" s="270">
        <v>7</v>
      </c>
      <c r="C18" s="201" t="str">
        <f>VLOOKUP(B18,data,4,FALSE)</f>
        <v>I.2.2.1</v>
      </c>
      <c r="D18" s="257" t="str">
        <f>VLOOKUP(B18,data,D$2,FALSE)</f>
        <v>% de Calidad en insumos a los CPD</v>
      </c>
      <c r="E18" s="258" t="str">
        <f>IF(VLOOKUP(B18,data,E$2,FALSE)="FYI","FYI","")</f>
        <v/>
      </c>
      <c r="F18" s="202" t="str">
        <f>IF(VLOOKUP(C18,PLAN,F$2,FALSE)="","",VLOOKUP(C18,PLAN,F$2,FALSE))</f>
        <v/>
      </c>
      <c r="G18" s="203" t="str">
        <f>IF(VLOOKUP(C18,PLAN,G$2,FALSE)="","",VLOOKUP(C18,PLAN,G$2,FALSE))</f>
        <v/>
      </c>
      <c r="H18" s="204" t="str">
        <f t="shared" si="0"/>
        <v/>
      </c>
      <c r="I18" s="200"/>
      <c r="J18" s="222"/>
      <c r="K18" s="270">
        <v>7</v>
      </c>
      <c r="L18" s="201" t="str">
        <f>VLOOKUP(K18,data,4,FALSE)</f>
        <v>I.2.2.1</v>
      </c>
      <c r="M18" s="257" t="str">
        <f>VLOOKUP(K18,data,M$2,FALSE)</f>
        <v>% de Calidad en insumos a los CPD</v>
      </c>
      <c r="N18" s="258" t="str">
        <f>IF(VLOOKUP(K18,data,N$2,FALSE)="FYI","FYI","")</f>
        <v/>
      </c>
      <c r="O18" s="202" t="str">
        <f>IF(VLOOKUP(L18,PLAN,O$2,FALSE)="","",VLOOKUP(L18,PLAN,O$2,FALSE))</f>
        <v/>
      </c>
      <c r="P18" s="203" t="str">
        <f>IF(VLOOKUP(L18,PLAN,P$2,FALSE)="","",VLOOKUP(L18,PLAN,P$2,FALSE))</f>
        <v/>
      </c>
      <c r="Q18" s="204" t="str">
        <f t="shared" si="1"/>
        <v/>
      </c>
      <c r="R18" s="200"/>
      <c r="S18" s="222"/>
      <c r="T18" s="270">
        <v>7</v>
      </c>
      <c r="U18" s="201" t="str">
        <f>VLOOKUP(T18,data,4,FALSE)</f>
        <v>I.2.2.1</v>
      </c>
      <c r="V18" s="257" t="str">
        <f>VLOOKUP(T18,data,V$2,FALSE)</f>
        <v>% de Calidad en insumos a los CPD</v>
      </c>
      <c r="W18" s="258" t="str">
        <f>IF(VLOOKUP(T18,data,W$2,FALSE)="FYI","FYI","")</f>
        <v/>
      </c>
      <c r="X18" s="202" t="str">
        <f>IF(VLOOKUP(U18,PLAN,X$2,FALSE)="","",VLOOKUP(U18,PLAN,X$2,FALSE))</f>
        <v/>
      </c>
      <c r="Y18" s="203" t="str">
        <f>IF(VLOOKUP(U18,PLAN,Y$2,FALSE)="","",VLOOKUP(U18,PLAN,Y$2,FALSE))</f>
        <v/>
      </c>
      <c r="Z18" s="204" t="str">
        <f t="shared" si="2"/>
        <v/>
      </c>
      <c r="AA18" s="200"/>
      <c r="AB18" s="222"/>
      <c r="AC18" s="270">
        <v>7</v>
      </c>
      <c r="AD18" s="201" t="str">
        <f>VLOOKUP(AC18,data,4,FALSE)</f>
        <v>I.2.2.1</v>
      </c>
      <c r="AE18" s="257" t="str">
        <f>VLOOKUP(AC18,data,AE$2,FALSE)</f>
        <v>% de Calidad en insumos a los CPD</v>
      </c>
      <c r="AF18" s="258" t="str">
        <f>IF(VLOOKUP(AC18,data,AF$2,FALSE)="FYI","FYI","")</f>
        <v/>
      </c>
      <c r="AG18" s="202" t="str">
        <f>IF(VLOOKUP(AD18,PLAN,AG$2,FALSE)="","",VLOOKUP(AD18,PLAN,AG$2,FALSE))</f>
        <v/>
      </c>
      <c r="AH18" s="203" t="str">
        <f>IF(VLOOKUP(AD18,PLAN,AH$2,FALSE)="","",VLOOKUP(AD18,PLAN,AH$2,FALSE))</f>
        <v/>
      </c>
      <c r="AI18" s="204" t="str">
        <f t="shared" si="3"/>
        <v/>
      </c>
      <c r="AJ18" s="200"/>
      <c r="AL18" s="270">
        <v>7</v>
      </c>
      <c r="AM18" s="201" t="str">
        <f>VLOOKUP(AL18,data,4,FALSE)</f>
        <v>I.2.2.1</v>
      </c>
      <c r="AN18" s="257" t="str">
        <f>VLOOKUP(AL18,data,AN$2,FALSE)</f>
        <v>% de Calidad en insumos a los CPD</v>
      </c>
      <c r="AO18" s="258" t="str">
        <f>IF(VLOOKUP(AL18,data,AO$2,FALSE)="FYI","FYI","")</f>
        <v/>
      </c>
      <c r="AP18" s="202" t="str">
        <f>IF(VLOOKUP(AM18,PLAN,AP$2,FALSE)="","",VLOOKUP(AM18,PLAN,AP$2,FALSE))</f>
        <v/>
      </c>
      <c r="AQ18" s="203" t="str">
        <f>IF(VLOOKUP(AM18,PLAN,AQ$2,FALSE)="","",VLOOKUP(AM18,PLAN,AQ$2,FALSE))</f>
        <v/>
      </c>
      <c r="AR18" s="204" t="str">
        <f t="shared" si="4"/>
        <v/>
      </c>
      <c r="AS18" s="200"/>
      <c r="AT18" s="222"/>
    </row>
    <row r="19" spans="1:50" ht="21" hidden="1" outlineLevel="2">
      <c r="B19" s="270">
        <v>7.2</v>
      </c>
      <c r="C19" s="201" t="str">
        <f>VLOOKUP(B19,data,4,FALSE)</f>
        <v>I.2.2.2</v>
      </c>
      <c r="D19" s="257" t="str">
        <f>VLOOKUP(B19,data,D$2,FALSE)</f>
        <v>% de CPDs enviadas</v>
      </c>
      <c r="E19" s="258" t="str">
        <f>IF(VLOOKUP(B19,data,E$2,FALSE)="FYI","FYI","")</f>
        <v/>
      </c>
      <c r="F19" s="202" t="str">
        <f>IF(VLOOKUP(C19,PLAN,F$2,FALSE)="","",VLOOKUP(C19,PLAN,F$2,FALSE))</f>
        <v/>
      </c>
      <c r="G19" s="203" t="str">
        <f>IF(VLOOKUP(C19,PLAN,G$2,FALSE)="","",VLOOKUP(C19,PLAN,G$2,FALSE))</f>
        <v/>
      </c>
      <c r="H19" s="204" t="str">
        <f t="shared" ref="H19" si="5">IF(OR(F19="",F19=0,G19="",E19="FYI"),"",IF(G19=0,0,IF(G19&gt;F19,1.00001,G19/F19)))</f>
        <v/>
      </c>
      <c r="I19" s="200"/>
      <c r="J19" s="222"/>
      <c r="K19" s="270">
        <v>7.2</v>
      </c>
      <c r="L19" s="201" t="str">
        <f>VLOOKUP(K19,data,4,FALSE)</f>
        <v>I.2.2.2</v>
      </c>
      <c r="M19" s="257" t="str">
        <f>VLOOKUP(K19,data,M$2,FALSE)</f>
        <v>% de CPDs enviadas</v>
      </c>
      <c r="N19" s="258" t="str">
        <f>IF(VLOOKUP(K19,data,N$2,FALSE)="FYI","FYI","")</f>
        <v/>
      </c>
      <c r="O19" s="202" t="str">
        <f>IF(VLOOKUP(L19,PLAN,O$2,FALSE)="","",VLOOKUP(L19,PLAN,O$2,FALSE))</f>
        <v/>
      </c>
      <c r="P19" s="203" t="str">
        <f>IF(VLOOKUP(L19,PLAN,P$2,FALSE)="","",VLOOKUP(L19,PLAN,P$2,FALSE))</f>
        <v/>
      </c>
      <c r="Q19" s="204" t="str">
        <f t="shared" si="1"/>
        <v/>
      </c>
      <c r="R19" s="200"/>
      <c r="S19" s="222"/>
      <c r="T19" s="270">
        <v>7.2</v>
      </c>
      <c r="U19" s="201" t="str">
        <f>VLOOKUP(T19,data,4,FALSE)</f>
        <v>I.2.2.2</v>
      </c>
      <c r="V19" s="257" t="str">
        <f>VLOOKUP(T19,data,V$2,FALSE)</f>
        <v>% de CPDs enviadas</v>
      </c>
      <c r="W19" s="258" t="str">
        <f>IF(VLOOKUP(T19,data,W$2,FALSE)="FYI","FYI","")</f>
        <v/>
      </c>
      <c r="X19" s="202" t="str">
        <f>IF(VLOOKUP(U19,PLAN,X$2,FALSE)="","",VLOOKUP(U19,PLAN,X$2,FALSE))</f>
        <v/>
      </c>
      <c r="Y19" s="203" t="str">
        <f>IF(VLOOKUP(U19,PLAN,Y$2,FALSE)="","",VLOOKUP(U19,PLAN,Y$2,FALSE))</f>
        <v/>
      </c>
      <c r="Z19" s="204" t="str">
        <f t="shared" si="2"/>
        <v/>
      </c>
      <c r="AA19" s="200"/>
      <c r="AB19" s="222"/>
      <c r="AC19" s="270">
        <v>7.2</v>
      </c>
      <c r="AD19" s="201" t="str">
        <f>VLOOKUP(AC19,data,4,FALSE)</f>
        <v>I.2.2.2</v>
      </c>
      <c r="AE19" s="257" t="str">
        <f>VLOOKUP(AC19,data,AE$2,FALSE)</f>
        <v>% de CPDs enviadas</v>
      </c>
      <c r="AF19" s="258" t="str">
        <f>IF(VLOOKUP(AC19,data,AF$2,FALSE)="FYI","FYI","")</f>
        <v/>
      </c>
      <c r="AG19" s="202">
        <f>IF(VLOOKUP(AD19,PLAN,AG$2,FALSE)="","",VLOOKUP(AD19,PLAN,AG$2,FALSE))</f>
        <v>1</v>
      </c>
      <c r="AH19" s="203" t="str">
        <f>IF(VLOOKUP(AD19,PLAN,AH$2,FALSE)="","",VLOOKUP(AD19,PLAN,AH$2,FALSE))</f>
        <v/>
      </c>
      <c r="AI19" s="204" t="str">
        <f t="shared" si="3"/>
        <v/>
      </c>
      <c r="AJ19" s="200"/>
      <c r="AL19" s="270">
        <v>7.2</v>
      </c>
      <c r="AM19" s="201" t="str">
        <f>VLOOKUP(AL19,data,4,FALSE)</f>
        <v>I.2.2.2</v>
      </c>
      <c r="AN19" s="257" t="str">
        <f>VLOOKUP(AL19,data,AN$2,FALSE)</f>
        <v>% de CPDs enviadas</v>
      </c>
      <c r="AO19" s="258" t="str">
        <f>IF(VLOOKUP(AL19,data,AO$2,FALSE)="FYI","FYI","")</f>
        <v/>
      </c>
      <c r="AP19" s="202">
        <f>IF(VLOOKUP(AM19,PLAN,AP$2,FALSE)="","",VLOOKUP(AM19,PLAN,AP$2,FALSE))</f>
        <v>1</v>
      </c>
      <c r="AQ19" s="203">
        <f>IF(VLOOKUP(AM19,PLAN,AQ$2,FALSE)="","",VLOOKUP(AM19,PLAN,AQ$2,FALSE))</f>
        <v>0</v>
      </c>
      <c r="AR19" s="204">
        <f t="shared" si="4"/>
        <v>0</v>
      </c>
      <c r="AS19" s="200"/>
      <c r="AT19" s="222"/>
    </row>
    <row r="20" spans="1:50" ht="21" hidden="1" outlineLevel="2">
      <c r="B20" s="270"/>
      <c r="C20" s="276"/>
      <c r="D20" s="211"/>
      <c r="E20" s="211"/>
      <c r="F20" s="199"/>
      <c r="G20" s="199"/>
      <c r="H20" s="212"/>
      <c r="I20" s="200"/>
      <c r="J20" s="222"/>
      <c r="K20" s="270"/>
      <c r="L20" s="276"/>
      <c r="M20" s="211"/>
      <c r="N20" s="211"/>
      <c r="O20" s="199"/>
      <c r="P20" s="199"/>
      <c r="Q20" s="212"/>
      <c r="R20" s="200"/>
      <c r="S20" s="222"/>
      <c r="T20" s="270"/>
      <c r="U20" s="276"/>
      <c r="V20" s="211"/>
      <c r="W20" s="211"/>
      <c r="X20" s="199"/>
      <c r="Y20" s="199"/>
      <c r="Z20" s="212"/>
      <c r="AA20" s="200"/>
      <c r="AB20" s="222"/>
      <c r="AC20" s="270"/>
      <c r="AD20" s="276"/>
      <c r="AE20" s="211"/>
      <c r="AF20" s="211"/>
      <c r="AG20" s="199"/>
      <c r="AH20" s="199"/>
      <c r="AI20" s="212"/>
      <c r="AJ20" s="200"/>
      <c r="AL20" s="270"/>
      <c r="AM20" s="276"/>
      <c r="AN20" s="211"/>
      <c r="AO20" s="211"/>
      <c r="AP20" s="199"/>
      <c r="AQ20" s="199"/>
      <c r="AR20" s="212"/>
      <c r="AS20" s="200"/>
      <c r="AT20" s="222"/>
    </row>
    <row r="21" spans="1:50" ht="21" hidden="1" outlineLevel="1">
      <c r="A21" s="232"/>
      <c r="B21" s="270"/>
      <c r="C21" s="272" t="s">
        <v>508</v>
      </c>
      <c r="D21" s="192" t="str">
        <f>+HLOOKUP($A$3,MBFS,14,FALSE)</f>
        <v>A05- Preparación</v>
      </c>
      <c r="E21" s="192"/>
      <c r="F21" s="193">
        <f>IF(AND(H23="",H24=""),0,0.1)</f>
        <v>0</v>
      </c>
      <c r="G21" s="194">
        <f>IF(F$6=0,0,F21/F$6)</f>
        <v>0</v>
      </c>
      <c r="H21" s="195">
        <f>IF(AND(H23="",H24=""),-0.000001,AVERAGE(H23:H24))</f>
        <v>-9.9999999999999995E-7</v>
      </c>
      <c r="I21" s="196"/>
      <c r="J21" s="233"/>
      <c r="K21" s="270"/>
      <c r="L21" s="272" t="s">
        <v>508</v>
      </c>
      <c r="M21" s="192" t="str">
        <f>+HLOOKUP($A$3,MBFS,14,FALSE)</f>
        <v>A05- Preparación</v>
      </c>
      <c r="N21" s="192"/>
      <c r="O21" s="193">
        <f>IF(AND(Q23="",Q24=""),0,0.1)</f>
        <v>0</v>
      </c>
      <c r="P21" s="194">
        <f>IF(O$6=0,0,O21/O$6)</f>
        <v>0</v>
      </c>
      <c r="Q21" s="195">
        <f>IF(AND(Q23="",Q24=""),-0.000001,AVERAGE(Q23:Q24))</f>
        <v>-9.9999999999999995E-7</v>
      </c>
      <c r="R21" s="196"/>
      <c r="S21" s="233"/>
      <c r="T21" s="270"/>
      <c r="U21" s="272" t="s">
        <v>508</v>
      </c>
      <c r="V21" s="192" t="str">
        <f>+HLOOKUP($A$3,MBFS,14,FALSE)</f>
        <v>A05- Preparación</v>
      </c>
      <c r="W21" s="192"/>
      <c r="X21" s="193">
        <f>IF(AND(Z23="",Z24=""),0,0.1)</f>
        <v>0</v>
      </c>
      <c r="Y21" s="194">
        <f>IF(X$6=0,0,X21/X$6)</f>
        <v>0</v>
      </c>
      <c r="Z21" s="195">
        <f>IF(AND(Z23="",Z24=""),-0.000001,AVERAGE(Z23:Z24))</f>
        <v>-9.9999999999999995E-7</v>
      </c>
      <c r="AA21" s="196"/>
      <c r="AB21" s="233"/>
      <c r="AC21" s="270"/>
      <c r="AD21" s="272" t="s">
        <v>508</v>
      </c>
      <c r="AE21" s="192" t="str">
        <f>+HLOOKUP($A$3,MBFS,14,FALSE)</f>
        <v>A05- Preparación</v>
      </c>
      <c r="AF21" s="192"/>
      <c r="AG21" s="193">
        <f>IF(AND(AI23="",AI24=""),0,0.1)</f>
        <v>0</v>
      </c>
      <c r="AH21" s="194">
        <f>IF(AG$6=0,0,AG21/AG$6)</f>
        <v>0</v>
      </c>
      <c r="AI21" s="195">
        <f>IF(AND(AI23="",AI24=""),-0.000001,AVERAGE(AI23:AI24))</f>
        <v>-9.9999999999999995E-7</v>
      </c>
      <c r="AJ21" s="196"/>
      <c r="AK21" s="232"/>
      <c r="AL21" s="270"/>
      <c r="AM21" s="272" t="s">
        <v>508</v>
      </c>
      <c r="AN21" s="192" t="str">
        <f>+HLOOKUP($A$3,MBFS,14,FALSE)</f>
        <v>A05- Preparación</v>
      </c>
      <c r="AO21" s="192"/>
      <c r="AP21" s="193">
        <f>IF(AND(AR23="",AR24=""),0,0.1)</f>
        <v>0</v>
      </c>
      <c r="AQ21" s="194">
        <f>IF(AP$6=0,0,AP21/AP$6)</f>
        <v>0</v>
      </c>
      <c r="AR21" s="195">
        <f>IF(AND(AR23="",AR24=""),-0.000001,AVERAGE(AR23:AR24))</f>
        <v>-9.9999999999999995E-7</v>
      </c>
      <c r="AS21" s="196"/>
      <c r="AT21" s="233"/>
    </row>
    <row r="22" spans="1:50" ht="21" hidden="1" outlineLevel="2">
      <c r="B22" s="270"/>
      <c r="C22" s="276"/>
      <c r="D22" s="211"/>
      <c r="E22" s="211"/>
      <c r="F22" s="199" t="s">
        <v>505</v>
      </c>
      <c r="G22" s="199" t="s">
        <v>506</v>
      </c>
      <c r="H22" s="212" t="s">
        <v>36</v>
      </c>
      <c r="I22" s="200"/>
      <c r="J22" s="222"/>
      <c r="K22" s="270"/>
      <c r="L22" s="276"/>
      <c r="M22" s="211"/>
      <c r="N22" s="211"/>
      <c r="O22" s="199" t="s">
        <v>505</v>
      </c>
      <c r="P22" s="199" t="s">
        <v>506</v>
      </c>
      <c r="Q22" s="212" t="s">
        <v>36</v>
      </c>
      <c r="R22" s="200"/>
      <c r="S22" s="222"/>
      <c r="T22" s="270"/>
      <c r="U22" s="276"/>
      <c r="V22" s="211"/>
      <c r="W22" s="211"/>
      <c r="X22" s="199" t="s">
        <v>505</v>
      </c>
      <c r="Y22" s="199" t="s">
        <v>506</v>
      </c>
      <c r="Z22" s="212" t="s">
        <v>36</v>
      </c>
      <c r="AA22" s="200"/>
      <c r="AB22" s="222"/>
      <c r="AC22" s="270"/>
      <c r="AD22" s="276"/>
      <c r="AE22" s="211"/>
      <c r="AF22" s="211"/>
      <c r="AG22" s="199" t="s">
        <v>505</v>
      </c>
      <c r="AH22" s="199" t="s">
        <v>506</v>
      </c>
      <c r="AI22" s="212" t="s">
        <v>36</v>
      </c>
      <c r="AJ22" s="200"/>
      <c r="AL22" s="270"/>
      <c r="AM22" s="276"/>
      <c r="AN22" s="211"/>
      <c r="AO22" s="211"/>
      <c r="AP22" s="199" t="s">
        <v>505</v>
      </c>
      <c r="AQ22" s="199" t="s">
        <v>506</v>
      </c>
      <c r="AR22" s="212" t="s">
        <v>36</v>
      </c>
      <c r="AS22" s="200"/>
      <c r="AT22" s="222"/>
    </row>
    <row r="23" spans="1:50" ht="21" hidden="1" outlineLevel="2">
      <c r="B23" s="270">
        <v>8</v>
      </c>
      <c r="C23" s="201" t="str">
        <f>VLOOKUP(B23,data,4,FALSE)</f>
        <v>I.3.1.1</v>
      </c>
      <c r="D23" s="257" t="str">
        <f>VLOOKUP(B23,data,D$2,FALSE)</f>
        <v>% diseño de calidad en Anexos III</v>
      </c>
      <c r="E23" s="258" t="str">
        <f>IF(VLOOKUP(B23,data,E$2,FALSE)="FYI","FYI","")</f>
        <v/>
      </c>
      <c r="F23" s="202" t="str">
        <f>IF(VLOOKUP(C23,PLAN,F$2,FALSE)="","",VLOOKUP(C23,PLAN,F$2,FALSE))</f>
        <v/>
      </c>
      <c r="G23" s="203" t="str">
        <f>IF(VLOOKUP(C23,PLAN,G$2,FALSE)="","",VLOOKUP(C23,PLAN,G$2,FALSE))</f>
        <v/>
      </c>
      <c r="H23" s="204" t="str">
        <f>IF(OR(F23="",F23=0,G23="",E23="FYI"),"",IF(G23=0,0,IF(G23&gt;F23,1.00001,G23/F23)))</f>
        <v/>
      </c>
      <c r="I23" s="200"/>
      <c r="J23" s="222"/>
      <c r="K23" s="270">
        <v>8</v>
      </c>
      <c r="L23" s="201" t="str">
        <f>VLOOKUP(K23,data,4,FALSE)</f>
        <v>I.3.1.1</v>
      </c>
      <c r="M23" s="257" t="str">
        <f>VLOOKUP(K23,data,M$2,FALSE)</f>
        <v>% diseño de calidad en Anexos III</v>
      </c>
      <c r="N23" s="258" t="str">
        <f>IF(VLOOKUP(K23,data,N$2,FALSE)="FYI","FYI","")</f>
        <v/>
      </c>
      <c r="O23" s="202" t="str">
        <f>IF(VLOOKUP(L23,PLAN,O$2,FALSE)="","",VLOOKUP(L23,PLAN,O$2,FALSE))</f>
        <v/>
      </c>
      <c r="P23" s="203" t="str">
        <f>IF(VLOOKUP(L23,PLAN,P$2,FALSE)="","",VLOOKUP(L23,PLAN,P$2,FALSE))</f>
        <v/>
      </c>
      <c r="Q23" s="204" t="str">
        <f>IF(OR(O23="",O23=0,P23="",N23="FYI"),"",IF(P23=0,0,IF(P23&gt;O23,1.00001,P23/O23)))</f>
        <v/>
      </c>
      <c r="R23" s="200"/>
      <c r="S23" s="222"/>
      <c r="T23" s="270">
        <v>8</v>
      </c>
      <c r="U23" s="201" t="str">
        <f>VLOOKUP(T23,data,4,FALSE)</f>
        <v>I.3.1.1</v>
      </c>
      <c r="V23" s="257" t="str">
        <f>VLOOKUP(T23,data,V$2,FALSE)</f>
        <v>% diseño de calidad en Anexos III</v>
      </c>
      <c r="W23" s="258" t="str">
        <f>IF(VLOOKUP(T23,data,W$2,FALSE)="FYI","FYI","")</f>
        <v/>
      </c>
      <c r="X23" s="202" t="str">
        <f>IF(VLOOKUP(U23,PLAN,X$2,FALSE)="","",VLOOKUP(U23,PLAN,X$2,FALSE))</f>
        <v/>
      </c>
      <c r="Y23" s="203" t="str">
        <f>IF(VLOOKUP(U23,PLAN,Y$2,FALSE)="","",VLOOKUP(U23,PLAN,Y$2,FALSE))</f>
        <v/>
      </c>
      <c r="Z23" s="204" t="str">
        <f>IF(OR(X23="",X23=0,Y23="",W23="FYI"),"",IF(Y23=0,0,IF(Y23&gt;X23,1.00001,Y23/X23)))</f>
        <v/>
      </c>
      <c r="AA23" s="200"/>
      <c r="AB23" s="222"/>
      <c r="AC23" s="270">
        <v>8</v>
      </c>
      <c r="AD23" s="201" t="str">
        <f>VLOOKUP(AC23,data,4,FALSE)</f>
        <v>I.3.1.1</v>
      </c>
      <c r="AE23" s="257" t="str">
        <f>VLOOKUP(AC23,data,AE$2,FALSE)</f>
        <v>% diseño de calidad en Anexos III</v>
      </c>
      <c r="AF23" s="258" t="str">
        <f>IF(VLOOKUP(AC23,data,AF$2,FALSE)="FYI","FYI","")</f>
        <v/>
      </c>
      <c r="AG23" s="202" t="str">
        <f>IF(VLOOKUP(AD23,PLAN,AG$2,FALSE)="","",VLOOKUP(AD23,PLAN,AG$2,FALSE))</f>
        <v/>
      </c>
      <c r="AH23" s="203" t="str">
        <f>IF(VLOOKUP(AD23,PLAN,AH$2,FALSE)="","",VLOOKUP(AD23,PLAN,AH$2,FALSE))</f>
        <v/>
      </c>
      <c r="AI23" s="204" t="str">
        <f>IF(OR(AG23="",AG23=0,AH23="",AF23="FYI"),"",IF(AH23=0,0,IF(AH23&gt;AG23,1.00001,AH23/AG23)))</f>
        <v/>
      </c>
      <c r="AJ23" s="200"/>
      <c r="AL23" s="270">
        <v>8</v>
      </c>
      <c r="AM23" s="201" t="str">
        <f>VLOOKUP(AL23,data,4,FALSE)</f>
        <v>I.3.1.1</v>
      </c>
      <c r="AN23" s="257" t="str">
        <f>VLOOKUP(AL23,data,AN$2,FALSE)</f>
        <v>% diseño de calidad en Anexos III</v>
      </c>
      <c r="AO23" s="258" t="str">
        <f>IF(VLOOKUP(AL23,data,AO$2,FALSE)="FYI","FYI","")</f>
        <v/>
      </c>
      <c r="AP23" s="202" t="str">
        <f>IF(VLOOKUP(AM23,PLAN,AP$2,FALSE)="","",VLOOKUP(AM23,PLAN,AP$2,FALSE))</f>
        <v/>
      </c>
      <c r="AQ23" s="203" t="str">
        <f>IF(VLOOKUP(AM23,PLAN,AQ$2,FALSE)="","",VLOOKUP(AM23,PLAN,AQ$2,FALSE))</f>
        <v/>
      </c>
      <c r="AR23" s="204" t="str">
        <f>IF(OR(AP23="",AP23=0,AQ23="",AO23="FYI"),"",IF(AQ23=0,0,IF(AQ23&gt;AP23,1.00001,AQ23/AP23)))</f>
        <v/>
      </c>
      <c r="AS23" s="200"/>
      <c r="AT23" s="222"/>
    </row>
    <row r="24" spans="1:50" ht="21" hidden="1" outlineLevel="2">
      <c r="B24" s="270">
        <v>8.1999999999999993</v>
      </c>
      <c r="C24" s="201" t="str">
        <f>VLOOKUP(B24,data,4,FALSE)</f>
        <v>I.3.1.2</v>
      </c>
      <c r="D24" s="257" t="str">
        <f>VLOOKUP(B24,data,D$2,FALSE)</f>
        <v># de Annex III</v>
      </c>
      <c r="E24" s="258" t="str">
        <f>IF(VLOOKUP(B24,data,E$2,FALSE)="FYI","FYI","")</f>
        <v>FYI</v>
      </c>
      <c r="F24" s="205" t="str">
        <f>IF(VLOOKUP(C24,PLAN,F$2,FALSE)="","",VLOOKUP(C24,PLAN,F$2,FALSE))</f>
        <v/>
      </c>
      <c r="G24" s="206" t="str">
        <f>IF(VLOOKUP(C24,PLAN,G$2,FALSE)="","",VLOOKUP(C24,PLAN,G$2,FALSE))</f>
        <v/>
      </c>
      <c r="H24" s="204" t="str">
        <f>IF(OR(F24="",F24=0,G24="",E24="FYI"),"",IF(G24=0,0,IF(G24&gt;F24,1.00001,G24/F24)))</f>
        <v/>
      </c>
      <c r="I24" s="200"/>
      <c r="J24" s="222"/>
      <c r="K24" s="270">
        <v>8.1999999999999993</v>
      </c>
      <c r="L24" s="201" t="str">
        <f>VLOOKUP(K24,data,4,FALSE)</f>
        <v>I.3.1.2</v>
      </c>
      <c r="M24" s="257" t="str">
        <f>VLOOKUP(K24,data,M$2,FALSE)</f>
        <v># de Annex III</v>
      </c>
      <c r="N24" s="258" t="str">
        <f>IF(VLOOKUP(K24,data,N$2,FALSE)="FYI","FYI","")</f>
        <v>FYI</v>
      </c>
      <c r="O24" s="205" t="str">
        <f>IF(VLOOKUP(L24,PLAN,O$2,FALSE)="","",VLOOKUP(L24,PLAN,O$2,FALSE))</f>
        <v/>
      </c>
      <c r="P24" s="206" t="str">
        <f>IF(VLOOKUP(L24,PLAN,P$2,FALSE)="","",VLOOKUP(L24,PLAN,P$2,FALSE))</f>
        <v/>
      </c>
      <c r="Q24" s="204" t="str">
        <f>IF(OR(O24="",O24=0,P24="",N24="FYI"),"",IF(P24=0,0,IF(P24&gt;O24,1.00001,P24/O24)))</f>
        <v/>
      </c>
      <c r="R24" s="200"/>
      <c r="S24" s="222"/>
      <c r="T24" s="270">
        <v>8.1999999999999993</v>
      </c>
      <c r="U24" s="201" t="str">
        <f>VLOOKUP(T24,data,4,FALSE)</f>
        <v>I.3.1.2</v>
      </c>
      <c r="V24" s="257" t="str">
        <f>VLOOKUP(T24,data,V$2,FALSE)</f>
        <v># de Annex III</v>
      </c>
      <c r="W24" s="258" t="str">
        <f>IF(VLOOKUP(T24,data,W$2,FALSE)="FYI","FYI","")</f>
        <v>FYI</v>
      </c>
      <c r="X24" s="205" t="str">
        <f>IF(VLOOKUP(U24,PLAN,X$2,FALSE)="","",VLOOKUP(U24,PLAN,X$2,FALSE))</f>
        <v/>
      </c>
      <c r="Y24" s="206" t="str">
        <f>IF(VLOOKUP(U24,PLAN,Y$2,FALSE)="","",VLOOKUP(U24,PLAN,Y$2,FALSE))</f>
        <v/>
      </c>
      <c r="Z24" s="204" t="str">
        <f>IF(OR(X24="",X24=0,Y24="",W24="FYI"),"",IF(Y24=0,0,IF(Y24&gt;X24,1.00001,Y24/X24)))</f>
        <v/>
      </c>
      <c r="AA24" s="200"/>
      <c r="AB24" s="222"/>
      <c r="AC24" s="270">
        <v>8.1999999999999993</v>
      </c>
      <c r="AD24" s="201" t="str">
        <f>VLOOKUP(AC24,data,4,FALSE)</f>
        <v>I.3.1.2</v>
      </c>
      <c r="AE24" s="257" t="str">
        <f>VLOOKUP(AC24,data,AE$2,FALSE)</f>
        <v># de Annex III</v>
      </c>
      <c r="AF24" s="258" t="str">
        <f>IF(VLOOKUP(AC24,data,AF$2,FALSE)="FYI","FYI","")</f>
        <v>FYI</v>
      </c>
      <c r="AG24" s="205" t="str">
        <f>IF(VLOOKUP(AD24,PLAN,AG$2,FALSE)="","",VLOOKUP(AD24,PLAN,AG$2,FALSE))</f>
        <v/>
      </c>
      <c r="AH24" s="206" t="str">
        <f>IF(VLOOKUP(AD24,PLAN,AH$2,FALSE)="","",VLOOKUP(AD24,PLAN,AH$2,FALSE))</f>
        <v/>
      </c>
      <c r="AI24" s="204" t="str">
        <f>IF(OR(AG24="",AG24=0,AH24="",AF24="FYI"),"",IF(AH24=0,0,IF(AH24&gt;AG24,1.00001,AH24/AG24)))</f>
        <v/>
      </c>
      <c r="AJ24" s="200"/>
      <c r="AL24" s="270">
        <v>8.1999999999999993</v>
      </c>
      <c r="AM24" s="201" t="str">
        <f>VLOOKUP(AL24,data,4,FALSE)</f>
        <v>I.3.1.2</v>
      </c>
      <c r="AN24" s="257" t="str">
        <f>VLOOKUP(AL24,data,AN$2,FALSE)</f>
        <v># de Annex III</v>
      </c>
      <c r="AO24" s="258" t="str">
        <f>IF(VLOOKUP(AL24,data,AO$2,FALSE)="FYI","FYI","")</f>
        <v>FYI</v>
      </c>
      <c r="AP24" s="205" t="str">
        <f>IF(VLOOKUP(AM24,PLAN,AP$2,FALSE)="","",VLOOKUP(AM24,PLAN,AP$2,FALSE))</f>
        <v/>
      </c>
      <c r="AQ24" s="206" t="str">
        <f>IF(VLOOKUP(AM24,PLAN,AQ$2,FALSE)="","",VLOOKUP(AM24,PLAN,AQ$2,FALSE))</f>
        <v/>
      </c>
      <c r="AR24" s="204" t="str">
        <f>IF(OR(AP24="",AP24=0,AQ24="",AO24="FYI"),"",IF(AQ24=0,0,IF(AQ24&gt;AP24,1.00001,AQ24/AP24)))</f>
        <v/>
      </c>
      <c r="AS24" s="200"/>
      <c r="AT24" s="222"/>
    </row>
    <row r="25" spans="1:50" ht="21" hidden="1" outlineLevel="2">
      <c r="B25" s="270"/>
      <c r="C25" s="273"/>
      <c r="D25" s="198"/>
      <c r="E25" s="198"/>
      <c r="F25" s="198"/>
      <c r="G25" s="198"/>
      <c r="H25" s="214"/>
      <c r="I25" s="200"/>
      <c r="J25" s="222"/>
      <c r="K25" s="270"/>
      <c r="L25" s="273"/>
      <c r="M25" s="198"/>
      <c r="N25" s="198"/>
      <c r="O25" s="198"/>
      <c r="P25" s="198"/>
      <c r="Q25" s="214"/>
      <c r="R25" s="200"/>
      <c r="S25" s="222"/>
      <c r="T25" s="270"/>
      <c r="U25" s="273"/>
      <c r="V25" s="198"/>
      <c r="W25" s="198"/>
      <c r="X25" s="198"/>
      <c r="Y25" s="198"/>
      <c r="Z25" s="214"/>
      <c r="AA25" s="200"/>
      <c r="AB25" s="222"/>
      <c r="AC25" s="270"/>
      <c r="AD25" s="273"/>
      <c r="AE25" s="198"/>
      <c r="AF25" s="198"/>
      <c r="AG25" s="198"/>
      <c r="AH25" s="198"/>
      <c r="AI25" s="214"/>
      <c r="AJ25" s="200"/>
      <c r="AL25" s="270"/>
      <c r="AM25" s="273"/>
      <c r="AN25" s="198"/>
      <c r="AO25" s="198"/>
      <c r="AP25" s="198"/>
      <c r="AQ25" s="198"/>
      <c r="AR25" s="214"/>
      <c r="AS25" s="200"/>
      <c r="AT25" s="222"/>
    </row>
    <row r="26" spans="1:50" ht="21" hidden="1" outlineLevel="1">
      <c r="A26" s="232"/>
      <c r="B26" s="270"/>
      <c r="C26" s="272" t="s">
        <v>509</v>
      </c>
      <c r="D26" s="192" t="str">
        <f>+HLOOKUP($A$3,MBFS,15,FALSE)</f>
        <v>A06- Supervisión</v>
      </c>
      <c r="E26" s="192"/>
      <c r="F26" s="193">
        <f>IF(AND(H28="",H29="",H30="",H31="",H32="",H33="",H34="",H35="",H36="",H37="",H38="",H39="",H40="",H41="",H42="",H43="",H44="",H45="",H46="",H47="",H48=""),0,0.7)</f>
        <v>0</v>
      </c>
      <c r="G26" s="194">
        <f>IF(F$6=0,0,F26/F$6)</f>
        <v>0</v>
      </c>
      <c r="H26" s="195">
        <f>IF(AND(H28="",H29="",H30="",H31="",H32="",H33="",H34="",H35="",H36="",H37="",H38="",H39="",H40="",H41="",H42="",H43="",H44="",H45="",H46="",H47="",H48=""),-0.000001,AVERAGE(H28:H48))</f>
        <v>-9.9999999999999995E-7</v>
      </c>
      <c r="I26" s="196"/>
      <c r="J26" s="233"/>
      <c r="K26" s="270"/>
      <c r="L26" s="272" t="s">
        <v>509</v>
      </c>
      <c r="M26" s="192" t="str">
        <f>+HLOOKUP($A$3,MBFS,15,FALSE)</f>
        <v>A06- Supervisión</v>
      </c>
      <c r="N26" s="192"/>
      <c r="O26" s="193">
        <f>IF(AND(Q28="",Q29="",Q30="",Q31="",Q32="",Q33="",Q34="",Q35="",Q36="",Q37="",Q38="",Q39="",Q40="",Q41="",Q42="",Q43="",Q44="",Q45="",Q46="",Q47="",Q48=""),0,0.7)</f>
        <v>0</v>
      </c>
      <c r="P26" s="194">
        <f>IF(O$6=0,0,O26/O$6)</f>
        <v>0</v>
      </c>
      <c r="Q26" s="195">
        <f>IF(AND(Q28="",Q29="",Q30="",Q31="",Q32="",Q33="",Q34="",Q35="",Q36="",Q37="",Q38="",Q39="",Q40="",Q41="",Q42="",Q43="",Q44="",Q45="",Q46="",Q47="",Q48=""),-0.000001,AVERAGE(Q28:Q48))</f>
        <v>-9.9999999999999995E-7</v>
      </c>
      <c r="R26" s="196"/>
      <c r="S26" s="233"/>
      <c r="T26" s="270"/>
      <c r="U26" s="272" t="s">
        <v>509</v>
      </c>
      <c r="V26" s="192" t="str">
        <f>+HLOOKUP($A$3,MBFS,15,FALSE)</f>
        <v>A06- Supervisión</v>
      </c>
      <c r="W26" s="192"/>
      <c r="X26" s="193">
        <f>IF(AND(Z28="",Z29="",Z30="",Z31="",Z32="",Z33="",Z34="",Z35="",Z36="",Z37="",Z38="",Z39="",Z40="",Z41="",Z42="",Z43="",Z44="",Z45="",Z46="",Z47="",Z48=""),0,0.7)</f>
        <v>0</v>
      </c>
      <c r="Y26" s="194">
        <f>IF(X$6=0,0,X26/X$6)</f>
        <v>0</v>
      </c>
      <c r="Z26" s="195">
        <f>IF(AND(Z28="",Z29="",Z30="",Z31="",Z32="",Z33="",Z34="",Z35="",Z36="",Z37="",Z38="",Z39="",Z40="",Z41="",Z42="",Z43="",Z44="",Z45="",Z46="",Z47="",Z48=""),-0.000001,AVERAGE(Z28:Z48))</f>
        <v>-9.9999999999999995E-7</v>
      </c>
      <c r="AA26" s="196"/>
      <c r="AB26" s="233"/>
      <c r="AC26" s="270"/>
      <c r="AD26" s="272" t="s">
        <v>509</v>
      </c>
      <c r="AE26" s="192" t="str">
        <f>+HLOOKUP($A$3,MBFS,15,FALSE)</f>
        <v>A06- Supervisión</v>
      </c>
      <c r="AF26" s="192"/>
      <c r="AG26" s="193">
        <f>IF(AND(AI28="",AI29="",AI30="",AI31="",AI32="",AI33="",AI34="",AI35="",AI36="",AI37="",AI38="",AI39="",AI40="",AI41="",AI42="",AI43="",AI44="",AI45="",AI46="",AI47="",AI48=""),0,0.7)</f>
        <v>0</v>
      </c>
      <c r="AH26" s="194">
        <f>IF(AG$6=0,0,AG26/AG$6)</f>
        <v>0</v>
      </c>
      <c r="AI26" s="195">
        <f>IF(AND(AI28="",AI29="",AI30="",AI31="",AI32="",AI33="",AI34="",AI35="",AI36="",AI37="",AI38="",AI39="",AI40="",AI41="",AI42="",AI43="",AI44="",AI45="",AI46="",AI47="",AI48=""),-0.000001,AVERAGE(AI28:AI48))</f>
        <v>-9.9999999999999995E-7</v>
      </c>
      <c r="AJ26" s="196"/>
      <c r="AK26" s="232"/>
      <c r="AL26" s="270"/>
      <c r="AM26" s="272" t="s">
        <v>509</v>
      </c>
      <c r="AN26" s="192" t="str">
        <f>+HLOOKUP($A$3,MBFS,15,FALSE)</f>
        <v>A06- Supervisión</v>
      </c>
      <c r="AO26" s="192"/>
      <c r="AP26" s="193">
        <f>IF(AND(AR28="",AR29="",AR30="",AR31="",AR32="",AR33="",AR34="",AR35="",AR36="",AR37="",AR38="",AR39="",AR40="",AR41="",AR42="",AR43="",AR44="",AR45="",AR46="",AR47="",AR48=""),0,0.7)</f>
        <v>0.7</v>
      </c>
      <c r="AQ26" s="194">
        <f>IF(AP$6=0,0,AP26/AP$6)</f>
        <v>0.77777777777777779</v>
      </c>
      <c r="AR26" s="195">
        <f>IF(AND(AR28="",AR29="",AR30="",AR31="",AR32="",AR33="",AR34="",AR35="",AR36="",AR37="",AR38="",AR39="",AR40="",AR41="",AR42="",AR43="",AR44="",AR45="",AR46="",AR47="",AR48=""),-0.000001,AVERAGE(AR28:AR48))</f>
        <v>0</v>
      </c>
      <c r="AS26" s="196"/>
      <c r="AT26" s="233"/>
    </row>
    <row r="27" spans="1:50" ht="21" hidden="1" outlineLevel="2">
      <c r="B27" s="270"/>
      <c r="C27" s="276"/>
      <c r="D27" s="211"/>
      <c r="E27" s="211"/>
      <c r="F27" s="199" t="s">
        <v>505</v>
      </c>
      <c r="G27" s="199" t="s">
        <v>506</v>
      </c>
      <c r="H27" s="212" t="s">
        <v>36</v>
      </c>
      <c r="I27" s="200"/>
      <c r="J27" s="222"/>
      <c r="K27" s="270"/>
      <c r="L27" s="276"/>
      <c r="M27" s="211"/>
      <c r="N27" s="211"/>
      <c r="O27" s="199" t="s">
        <v>505</v>
      </c>
      <c r="P27" s="199" t="s">
        <v>506</v>
      </c>
      <c r="Q27" s="212" t="s">
        <v>36</v>
      </c>
      <c r="R27" s="200"/>
      <c r="S27" s="222"/>
      <c r="T27" s="270"/>
      <c r="U27" s="276"/>
      <c r="V27" s="211"/>
      <c r="W27" s="211"/>
      <c r="X27" s="199" t="s">
        <v>505</v>
      </c>
      <c r="Y27" s="199" t="s">
        <v>506</v>
      </c>
      <c r="Z27" s="212" t="s">
        <v>36</v>
      </c>
      <c r="AA27" s="200"/>
      <c r="AB27" s="222"/>
      <c r="AC27" s="270"/>
      <c r="AD27" s="276"/>
      <c r="AE27" s="211"/>
      <c r="AF27" s="211"/>
      <c r="AG27" s="199" t="s">
        <v>505</v>
      </c>
      <c r="AH27" s="199" t="s">
        <v>506</v>
      </c>
      <c r="AI27" s="212" t="s">
        <v>36</v>
      </c>
      <c r="AJ27" s="200"/>
      <c r="AL27" s="270"/>
      <c r="AM27" s="276"/>
      <c r="AN27" s="211"/>
      <c r="AO27" s="211"/>
      <c r="AP27" s="199" t="s">
        <v>505</v>
      </c>
      <c r="AQ27" s="199" t="s">
        <v>506</v>
      </c>
      <c r="AR27" s="212" t="s">
        <v>36</v>
      </c>
      <c r="AS27" s="200"/>
      <c r="AT27" s="222"/>
    </row>
    <row r="28" spans="1:50" ht="21" hidden="1" outlineLevel="2">
      <c r="B28" s="270">
        <v>9</v>
      </c>
      <c r="C28" s="201" t="str">
        <f t="shared" ref="C28:C43" si="6">VLOOKUP(B28,data,4,FALSE)</f>
        <v>I.4.1</v>
      </c>
      <c r="D28" s="257" t="str">
        <f t="shared" ref="D28:D46" si="7">VLOOKUP(B28,data,D$2,FALSE)</f>
        <v>% Reportes Fcieros audit en tiempo</v>
      </c>
      <c r="E28" s="258" t="str">
        <f t="shared" ref="E28:E48" si="8">IF(VLOOKUP(B28,data,E$2,FALSE)="FYI","FYI","")</f>
        <v/>
      </c>
      <c r="F28" s="202" t="str">
        <f t="shared" ref="F28:F32" si="9">IF(VLOOKUP(C28,PLAN,F$2,FALSE)="","",VLOOKUP(C28,PLAN,F$2,FALSE))</f>
        <v/>
      </c>
      <c r="G28" s="203" t="str">
        <f t="shared" ref="G28:G32" si="10">IF(VLOOKUP(C28,PLAN,G$2,FALSE)="","",VLOOKUP(C28,PLAN,G$2,FALSE))</f>
        <v/>
      </c>
      <c r="H28" s="204" t="str">
        <f t="shared" ref="H28:H46" si="11">IF(OR(F28="",F28=0,G28="",E28="FYI"),"",IF(G28=0,0,IF(G28&gt;F28,1.00001,G28/F28)))</f>
        <v/>
      </c>
      <c r="I28" s="200"/>
      <c r="J28" s="222"/>
      <c r="K28" s="270">
        <v>9</v>
      </c>
      <c r="L28" s="201" t="str">
        <f t="shared" ref="L28:L48" si="12">VLOOKUP(K28,data,4,FALSE)</f>
        <v>I.4.1</v>
      </c>
      <c r="M28" s="257" t="str">
        <f t="shared" ref="M28:M48" si="13">VLOOKUP(K28,data,M$2,FALSE)</f>
        <v>% Reportes Fcieros audit en tiempo</v>
      </c>
      <c r="N28" s="258" t="str">
        <f t="shared" ref="N28:N48" si="14">IF(VLOOKUP(K28,data,N$2,FALSE)="FYI","FYI","")</f>
        <v/>
      </c>
      <c r="O28" s="202" t="str">
        <f t="shared" ref="O28:O48" si="15">IF(VLOOKUP(L28,PLAN,O$2,FALSE)="","",VLOOKUP(L28,PLAN,O$2,FALSE))</f>
        <v/>
      </c>
      <c r="P28" s="203" t="str">
        <f t="shared" ref="P28:P48" si="16">IF(VLOOKUP(L28,PLAN,P$2,FALSE)="","",VLOOKUP(L28,PLAN,P$2,FALSE))</f>
        <v/>
      </c>
      <c r="Q28" s="204" t="str">
        <f t="shared" ref="Q28:Q48" si="17">IF(OR(O28="",O28=0,P28="",N28="FYI"),"",IF(P28=0,0,IF(P28&gt;O28,1.00001,P28/O28)))</f>
        <v/>
      </c>
      <c r="R28" s="200"/>
      <c r="S28" s="222"/>
      <c r="T28" s="270">
        <v>9</v>
      </c>
      <c r="U28" s="201" t="str">
        <f t="shared" ref="U28:U48" si="18">VLOOKUP(T28,data,4,FALSE)</f>
        <v>I.4.1</v>
      </c>
      <c r="V28" s="257" t="str">
        <f t="shared" ref="V28:V48" si="19">VLOOKUP(T28,data,V$2,FALSE)</f>
        <v>% Reportes Fcieros audit en tiempo</v>
      </c>
      <c r="W28" s="258" t="str">
        <f t="shared" ref="W28:W48" si="20">IF(VLOOKUP(T28,data,W$2,FALSE)="FYI","FYI","")</f>
        <v/>
      </c>
      <c r="X28" s="202" t="str">
        <f t="shared" ref="X28:X48" si="21">IF(VLOOKUP(U28,PLAN,X$2,FALSE)="","",VLOOKUP(U28,PLAN,X$2,FALSE))</f>
        <v/>
      </c>
      <c r="Y28" s="203" t="str">
        <f t="shared" ref="Y28:Y48" si="22">IF(VLOOKUP(U28,PLAN,Y$2,FALSE)="","",VLOOKUP(U28,PLAN,Y$2,FALSE))</f>
        <v/>
      </c>
      <c r="Z28" s="204" t="str">
        <f t="shared" ref="Z28:Z48" si="23">IF(OR(X28="",X28=0,Y28="",W28="FYI"),"",IF(Y28=0,0,IF(Y28&gt;X28,1.00001,Y28/X28)))</f>
        <v/>
      </c>
      <c r="AA28" s="200"/>
      <c r="AB28" s="222"/>
      <c r="AC28" s="270">
        <v>9</v>
      </c>
      <c r="AD28" s="201" t="str">
        <f t="shared" ref="AD28:AD48" si="24">VLOOKUP(AC28,data,4,FALSE)</f>
        <v>I.4.1</v>
      </c>
      <c r="AE28" s="257" t="str">
        <f t="shared" ref="AE28:AE48" si="25">VLOOKUP(AC28,data,AE$2,FALSE)</f>
        <v>% Reportes Fcieros audit en tiempo</v>
      </c>
      <c r="AF28" s="258" t="str">
        <f t="shared" ref="AF28:AF48" si="26">IF(VLOOKUP(AC28,data,AF$2,FALSE)="FYI","FYI","")</f>
        <v/>
      </c>
      <c r="AG28" s="202" t="str">
        <f t="shared" ref="AG28:AG48" si="27">IF(VLOOKUP(AD28,PLAN,AG$2,FALSE)="","",VLOOKUP(AD28,PLAN,AG$2,FALSE))</f>
        <v/>
      </c>
      <c r="AH28" s="203" t="str">
        <f t="shared" ref="AH28:AH48" si="28">IF(VLOOKUP(AD28,PLAN,AH$2,FALSE)="","",VLOOKUP(AD28,PLAN,AH$2,FALSE))</f>
        <v/>
      </c>
      <c r="AI28" s="204" t="str">
        <f t="shared" ref="AI28:AI48" si="29">IF(OR(AG28="",AG28=0,AH28="",AF28="FYI"),"",IF(AH28=0,0,IF(AH28&gt;AG28,1.00001,AH28/AG28)))</f>
        <v/>
      </c>
      <c r="AJ28" s="200"/>
      <c r="AL28" s="270">
        <v>9</v>
      </c>
      <c r="AM28" s="201" t="str">
        <f t="shared" ref="AM28:AM48" si="30">VLOOKUP(AL28,data,4,FALSE)</f>
        <v>I.4.1</v>
      </c>
      <c r="AN28" s="257" t="str">
        <f t="shared" ref="AN28:AN48" si="31">VLOOKUP(AL28,data,AN$2,FALSE)</f>
        <v>% Reportes Fcieros audit en tiempo</v>
      </c>
      <c r="AO28" s="258" t="str">
        <f t="shared" ref="AO28:AO48" si="32">IF(VLOOKUP(AL28,data,AO$2,FALSE)="FYI","FYI","")</f>
        <v/>
      </c>
      <c r="AP28" s="202" t="str">
        <f t="shared" ref="AP28:AP48" si="33">IF(VLOOKUP(AM28,PLAN,AP$2,FALSE)="","",VLOOKUP(AM28,PLAN,AP$2,FALSE))</f>
        <v/>
      </c>
      <c r="AQ28" s="203" t="str">
        <f t="shared" ref="AQ28:AQ48" si="34">IF(VLOOKUP(AM28,PLAN,AQ$2,FALSE)="","",VLOOKUP(AM28,PLAN,AQ$2,FALSE))</f>
        <v/>
      </c>
      <c r="AR28" s="204" t="str">
        <f t="shared" ref="AR28:AR48" si="35">IF(OR(AP28="",AP28=0,AQ28="",AO28="FYI"),"",IF(AQ28=0,0,IF(AQ28&gt;AP28,1.00001,AQ28/AP28)))</f>
        <v/>
      </c>
      <c r="AS28" s="200"/>
      <c r="AT28" s="222"/>
      <c r="AX28" s="235"/>
    </row>
    <row r="29" spans="1:50" ht="21" hidden="1" outlineLevel="2">
      <c r="B29" s="270">
        <v>10</v>
      </c>
      <c r="C29" s="201" t="str">
        <f t="shared" si="6"/>
        <v>I.42.1</v>
      </c>
      <c r="D29" s="257" t="str">
        <f t="shared" si="7"/>
        <v>% calidad procesos LPI</v>
      </c>
      <c r="E29" s="258" t="str">
        <f t="shared" si="8"/>
        <v/>
      </c>
      <c r="F29" s="202" t="str">
        <f t="shared" si="9"/>
        <v/>
      </c>
      <c r="G29" s="203" t="str">
        <f t="shared" si="10"/>
        <v/>
      </c>
      <c r="H29" s="204" t="str">
        <f t="shared" si="11"/>
        <v/>
      </c>
      <c r="I29" s="200"/>
      <c r="J29" s="222"/>
      <c r="K29" s="270">
        <v>10</v>
      </c>
      <c r="L29" s="201" t="str">
        <f t="shared" si="12"/>
        <v>I.42.1</v>
      </c>
      <c r="M29" s="257" t="str">
        <f t="shared" si="13"/>
        <v>% calidad procesos LPI</v>
      </c>
      <c r="N29" s="258" t="str">
        <f t="shared" si="14"/>
        <v/>
      </c>
      <c r="O29" s="202" t="str">
        <f t="shared" si="15"/>
        <v/>
      </c>
      <c r="P29" s="203" t="str">
        <f t="shared" si="16"/>
        <v/>
      </c>
      <c r="Q29" s="204" t="str">
        <f t="shared" si="17"/>
        <v/>
      </c>
      <c r="R29" s="200"/>
      <c r="S29" s="222"/>
      <c r="T29" s="270">
        <v>10</v>
      </c>
      <c r="U29" s="201" t="str">
        <f t="shared" si="18"/>
        <v>I.42.1</v>
      </c>
      <c r="V29" s="257" t="str">
        <f t="shared" si="19"/>
        <v>% calidad procesos LPI</v>
      </c>
      <c r="W29" s="258" t="str">
        <f t="shared" si="20"/>
        <v/>
      </c>
      <c r="X29" s="202" t="str">
        <f t="shared" si="21"/>
        <v/>
      </c>
      <c r="Y29" s="203" t="str">
        <f t="shared" si="22"/>
        <v/>
      </c>
      <c r="Z29" s="204" t="str">
        <f t="shared" si="23"/>
        <v/>
      </c>
      <c r="AA29" s="200"/>
      <c r="AB29" s="222"/>
      <c r="AC29" s="270">
        <v>10</v>
      </c>
      <c r="AD29" s="201" t="str">
        <f t="shared" si="24"/>
        <v>I.42.1</v>
      </c>
      <c r="AE29" s="257" t="str">
        <f t="shared" si="25"/>
        <v>% calidad procesos LPI</v>
      </c>
      <c r="AF29" s="258" t="str">
        <f t="shared" si="26"/>
        <v/>
      </c>
      <c r="AG29" s="202" t="str">
        <f t="shared" si="27"/>
        <v/>
      </c>
      <c r="AH29" s="203" t="str">
        <f t="shared" si="28"/>
        <v/>
      </c>
      <c r="AI29" s="204" t="str">
        <f t="shared" si="29"/>
        <v/>
      </c>
      <c r="AJ29" s="200"/>
      <c r="AL29" s="270">
        <v>10</v>
      </c>
      <c r="AM29" s="201" t="str">
        <f t="shared" si="30"/>
        <v>I.42.1</v>
      </c>
      <c r="AN29" s="257" t="str">
        <f t="shared" si="31"/>
        <v>% calidad procesos LPI</v>
      </c>
      <c r="AO29" s="258" t="str">
        <f t="shared" si="32"/>
        <v/>
      </c>
      <c r="AP29" s="202" t="str">
        <f t="shared" si="33"/>
        <v/>
      </c>
      <c r="AQ29" s="203" t="str">
        <f t="shared" si="34"/>
        <v/>
      </c>
      <c r="AR29" s="204" t="str">
        <f t="shared" si="35"/>
        <v/>
      </c>
      <c r="AS29" s="200"/>
      <c r="AT29" s="222"/>
    </row>
    <row r="30" spans="1:50" ht="21" hidden="1" outlineLevel="2">
      <c r="B30" s="270">
        <v>10.199999999999999</v>
      </c>
      <c r="C30" s="201" t="str">
        <f t="shared" ref="C30" si="36">VLOOKUP(B30,data,4,FALSE)</f>
        <v>I.4.2.2</v>
      </c>
      <c r="D30" s="257" t="str">
        <f t="shared" ref="D30" si="37">VLOOKUP(B30,data,D$2,FALSE)</f>
        <v># de procesos LPI</v>
      </c>
      <c r="E30" s="258" t="str">
        <f t="shared" si="8"/>
        <v>FYI</v>
      </c>
      <c r="F30" s="205" t="str">
        <f t="shared" si="9"/>
        <v/>
      </c>
      <c r="G30" s="206" t="str">
        <f t="shared" si="10"/>
        <v/>
      </c>
      <c r="H30" s="204" t="str">
        <f t="shared" ref="H30" si="38">IF(OR(F30="",F30=0,G30="",E30="FYI"),"",IF(G30=0,0,IF(G30&gt;F30,1.00001,G30/F30)))</f>
        <v/>
      </c>
      <c r="I30" s="200"/>
      <c r="J30" s="222"/>
      <c r="K30" s="270">
        <v>10.199999999999999</v>
      </c>
      <c r="L30" s="201" t="str">
        <f t="shared" si="12"/>
        <v>I.4.2.2</v>
      </c>
      <c r="M30" s="257" t="str">
        <f t="shared" si="13"/>
        <v># de procesos LPI</v>
      </c>
      <c r="N30" s="258" t="str">
        <f t="shared" si="14"/>
        <v>FYI</v>
      </c>
      <c r="O30" s="205" t="str">
        <f t="shared" si="15"/>
        <v/>
      </c>
      <c r="P30" s="206" t="str">
        <f t="shared" si="16"/>
        <v/>
      </c>
      <c r="Q30" s="204" t="str">
        <f t="shared" si="17"/>
        <v/>
      </c>
      <c r="R30" s="200"/>
      <c r="S30" s="222"/>
      <c r="T30" s="270">
        <v>10.199999999999999</v>
      </c>
      <c r="U30" s="201" t="str">
        <f t="shared" si="18"/>
        <v>I.4.2.2</v>
      </c>
      <c r="V30" s="257" t="str">
        <f t="shared" si="19"/>
        <v># de procesos LPI</v>
      </c>
      <c r="W30" s="258" t="str">
        <f t="shared" si="20"/>
        <v>FYI</v>
      </c>
      <c r="X30" s="205" t="str">
        <f t="shared" si="21"/>
        <v/>
      </c>
      <c r="Y30" s="206" t="str">
        <f t="shared" si="22"/>
        <v/>
      </c>
      <c r="Z30" s="204" t="str">
        <f t="shared" si="23"/>
        <v/>
      </c>
      <c r="AA30" s="200"/>
      <c r="AB30" s="222"/>
      <c r="AC30" s="270">
        <v>10.199999999999999</v>
      </c>
      <c r="AD30" s="201" t="str">
        <f t="shared" si="24"/>
        <v>I.4.2.2</v>
      </c>
      <c r="AE30" s="257" t="str">
        <f t="shared" si="25"/>
        <v># de procesos LPI</v>
      </c>
      <c r="AF30" s="258" t="str">
        <f t="shared" si="26"/>
        <v>FYI</v>
      </c>
      <c r="AG30" s="205" t="str">
        <f t="shared" si="27"/>
        <v/>
      </c>
      <c r="AH30" s="206" t="str">
        <f t="shared" si="28"/>
        <v/>
      </c>
      <c r="AI30" s="204" t="str">
        <f t="shared" si="29"/>
        <v/>
      </c>
      <c r="AJ30" s="200"/>
      <c r="AL30" s="270">
        <v>10.199999999999999</v>
      </c>
      <c r="AM30" s="201" t="str">
        <f t="shared" si="30"/>
        <v>I.4.2.2</v>
      </c>
      <c r="AN30" s="257" t="str">
        <f t="shared" si="31"/>
        <v># de procesos LPI</v>
      </c>
      <c r="AO30" s="258" t="str">
        <f t="shared" si="32"/>
        <v>FYI</v>
      </c>
      <c r="AP30" s="205" t="str">
        <f t="shared" si="33"/>
        <v/>
      </c>
      <c r="AQ30" s="206" t="str">
        <f t="shared" si="34"/>
        <v/>
      </c>
      <c r="AR30" s="204" t="str">
        <f t="shared" si="35"/>
        <v/>
      </c>
      <c r="AS30" s="200"/>
      <c r="AT30" s="222"/>
    </row>
    <row r="31" spans="1:50" ht="21" hidden="1" outlineLevel="2">
      <c r="B31" s="270">
        <v>11</v>
      </c>
      <c r="C31" s="201" t="str">
        <f t="shared" si="6"/>
        <v>I.4.3</v>
      </c>
      <c r="D31" s="257" t="str">
        <f t="shared" si="7"/>
        <v># días prom &gt;200K (ICB,SBCC)</v>
      </c>
      <c r="E31" s="258" t="str">
        <f t="shared" si="8"/>
        <v>FYI</v>
      </c>
      <c r="F31" s="205" t="str">
        <f t="shared" si="9"/>
        <v/>
      </c>
      <c r="G31" s="206" t="str">
        <f t="shared" si="10"/>
        <v/>
      </c>
      <c r="H31" s="204" t="str">
        <f t="shared" si="11"/>
        <v/>
      </c>
      <c r="I31" s="200"/>
      <c r="J31" s="222"/>
      <c r="K31" s="270">
        <v>11</v>
      </c>
      <c r="L31" s="201" t="str">
        <f t="shared" si="12"/>
        <v>I.4.3</v>
      </c>
      <c r="M31" s="257" t="str">
        <f t="shared" si="13"/>
        <v># días prom &gt;200K (ICB,SBCC)</v>
      </c>
      <c r="N31" s="258" t="str">
        <f t="shared" si="14"/>
        <v>FYI</v>
      </c>
      <c r="O31" s="205" t="str">
        <f t="shared" si="15"/>
        <v/>
      </c>
      <c r="P31" s="206" t="str">
        <f t="shared" si="16"/>
        <v/>
      </c>
      <c r="Q31" s="204" t="str">
        <f t="shared" si="17"/>
        <v/>
      </c>
      <c r="R31" s="200"/>
      <c r="S31" s="222"/>
      <c r="T31" s="270">
        <v>11</v>
      </c>
      <c r="U31" s="201" t="str">
        <f t="shared" si="18"/>
        <v>I.4.3</v>
      </c>
      <c r="V31" s="257" t="str">
        <f t="shared" si="19"/>
        <v># días prom &gt;200K (ICB,SBCC)</v>
      </c>
      <c r="W31" s="258" t="str">
        <f t="shared" si="20"/>
        <v>FYI</v>
      </c>
      <c r="X31" s="205" t="str">
        <f t="shared" si="21"/>
        <v/>
      </c>
      <c r="Y31" s="206" t="str">
        <f t="shared" si="22"/>
        <v/>
      </c>
      <c r="Z31" s="204" t="str">
        <f t="shared" si="23"/>
        <v/>
      </c>
      <c r="AA31" s="200"/>
      <c r="AB31" s="222"/>
      <c r="AC31" s="270">
        <v>11</v>
      </c>
      <c r="AD31" s="201" t="str">
        <f t="shared" si="24"/>
        <v>I.4.3</v>
      </c>
      <c r="AE31" s="257" t="str">
        <f t="shared" si="25"/>
        <v># días prom &gt;200K (ICB,SBCC)</v>
      </c>
      <c r="AF31" s="258" t="str">
        <f t="shared" si="26"/>
        <v>FYI</v>
      </c>
      <c r="AG31" s="205" t="str">
        <f t="shared" si="27"/>
        <v/>
      </c>
      <c r="AH31" s="206" t="str">
        <f t="shared" si="28"/>
        <v/>
      </c>
      <c r="AI31" s="204" t="str">
        <f t="shared" si="29"/>
        <v/>
      </c>
      <c r="AJ31" s="200"/>
      <c r="AL31" s="270">
        <v>11</v>
      </c>
      <c r="AM31" s="201" t="str">
        <f t="shared" si="30"/>
        <v>I.4.3</v>
      </c>
      <c r="AN31" s="257" t="str">
        <f t="shared" si="31"/>
        <v># días prom &gt;200K (ICB,SBCC)</v>
      </c>
      <c r="AO31" s="258" t="str">
        <f t="shared" si="32"/>
        <v>FYI</v>
      </c>
      <c r="AP31" s="205" t="str">
        <f t="shared" si="33"/>
        <v/>
      </c>
      <c r="AQ31" s="206" t="str">
        <f t="shared" si="34"/>
        <v/>
      </c>
      <c r="AR31" s="204" t="str">
        <f t="shared" si="35"/>
        <v/>
      </c>
      <c r="AS31" s="200"/>
      <c r="AT31" s="222"/>
      <c r="AX31" s="235"/>
    </row>
    <row r="32" spans="1:50" s="235" customFormat="1" ht="21" hidden="1" outlineLevel="2">
      <c r="B32" s="270">
        <v>12</v>
      </c>
      <c r="C32" s="201" t="str">
        <f t="shared" si="6"/>
        <v>I.4.4</v>
      </c>
      <c r="D32" s="257" t="str">
        <f t="shared" si="7"/>
        <v>% de Planes Financieros &gt;180</v>
      </c>
      <c r="E32" s="258" t="str">
        <f t="shared" si="8"/>
        <v>FYI</v>
      </c>
      <c r="F32" s="202" t="str">
        <f t="shared" si="9"/>
        <v/>
      </c>
      <c r="G32" s="203" t="str">
        <f t="shared" si="10"/>
        <v/>
      </c>
      <c r="H32" s="204" t="str">
        <f t="shared" si="11"/>
        <v/>
      </c>
      <c r="I32" s="215"/>
      <c r="J32" s="236"/>
      <c r="K32" s="270">
        <v>12</v>
      </c>
      <c r="L32" s="201" t="str">
        <f t="shared" si="12"/>
        <v>I.4.4</v>
      </c>
      <c r="M32" s="257" t="str">
        <f t="shared" si="13"/>
        <v>% de Planes Financieros &gt;180</v>
      </c>
      <c r="N32" s="258" t="str">
        <f t="shared" si="14"/>
        <v>FYI</v>
      </c>
      <c r="O32" s="202" t="str">
        <f t="shared" si="15"/>
        <v/>
      </c>
      <c r="P32" s="203" t="str">
        <f t="shared" si="16"/>
        <v/>
      </c>
      <c r="Q32" s="204" t="str">
        <f t="shared" si="17"/>
        <v/>
      </c>
      <c r="R32" s="215"/>
      <c r="S32" s="236"/>
      <c r="T32" s="270">
        <v>12</v>
      </c>
      <c r="U32" s="201" t="str">
        <f t="shared" si="18"/>
        <v>I.4.4</v>
      </c>
      <c r="V32" s="257" t="str">
        <f t="shared" si="19"/>
        <v>% de Planes Financieros &gt;180</v>
      </c>
      <c r="W32" s="258" t="str">
        <f t="shared" si="20"/>
        <v>FYI</v>
      </c>
      <c r="X32" s="202" t="str">
        <f t="shared" si="21"/>
        <v/>
      </c>
      <c r="Y32" s="203" t="str">
        <f t="shared" si="22"/>
        <v/>
      </c>
      <c r="Z32" s="204" t="str">
        <f t="shared" si="23"/>
        <v/>
      </c>
      <c r="AA32" s="215"/>
      <c r="AB32" s="236"/>
      <c r="AC32" s="270">
        <v>12</v>
      </c>
      <c r="AD32" s="201" t="str">
        <f t="shared" si="24"/>
        <v>I.4.4</v>
      </c>
      <c r="AE32" s="257" t="str">
        <f t="shared" si="25"/>
        <v>% de Planes Financieros &gt;180</v>
      </c>
      <c r="AF32" s="258" t="str">
        <f t="shared" si="26"/>
        <v>FYI</v>
      </c>
      <c r="AG32" s="202" t="str">
        <f t="shared" si="27"/>
        <v/>
      </c>
      <c r="AH32" s="203" t="str">
        <f t="shared" si="28"/>
        <v/>
      </c>
      <c r="AI32" s="204" t="str">
        <f t="shared" si="29"/>
        <v/>
      </c>
      <c r="AJ32" s="215"/>
      <c r="AL32" s="270">
        <v>12</v>
      </c>
      <c r="AM32" s="201" t="str">
        <f t="shared" si="30"/>
        <v>I.4.4</v>
      </c>
      <c r="AN32" s="257" t="str">
        <f t="shared" si="31"/>
        <v>% de Planes Financieros &gt;180</v>
      </c>
      <c r="AO32" s="258" t="str">
        <f t="shared" si="32"/>
        <v>FYI</v>
      </c>
      <c r="AP32" s="202" t="str">
        <f t="shared" si="33"/>
        <v/>
      </c>
      <c r="AQ32" s="203" t="str">
        <f t="shared" si="34"/>
        <v/>
      </c>
      <c r="AR32" s="204" t="str">
        <f t="shared" si="35"/>
        <v/>
      </c>
      <c r="AS32" s="215"/>
      <c r="AT32" s="236"/>
    </row>
    <row r="33" spans="2:50" ht="21" hidden="1" outlineLevel="2">
      <c r="B33" s="270">
        <v>13</v>
      </c>
      <c r="C33" s="201" t="str">
        <f t="shared" si="6"/>
        <v>I.4.5</v>
      </c>
      <c r="D33" s="257" t="str">
        <f t="shared" si="7"/>
        <v>% Proyectos con plan FMP actualizado</v>
      </c>
      <c r="E33" s="258" t="str">
        <f t="shared" si="8"/>
        <v/>
      </c>
      <c r="F33" s="202" t="str">
        <f t="shared" ref="F33:F48" si="39">IF(VLOOKUP(C33,PLAN,F$2,FALSE)="","",VLOOKUP(C33,PLAN,F$2,FALSE))</f>
        <v/>
      </c>
      <c r="G33" s="203" t="str">
        <f t="shared" ref="G33:G48" si="40">IF(VLOOKUP(C33,PLAN,G$2,FALSE)="","",VLOOKUP(C33,PLAN,G$2,FALSE))</f>
        <v/>
      </c>
      <c r="H33" s="204" t="str">
        <f t="shared" si="11"/>
        <v/>
      </c>
      <c r="I33" s="200"/>
      <c r="J33" s="222"/>
      <c r="K33" s="270">
        <v>13</v>
      </c>
      <c r="L33" s="201" t="str">
        <f t="shared" si="12"/>
        <v>I.4.5</v>
      </c>
      <c r="M33" s="257" t="str">
        <f t="shared" si="13"/>
        <v>% Proyectos con plan FMP actualizado</v>
      </c>
      <c r="N33" s="258" t="str">
        <f t="shared" si="14"/>
        <v/>
      </c>
      <c r="O33" s="202" t="str">
        <f t="shared" si="15"/>
        <v/>
      </c>
      <c r="P33" s="203" t="str">
        <f t="shared" si="16"/>
        <v/>
      </c>
      <c r="Q33" s="204" t="str">
        <f t="shared" si="17"/>
        <v/>
      </c>
      <c r="R33" s="200"/>
      <c r="S33" s="222"/>
      <c r="T33" s="270">
        <v>13</v>
      </c>
      <c r="U33" s="201" t="str">
        <f t="shared" si="18"/>
        <v>I.4.5</v>
      </c>
      <c r="V33" s="257" t="str">
        <f t="shared" si="19"/>
        <v>% Proyectos con plan FMP actualizado</v>
      </c>
      <c r="W33" s="258" t="str">
        <f t="shared" si="20"/>
        <v/>
      </c>
      <c r="X33" s="202" t="str">
        <f t="shared" si="21"/>
        <v/>
      </c>
      <c r="Y33" s="203" t="str">
        <f t="shared" si="22"/>
        <v/>
      </c>
      <c r="Z33" s="204" t="str">
        <f t="shared" si="23"/>
        <v/>
      </c>
      <c r="AA33" s="200"/>
      <c r="AB33" s="222"/>
      <c r="AC33" s="270">
        <v>13</v>
      </c>
      <c r="AD33" s="201" t="str">
        <f t="shared" si="24"/>
        <v>I.4.5</v>
      </c>
      <c r="AE33" s="257" t="str">
        <f t="shared" si="25"/>
        <v>% Proyectos con plan FMP actualizado</v>
      </c>
      <c r="AF33" s="258" t="str">
        <f t="shared" si="26"/>
        <v/>
      </c>
      <c r="AG33" s="202" t="str">
        <f t="shared" si="27"/>
        <v/>
      </c>
      <c r="AH33" s="203" t="str">
        <f t="shared" si="28"/>
        <v/>
      </c>
      <c r="AI33" s="204" t="str">
        <f t="shared" si="29"/>
        <v/>
      </c>
      <c r="AJ33" s="200"/>
      <c r="AL33" s="270">
        <v>13</v>
      </c>
      <c r="AM33" s="201" t="str">
        <f t="shared" si="30"/>
        <v>I.4.5</v>
      </c>
      <c r="AN33" s="257" t="str">
        <f t="shared" si="31"/>
        <v>% Proyectos con plan FMP actualizado</v>
      </c>
      <c r="AO33" s="258" t="str">
        <f t="shared" si="32"/>
        <v/>
      </c>
      <c r="AP33" s="202" t="str">
        <f t="shared" si="33"/>
        <v/>
      </c>
      <c r="AQ33" s="203" t="str">
        <f t="shared" si="34"/>
        <v/>
      </c>
      <c r="AR33" s="204" t="str">
        <f t="shared" si="35"/>
        <v/>
      </c>
      <c r="AS33" s="200"/>
      <c r="AT33" s="222"/>
      <c r="AX33" s="235"/>
    </row>
    <row r="34" spans="2:50" ht="21" hidden="1" outlineLevel="2">
      <c r="B34" s="270">
        <v>14</v>
      </c>
      <c r="C34" s="201" t="str">
        <f t="shared" si="6"/>
        <v>I.4.6</v>
      </c>
      <c r="D34" s="257" t="str">
        <f t="shared" si="7"/>
        <v>% ex ante v. ex post y sist nac</v>
      </c>
      <c r="E34" s="258" t="str">
        <f t="shared" si="8"/>
        <v/>
      </c>
      <c r="F34" s="202" t="str">
        <f t="shared" si="39"/>
        <v/>
      </c>
      <c r="G34" s="203" t="str">
        <f t="shared" si="40"/>
        <v/>
      </c>
      <c r="H34" s="204" t="str">
        <f t="shared" si="11"/>
        <v/>
      </c>
      <c r="I34" s="216"/>
      <c r="J34" s="222"/>
      <c r="K34" s="270">
        <v>14</v>
      </c>
      <c r="L34" s="201" t="str">
        <f t="shared" si="12"/>
        <v>I.4.6</v>
      </c>
      <c r="M34" s="257" t="str">
        <f t="shared" si="13"/>
        <v>% ex ante v. ex post y sist nac</v>
      </c>
      <c r="N34" s="258" t="str">
        <f t="shared" si="14"/>
        <v/>
      </c>
      <c r="O34" s="202" t="str">
        <f t="shared" si="15"/>
        <v/>
      </c>
      <c r="P34" s="203" t="str">
        <f t="shared" si="16"/>
        <v/>
      </c>
      <c r="Q34" s="204" t="str">
        <f t="shared" si="17"/>
        <v/>
      </c>
      <c r="R34" s="216"/>
      <c r="S34" s="222"/>
      <c r="T34" s="270">
        <v>14</v>
      </c>
      <c r="U34" s="201" t="str">
        <f t="shared" si="18"/>
        <v>I.4.6</v>
      </c>
      <c r="V34" s="257" t="str">
        <f t="shared" si="19"/>
        <v>% ex ante v. ex post y sist nac</v>
      </c>
      <c r="W34" s="258" t="str">
        <f t="shared" si="20"/>
        <v/>
      </c>
      <c r="X34" s="202" t="str">
        <f t="shared" si="21"/>
        <v/>
      </c>
      <c r="Y34" s="203" t="str">
        <f t="shared" si="22"/>
        <v/>
      </c>
      <c r="Z34" s="204" t="str">
        <f t="shared" si="23"/>
        <v/>
      </c>
      <c r="AA34" s="216"/>
      <c r="AB34" s="222"/>
      <c r="AC34" s="270">
        <v>14</v>
      </c>
      <c r="AD34" s="201" t="str">
        <f t="shared" si="24"/>
        <v>I.4.6</v>
      </c>
      <c r="AE34" s="257" t="str">
        <f t="shared" si="25"/>
        <v>% ex ante v. ex post y sist nac</v>
      </c>
      <c r="AF34" s="258" t="str">
        <f t="shared" si="26"/>
        <v/>
      </c>
      <c r="AG34" s="202" t="str">
        <f t="shared" si="27"/>
        <v/>
      </c>
      <c r="AH34" s="203" t="str">
        <f t="shared" si="28"/>
        <v/>
      </c>
      <c r="AI34" s="204" t="str">
        <f t="shared" si="29"/>
        <v/>
      </c>
      <c r="AJ34" s="216"/>
      <c r="AL34" s="270">
        <v>14</v>
      </c>
      <c r="AM34" s="201" t="str">
        <f t="shared" si="30"/>
        <v>I.4.6</v>
      </c>
      <c r="AN34" s="257" t="str">
        <f t="shared" si="31"/>
        <v>% ex ante v. ex post y sist nac</v>
      </c>
      <c r="AO34" s="258" t="str">
        <f t="shared" si="32"/>
        <v/>
      </c>
      <c r="AP34" s="202" t="str">
        <f t="shared" si="33"/>
        <v/>
      </c>
      <c r="AQ34" s="203" t="str">
        <f t="shared" si="34"/>
        <v/>
      </c>
      <c r="AR34" s="204" t="str">
        <f t="shared" si="35"/>
        <v/>
      </c>
      <c r="AS34" s="216"/>
      <c r="AT34" s="222"/>
      <c r="AX34" s="235"/>
    </row>
    <row r="35" spans="2:50" ht="21" hidden="1" outlineLevel="2">
      <c r="B35" s="270">
        <v>15</v>
      </c>
      <c r="C35" s="201" t="str">
        <f t="shared" si="6"/>
        <v>I.4.7</v>
      </c>
      <c r="D35" s="257" t="str">
        <f t="shared" si="7"/>
        <v># personal certif (Staff o DTC)</v>
      </c>
      <c r="E35" s="258" t="str">
        <f t="shared" si="8"/>
        <v/>
      </c>
      <c r="F35" s="205" t="str">
        <f t="shared" si="39"/>
        <v/>
      </c>
      <c r="G35" s="206" t="str">
        <f t="shared" si="40"/>
        <v/>
      </c>
      <c r="H35" s="204" t="str">
        <f t="shared" si="11"/>
        <v/>
      </c>
      <c r="I35" s="216"/>
      <c r="J35" s="222"/>
      <c r="K35" s="270">
        <v>15</v>
      </c>
      <c r="L35" s="201" t="str">
        <f t="shared" si="12"/>
        <v>I.4.7</v>
      </c>
      <c r="M35" s="257" t="str">
        <f t="shared" si="13"/>
        <v># personal certif (Staff o DTC)</v>
      </c>
      <c r="N35" s="258" t="str">
        <f t="shared" si="14"/>
        <v/>
      </c>
      <c r="O35" s="205" t="str">
        <f t="shared" si="15"/>
        <v/>
      </c>
      <c r="P35" s="206" t="str">
        <f t="shared" si="16"/>
        <v/>
      </c>
      <c r="Q35" s="204" t="str">
        <f t="shared" si="17"/>
        <v/>
      </c>
      <c r="R35" s="216"/>
      <c r="S35" s="222"/>
      <c r="T35" s="270">
        <v>15</v>
      </c>
      <c r="U35" s="201" t="str">
        <f t="shared" si="18"/>
        <v>I.4.7</v>
      </c>
      <c r="V35" s="257" t="str">
        <f t="shared" si="19"/>
        <v># personal certif (Staff o DTC)</v>
      </c>
      <c r="W35" s="258" t="str">
        <f t="shared" si="20"/>
        <v/>
      </c>
      <c r="X35" s="205" t="str">
        <f t="shared" si="21"/>
        <v/>
      </c>
      <c r="Y35" s="206" t="str">
        <f t="shared" si="22"/>
        <v/>
      </c>
      <c r="Z35" s="204" t="str">
        <f t="shared" si="23"/>
        <v/>
      </c>
      <c r="AA35" s="216"/>
      <c r="AB35" s="222"/>
      <c r="AC35" s="270">
        <v>15</v>
      </c>
      <c r="AD35" s="201" t="str">
        <f t="shared" si="24"/>
        <v>I.4.7</v>
      </c>
      <c r="AE35" s="257" t="str">
        <f t="shared" si="25"/>
        <v># personal certif (Staff o DTC)</v>
      </c>
      <c r="AF35" s="258" t="str">
        <f t="shared" si="26"/>
        <v/>
      </c>
      <c r="AG35" s="205" t="str">
        <f t="shared" si="27"/>
        <v/>
      </c>
      <c r="AH35" s="206" t="str">
        <f t="shared" si="28"/>
        <v/>
      </c>
      <c r="AI35" s="204" t="str">
        <f t="shared" si="29"/>
        <v/>
      </c>
      <c r="AJ35" s="216"/>
      <c r="AL35" s="270">
        <v>15</v>
      </c>
      <c r="AM35" s="201" t="str">
        <f t="shared" si="30"/>
        <v>I.4.7</v>
      </c>
      <c r="AN35" s="257" t="str">
        <f t="shared" si="31"/>
        <v># personal certif (Staff o DTC)</v>
      </c>
      <c r="AO35" s="258" t="str">
        <f t="shared" si="32"/>
        <v/>
      </c>
      <c r="AP35" s="205" t="str">
        <f t="shared" si="33"/>
        <v/>
      </c>
      <c r="AQ35" s="206" t="str">
        <f t="shared" si="34"/>
        <v/>
      </c>
      <c r="AR35" s="204" t="str">
        <f t="shared" si="35"/>
        <v/>
      </c>
      <c r="AS35" s="216"/>
      <c r="AT35" s="222"/>
    </row>
    <row r="36" spans="2:50" ht="21" hidden="1" outlineLevel="2">
      <c r="B36" s="270">
        <v>16</v>
      </c>
      <c r="C36" s="201" t="str">
        <f t="shared" si="6"/>
        <v>I.4.8</v>
      </c>
      <c r="D36" s="257" t="str">
        <f t="shared" si="7"/>
        <v>% opiniones expertas nivel 1 certif</v>
      </c>
      <c r="E36" s="258" t="str">
        <f t="shared" si="8"/>
        <v/>
      </c>
      <c r="F36" s="202" t="str">
        <f t="shared" si="39"/>
        <v/>
      </c>
      <c r="G36" s="203" t="str">
        <f t="shared" si="40"/>
        <v/>
      </c>
      <c r="H36" s="204" t="str">
        <f t="shared" si="11"/>
        <v/>
      </c>
      <c r="I36" s="200"/>
      <c r="J36" s="222"/>
      <c r="K36" s="270">
        <v>16</v>
      </c>
      <c r="L36" s="201" t="str">
        <f t="shared" si="12"/>
        <v>I.4.8</v>
      </c>
      <c r="M36" s="257" t="str">
        <f t="shared" si="13"/>
        <v>% opiniones expertas nivel 1 certif</v>
      </c>
      <c r="N36" s="258" t="str">
        <f t="shared" si="14"/>
        <v/>
      </c>
      <c r="O36" s="202" t="str">
        <f t="shared" si="15"/>
        <v/>
      </c>
      <c r="P36" s="203" t="str">
        <f t="shared" si="16"/>
        <v/>
      </c>
      <c r="Q36" s="204" t="str">
        <f t="shared" si="17"/>
        <v/>
      </c>
      <c r="R36" s="200"/>
      <c r="S36" s="222"/>
      <c r="T36" s="270">
        <v>16</v>
      </c>
      <c r="U36" s="201" t="str">
        <f t="shared" si="18"/>
        <v>I.4.8</v>
      </c>
      <c r="V36" s="257" t="str">
        <f t="shared" si="19"/>
        <v>% opiniones expertas nivel 1 certif</v>
      </c>
      <c r="W36" s="258" t="str">
        <f t="shared" si="20"/>
        <v/>
      </c>
      <c r="X36" s="202" t="str">
        <f t="shared" si="21"/>
        <v/>
      </c>
      <c r="Y36" s="203" t="str">
        <f t="shared" si="22"/>
        <v/>
      </c>
      <c r="Z36" s="204" t="str">
        <f t="shared" si="23"/>
        <v/>
      </c>
      <c r="AA36" s="200"/>
      <c r="AB36" s="222"/>
      <c r="AC36" s="270">
        <v>16</v>
      </c>
      <c r="AD36" s="201" t="str">
        <f t="shared" si="24"/>
        <v>I.4.8</v>
      </c>
      <c r="AE36" s="257" t="str">
        <f t="shared" si="25"/>
        <v>% opiniones expertas nivel 1 certif</v>
      </c>
      <c r="AF36" s="258" t="str">
        <f t="shared" si="26"/>
        <v/>
      </c>
      <c r="AG36" s="202" t="str">
        <f t="shared" si="27"/>
        <v/>
      </c>
      <c r="AH36" s="203" t="str">
        <f t="shared" si="28"/>
        <v/>
      </c>
      <c r="AI36" s="204" t="str">
        <f t="shared" si="29"/>
        <v/>
      </c>
      <c r="AJ36" s="200"/>
      <c r="AL36" s="270">
        <v>16</v>
      </c>
      <c r="AM36" s="201" t="str">
        <f t="shared" si="30"/>
        <v>I.4.8</v>
      </c>
      <c r="AN36" s="257" t="str">
        <f t="shared" si="31"/>
        <v>% opiniones expertas nivel 1 certif</v>
      </c>
      <c r="AO36" s="258" t="str">
        <f t="shared" si="32"/>
        <v/>
      </c>
      <c r="AP36" s="202" t="str">
        <f t="shared" si="33"/>
        <v/>
      </c>
      <c r="AQ36" s="203" t="str">
        <f t="shared" si="34"/>
        <v/>
      </c>
      <c r="AR36" s="204" t="str">
        <f t="shared" si="35"/>
        <v/>
      </c>
      <c r="AS36" s="200"/>
      <c r="AT36" s="222"/>
    </row>
    <row r="37" spans="2:50" ht="21" hidden="1" outlineLevel="2">
      <c r="B37" s="270">
        <v>17</v>
      </c>
      <c r="C37" s="201" t="str">
        <f t="shared" si="6"/>
        <v>I.4.9</v>
      </c>
      <c r="D37" s="257" t="str">
        <f t="shared" si="7"/>
        <v># operaciones en alerta</v>
      </c>
      <c r="E37" s="258" t="str">
        <f t="shared" si="8"/>
        <v>FYI</v>
      </c>
      <c r="F37" s="205" t="str">
        <f t="shared" si="39"/>
        <v/>
      </c>
      <c r="G37" s="206" t="str">
        <f t="shared" si="40"/>
        <v/>
      </c>
      <c r="H37" s="204" t="str">
        <f t="shared" si="11"/>
        <v/>
      </c>
      <c r="I37" s="200"/>
      <c r="J37" s="222"/>
      <c r="K37" s="270">
        <v>17</v>
      </c>
      <c r="L37" s="201" t="str">
        <f t="shared" si="12"/>
        <v>I.4.9</v>
      </c>
      <c r="M37" s="257" t="str">
        <f t="shared" si="13"/>
        <v># operaciones en alerta</v>
      </c>
      <c r="N37" s="258" t="str">
        <f t="shared" si="14"/>
        <v>FYI</v>
      </c>
      <c r="O37" s="205" t="str">
        <f t="shared" si="15"/>
        <v/>
      </c>
      <c r="P37" s="206" t="str">
        <f t="shared" si="16"/>
        <v/>
      </c>
      <c r="Q37" s="204" t="str">
        <f t="shared" si="17"/>
        <v/>
      </c>
      <c r="R37" s="200"/>
      <c r="S37" s="222"/>
      <c r="T37" s="270">
        <v>17</v>
      </c>
      <c r="U37" s="201" t="str">
        <f t="shared" si="18"/>
        <v>I.4.9</v>
      </c>
      <c r="V37" s="257" t="str">
        <f t="shared" si="19"/>
        <v># operaciones en alerta</v>
      </c>
      <c r="W37" s="258" t="str">
        <f t="shared" si="20"/>
        <v>FYI</v>
      </c>
      <c r="X37" s="205" t="str">
        <f t="shared" si="21"/>
        <v/>
      </c>
      <c r="Y37" s="206" t="str">
        <f t="shared" si="22"/>
        <v/>
      </c>
      <c r="Z37" s="204" t="str">
        <f t="shared" si="23"/>
        <v/>
      </c>
      <c r="AA37" s="200"/>
      <c r="AB37" s="222"/>
      <c r="AC37" s="270">
        <v>17</v>
      </c>
      <c r="AD37" s="201" t="str">
        <f t="shared" si="24"/>
        <v>I.4.9</v>
      </c>
      <c r="AE37" s="257" t="str">
        <f t="shared" si="25"/>
        <v># operaciones en alerta</v>
      </c>
      <c r="AF37" s="258" t="str">
        <f t="shared" si="26"/>
        <v>FYI</v>
      </c>
      <c r="AG37" s="205" t="str">
        <f t="shared" si="27"/>
        <v/>
      </c>
      <c r="AH37" s="206" t="str">
        <f t="shared" si="28"/>
        <v/>
      </c>
      <c r="AI37" s="204" t="str">
        <f t="shared" si="29"/>
        <v/>
      </c>
      <c r="AJ37" s="200"/>
      <c r="AL37" s="270">
        <v>17</v>
      </c>
      <c r="AM37" s="201" t="str">
        <f t="shared" si="30"/>
        <v>I.4.9</v>
      </c>
      <c r="AN37" s="257" t="str">
        <f t="shared" si="31"/>
        <v># operaciones en alerta</v>
      </c>
      <c r="AO37" s="258" t="str">
        <f t="shared" si="32"/>
        <v>FYI</v>
      </c>
      <c r="AP37" s="205" t="str">
        <f t="shared" si="33"/>
        <v/>
      </c>
      <c r="AQ37" s="206" t="str">
        <f t="shared" si="34"/>
        <v/>
      </c>
      <c r="AR37" s="204" t="str">
        <f t="shared" si="35"/>
        <v/>
      </c>
      <c r="AS37" s="200"/>
      <c r="AT37" s="222"/>
    </row>
    <row r="38" spans="2:50" ht="21" hidden="1" outlineLevel="2">
      <c r="B38" s="270">
        <v>18</v>
      </c>
      <c r="C38" s="201" t="str">
        <f t="shared" si="6"/>
        <v>I.4.10</v>
      </c>
      <c r="D38" s="257" t="str">
        <f t="shared" si="7"/>
        <v>% actualización plan adquisiciones</v>
      </c>
      <c r="E38" s="258" t="str">
        <f t="shared" si="8"/>
        <v/>
      </c>
      <c r="F38" s="202" t="str">
        <f t="shared" si="39"/>
        <v/>
      </c>
      <c r="G38" s="203" t="str">
        <f t="shared" si="40"/>
        <v/>
      </c>
      <c r="H38" s="204" t="str">
        <f t="shared" si="11"/>
        <v/>
      </c>
      <c r="I38" s="200"/>
      <c r="J38" s="222"/>
      <c r="K38" s="270">
        <v>18</v>
      </c>
      <c r="L38" s="201" t="str">
        <f t="shared" si="12"/>
        <v>I.4.10</v>
      </c>
      <c r="M38" s="257" t="str">
        <f t="shared" si="13"/>
        <v>% actualización plan adquisiciones</v>
      </c>
      <c r="N38" s="258" t="str">
        <f t="shared" si="14"/>
        <v/>
      </c>
      <c r="O38" s="202" t="str">
        <f t="shared" si="15"/>
        <v/>
      </c>
      <c r="P38" s="203" t="str">
        <f t="shared" si="16"/>
        <v/>
      </c>
      <c r="Q38" s="204" t="str">
        <f t="shared" si="17"/>
        <v/>
      </c>
      <c r="R38" s="200"/>
      <c r="S38" s="222"/>
      <c r="T38" s="270">
        <v>18</v>
      </c>
      <c r="U38" s="201" t="str">
        <f t="shared" si="18"/>
        <v>I.4.10</v>
      </c>
      <c r="V38" s="257" t="str">
        <f t="shared" si="19"/>
        <v>% actualización plan adquisiciones</v>
      </c>
      <c r="W38" s="258" t="str">
        <f t="shared" si="20"/>
        <v/>
      </c>
      <c r="X38" s="202" t="str">
        <f t="shared" si="21"/>
        <v/>
      </c>
      <c r="Y38" s="203" t="str">
        <f t="shared" si="22"/>
        <v/>
      </c>
      <c r="Z38" s="204" t="str">
        <f t="shared" si="23"/>
        <v/>
      </c>
      <c r="AA38" s="200"/>
      <c r="AB38" s="222"/>
      <c r="AC38" s="270">
        <v>18</v>
      </c>
      <c r="AD38" s="201" t="str">
        <f t="shared" si="24"/>
        <v>I.4.10</v>
      </c>
      <c r="AE38" s="257" t="str">
        <f t="shared" si="25"/>
        <v>% actualización plan adquisiciones</v>
      </c>
      <c r="AF38" s="258" t="str">
        <f t="shared" si="26"/>
        <v/>
      </c>
      <c r="AG38" s="202" t="str">
        <f t="shared" si="27"/>
        <v/>
      </c>
      <c r="AH38" s="203" t="str">
        <f t="shared" si="28"/>
        <v/>
      </c>
      <c r="AI38" s="204" t="str">
        <f t="shared" si="29"/>
        <v/>
      </c>
      <c r="AJ38" s="200"/>
      <c r="AL38" s="270">
        <v>18</v>
      </c>
      <c r="AM38" s="201" t="str">
        <f t="shared" si="30"/>
        <v>I.4.10</v>
      </c>
      <c r="AN38" s="257" t="str">
        <f t="shared" si="31"/>
        <v>% actualización plan adquisiciones</v>
      </c>
      <c r="AO38" s="258" t="str">
        <f t="shared" si="32"/>
        <v/>
      </c>
      <c r="AP38" s="202" t="str">
        <f t="shared" si="33"/>
        <v/>
      </c>
      <c r="AQ38" s="203" t="str">
        <f t="shared" si="34"/>
        <v/>
      </c>
      <c r="AR38" s="204" t="str">
        <f t="shared" si="35"/>
        <v/>
      </c>
      <c r="AS38" s="200"/>
      <c r="AT38" s="222"/>
    </row>
    <row r="39" spans="2:50" ht="21" hidden="1" outlineLevel="2">
      <c r="B39" s="270">
        <v>19</v>
      </c>
      <c r="C39" s="201" t="str">
        <f t="shared" si="6"/>
        <v>I.4.11</v>
      </c>
      <c r="D39" s="257" t="str">
        <f t="shared" si="7"/>
        <v># revisiones firmas auditoria de nivel 1</v>
      </c>
      <c r="E39" s="258" t="str">
        <f t="shared" si="8"/>
        <v/>
      </c>
      <c r="F39" s="205" t="str">
        <f t="shared" si="39"/>
        <v/>
      </c>
      <c r="G39" s="206" t="str">
        <f t="shared" si="40"/>
        <v/>
      </c>
      <c r="H39" s="204" t="str">
        <f t="shared" si="11"/>
        <v/>
      </c>
      <c r="I39" s="200"/>
      <c r="J39" s="222"/>
      <c r="K39" s="270">
        <v>19</v>
      </c>
      <c r="L39" s="201" t="str">
        <f t="shared" si="12"/>
        <v>I.4.11</v>
      </c>
      <c r="M39" s="257" t="str">
        <f t="shared" si="13"/>
        <v># revisiones firmas auditoria de nivel 1</v>
      </c>
      <c r="N39" s="258" t="str">
        <f t="shared" si="14"/>
        <v/>
      </c>
      <c r="O39" s="205" t="str">
        <f t="shared" si="15"/>
        <v/>
      </c>
      <c r="P39" s="206" t="str">
        <f t="shared" si="16"/>
        <v/>
      </c>
      <c r="Q39" s="204" t="str">
        <f t="shared" si="17"/>
        <v/>
      </c>
      <c r="R39" s="200"/>
      <c r="S39" s="222"/>
      <c r="T39" s="270">
        <v>19</v>
      </c>
      <c r="U39" s="201" t="str">
        <f t="shared" si="18"/>
        <v>I.4.11</v>
      </c>
      <c r="V39" s="257" t="str">
        <f t="shared" si="19"/>
        <v># revisiones firmas auditoria de nivel 1</v>
      </c>
      <c r="W39" s="258" t="str">
        <f t="shared" si="20"/>
        <v/>
      </c>
      <c r="X39" s="205" t="str">
        <f t="shared" si="21"/>
        <v/>
      </c>
      <c r="Y39" s="206" t="str">
        <f t="shared" si="22"/>
        <v/>
      </c>
      <c r="Z39" s="204" t="str">
        <f t="shared" si="23"/>
        <v/>
      </c>
      <c r="AA39" s="200"/>
      <c r="AB39" s="222"/>
      <c r="AC39" s="270">
        <v>19</v>
      </c>
      <c r="AD39" s="201" t="str">
        <f t="shared" si="24"/>
        <v>I.4.11</v>
      </c>
      <c r="AE39" s="257" t="str">
        <f t="shared" si="25"/>
        <v># revisiones firmas auditoria de nivel 1</v>
      </c>
      <c r="AF39" s="258" t="str">
        <f t="shared" si="26"/>
        <v/>
      </c>
      <c r="AG39" s="205" t="str">
        <f t="shared" si="27"/>
        <v/>
      </c>
      <c r="AH39" s="206" t="str">
        <f t="shared" si="28"/>
        <v/>
      </c>
      <c r="AI39" s="204" t="str">
        <f t="shared" si="29"/>
        <v/>
      </c>
      <c r="AJ39" s="200"/>
      <c r="AL39" s="270">
        <v>19</v>
      </c>
      <c r="AM39" s="201" t="str">
        <f t="shared" si="30"/>
        <v>I.4.11</v>
      </c>
      <c r="AN39" s="257" t="str">
        <f t="shared" si="31"/>
        <v># revisiones firmas auditoria de nivel 1</v>
      </c>
      <c r="AO39" s="258" t="str">
        <f t="shared" si="32"/>
        <v/>
      </c>
      <c r="AP39" s="205" t="str">
        <f t="shared" si="33"/>
        <v/>
      </c>
      <c r="AQ39" s="206" t="str">
        <f t="shared" si="34"/>
        <v/>
      </c>
      <c r="AR39" s="204" t="str">
        <f t="shared" si="35"/>
        <v/>
      </c>
      <c r="AS39" s="200"/>
      <c r="AT39" s="222"/>
    </row>
    <row r="40" spans="2:50" ht="21" hidden="1" outlineLevel="2">
      <c r="B40" s="270">
        <v>20</v>
      </c>
      <c r="C40" s="201" t="str">
        <f t="shared" si="6"/>
        <v>I.4.12</v>
      </c>
      <c r="D40" s="257" t="str">
        <f t="shared" si="7"/>
        <v>% prestamos usan e-disbursment</v>
      </c>
      <c r="E40" s="258" t="str">
        <f t="shared" si="8"/>
        <v/>
      </c>
      <c r="F40" s="202" t="str">
        <f t="shared" si="39"/>
        <v/>
      </c>
      <c r="G40" s="203" t="str">
        <f t="shared" si="40"/>
        <v/>
      </c>
      <c r="H40" s="204" t="str">
        <f t="shared" si="11"/>
        <v/>
      </c>
      <c r="I40" s="200"/>
      <c r="J40" s="222"/>
      <c r="K40" s="270">
        <v>20</v>
      </c>
      <c r="L40" s="201" t="str">
        <f t="shared" si="12"/>
        <v>I.4.12</v>
      </c>
      <c r="M40" s="257" t="str">
        <f t="shared" si="13"/>
        <v>% prestamos usan e-disbursment</v>
      </c>
      <c r="N40" s="258" t="str">
        <f t="shared" si="14"/>
        <v/>
      </c>
      <c r="O40" s="202" t="str">
        <f t="shared" si="15"/>
        <v/>
      </c>
      <c r="P40" s="203" t="str">
        <f t="shared" si="16"/>
        <v/>
      </c>
      <c r="Q40" s="204" t="str">
        <f t="shared" si="17"/>
        <v/>
      </c>
      <c r="R40" s="200"/>
      <c r="S40" s="222"/>
      <c r="T40" s="270">
        <v>20</v>
      </c>
      <c r="U40" s="201" t="str">
        <f t="shared" si="18"/>
        <v>I.4.12</v>
      </c>
      <c r="V40" s="257" t="str">
        <f t="shared" si="19"/>
        <v>% prestamos usan e-disbursment</v>
      </c>
      <c r="W40" s="258" t="str">
        <f t="shared" si="20"/>
        <v/>
      </c>
      <c r="X40" s="202" t="str">
        <f t="shared" si="21"/>
        <v/>
      </c>
      <c r="Y40" s="203" t="str">
        <f t="shared" si="22"/>
        <v/>
      </c>
      <c r="Z40" s="204" t="str">
        <f t="shared" si="23"/>
        <v/>
      </c>
      <c r="AA40" s="200"/>
      <c r="AB40" s="222"/>
      <c r="AC40" s="270">
        <v>20</v>
      </c>
      <c r="AD40" s="201" t="str">
        <f t="shared" si="24"/>
        <v>I.4.12</v>
      </c>
      <c r="AE40" s="257" t="str">
        <f t="shared" si="25"/>
        <v>% prestamos usan e-disbursment</v>
      </c>
      <c r="AF40" s="258" t="str">
        <f t="shared" si="26"/>
        <v/>
      </c>
      <c r="AG40" s="202" t="str">
        <f t="shared" si="27"/>
        <v/>
      </c>
      <c r="AH40" s="203" t="str">
        <f t="shared" si="28"/>
        <v/>
      </c>
      <c r="AI40" s="204" t="str">
        <f t="shared" si="29"/>
        <v/>
      </c>
      <c r="AJ40" s="200"/>
      <c r="AL40" s="270">
        <v>20</v>
      </c>
      <c r="AM40" s="201" t="str">
        <f t="shared" si="30"/>
        <v>I.4.12</v>
      </c>
      <c r="AN40" s="257" t="str">
        <f t="shared" si="31"/>
        <v>% prestamos usan e-disbursment</v>
      </c>
      <c r="AO40" s="258" t="str">
        <f t="shared" si="32"/>
        <v/>
      </c>
      <c r="AP40" s="202" t="str">
        <f t="shared" si="33"/>
        <v/>
      </c>
      <c r="AQ40" s="203" t="str">
        <f t="shared" si="34"/>
        <v/>
      </c>
      <c r="AR40" s="204" t="str">
        <f t="shared" si="35"/>
        <v/>
      </c>
      <c r="AS40" s="200"/>
      <c r="AT40" s="222"/>
    </row>
    <row r="41" spans="2:50" ht="21" hidden="1" outlineLevel="2">
      <c r="B41" s="270">
        <v>21</v>
      </c>
      <c r="C41" s="201" t="str">
        <f t="shared" si="6"/>
        <v>I.4.13</v>
      </c>
      <c r="D41" s="257" t="str">
        <f t="shared" si="7"/>
        <v>% de prestamos usando SEPA</v>
      </c>
      <c r="E41" s="258" t="str">
        <f t="shared" si="8"/>
        <v/>
      </c>
      <c r="F41" s="202" t="str">
        <f t="shared" si="39"/>
        <v/>
      </c>
      <c r="G41" s="203" t="str">
        <f t="shared" si="40"/>
        <v/>
      </c>
      <c r="H41" s="204" t="str">
        <f t="shared" si="11"/>
        <v/>
      </c>
      <c r="I41" s="200"/>
      <c r="J41" s="222"/>
      <c r="K41" s="270">
        <v>21</v>
      </c>
      <c r="L41" s="201" t="str">
        <f t="shared" si="12"/>
        <v>I.4.13</v>
      </c>
      <c r="M41" s="257" t="str">
        <f t="shared" si="13"/>
        <v>% de prestamos usando SEPA</v>
      </c>
      <c r="N41" s="258" t="str">
        <f t="shared" si="14"/>
        <v/>
      </c>
      <c r="O41" s="202" t="str">
        <f t="shared" si="15"/>
        <v/>
      </c>
      <c r="P41" s="203" t="str">
        <f t="shared" si="16"/>
        <v/>
      </c>
      <c r="Q41" s="204" t="str">
        <f t="shared" si="17"/>
        <v/>
      </c>
      <c r="R41" s="200"/>
      <c r="S41" s="222"/>
      <c r="T41" s="270">
        <v>21</v>
      </c>
      <c r="U41" s="201" t="str">
        <f t="shared" si="18"/>
        <v>I.4.13</v>
      </c>
      <c r="V41" s="257" t="str">
        <f t="shared" si="19"/>
        <v>% de prestamos usando SEPA</v>
      </c>
      <c r="W41" s="258" t="str">
        <f t="shared" si="20"/>
        <v/>
      </c>
      <c r="X41" s="202" t="str">
        <f t="shared" si="21"/>
        <v/>
      </c>
      <c r="Y41" s="203" t="str">
        <f t="shared" si="22"/>
        <v/>
      </c>
      <c r="Z41" s="204" t="str">
        <f t="shared" si="23"/>
        <v/>
      </c>
      <c r="AA41" s="200"/>
      <c r="AB41" s="222"/>
      <c r="AC41" s="270">
        <v>21</v>
      </c>
      <c r="AD41" s="201" t="str">
        <f t="shared" si="24"/>
        <v>I.4.13</v>
      </c>
      <c r="AE41" s="257" t="str">
        <f t="shared" si="25"/>
        <v>% de prestamos usando SEPA</v>
      </c>
      <c r="AF41" s="258" t="str">
        <f t="shared" si="26"/>
        <v/>
      </c>
      <c r="AG41" s="202" t="str">
        <f t="shared" si="27"/>
        <v/>
      </c>
      <c r="AH41" s="203" t="str">
        <f t="shared" si="28"/>
        <v/>
      </c>
      <c r="AI41" s="204" t="str">
        <f t="shared" si="29"/>
        <v/>
      </c>
      <c r="AJ41" s="200"/>
      <c r="AL41" s="270">
        <v>21</v>
      </c>
      <c r="AM41" s="201" t="str">
        <f t="shared" si="30"/>
        <v>I.4.13</v>
      </c>
      <c r="AN41" s="257" t="str">
        <f t="shared" si="31"/>
        <v>% de prestamos usando SEPA</v>
      </c>
      <c r="AO41" s="258" t="str">
        <f t="shared" si="32"/>
        <v/>
      </c>
      <c r="AP41" s="202" t="str">
        <f t="shared" si="33"/>
        <v/>
      </c>
      <c r="AQ41" s="203" t="str">
        <f t="shared" si="34"/>
        <v/>
      </c>
      <c r="AR41" s="204" t="str">
        <f t="shared" si="35"/>
        <v/>
      </c>
      <c r="AS41" s="200"/>
      <c r="AT41" s="222"/>
      <c r="AX41" s="235"/>
    </row>
    <row r="42" spans="2:50" ht="21" hidden="1" outlineLevel="2">
      <c r="B42" s="270">
        <v>22</v>
      </c>
      <c r="C42" s="201" t="str">
        <f t="shared" si="6"/>
        <v>I.4.14</v>
      </c>
      <c r="D42" s="257" t="str">
        <f t="shared" si="7"/>
        <v>Registro-e Protestas</v>
      </c>
      <c r="E42" s="258" t="str">
        <f t="shared" si="8"/>
        <v/>
      </c>
      <c r="F42" s="202" t="str">
        <f t="shared" si="39"/>
        <v/>
      </c>
      <c r="G42" s="203" t="str">
        <f t="shared" si="40"/>
        <v/>
      </c>
      <c r="H42" s="204" t="str">
        <f t="shared" si="11"/>
        <v/>
      </c>
      <c r="I42" s="200"/>
      <c r="J42" s="222"/>
      <c r="K42" s="270">
        <v>22</v>
      </c>
      <c r="L42" s="201" t="str">
        <f t="shared" si="12"/>
        <v>I.4.14</v>
      </c>
      <c r="M42" s="257" t="str">
        <f t="shared" si="13"/>
        <v>Registro-e Protestas</v>
      </c>
      <c r="N42" s="258" t="str">
        <f t="shared" si="14"/>
        <v/>
      </c>
      <c r="O42" s="202" t="str">
        <f t="shared" si="15"/>
        <v/>
      </c>
      <c r="P42" s="203" t="str">
        <f t="shared" si="16"/>
        <v/>
      </c>
      <c r="Q42" s="204" t="str">
        <f t="shared" si="17"/>
        <v/>
      </c>
      <c r="R42" s="200"/>
      <c r="S42" s="222"/>
      <c r="T42" s="270">
        <v>22</v>
      </c>
      <c r="U42" s="201" t="str">
        <f t="shared" si="18"/>
        <v>I.4.14</v>
      </c>
      <c r="V42" s="257" t="str">
        <f t="shared" si="19"/>
        <v>Registro-e Protestas</v>
      </c>
      <c r="W42" s="258" t="str">
        <f t="shared" si="20"/>
        <v/>
      </c>
      <c r="X42" s="202" t="str">
        <f t="shared" si="21"/>
        <v/>
      </c>
      <c r="Y42" s="203" t="str">
        <f t="shared" si="22"/>
        <v/>
      </c>
      <c r="Z42" s="204" t="str">
        <f t="shared" si="23"/>
        <v/>
      </c>
      <c r="AA42" s="200"/>
      <c r="AB42" s="222"/>
      <c r="AC42" s="270">
        <v>22</v>
      </c>
      <c r="AD42" s="201" t="str">
        <f t="shared" si="24"/>
        <v>I.4.14</v>
      </c>
      <c r="AE42" s="257" t="str">
        <f t="shared" si="25"/>
        <v>Registro-e Protestas</v>
      </c>
      <c r="AF42" s="258" t="str">
        <f t="shared" si="26"/>
        <v/>
      </c>
      <c r="AG42" s="202" t="str">
        <f t="shared" si="27"/>
        <v/>
      </c>
      <c r="AH42" s="203" t="str">
        <f t="shared" si="28"/>
        <v/>
      </c>
      <c r="AI42" s="204" t="str">
        <f t="shared" si="29"/>
        <v/>
      </c>
      <c r="AJ42" s="200"/>
      <c r="AL42" s="270">
        <v>22</v>
      </c>
      <c r="AM42" s="201" t="str">
        <f t="shared" si="30"/>
        <v>I.4.14</v>
      </c>
      <c r="AN42" s="257" t="str">
        <f t="shared" si="31"/>
        <v>Registro-e Protestas</v>
      </c>
      <c r="AO42" s="258" t="str">
        <f t="shared" si="32"/>
        <v/>
      </c>
      <c r="AP42" s="202" t="str">
        <f t="shared" si="33"/>
        <v/>
      </c>
      <c r="AQ42" s="203" t="str">
        <f t="shared" si="34"/>
        <v/>
      </c>
      <c r="AR42" s="204" t="str">
        <f t="shared" si="35"/>
        <v/>
      </c>
      <c r="AS42" s="200"/>
      <c r="AT42" s="222"/>
      <c r="AX42" s="235"/>
    </row>
    <row r="43" spans="2:50" ht="21" hidden="1" outlineLevel="2">
      <c r="B43" s="270">
        <v>23</v>
      </c>
      <c r="C43" s="201" t="str">
        <f t="shared" si="6"/>
        <v>I.4.15</v>
      </c>
      <c r="D43" s="257" t="str">
        <f t="shared" si="7"/>
        <v>% ops por sistemas nacionales</v>
      </c>
      <c r="E43" s="258" t="str">
        <f t="shared" si="8"/>
        <v/>
      </c>
      <c r="F43" s="202" t="str">
        <f t="shared" si="39"/>
        <v/>
      </c>
      <c r="G43" s="203" t="str">
        <f t="shared" si="40"/>
        <v/>
      </c>
      <c r="H43" s="204" t="str">
        <f t="shared" si="11"/>
        <v/>
      </c>
      <c r="I43" s="200"/>
      <c r="J43" s="222"/>
      <c r="K43" s="270">
        <v>23</v>
      </c>
      <c r="L43" s="201" t="str">
        <f t="shared" si="12"/>
        <v>I.4.15</v>
      </c>
      <c r="M43" s="257" t="str">
        <f t="shared" si="13"/>
        <v>% ops por sistemas nacionales</v>
      </c>
      <c r="N43" s="258" t="str">
        <f t="shared" si="14"/>
        <v/>
      </c>
      <c r="O43" s="202" t="str">
        <f t="shared" si="15"/>
        <v/>
      </c>
      <c r="P43" s="203" t="str">
        <f t="shared" si="16"/>
        <v/>
      </c>
      <c r="Q43" s="204" t="str">
        <f t="shared" si="17"/>
        <v/>
      </c>
      <c r="R43" s="200"/>
      <c r="S43" s="222"/>
      <c r="T43" s="270">
        <v>23</v>
      </c>
      <c r="U43" s="201" t="str">
        <f t="shared" si="18"/>
        <v>I.4.15</v>
      </c>
      <c r="V43" s="257" t="str">
        <f t="shared" si="19"/>
        <v>% ops por sistemas nacionales</v>
      </c>
      <c r="W43" s="258" t="str">
        <f t="shared" si="20"/>
        <v/>
      </c>
      <c r="X43" s="202" t="str">
        <f t="shared" si="21"/>
        <v/>
      </c>
      <c r="Y43" s="203" t="str">
        <f t="shared" si="22"/>
        <v/>
      </c>
      <c r="Z43" s="204" t="str">
        <f t="shared" si="23"/>
        <v/>
      </c>
      <c r="AA43" s="200"/>
      <c r="AB43" s="222"/>
      <c r="AC43" s="270">
        <v>23</v>
      </c>
      <c r="AD43" s="201" t="str">
        <f t="shared" si="24"/>
        <v>I.4.15</v>
      </c>
      <c r="AE43" s="257" t="str">
        <f t="shared" si="25"/>
        <v>% ops por sistemas nacionales</v>
      </c>
      <c r="AF43" s="258" t="str">
        <f t="shared" si="26"/>
        <v/>
      </c>
      <c r="AG43" s="202" t="str">
        <f t="shared" si="27"/>
        <v/>
      </c>
      <c r="AH43" s="203" t="str">
        <f t="shared" si="28"/>
        <v/>
      </c>
      <c r="AI43" s="204" t="str">
        <f t="shared" si="29"/>
        <v/>
      </c>
      <c r="AJ43" s="200"/>
      <c r="AL43" s="270">
        <v>23</v>
      </c>
      <c r="AM43" s="201" t="str">
        <f t="shared" si="30"/>
        <v>I.4.15</v>
      </c>
      <c r="AN43" s="257" t="str">
        <f t="shared" si="31"/>
        <v>% ops por sistemas nacionales</v>
      </c>
      <c r="AO43" s="258" t="str">
        <f t="shared" si="32"/>
        <v/>
      </c>
      <c r="AP43" s="202" t="str">
        <f t="shared" si="33"/>
        <v/>
      </c>
      <c r="AQ43" s="203" t="str">
        <f t="shared" si="34"/>
        <v/>
      </c>
      <c r="AR43" s="204" t="str">
        <f t="shared" si="35"/>
        <v/>
      </c>
      <c r="AS43" s="200"/>
      <c r="AT43" s="222"/>
      <c r="AX43" s="235"/>
    </row>
    <row r="44" spans="2:50" ht="21" hidden="1" outlineLevel="2">
      <c r="B44" s="270">
        <v>24</v>
      </c>
      <c r="C44" s="201" t="str">
        <f t="shared" ref="C44:C45" si="41">VLOOKUP(B44,data,4,FALSE)</f>
        <v>I.4.16</v>
      </c>
      <c r="D44" s="257" t="str">
        <f t="shared" si="7"/>
        <v>% países usan sistemas nacionales</v>
      </c>
      <c r="E44" s="258" t="str">
        <f t="shared" si="8"/>
        <v/>
      </c>
      <c r="F44" s="202" t="str">
        <f t="shared" si="39"/>
        <v/>
      </c>
      <c r="G44" s="203" t="str">
        <f t="shared" si="40"/>
        <v/>
      </c>
      <c r="H44" s="204" t="str">
        <f t="shared" si="11"/>
        <v/>
      </c>
      <c r="I44" s="200"/>
      <c r="J44" s="222"/>
      <c r="K44" s="270">
        <v>24</v>
      </c>
      <c r="L44" s="201" t="str">
        <f t="shared" si="12"/>
        <v>I.4.16</v>
      </c>
      <c r="M44" s="257" t="str">
        <f t="shared" si="13"/>
        <v>% países usan sistemas nacionales</v>
      </c>
      <c r="N44" s="258" t="str">
        <f t="shared" si="14"/>
        <v/>
      </c>
      <c r="O44" s="202" t="str">
        <f t="shared" si="15"/>
        <v/>
      </c>
      <c r="P44" s="203" t="str">
        <f t="shared" si="16"/>
        <v/>
      </c>
      <c r="Q44" s="204" t="str">
        <f t="shared" si="17"/>
        <v/>
      </c>
      <c r="R44" s="200"/>
      <c r="S44" s="222"/>
      <c r="T44" s="270">
        <v>24</v>
      </c>
      <c r="U44" s="201" t="str">
        <f t="shared" si="18"/>
        <v>I.4.16</v>
      </c>
      <c r="V44" s="257" t="str">
        <f t="shared" si="19"/>
        <v>% países usan sistemas nacionales</v>
      </c>
      <c r="W44" s="258" t="str">
        <f t="shared" si="20"/>
        <v/>
      </c>
      <c r="X44" s="202" t="str">
        <f t="shared" si="21"/>
        <v/>
      </c>
      <c r="Y44" s="203" t="str">
        <f t="shared" si="22"/>
        <v/>
      </c>
      <c r="Z44" s="204" t="str">
        <f t="shared" si="23"/>
        <v/>
      </c>
      <c r="AA44" s="200"/>
      <c r="AB44" s="222"/>
      <c r="AC44" s="270">
        <v>24</v>
      </c>
      <c r="AD44" s="201" t="str">
        <f t="shared" si="24"/>
        <v>I.4.16</v>
      </c>
      <c r="AE44" s="257" t="str">
        <f t="shared" si="25"/>
        <v>% países usan sistemas nacionales</v>
      </c>
      <c r="AF44" s="258" t="str">
        <f t="shared" si="26"/>
        <v/>
      </c>
      <c r="AG44" s="202">
        <f t="shared" si="27"/>
        <v>0.35</v>
      </c>
      <c r="AH44" s="203" t="str">
        <f t="shared" si="28"/>
        <v/>
      </c>
      <c r="AI44" s="204" t="str">
        <f t="shared" si="29"/>
        <v/>
      </c>
      <c r="AJ44" s="200"/>
      <c r="AL44" s="270">
        <v>24</v>
      </c>
      <c r="AM44" s="201" t="str">
        <f t="shared" si="30"/>
        <v>I.4.16</v>
      </c>
      <c r="AN44" s="257" t="str">
        <f t="shared" si="31"/>
        <v>% países usan sistemas nacionales</v>
      </c>
      <c r="AO44" s="258" t="str">
        <f t="shared" si="32"/>
        <v/>
      </c>
      <c r="AP44" s="202">
        <f t="shared" si="33"/>
        <v>0.35</v>
      </c>
      <c r="AQ44" s="203">
        <f t="shared" si="34"/>
        <v>0</v>
      </c>
      <c r="AR44" s="204">
        <f t="shared" si="35"/>
        <v>0</v>
      </c>
      <c r="AS44" s="200"/>
      <c r="AT44" s="222"/>
      <c r="AX44" s="235"/>
    </row>
    <row r="45" spans="2:50" ht="21" hidden="1" outlineLevel="2">
      <c r="B45" s="270">
        <v>25</v>
      </c>
      <c r="C45" s="201" t="str">
        <f t="shared" si="41"/>
        <v>I.4.17</v>
      </c>
      <c r="D45" s="257" t="str">
        <f t="shared" si="7"/>
        <v># paises adoptando estánds intern.</v>
      </c>
      <c r="E45" s="258" t="str">
        <f t="shared" si="8"/>
        <v>FYI</v>
      </c>
      <c r="F45" s="205" t="str">
        <f t="shared" si="39"/>
        <v/>
      </c>
      <c r="G45" s="206" t="str">
        <f t="shared" si="40"/>
        <v/>
      </c>
      <c r="H45" s="204" t="str">
        <f t="shared" si="11"/>
        <v/>
      </c>
      <c r="I45" s="200"/>
      <c r="J45" s="222"/>
      <c r="K45" s="270">
        <v>25</v>
      </c>
      <c r="L45" s="201" t="str">
        <f t="shared" si="12"/>
        <v>I.4.17</v>
      </c>
      <c r="M45" s="257" t="str">
        <f t="shared" si="13"/>
        <v># paises adoptando estánds intern.</v>
      </c>
      <c r="N45" s="258" t="str">
        <f t="shared" si="14"/>
        <v>FYI</v>
      </c>
      <c r="O45" s="205" t="str">
        <f t="shared" si="15"/>
        <v/>
      </c>
      <c r="P45" s="206" t="str">
        <f t="shared" si="16"/>
        <v/>
      </c>
      <c r="Q45" s="204" t="str">
        <f t="shared" si="17"/>
        <v/>
      </c>
      <c r="R45" s="200"/>
      <c r="S45" s="222"/>
      <c r="T45" s="270">
        <v>25</v>
      </c>
      <c r="U45" s="201" t="str">
        <f t="shared" si="18"/>
        <v>I.4.17</v>
      </c>
      <c r="V45" s="257" t="str">
        <f t="shared" si="19"/>
        <v># paises adoptando estánds intern.</v>
      </c>
      <c r="W45" s="258" t="str">
        <f t="shared" si="20"/>
        <v>FYI</v>
      </c>
      <c r="X45" s="205" t="str">
        <f t="shared" si="21"/>
        <v/>
      </c>
      <c r="Y45" s="206" t="str">
        <f t="shared" si="22"/>
        <v/>
      </c>
      <c r="Z45" s="204" t="str">
        <f t="shared" si="23"/>
        <v/>
      </c>
      <c r="AA45" s="200"/>
      <c r="AB45" s="222"/>
      <c r="AC45" s="270">
        <v>25</v>
      </c>
      <c r="AD45" s="201" t="str">
        <f t="shared" si="24"/>
        <v>I.4.17</v>
      </c>
      <c r="AE45" s="257" t="str">
        <f t="shared" si="25"/>
        <v># paises adoptando estánds intern.</v>
      </c>
      <c r="AF45" s="258" t="str">
        <f t="shared" si="26"/>
        <v>FYI</v>
      </c>
      <c r="AG45" s="205" t="str">
        <f t="shared" si="27"/>
        <v/>
      </c>
      <c r="AH45" s="206" t="str">
        <f t="shared" si="28"/>
        <v/>
      </c>
      <c r="AI45" s="204" t="str">
        <f t="shared" si="29"/>
        <v/>
      </c>
      <c r="AJ45" s="200"/>
      <c r="AL45" s="270">
        <v>25</v>
      </c>
      <c r="AM45" s="201" t="str">
        <f t="shared" si="30"/>
        <v>I.4.17</v>
      </c>
      <c r="AN45" s="257" t="str">
        <f t="shared" si="31"/>
        <v># paises adoptando estánds intern.</v>
      </c>
      <c r="AO45" s="258" t="str">
        <f t="shared" si="32"/>
        <v>FYI</v>
      </c>
      <c r="AP45" s="205" t="str">
        <f t="shared" si="33"/>
        <v/>
      </c>
      <c r="AQ45" s="206">
        <f t="shared" si="34"/>
        <v>0</v>
      </c>
      <c r="AR45" s="204" t="str">
        <f t="shared" si="35"/>
        <v/>
      </c>
      <c r="AS45" s="200"/>
      <c r="AT45" s="222"/>
      <c r="AX45" s="235"/>
    </row>
    <row r="46" spans="2:50" ht="21" hidden="1" outlineLevel="2">
      <c r="B46" s="270">
        <v>26</v>
      </c>
      <c r="C46" s="201" t="str">
        <f t="shared" ref="C46" si="42">VLOOKUP(B46,data,4,FALSE)</f>
        <v>I.4.18</v>
      </c>
      <c r="D46" s="257" t="str">
        <f t="shared" si="7"/>
        <v># evaluaciones diagnósticos sist fiduciars</v>
      </c>
      <c r="E46" s="258" t="str">
        <f t="shared" si="8"/>
        <v/>
      </c>
      <c r="F46" s="205" t="str">
        <f t="shared" si="39"/>
        <v/>
      </c>
      <c r="G46" s="206" t="str">
        <f t="shared" si="40"/>
        <v/>
      </c>
      <c r="H46" s="204" t="str">
        <f t="shared" si="11"/>
        <v/>
      </c>
      <c r="I46" s="200"/>
      <c r="J46" s="222"/>
      <c r="K46" s="270">
        <v>26</v>
      </c>
      <c r="L46" s="201" t="str">
        <f t="shared" si="12"/>
        <v>I.4.18</v>
      </c>
      <c r="M46" s="257" t="str">
        <f t="shared" si="13"/>
        <v># evaluaciones diagnósticos sist fiduciars</v>
      </c>
      <c r="N46" s="258" t="str">
        <f t="shared" si="14"/>
        <v/>
      </c>
      <c r="O46" s="205" t="str">
        <f t="shared" si="15"/>
        <v/>
      </c>
      <c r="P46" s="206" t="str">
        <f t="shared" si="16"/>
        <v/>
      </c>
      <c r="Q46" s="204" t="str">
        <f t="shared" si="17"/>
        <v/>
      </c>
      <c r="R46" s="200"/>
      <c r="S46" s="222"/>
      <c r="T46" s="270">
        <v>26</v>
      </c>
      <c r="U46" s="201" t="str">
        <f t="shared" si="18"/>
        <v>I.4.18</v>
      </c>
      <c r="V46" s="257" t="str">
        <f t="shared" si="19"/>
        <v># evaluaciones diagnósticos sist fiduciars</v>
      </c>
      <c r="W46" s="258" t="str">
        <f t="shared" si="20"/>
        <v/>
      </c>
      <c r="X46" s="205" t="str">
        <f t="shared" si="21"/>
        <v/>
      </c>
      <c r="Y46" s="206" t="str">
        <f t="shared" si="22"/>
        <v/>
      </c>
      <c r="Z46" s="204" t="str">
        <f t="shared" si="23"/>
        <v/>
      </c>
      <c r="AA46" s="200"/>
      <c r="AB46" s="222"/>
      <c r="AC46" s="270">
        <v>26</v>
      </c>
      <c r="AD46" s="201" t="str">
        <f t="shared" si="24"/>
        <v>I.4.18</v>
      </c>
      <c r="AE46" s="257" t="str">
        <f t="shared" si="25"/>
        <v># evaluaciones diagnósticos sist fiduciars</v>
      </c>
      <c r="AF46" s="258" t="str">
        <f t="shared" si="26"/>
        <v/>
      </c>
      <c r="AG46" s="205" t="str">
        <f t="shared" si="27"/>
        <v/>
      </c>
      <c r="AH46" s="206" t="str">
        <f t="shared" si="28"/>
        <v/>
      </c>
      <c r="AI46" s="204" t="str">
        <f t="shared" si="29"/>
        <v/>
      </c>
      <c r="AJ46" s="200"/>
      <c r="AL46" s="270">
        <v>26</v>
      </c>
      <c r="AM46" s="201" t="str">
        <f t="shared" si="30"/>
        <v>I.4.18</v>
      </c>
      <c r="AN46" s="257" t="str">
        <f t="shared" si="31"/>
        <v># evaluaciones diagnósticos sist fiduciars</v>
      </c>
      <c r="AO46" s="258" t="str">
        <f t="shared" si="32"/>
        <v/>
      </c>
      <c r="AP46" s="205" t="str">
        <f t="shared" si="33"/>
        <v/>
      </c>
      <c r="AQ46" s="206" t="str">
        <f t="shared" si="34"/>
        <v/>
      </c>
      <c r="AR46" s="204" t="str">
        <f t="shared" si="35"/>
        <v/>
      </c>
      <c r="AS46" s="200"/>
      <c r="AT46" s="222"/>
      <c r="AX46" s="235"/>
    </row>
    <row r="47" spans="2:50" ht="21" hidden="1" outlineLevel="2">
      <c r="B47" s="270">
        <v>27</v>
      </c>
      <c r="C47" s="201" t="str">
        <f t="shared" ref="C47" si="43">VLOOKUP(B47,data,4,FALSE)</f>
        <v>I.4.19</v>
      </c>
      <c r="D47" s="257" t="str">
        <f t="shared" ref="D47" si="44">VLOOKUP(B47,data,D$2,FALSE)</f>
        <v># validaciones sistemas fiduciarios</v>
      </c>
      <c r="E47" s="258" t="str">
        <f t="shared" si="8"/>
        <v/>
      </c>
      <c r="F47" s="205" t="str">
        <f t="shared" si="39"/>
        <v/>
      </c>
      <c r="G47" s="206" t="str">
        <f t="shared" si="40"/>
        <v/>
      </c>
      <c r="H47" s="204" t="str">
        <f t="shared" ref="H47" si="45">IF(OR(F47="",F47=0,G47="",E47="FYI"),"",IF(G47=0,0,IF(G47&gt;F47,1.00001,G47/F47)))</f>
        <v/>
      </c>
      <c r="I47" s="200"/>
      <c r="J47" s="222"/>
      <c r="K47" s="270">
        <v>27</v>
      </c>
      <c r="L47" s="201" t="str">
        <f t="shared" si="12"/>
        <v>I.4.19</v>
      </c>
      <c r="M47" s="257" t="str">
        <f t="shared" si="13"/>
        <v># validaciones sistemas fiduciarios</v>
      </c>
      <c r="N47" s="258" t="str">
        <f t="shared" si="14"/>
        <v/>
      </c>
      <c r="O47" s="205" t="str">
        <f t="shared" si="15"/>
        <v/>
      </c>
      <c r="P47" s="206" t="str">
        <f t="shared" si="16"/>
        <v/>
      </c>
      <c r="Q47" s="204" t="str">
        <f t="shared" si="17"/>
        <v/>
      </c>
      <c r="R47" s="200"/>
      <c r="S47" s="222"/>
      <c r="T47" s="270">
        <v>27</v>
      </c>
      <c r="U47" s="201" t="str">
        <f t="shared" si="18"/>
        <v>I.4.19</v>
      </c>
      <c r="V47" s="257" t="str">
        <f t="shared" si="19"/>
        <v># validaciones sistemas fiduciarios</v>
      </c>
      <c r="W47" s="258" t="str">
        <f t="shared" si="20"/>
        <v/>
      </c>
      <c r="X47" s="205" t="str">
        <f t="shared" si="21"/>
        <v/>
      </c>
      <c r="Y47" s="206" t="str">
        <f t="shared" si="22"/>
        <v/>
      </c>
      <c r="Z47" s="204" t="str">
        <f t="shared" si="23"/>
        <v/>
      </c>
      <c r="AA47" s="200"/>
      <c r="AB47" s="222"/>
      <c r="AC47" s="270">
        <v>27</v>
      </c>
      <c r="AD47" s="201" t="str">
        <f t="shared" si="24"/>
        <v>I.4.19</v>
      </c>
      <c r="AE47" s="257" t="str">
        <f t="shared" si="25"/>
        <v># validaciones sistemas fiduciarios</v>
      </c>
      <c r="AF47" s="258" t="str">
        <f t="shared" si="26"/>
        <v/>
      </c>
      <c r="AG47" s="205" t="str">
        <f t="shared" si="27"/>
        <v/>
      </c>
      <c r="AH47" s="206" t="str">
        <f t="shared" si="28"/>
        <v/>
      </c>
      <c r="AI47" s="204" t="str">
        <f t="shared" si="29"/>
        <v/>
      </c>
      <c r="AJ47" s="200"/>
      <c r="AL47" s="270">
        <v>27</v>
      </c>
      <c r="AM47" s="201" t="str">
        <f t="shared" si="30"/>
        <v>I.4.19</v>
      </c>
      <c r="AN47" s="257" t="str">
        <f t="shared" si="31"/>
        <v># validaciones sistemas fiduciarios</v>
      </c>
      <c r="AO47" s="258" t="str">
        <f t="shared" si="32"/>
        <v/>
      </c>
      <c r="AP47" s="205" t="str">
        <f t="shared" si="33"/>
        <v/>
      </c>
      <c r="AQ47" s="206" t="str">
        <f t="shared" si="34"/>
        <v/>
      </c>
      <c r="AR47" s="204" t="str">
        <f t="shared" si="35"/>
        <v/>
      </c>
      <c r="AS47" s="200"/>
      <c r="AT47" s="222"/>
      <c r="AX47" s="235"/>
    </row>
    <row r="48" spans="2:50" ht="21" hidden="1" outlineLevel="2">
      <c r="B48" s="270">
        <v>28</v>
      </c>
      <c r="C48" s="201" t="str">
        <f t="shared" ref="C48" si="46">VLOOKUP(B48,data,4,FALSE)</f>
        <v>I.4.20</v>
      </c>
      <c r="D48" s="257" t="str">
        <f t="shared" ref="D48" si="47">VLOOKUP(B48,data,D$2,FALSE)</f>
        <v># de intervenciones de fortalecimiento</v>
      </c>
      <c r="E48" s="258" t="str">
        <f t="shared" si="8"/>
        <v/>
      </c>
      <c r="F48" s="205" t="str">
        <f t="shared" si="39"/>
        <v/>
      </c>
      <c r="G48" s="206" t="str">
        <f t="shared" si="40"/>
        <v/>
      </c>
      <c r="H48" s="204" t="str">
        <f t="shared" ref="H48" si="48">IF(OR(F48="",F48=0,G48="",E48="FYI"),"",IF(G48=0,0,IF(G48&gt;F48,1.00001,G48/F48)))</f>
        <v/>
      </c>
      <c r="I48" s="200"/>
      <c r="J48" s="222"/>
      <c r="K48" s="270">
        <v>28</v>
      </c>
      <c r="L48" s="201" t="str">
        <f t="shared" si="12"/>
        <v>I.4.20</v>
      </c>
      <c r="M48" s="257" t="str">
        <f t="shared" si="13"/>
        <v># de intervenciones de fortalecimiento</v>
      </c>
      <c r="N48" s="258" t="str">
        <f t="shared" si="14"/>
        <v/>
      </c>
      <c r="O48" s="205" t="str">
        <f t="shared" si="15"/>
        <v/>
      </c>
      <c r="P48" s="206" t="str">
        <f t="shared" si="16"/>
        <v/>
      </c>
      <c r="Q48" s="204" t="str">
        <f t="shared" si="17"/>
        <v/>
      </c>
      <c r="R48" s="200"/>
      <c r="S48" s="222"/>
      <c r="T48" s="270">
        <v>28</v>
      </c>
      <c r="U48" s="201" t="str">
        <f t="shared" si="18"/>
        <v>I.4.20</v>
      </c>
      <c r="V48" s="257" t="str">
        <f t="shared" si="19"/>
        <v># de intervenciones de fortalecimiento</v>
      </c>
      <c r="W48" s="258" t="str">
        <f t="shared" si="20"/>
        <v/>
      </c>
      <c r="X48" s="205" t="str">
        <f t="shared" si="21"/>
        <v/>
      </c>
      <c r="Y48" s="206" t="str">
        <f t="shared" si="22"/>
        <v/>
      </c>
      <c r="Z48" s="204" t="str">
        <f t="shared" si="23"/>
        <v/>
      </c>
      <c r="AA48" s="200"/>
      <c r="AB48" s="222"/>
      <c r="AC48" s="270">
        <v>28</v>
      </c>
      <c r="AD48" s="201" t="str">
        <f t="shared" si="24"/>
        <v>I.4.20</v>
      </c>
      <c r="AE48" s="257" t="str">
        <f t="shared" si="25"/>
        <v># de intervenciones de fortalecimiento</v>
      </c>
      <c r="AF48" s="258" t="str">
        <f t="shared" si="26"/>
        <v/>
      </c>
      <c r="AG48" s="205" t="str">
        <f t="shared" si="27"/>
        <v/>
      </c>
      <c r="AH48" s="206" t="str">
        <f t="shared" si="28"/>
        <v/>
      </c>
      <c r="AI48" s="204" t="str">
        <f t="shared" si="29"/>
        <v/>
      </c>
      <c r="AJ48" s="200"/>
      <c r="AL48" s="270">
        <v>28</v>
      </c>
      <c r="AM48" s="201" t="str">
        <f t="shared" si="30"/>
        <v>I.4.20</v>
      </c>
      <c r="AN48" s="257" t="str">
        <f t="shared" si="31"/>
        <v># de intervenciones de fortalecimiento</v>
      </c>
      <c r="AO48" s="258" t="str">
        <f t="shared" si="32"/>
        <v/>
      </c>
      <c r="AP48" s="205" t="str">
        <f t="shared" si="33"/>
        <v/>
      </c>
      <c r="AQ48" s="206" t="str">
        <f t="shared" si="34"/>
        <v/>
      </c>
      <c r="AR48" s="204" t="str">
        <f t="shared" si="35"/>
        <v/>
      </c>
      <c r="AS48" s="200"/>
      <c r="AT48" s="222"/>
      <c r="AX48" s="235"/>
    </row>
    <row r="49" spans="1:46" ht="21" hidden="1" outlineLevel="1">
      <c r="B49" s="277"/>
      <c r="C49" s="278"/>
      <c r="D49" s="218"/>
      <c r="E49" s="218"/>
      <c r="F49" s="218"/>
      <c r="G49" s="218"/>
      <c r="H49" s="218"/>
      <c r="I49" s="219"/>
      <c r="K49" s="277"/>
      <c r="L49" s="278"/>
      <c r="M49" s="218"/>
      <c r="N49" s="218"/>
      <c r="O49" s="218"/>
      <c r="P49" s="218"/>
      <c r="Q49" s="218"/>
      <c r="R49" s="219"/>
      <c r="T49" s="277"/>
      <c r="U49" s="278"/>
      <c r="V49" s="218"/>
      <c r="W49" s="218"/>
      <c r="X49" s="218"/>
      <c r="Y49" s="218"/>
      <c r="Z49" s="218"/>
      <c r="AA49" s="219"/>
      <c r="AC49" s="277"/>
      <c r="AD49" s="278"/>
      <c r="AE49" s="218"/>
      <c r="AF49" s="218"/>
      <c r="AG49" s="218"/>
      <c r="AH49" s="218"/>
      <c r="AI49" s="218"/>
      <c r="AJ49" s="219"/>
      <c r="AL49" s="277"/>
      <c r="AM49" s="278"/>
      <c r="AN49" s="218"/>
      <c r="AO49" s="218"/>
      <c r="AP49" s="218"/>
      <c r="AQ49" s="218"/>
      <c r="AR49" s="218"/>
      <c r="AS49" s="219"/>
    </row>
    <row r="50" spans="1:46" ht="19.8" hidden="1" outlineLevel="1">
      <c r="B50" s="279"/>
      <c r="C50" s="280"/>
      <c r="K50" s="279"/>
      <c r="L50" s="280"/>
      <c r="T50" s="279"/>
      <c r="U50" s="280"/>
      <c r="AC50" s="279"/>
      <c r="AD50" s="280"/>
      <c r="AL50" s="279"/>
      <c r="AM50" s="280"/>
    </row>
    <row r="51" spans="1:46" ht="38.1" customHeight="1" collapsed="1">
      <c r="A51" s="230"/>
      <c r="B51" s="410" t="str">
        <f>+HLOOKUP($A$3,MBFS,4,FALSE)</f>
        <v>OBJ. II</v>
      </c>
      <c r="C51" s="411"/>
      <c r="D51" s="259" t="str">
        <f>+HLOOKUP($A$3,MBFS,8,FALSE)</f>
        <v>(Operaciones sin Gtía Sob.)</v>
      </c>
      <c r="E51" s="256"/>
      <c r="F51" s="221">
        <f>IF(AND(H53=""),0,0)</f>
        <v>0</v>
      </c>
      <c r="G51" s="185">
        <f>+F51/F$4</f>
        <v>0</v>
      </c>
      <c r="H51" s="392" t="str">
        <f>IF(H53=-0.000001,"",IF(AND(H53=""),0,H53*G53))</f>
        <v/>
      </c>
      <c r="I51" s="393">
        <f t="shared" ref="I51" si="49">IF(AND(I52="",I53=""),0,AVERAGE(I52:I53))</f>
        <v>0</v>
      </c>
      <c r="J51" s="222"/>
      <c r="K51" s="410" t="str">
        <f>+HLOOKUP($A$3,MBFS,4,FALSE)</f>
        <v>OBJ. II</v>
      </c>
      <c r="L51" s="411"/>
      <c r="M51" s="259" t="str">
        <f>+HLOOKUP($A$3,MBFS,8,FALSE)</f>
        <v>(Operaciones sin Gtía Sob.)</v>
      </c>
      <c r="N51" s="256"/>
      <c r="O51" s="221">
        <f>IF(AND(Q53=""),0,0)</f>
        <v>0</v>
      </c>
      <c r="P51" s="185">
        <f>+O51/O$4</f>
        <v>0</v>
      </c>
      <c r="Q51" s="392" t="str">
        <f>IF(Q53=-0.000001,"",IF(AND(Q53=""),0,Q53*P53))</f>
        <v/>
      </c>
      <c r="R51" s="393">
        <f t="shared" ref="R51" si="50">IF(AND(R52="",R53=""),0,AVERAGE(R52:R53))</f>
        <v>0</v>
      </c>
      <c r="S51" s="222"/>
      <c r="T51" s="410" t="str">
        <f>+HLOOKUP($A$3,MBFS,4,FALSE)</f>
        <v>OBJ. II</v>
      </c>
      <c r="U51" s="411"/>
      <c r="V51" s="259" t="str">
        <f>+HLOOKUP($A$3,MBFS,8,FALSE)</f>
        <v>(Operaciones sin Gtía Sob.)</v>
      </c>
      <c r="W51" s="256"/>
      <c r="X51" s="221">
        <f>IF(AND(Z53=""),0,0)</f>
        <v>0</v>
      </c>
      <c r="Y51" s="185">
        <f>+X51/X$4</f>
        <v>0</v>
      </c>
      <c r="Z51" s="392" t="str">
        <f>IF(Z53=-0.000001,"",IF(AND(Z53=""),0,Z53*Y53))</f>
        <v/>
      </c>
      <c r="AA51" s="393">
        <f t="shared" ref="AA51" si="51">IF(AND(AA52="",AA53=""),0,AVERAGE(AA52:AA53))</f>
        <v>0</v>
      </c>
      <c r="AB51" s="222"/>
      <c r="AC51" s="410" t="str">
        <f>+HLOOKUP($A$3,MBFS,4,FALSE)</f>
        <v>OBJ. II</v>
      </c>
      <c r="AD51" s="411"/>
      <c r="AE51" s="259" t="str">
        <f>+HLOOKUP($A$3,MBFS,8,FALSE)</f>
        <v>(Operaciones sin Gtía Sob.)</v>
      </c>
      <c r="AF51" s="256"/>
      <c r="AG51" s="221">
        <f>IF(AND(AI53=""),0,0)</f>
        <v>0</v>
      </c>
      <c r="AH51" s="185">
        <f>+AG51/AG$4</f>
        <v>0</v>
      </c>
      <c r="AI51" s="392" t="str">
        <f>IF(AI53=-0.000001,"",IF(AND(AI53=""),0,AI53*AH53))</f>
        <v/>
      </c>
      <c r="AJ51" s="393">
        <f t="shared" ref="AJ51" si="52">IF(AND(AJ52="",AJ53=""),0,AVERAGE(AJ52:AJ53))</f>
        <v>0</v>
      </c>
      <c r="AK51" s="231"/>
      <c r="AL51" s="410" t="str">
        <f>+HLOOKUP($A$3,MBFS,4,FALSE)</f>
        <v>OBJ. II</v>
      </c>
      <c r="AM51" s="411"/>
      <c r="AN51" s="259" t="str">
        <f>+HLOOKUP($A$3,MBFS,8,FALSE)</f>
        <v>(Operaciones sin Gtía Sob.)</v>
      </c>
      <c r="AO51" s="256"/>
      <c r="AP51" s="221">
        <f>IF(AND(AR53=""),0,0)</f>
        <v>0</v>
      </c>
      <c r="AQ51" s="185">
        <f>+AP51/AP$4</f>
        <v>0</v>
      </c>
      <c r="AR51" s="392" t="str">
        <f>IF(AR53=-0.000001,"",IF(AND(AR53=""),0,AR53*AQ53))</f>
        <v/>
      </c>
      <c r="AS51" s="393">
        <f t="shared" ref="AS51" si="53">IF(AND(AS52="",AS53=""),0,AVERAGE(AS52:AS53))</f>
        <v>0</v>
      </c>
      <c r="AT51" s="222"/>
    </row>
    <row r="52" spans="1:46" ht="23.4" hidden="1" outlineLevel="1">
      <c r="A52" s="229"/>
      <c r="B52" s="270"/>
      <c r="C52" s="271"/>
      <c r="D52" s="187"/>
      <c r="E52" s="187"/>
      <c r="F52" s="188">
        <f>+F53</f>
        <v>0</v>
      </c>
      <c r="G52" s="188">
        <v>1</v>
      </c>
      <c r="H52" s="187"/>
      <c r="I52" s="189"/>
      <c r="J52" s="222"/>
      <c r="K52" s="270"/>
      <c r="L52" s="271"/>
      <c r="M52" s="187"/>
      <c r="N52" s="187"/>
      <c r="O52" s="188">
        <f>+O53</f>
        <v>0</v>
      </c>
      <c r="P52" s="188">
        <v>1</v>
      </c>
      <c r="Q52" s="187"/>
      <c r="R52" s="189"/>
      <c r="S52" s="222"/>
      <c r="T52" s="270"/>
      <c r="U52" s="271"/>
      <c r="V52" s="187"/>
      <c r="W52" s="187"/>
      <c r="X52" s="188">
        <f>+X53</f>
        <v>0</v>
      </c>
      <c r="Y52" s="188">
        <v>1</v>
      </c>
      <c r="Z52" s="187"/>
      <c r="AA52" s="189"/>
      <c r="AB52" s="222"/>
      <c r="AC52" s="270"/>
      <c r="AD52" s="271"/>
      <c r="AE52" s="187"/>
      <c r="AF52" s="187"/>
      <c r="AG52" s="188">
        <f>+AG53</f>
        <v>0</v>
      </c>
      <c r="AH52" s="188">
        <v>1</v>
      </c>
      <c r="AI52" s="187"/>
      <c r="AJ52" s="189"/>
      <c r="AK52" s="229"/>
      <c r="AL52" s="270"/>
      <c r="AM52" s="271"/>
      <c r="AN52" s="187"/>
      <c r="AO52" s="187"/>
      <c r="AP52" s="188">
        <f>+AP53</f>
        <v>0</v>
      </c>
      <c r="AQ52" s="188">
        <v>1</v>
      </c>
      <c r="AR52" s="187"/>
      <c r="AS52" s="189"/>
      <c r="AT52" s="222"/>
    </row>
    <row r="53" spans="1:46" ht="21" hidden="1" outlineLevel="1">
      <c r="A53" s="232"/>
      <c r="B53" s="270"/>
      <c r="C53" s="272" t="s">
        <v>510</v>
      </c>
      <c r="D53" s="192" t="str">
        <f>+HLOOKUP($A$3,MBFS,16,FALSE)</f>
        <v>A04 Originación</v>
      </c>
      <c r="E53" s="192"/>
      <c r="F53" s="193">
        <f>IF(AND(H55="",H56=""),0,1)</f>
        <v>0</v>
      </c>
      <c r="G53" s="194">
        <f>IF(F$52=0,0,F53/F$52)</f>
        <v>0</v>
      </c>
      <c r="H53" s="195">
        <f>IF(AND(H55="",H56=""),-0.000001,AVERAGE(H55:H56))</f>
        <v>-9.9999999999999995E-7</v>
      </c>
      <c r="I53" s="196"/>
      <c r="J53" s="233"/>
      <c r="K53" s="270"/>
      <c r="L53" s="272" t="s">
        <v>510</v>
      </c>
      <c r="M53" s="192" t="str">
        <f>+HLOOKUP($A$3,MBFS,16,FALSE)</f>
        <v>A04 Originación</v>
      </c>
      <c r="N53" s="192"/>
      <c r="O53" s="193">
        <f>IF(AND(Q55="",Q56=""),0,1)</f>
        <v>0</v>
      </c>
      <c r="P53" s="194">
        <f>IF(O$52=0,0,O53/O$52)</f>
        <v>0</v>
      </c>
      <c r="Q53" s="195">
        <f>IF(AND(Q55="",Q56=""),-0.000001,AVERAGE(Q55:Q56))</f>
        <v>-9.9999999999999995E-7</v>
      </c>
      <c r="R53" s="196"/>
      <c r="S53" s="233"/>
      <c r="T53" s="270"/>
      <c r="U53" s="272" t="s">
        <v>510</v>
      </c>
      <c r="V53" s="192" t="str">
        <f>+HLOOKUP($A$3,MBFS,16,FALSE)</f>
        <v>A04 Originación</v>
      </c>
      <c r="W53" s="192"/>
      <c r="X53" s="193">
        <f>IF(AND(Z55="",Z56=""),0,1)</f>
        <v>0</v>
      </c>
      <c r="Y53" s="194">
        <f>IF(X$52=0,0,X53/X$52)</f>
        <v>0</v>
      </c>
      <c r="Z53" s="195">
        <f>IF(AND(Z55="",Z56=""),-0.000001,AVERAGE(Z55:Z56))</f>
        <v>-9.9999999999999995E-7</v>
      </c>
      <c r="AA53" s="196"/>
      <c r="AB53" s="233"/>
      <c r="AC53" s="270"/>
      <c r="AD53" s="272" t="s">
        <v>510</v>
      </c>
      <c r="AE53" s="192" t="str">
        <f>+HLOOKUP($A$3,MBFS,16,FALSE)</f>
        <v>A04 Originación</v>
      </c>
      <c r="AF53" s="192"/>
      <c r="AG53" s="193">
        <f>IF(AND(AI55="",AI56=""),0,1)</f>
        <v>0</v>
      </c>
      <c r="AH53" s="194">
        <f>IF(AG$52=0,0,AG53/AG$52)</f>
        <v>0</v>
      </c>
      <c r="AI53" s="195">
        <f>IF(AND(AI55="",AI56=""),-0.000001,AVERAGE(AI55:AI56))</f>
        <v>-9.9999999999999995E-7</v>
      </c>
      <c r="AJ53" s="196"/>
      <c r="AK53" s="232"/>
      <c r="AL53" s="270"/>
      <c r="AM53" s="272" t="s">
        <v>510</v>
      </c>
      <c r="AN53" s="192" t="str">
        <f>+HLOOKUP($A$3,MBFS,16,FALSE)</f>
        <v>A04 Originación</v>
      </c>
      <c r="AO53" s="192"/>
      <c r="AP53" s="193">
        <f>IF(AND(AR55="",AR56=""),0,1)</f>
        <v>0</v>
      </c>
      <c r="AQ53" s="194">
        <f>IF(AP$52=0,0,AP53/AP$52)</f>
        <v>0</v>
      </c>
      <c r="AR53" s="195">
        <f>IF(AND(AR55="",AR56=""),-0.000001,AVERAGE(AR55:AR56))</f>
        <v>-9.9999999999999995E-7</v>
      </c>
      <c r="AS53" s="196"/>
      <c r="AT53" s="233"/>
    </row>
    <row r="54" spans="1:46" ht="21" hidden="1" outlineLevel="2">
      <c r="B54" s="270"/>
      <c r="C54" s="273"/>
      <c r="D54" s="198"/>
      <c r="E54" s="198"/>
      <c r="F54" s="199" t="s">
        <v>505</v>
      </c>
      <c r="G54" s="199" t="s">
        <v>506</v>
      </c>
      <c r="H54" s="212" t="s">
        <v>36</v>
      </c>
      <c r="I54" s="200"/>
      <c r="K54" s="270"/>
      <c r="L54" s="273"/>
      <c r="M54" s="198"/>
      <c r="N54" s="198"/>
      <c r="O54" s="199" t="s">
        <v>505</v>
      </c>
      <c r="P54" s="199" t="s">
        <v>506</v>
      </c>
      <c r="Q54" s="212" t="s">
        <v>36</v>
      </c>
      <c r="R54" s="200"/>
      <c r="T54" s="270"/>
      <c r="U54" s="273"/>
      <c r="V54" s="198"/>
      <c r="W54" s="198"/>
      <c r="X54" s="199" t="s">
        <v>505</v>
      </c>
      <c r="Y54" s="199" t="s">
        <v>506</v>
      </c>
      <c r="Z54" s="212" t="s">
        <v>36</v>
      </c>
      <c r="AA54" s="200"/>
      <c r="AC54" s="270"/>
      <c r="AD54" s="273"/>
      <c r="AE54" s="198"/>
      <c r="AF54" s="198"/>
      <c r="AG54" s="199" t="s">
        <v>505</v>
      </c>
      <c r="AH54" s="199" t="s">
        <v>506</v>
      </c>
      <c r="AI54" s="212" t="s">
        <v>36</v>
      </c>
      <c r="AJ54" s="200"/>
      <c r="AL54" s="270"/>
      <c r="AM54" s="273"/>
      <c r="AN54" s="198"/>
      <c r="AO54" s="198"/>
      <c r="AP54" s="199" t="s">
        <v>505</v>
      </c>
      <c r="AQ54" s="199" t="s">
        <v>506</v>
      </c>
      <c r="AR54" s="212" t="s">
        <v>36</v>
      </c>
      <c r="AS54" s="200"/>
    </row>
    <row r="55" spans="1:46" ht="21" hidden="1" outlineLevel="2">
      <c r="B55" s="270">
        <v>0</v>
      </c>
      <c r="C55" s="274"/>
      <c r="D55" s="257"/>
      <c r="E55" s="258"/>
      <c r="F55" s="205">
        <v>0</v>
      </c>
      <c r="G55" s="206">
        <v>0</v>
      </c>
      <c r="H55" s="204" t="str">
        <f>IF(OR(F55="",F55=0,G55="",E55="FYI"),"",IF(G55=0,0,IF(G55&gt;F55,1.00001,G55/F55)))</f>
        <v/>
      </c>
      <c r="I55" s="200"/>
      <c r="K55" s="270">
        <v>0</v>
      </c>
      <c r="L55" s="274"/>
      <c r="M55" s="257"/>
      <c r="N55" s="258"/>
      <c r="O55" s="205">
        <v>0</v>
      </c>
      <c r="P55" s="206">
        <v>0</v>
      </c>
      <c r="Q55" s="204" t="str">
        <f>IF(OR(O55="",O55=0,P55="",N55="FYI"),"",IF(P55=0,0,IF(P55&gt;O55,1.00001,P55/O55)))</f>
        <v/>
      </c>
      <c r="R55" s="200"/>
      <c r="T55" s="270">
        <v>0</v>
      </c>
      <c r="U55" s="274"/>
      <c r="V55" s="257"/>
      <c r="W55" s="258"/>
      <c r="X55" s="205">
        <v>0</v>
      </c>
      <c r="Y55" s="206">
        <v>0</v>
      </c>
      <c r="Z55" s="204" t="str">
        <f>IF(OR(X55="",X55=0,Y55="",W55="FYI"),"",IF(Y55=0,0,IF(Y55&gt;X55,1.00001,Y55/X55)))</f>
        <v/>
      </c>
      <c r="AA55" s="200"/>
      <c r="AC55" s="270">
        <v>0</v>
      </c>
      <c r="AD55" s="274"/>
      <c r="AE55" s="257"/>
      <c r="AF55" s="258"/>
      <c r="AG55" s="205">
        <v>0</v>
      </c>
      <c r="AH55" s="206">
        <v>0</v>
      </c>
      <c r="AI55" s="204" t="str">
        <f>IF(OR(AG55="",AG55=0,AH55="",AF55="FYI"),"",IF(AH55=0,0,IF(AH55&gt;AG55,1.00001,AH55/AG55)))</f>
        <v/>
      </c>
      <c r="AJ55" s="200"/>
      <c r="AL55" s="270">
        <v>0</v>
      </c>
      <c r="AM55" s="274"/>
      <c r="AN55" s="257"/>
      <c r="AO55" s="258"/>
      <c r="AP55" s="205">
        <v>0</v>
      </c>
      <c r="AQ55" s="206">
        <v>0</v>
      </c>
      <c r="AR55" s="204" t="str">
        <f>IF(OR(AP55="",AP55=0,AQ55="",AO55="FYI"),"",IF(AQ55=0,0,IF(AQ55&gt;AP55,1.00001,AQ55/AP55)))</f>
        <v/>
      </c>
      <c r="AS55" s="200"/>
    </row>
    <row r="56" spans="1:46" ht="21" hidden="1" outlineLevel="1">
      <c r="B56" s="277"/>
      <c r="C56" s="278"/>
      <c r="D56" s="218"/>
      <c r="E56" s="218"/>
      <c r="F56" s="218"/>
      <c r="G56" s="218"/>
      <c r="H56" s="218"/>
      <c r="I56" s="219"/>
      <c r="K56" s="277"/>
      <c r="L56" s="278"/>
      <c r="M56" s="218"/>
      <c r="N56" s="218"/>
      <c r="O56" s="218"/>
      <c r="P56" s="218"/>
      <c r="Q56" s="218"/>
      <c r="R56" s="219"/>
      <c r="T56" s="277"/>
      <c r="U56" s="278"/>
      <c r="V56" s="218"/>
      <c r="W56" s="218"/>
      <c r="X56" s="218"/>
      <c r="Y56" s="218"/>
      <c r="Z56" s="218"/>
      <c r="AA56" s="219"/>
      <c r="AC56" s="277"/>
      <c r="AD56" s="278"/>
      <c r="AE56" s="218"/>
      <c r="AF56" s="218"/>
      <c r="AG56" s="218"/>
      <c r="AH56" s="218"/>
      <c r="AI56" s="218"/>
      <c r="AJ56" s="219"/>
      <c r="AL56" s="277"/>
      <c r="AM56" s="278"/>
      <c r="AN56" s="218"/>
      <c r="AO56" s="218"/>
      <c r="AP56" s="218"/>
      <c r="AQ56" s="218"/>
      <c r="AR56" s="218"/>
      <c r="AS56" s="219"/>
    </row>
    <row r="57" spans="1:46" ht="19.8" hidden="1" outlineLevel="1">
      <c r="B57" s="279"/>
      <c r="C57" s="280"/>
      <c r="K57" s="279"/>
      <c r="L57" s="280"/>
      <c r="T57" s="279"/>
      <c r="U57" s="280"/>
      <c r="AC57" s="279"/>
      <c r="AD57" s="280"/>
      <c r="AL57" s="279"/>
      <c r="AM57" s="280"/>
    </row>
    <row r="58" spans="1:46" ht="19.8" hidden="1" outlineLevel="1">
      <c r="B58" s="279"/>
      <c r="C58" s="280"/>
      <c r="K58" s="279"/>
      <c r="L58" s="280"/>
      <c r="T58" s="279"/>
      <c r="U58" s="280"/>
      <c r="AC58" s="279"/>
      <c r="AD58" s="280"/>
      <c r="AL58" s="279"/>
      <c r="AM58" s="280"/>
    </row>
    <row r="59" spans="1:46" ht="38.1" customHeight="1" collapsed="1">
      <c r="A59" s="230"/>
      <c r="B59" s="410" t="str">
        <f>+HLOOKUP($A$3,MBFS,5,FALSE)</f>
        <v>OBJ. III</v>
      </c>
      <c r="C59" s="411"/>
      <c r="D59" s="259" t="str">
        <f>+HLOOKUP($A$3,MBFS,9,FALSE)</f>
        <v>(Corporativo)</v>
      </c>
      <c r="E59" s="256"/>
      <c r="F59" s="221">
        <f>IF(AND(H61="",H66=""),0,0.2)</f>
        <v>0.2</v>
      </c>
      <c r="G59" s="185">
        <f>+F59/F$4</f>
        <v>0.2</v>
      </c>
      <c r="H59" s="415">
        <f>IF(AND(H61="",H66=""),0,H61*G61+H66*G66)</f>
        <v>0</v>
      </c>
      <c r="I59" s="416"/>
      <c r="J59" s="222"/>
      <c r="K59" s="410" t="str">
        <f>+HLOOKUP($A$3,MBFS,5,FALSE)</f>
        <v>OBJ. III</v>
      </c>
      <c r="L59" s="411"/>
      <c r="M59" s="259" t="str">
        <f>+HLOOKUP($A$3,MBFS,9,FALSE)</f>
        <v>(Corporativo)</v>
      </c>
      <c r="N59" s="256"/>
      <c r="O59" s="221">
        <f>IF(AND(Q61="",Q66=""),0,0.2)</f>
        <v>0.2</v>
      </c>
      <c r="P59" s="185">
        <f>+O59/O$4</f>
        <v>0.2</v>
      </c>
      <c r="Q59" s="415">
        <f>IF(AND(Q61="",Q66=""),0,Q61*P61+Q66*P66)</f>
        <v>0</v>
      </c>
      <c r="R59" s="416"/>
      <c r="S59" s="222"/>
      <c r="T59" s="410" t="str">
        <f>+HLOOKUP($A$3,MBFS,5,FALSE)</f>
        <v>OBJ. III</v>
      </c>
      <c r="U59" s="411"/>
      <c r="V59" s="259" t="str">
        <f>+HLOOKUP($A$3,MBFS,9,FALSE)</f>
        <v>(Corporativo)</v>
      </c>
      <c r="W59" s="256"/>
      <c r="X59" s="221">
        <f>IF(AND(Z61="",Z66=""),0,0.2)</f>
        <v>0.2</v>
      </c>
      <c r="Y59" s="185">
        <f>+X59/X$4</f>
        <v>0.2</v>
      </c>
      <c r="Z59" s="415">
        <f>IF(AND(Z61="",Z66=""),0,Z61*Y61+Z66*Y66)</f>
        <v>0</v>
      </c>
      <c r="AA59" s="416"/>
      <c r="AB59" s="222"/>
      <c r="AC59" s="410" t="str">
        <f>+HLOOKUP($A$3,MBFS,5,FALSE)</f>
        <v>OBJ. III</v>
      </c>
      <c r="AD59" s="411"/>
      <c r="AE59" s="259" t="str">
        <f>+HLOOKUP($A$3,MBFS,9,FALSE)</f>
        <v>(Corporativo)</v>
      </c>
      <c r="AF59" s="256"/>
      <c r="AG59" s="221">
        <f>IF(AND(AI61="",AI66=""),0,0.2)</f>
        <v>0.2</v>
      </c>
      <c r="AH59" s="185">
        <f>+AG59/AG$4</f>
        <v>0.2</v>
      </c>
      <c r="AI59" s="415">
        <f>IF(AND(AI61="",AI66=""),0,AI61*AH61+AI66*AH66)</f>
        <v>0</v>
      </c>
      <c r="AJ59" s="416"/>
      <c r="AK59" s="231"/>
      <c r="AL59" s="410" t="str">
        <f>+HLOOKUP($A$3,MBFS,5,FALSE)</f>
        <v>OBJ. III</v>
      </c>
      <c r="AM59" s="411"/>
      <c r="AN59" s="259" t="str">
        <f>+HLOOKUP($A$3,MBFS,9,FALSE)</f>
        <v>(Corporativo)</v>
      </c>
      <c r="AO59" s="256"/>
      <c r="AP59" s="221">
        <f>IF(AND(AR61="",AR66=""),0,0.2)</f>
        <v>0.2</v>
      </c>
      <c r="AQ59" s="185">
        <f>+AP59/AP$4</f>
        <v>0.2</v>
      </c>
      <c r="AR59" s="415">
        <f>IF(AND(AR61="",AR66=""),0,AR61*AQ61+AR66*AQ66)</f>
        <v>0</v>
      </c>
      <c r="AS59" s="416"/>
      <c r="AT59" s="222"/>
    </row>
    <row r="60" spans="1:46" ht="21" hidden="1" outlineLevel="2">
      <c r="B60" s="270"/>
      <c r="C60" s="276"/>
      <c r="D60" s="211"/>
      <c r="E60" s="211"/>
      <c r="F60" s="188">
        <f>F61+F66</f>
        <v>0</v>
      </c>
      <c r="G60" s="188">
        <v>1</v>
      </c>
      <c r="H60" s="212"/>
      <c r="I60" s="200"/>
      <c r="J60" s="222"/>
      <c r="K60" s="270"/>
      <c r="L60" s="276"/>
      <c r="M60" s="211"/>
      <c r="N60" s="211"/>
      <c r="O60" s="188">
        <f>O61+O66</f>
        <v>0</v>
      </c>
      <c r="P60" s="188">
        <v>1</v>
      </c>
      <c r="Q60" s="212"/>
      <c r="R60" s="200"/>
      <c r="S60" s="222"/>
      <c r="T60" s="270"/>
      <c r="U60" s="276"/>
      <c r="V60" s="211"/>
      <c r="W60" s="211"/>
      <c r="X60" s="188">
        <f>X61+X66</f>
        <v>0</v>
      </c>
      <c r="Y60" s="188">
        <v>1</v>
      </c>
      <c r="Z60" s="212"/>
      <c r="AA60" s="200"/>
      <c r="AB60" s="222"/>
      <c r="AC60" s="270"/>
      <c r="AD60" s="276"/>
      <c r="AE60" s="211"/>
      <c r="AF60" s="211"/>
      <c r="AG60" s="188">
        <f>AG61+AG66</f>
        <v>0</v>
      </c>
      <c r="AH60" s="188">
        <v>1</v>
      </c>
      <c r="AI60" s="212"/>
      <c r="AJ60" s="200"/>
      <c r="AL60" s="270"/>
      <c r="AM60" s="276"/>
      <c r="AN60" s="211"/>
      <c r="AO60" s="211"/>
      <c r="AP60" s="188">
        <f>AP61+AP66</f>
        <v>0.25</v>
      </c>
      <c r="AQ60" s="188">
        <v>1</v>
      </c>
      <c r="AR60" s="212"/>
      <c r="AS60" s="200"/>
      <c r="AT60" s="222"/>
    </row>
    <row r="61" spans="1:46" ht="21" hidden="1" outlineLevel="1">
      <c r="A61" s="232"/>
      <c r="B61" s="270"/>
      <c r="C61" s="272" t="s">
        <v>508</v>
      </c>
      <c r="D61" s="192" t="str">
        <f>+HLOOKUP($A$3,MBFS,13,FALSE)</f>
        <v>A03- Desarrollo de Conocimiento</v>
      </c>
      <c r="E61" s="192"/>
      <c r="F61" s="193">
        <f>IF(AND(H63="",H64=""),0,0.05)</f>
        <v>0</v>
      </c>
      <c r="G61" s="194">
        <f>IF(F$6=0,0,F61/F$6)</f>
        <v>0</v>
      </c>
      <c r="H61" s="195">
        <f>IF(AND(H63="",H64=""),-0.000001,AVERAGE(H63:H64))</f>
        <v>-9.9999999999999995E-7</v>
      </c>
      <c r="I61" s="196"/>
      <c r="J61" s="233"/>
      <c r="K61" s="270"/>
      <c r="L61" s="272" t="s">
        <v>508</v>
      </c>
      <c r="M61" s="192" t="str">
        <f>+HLOOKUP($A$3,MBFS,13,FALSE)</f>
        <v>A03- Desarrollo de Conocimiento</v>
      </c>
      <c r="N61" s="192"/>
      <c r="O61" s="193">
        <f>IF(AND(Q63="",Q64=""),0,0.05)</f>
        <v>0</v>
      </c>
      <c r="P61" s="194">
        <f>IF(O$6=0,0,O61/O$6)</f>
        <v>0</v>
      </c>
      <c r="Q61" s="195">
        <f>IF(AND(Q63="",Q64=""),-0.000001,AVERAGE(Q63:Q64))</f>
        <v>-9.9999999999999995E-7</v>
      </c>
      <c r="R61" s="196"/>
      <c r="S61" s="233"/>
      <c r="T61" s="270"/>
      <c r="U61" s="272" t="s">
        <v>508</v>
      </c>
      <c r="V61" s="192" t="str">
        <f>+HLOOKUP($A$3,MBFS,13,FALSE)</f>
        <v>A03- Desarrollo de Conocimiento</v>
      </c>
      <c r="W61" s="192"/>
      <c r="X61" s="193">
        <f>IF(AND(Z63="",Z64=""),0,0.05)</f>
        <v>0</v>
      </c>
      <c r="Y61" s="194">
        <f>IF(X$6=0,0,X61/X$6)</f>
        <v>0</v>
      </c>
      <c r="Z61" s="195">
        <f>IF(AND(Z63="",Z64=""),-0.000001,AVERAGE(Z63:Z64))</f>
        <v>-9.9999999999999995E-7</v>
      </c>
      <c r="AA61" s="196"/>
      <c r="AB61" s="233"/>
      <c r="AC61" s="270"/>
      <c r="AD61" s="272" t="s">
        <v>508</v>
      </c>
      <c r="AE61" s="192" t="str">
        <f>+HLOOKUP($A$3,MBFS,13,FALSE)</f>
        <v>A03- Desarrollo de Conocimiento</v>
      </c>
      <c r="AF61" s="192"/>
      <c r="AG61" s="193">
        <f>IF(AND(AI63="",AI64=""),0,0.05)</f>
        <v>0</v>
      </c>
      <c r="AH61" s="194">
        <f>IF(AG$6=0,0,AG61/AG$6)</f>
        <v>0</v>
      </c>
      <c r="AI61" s="195">
        <f>IF(AND(AI63="",AI64=""),-0.000001,AVERAGE(AI63:AI64))</f>
        <v>-9.9999999999999995E-7</v>
      </c>
      <c r="AJ61" s="196"/>
      <c r="AK61" s="232"/>
      <c r="AL61" s="270"/>
      <c r="AM61" s="272" t="s">
        <v>508</v>
      </c>
      <c r="AN61" s="192" t="str">
        <f>+HLOOKUP($A$3,MBFS,13,FALSE)</f>
        <v>A03- Desarrollo de Conocimiento</v>
      </c>
      <c r="AO61" s="192"/>
      <c r="AP61" s="193">
        <f>IF(AND(AR63="",AR64=""),0,0.05)</f>
        <v>0.05</v>
      </c>
      <c r="AQ61" s="194">
        <f>IF(AP$6=0,0,AP61/AP$6)</f>
        <v>5.5555555555555566E-2</v>
      </c>
      <c r="AR61" s="195">
        <f>IF(AND(AR63="",AR64=""),-0.000001,AVERAGE(AR63:AR64))</f>
        <v>0</v>
      </c>
      <c r="AS61" s="196"/>
      <c r="AT61" s="233"/>
    </row>
    <row r="62" spans="1:46" ht="21" hidden="1" outlineLevel="2">
      <c r="B62" s="270"/>
      <c r="C62" s="276"/>
      <c r="D62" s="211"/>
      <c r="E62" s="211"/>
      <c r="F62" s="199" t="s">
        <v>505</v>
      </c>
      <c r="G62" s="199" t="s">
        <v>506</v>
      </c>
      <c r="H62" s="212" t="s">
        <v>36</v>
      </c>
      <c r="I62" s="200"/>
      <c r="J62" s="222"/>
      <c r="K62" s="270"/>
      <c r="L62" s="276"/>
      <c r="M62" s="211"/>
      <c r="N62" s="211"/>
      <c r="O62" s="199" t="s">
        <v>505</v>
      </c>
      <c r="P62" s="199" t="s">
        <v>506</v>
      </c>
      <c r="Q62" s="212" t="s">
        <v>36</v>
      </c>
      <c r="R62" s="200"/>
      <c r="S62" s="222"/>
      <c r="T62" s="270"/>
      <c r="U62" s="276"/>
      <c r="V62" s="211"/>
      <c r="W62" s="211"/>
      <c r="X62" s="199" t="s">
        <v>505</v>
      </c>
      <c r="Y62" s="199" t="s">
        <v>506</v>
      </c>
      <c r="Z62" s="212" t="s">
        <v>36</v>
      </c>
      <c r="AA62" s="200"/>
      <c r="AB62" s="222"/>
      <c r="AC62" s="270"/>
      <c r="AD62" s="276"/>
      <c r="AE62" s="211"/>
      <c r="AF62" s="211"/>
      <c r="AG62" s="199" t="s">
        <v>505</v>
      </c>
      <c r="AH62" s="199" t="s">
        <v>506</v>
      </c>
      <c r="AI62" s="212" t="s">
        <v>36</v>
      </c>
      <c r="AJ62" s="200"/>
      <c r="AL62" s="270"/>
      <c r="AM62" s="276"/>
      <c r="AN62" s="211"/>
      <c r="AO62" s="211"/>
      <c r="AP62" s="199" t="s">
        <v>505</v>
      </c>
      <c r="AQ62" s="199" t="s">
        <v>506</v>
      </c>
      <c r="AR62" s="212" t="s">
        <v>36</v>
      </c>
      <c r="AS62" s="200"/>
      <c r="AT62" s="222"/>
    </row>
    <row r="63" spans="1:46" ht="21" hidden="1" outlineLevel="2">
      <c r="B63" s="270">
        <v>29</v>
      </c>
      <c r="C63" s="201" t="str">
        <f>VLOOKUP(B63,data,4,FALSE)</f>
        <v>III.1.1</v>
      </c>
      <c r="D63" s="257" t="str">
        <f>VLOOKUP(B63,data,D$2,FALSE)</f>
        <v># iniciativas innovadoras OP</v>
      </c>
      <c r="E63" s="258" t="str">
        <f>IF(VLOOKUP(B63,data,E$2,FALSE)="FYI","FYI","")</f>
        <v/>
      </c>
      <c r="F63" s="205">
        <f>IF(VLOOKUP(C63,PLAN,F$2,FALSE)="","",VLOOKUP(C63,PLAN,F$2,FALSE))</f>
        <v>1</v>
      </c>
      <c r="G63" s="206" t="str">
        <f>IF(VLOOKUP(C63,PLAN,G$2,FALSE)="","",VLOOKUP(C63,PLAN,G$2,FALSE))</f>
        <v/>
      </c>
      <c r="H63" s="204" t="str">
        <f t="shared" ref="H63:H64" si="54">IF(OR(F63="",F63=0,G63="",E63="FYI"),"",IF(G63=0,0,IF(G63&gt;F63,1.00001,G63/F63)))</f>
        <v/>
      </c>
      <c r="I63" s="200"/>
      <c r="J63" s="222"/>
      <c r="K63" s="270">
        <v>29</v>
      </c>
      <c r="L63" s="201" t="str">
        <f>VLOOKUP(K63,data,4,FALSE)</f>
        <v>III.1.1</v>
      </c>
      <c r="M63" s="257" t="str">
        <f>VLOOKUP(K63,data,M$2,FALSE)</f>
        <v># iniciativas innovadoras OP</v>
      </c>
      <c r="N63" s="258" t="str">
        <f>IF(VLOOKUP(K63,data,N$2,FALSE)="FYI","FYI","")</f>
        <v/>
      </c>
      <c r="O63" s="205">
        <f>IF(VLOOKUP(L63,PLAN,O$2,FALSE)="","",VLOOKUP(L63,PLAN,O$2,FALSE))</f>
        <v>0</v>
      </c>
      <c r="P63" s="206" t="str">
        <f>IF(VLOOKUP(L63,PLAN,P$2,FALSE)="","",VLOOKUP(L63,PLAN,P$2,FALSE))</f>
        <v/>
      </c>
      <c r="Q63" s="204" t="str">
        <f t="shared" ref="Q63:Q64" si="55">IF(OR(O63="",O63=0,P63="",N63="FYI"),"",IF(P63=0,0,IF(P63&gt;O63,1.00001,P63/O63)))</f>
        <v/>
      </c>
      <c r="R63" s="200"/>
      <c r="S63" s="222"/>
      <c r="T63" s="270">
        <v>29</v>
      </c>
      <c r="U63" s="201" t="str">
        <f>VLOOKUP(T63,data,4,FALSE)</f>
        <v>III.1.1</v>
      </c>
      <c r="V63" s="257" t="str">
        <f>VLOOKUP(T63,data,V$2,FALSE)</f>
        <v># iniciativas innovadoras OP</v>
      </c>
      <c r="W63" s="258" t="str">
        <f>IF(VLOOKUP(T63,data,W$2,FALSE)="FYI","FYI","")</f>
        <v/>
      </c>
      <c r="X63" s="205">
        <f>IF(VLOOKUP(U63,PLAN,X$2,FALSE)="","",VLOOKUP(U63,PLAN,X$2,FALSE))</f>
        <v>1</v>
      </c>
      <c r="Y63" s="206" t="str">
        <f>IF(VLOOKUP(U63,PLAN,Y$2,FALSE)="","",VLOOKUP(U63,PLAN,Y$2,FALSE))</f>
        <v/>
      </c>
      <c r="Z63" s="204" t="str">
        <f t="shared" ref="Z63:Z64" si="56">IF(OR(X63="",X63=0,Y63="",W63="FYI"),"",IF(Y63=0,0,IF(Y63&gt;X63,1.00001,Y63/X63)))</f>
        <v/>
      </c>
      <c r="AA63" s="200"/>
      <c r="AB63" s="222"/>
      <c r="AC63" s="270">
        <v>29</v>
      </c>
      <c r="AD63" s="201" t="str">
        <f>VLOOKUP(AC63,data,4,FALSE)</f>
        <v>III.1.1</v>
      </c>
      <c r="AE63" s="257" t="str">
        <f>VLOOKUP(AC63,data,AE$2,FALSE)</f>
        <v># iniciativas innovadoras OP</v>
      </c>
      <c r="AF63" s="258" t="str">
        <f>IF(VLOOKUP(AC63,data,AF$2,FALSE)="FYI","FYI","")</f>
        <v/>
      </c>
      <c r="AG63" s="205">
        <f>IF(VLOOKUP(AD63,PLAN,AG$2,FALSE)="","",VLOOKUP(AD63,PLAN,AG$2,FALSE))</f>
        <v>2</v>
      </c>
      <c r="AH63" s="206" t="str">
        <f>IF(VLOOKUP(AD63,PLAN,AH$2,FALSE)="","",VLOOKUP(AD63,PLAN,AH$2,FALSE))</f>
        <v/>
      </c>
      <c r="AI63" s="204" t="str">
        <f t="shared" ref="AI63:AI64" si="57">IF(OR(AG63="",AG63=0,AH63="",AF63="FYI"),"",IF(AH63=0,0,IF(AH63&gt;AG63,1.00001,AH63/AG63)))</f>
        <v/>
      </c>
      <c r="AJ63" s="200"/>
      <c r="AL63" s="270">
        <v>29</v>
      </c>
      <c r="AM63" s="201" t="str">
        <f>VLOOKUP(AL63,data,4,FALSE)</f>
        <v>III.1.1</v>
      </c>
      <c r="AN63" s="257" t="str">
        <f>VLOOKUP(AL63,data,AN$2,FALSE)</f>
        <v># iniciativas innovadoras OP</v>
      </c>
      <c r="AO63" s="258" t="str">
        <f>IF(VLOOKUP(AL63,data,AO$2,FALSE)="FYI","FYI","")</f>
        <v/>
      </c>
      <c r="AP63" s="205">
        <f>IF(VLOOKUP(AM63,PLAN,AP$2,FALSE)="","",VLOOKUP(AM63,PLAN,AP$2,FALSE))</f>
        <v>4</v>
      </c>
      <c r="AQ63" s="206">
        <f>IF(VLOOKUP(AM63,PLAN,AQ$2,FALSE)="","",VLOOKUP(AM63,PLAN,AQ$2,FALSE))</f>
        <v>0</v>
      </c>
      <c r="AR63" s="204">
        <f t="shared" ref="AR63:AR64" si="58">IF(OR(AP63="",AP63=0,AQ63="",AO63="FYI"),"",IF(AQ63=0,0,IF(AQ63&gt;AP63,1.00001,AQ63/AP63)))</f>
        <v>0</v>
      </c>
      <c r="AS63" s="200"/>
      <c r="AT63" s="222"/>
    </row>
    <row r="64" spans="1:46" ht="21" hidden="1" outlineLevel="2">
      <c r="B64" s="270">
        <v>30</v>
      </c>
      <c r="C64" s="201" t="str">
        <f>VLOOKUP(B64,data,4,FALSE)</f>
        <v>III.1.2</v>
      </c>
      <c r="D64" s="257" t="str">
        <f>VLOOKUP(B64,data,D$2,FALSE)</f>
        <v># capacitaciones técnicas a las AE</v>
      </c>
      <c r="E64" s="258" t="str">
        <f>IF(VLOOKUP(B64,data,E$2,FALSE)="FYI","FYI","")</f>
        <v>FYI</v>
      </c>
      <c r="F64" s="205" t="str">
        <f>IF(VLOOKUP(C64,PLAN,F$2,FALSE)="","",VLOOKUP(C64,PLAN,F$2,FALSE))</f>
        <v/>
      </c>
      <c r="G64" s="206" t="str">
        <f>IF(VLOOKUP(C64,PLAN,G$2,FALSE)="","",VLOOKUP(C64,PLAN,G$2,FALSE))</f>
        <v/>
      </c>
      <c r="H64" s="204" t="str">
        <f t="shared" si="54"/>
        <v/>
      </c>
      <c r="I64" s="200"/>
      <c r="J64" s="222"/>
      <c r="K64" s="270">
        <v>30</v>
      </c>
      <c r="L64" s="201" t="str">
        <f>VLOOKUP(K64,data,4,FALSE)</f>
        <v>III.1.2</v>
      </c>
      <c r="M64" s="257" t="str">
        <f>VLOOKUP(K64,data,M$2,FALSE)</f>
        <v># capacitaciones técnicas a las AE</v>
      </c>
      <c r="N64" s="258" t="str">
        <f>IF(VLOOKUP(K64,data,N$2,FALSE)="FYI","FYI","")</f>
        <v>FYI</v>
      </c>
      <c r="O64" s="205" t="str">
        <f>IF(VLOOKUP(L64,PLAN,O$2,FALSE)="","",VLOOKUP(L64,PLAN,O$2,FALSE))</f>
        <v/>
      </c>
      <c r="P64" s="206" t="str">
        <f>IF(VLOOKUP(L64,PLAN,P$2,FALSE)="","",VLOOKUP(L64,PLAN,P$2,FALSE))</f>
        <v/>
      </c>
      <c r="Q64" s="204" t="str">
        <f t="shared" si="55"/>
        <v/>
      </c>
      <c r="R64" s="200"/>
      <c r="S64" s="222"/>
      <c r="T64" s="270">
        <v>30</v>
      </c>
      <c r="U64" s="201" t="str">
        <f>VLOOKUP(T64,data,4,FALSE)</f>
        <v>III.1.2</v>
      </c>
      <c r="V64" s="257" t="str">
        <f>VLOOKUP(T64,data,V$2,FALSE)</f>
        <v># capacitaciones técnicas a las AE</v>
      </c>
      <c r="W64" s="258" t="str">
        <f>IF(VLOOKUP(T64,data,W$2,FALSE)="FYI","FYI","")</f>
        <v>FYI</v>
      </c>
      <c r="X64" s="205" t="str">
        <f>IF(VLOOKUP(U64,PLAN,X$2,FALSE)="","",VLOOKUP(U64,PLAN,X$2,FALSE))</f>
        <v/>
      </c>
      <c r="Y64" s="206" t="str">
        <f>IF(VLOOKUP(U64,PLAN,Y$2,FALSE)="","",VLOOKUP(U64,PLAN,Y$2,FALSE))</f>
        <v/>
      </c>
      <c r="Z64" s="204" t="str">
        <f t="shared" si="56"/>
        <v/>
      </c>
      <c r="AA64" s="200"/>
      <c r="AB64" s="222"/>
      <c r="AC64" s="270">
        <v>30</v>
      </c>
      <c r="AD64" s="201" t="str">
        <f>VLOOKUP(AC64,data,4,FALSE)</f>
        <v>III.1.2</v>
      </c>
      <c r="AE64" s="257" t="str">
        <f>VLOOKUP(AC64,data,AE$2,FALSE)</f>
        <v># capacitaciones técnicas a las AE</v>
      </c>
      <c r="AF64" s="258" t="str">
        <f>IF(VLOOKUP(AC64,data,AF$2,FALSE)="FYI","FYI","")</f>
        <v>FYI</v>
      </c>
      <c r="AG64" s="205" t="str">
        <f>IF(VLOOKUP(AD64,PLAN,AG$2,FALSE)="","",VLOOKUP(AD64,PLAN,AG$2,FALSE))</f>
        <v/>
      </c>
      <c r="AH64" s="206" t="str">
        <f>IF(VLOOKUP(AD64,PLAN,AH$2,FALSE)="","",VLOOKUP(AD64,PLAN,AH$2,FALSE))</f>
        <v/>
      </c>
      <c r="AI64" s="204" t="str">
        <f t="shared" si="57"/>
        <v/>
      </c>
      <c r="AJ64" s="200"/>
      <c r="AL64" s="270">
        <v>30</v>
      </c>
      <c r="AM64" s="201" t="str">
        <f>VLOOKUP(AL64,data,4,FALSE)</f>
        <v>III.1.2</v>
      </c>
      <c r="AN64" s="257" t="str">
        <f>VLOOKUP(AL64,data,AN$2,FALSE)</f>
        <v># capacitaciones técnicas a las AE</v>
      </c>
      <c r="AO64" s="258" t="str">
        <f>IF(VLOOKUP(AL64,data,AO$2,FALSE)="FYI","FYI","")</f>
        <v>FYI</v>
      </c>
      <c r="AP64" s="205" t="str">
        <f>IF(VLOOKUP(AM64,PLAN,AP$2,FALSE)="","",VLOOKUP(AM64,PLAN,AP$2,FALSE))</f>
        <v/>
      </c>
      <c r="AQ64" s="206" t="str">
        <f>IF(VLOOKUP(AM64,PLAN,AQ$2,FALSE)="","",VLOOKUP(AM64,PLAN,AQ$2,FALSE))</f>
        <v/>
      </c>
      <c r="AR64" s="204" t="str">
        <f t="shared" si="58"/>
        <v/>
      </c>
      <c r="AS64" s="200"/>
      <c r="AT64" s="222"/>
    </row>
    <row r="65" spans="1:46" ht="23.4" hidden="1" outlineLevel="1">
      <c r="B65" s="270"/>
      <c r="C65" s="271"/>
      <c r="D65" s="187"/>
      <c r="E65" s="187"/>
      <c r="H65" s="187"/>
      <c r="I65" s="189"/>
      <c r="J65" s="222"/>
      <c r="K65" s="270"/>
      <c r="L65" s="271"/>
      <c r="M65" s="187"/>
      <c r="N65" s="187"/>
      <c r="Q65" s="187"/>
      <c r="R65" s="189"/>
      <c r="S65" s="222"/>
      <c r="T65" s="270"/>
      <c r="U65" s="271"/>
      <c r="V65" s="187"/>
      <c r="W65" s="187"/>
      <c r="Z65" s="187"/>
      <c r="AA65" s="189"/>
      <c r="AB65" s="222"/>
      <c r="AC65" s="270"/>
      <c r="AD65" s="271"/>
      <c r="AE65" s="187"/>
      <c r="AF65" s="187"/>
      <c r="AI65" s="187"/>
      <c r="AJ65" s="189"/>
      <c r="AK65" s="229"/>
      <c r="AL65" s="270"/>
      <c r="AM65" s="271"/>
      <c r="AN65" s="187"/>
      <c r="AO65" s="187"/>
      <c r="AR65" s="187"/>
      <c r="AS65" s="189"/>
      <c r="AT65" s="222"/>
    </row>
    <row r="66" spans="1:46" ht="21" hidden="1" outlineLevel="1">
      <c r="A66" s="232"/>
      <c r="B66" s="270"/>
      <c r="C66" s="272" t="s">
        <v>282</v>
      </c>
      <c r="D66" s="192" t="str">
        <f>+HLOOKUP($A$3,MBFS,17,FALSE)</f>
        <v>B01 Aprendizaje y Conocimiento</v>
      </c>
      <c r="E66" s="192"/>
      <c r="F66" s="193">
        <f>IF(AND(H68="",H69="",H70="",H71=""),0,0.2)</f>
        <v>0</v>
      </c>
      <c r="G66" s="194">
        <f>IF(F$60=0,0,F66/F$60)</f>
        <v>0</v>
      </c>
      <c r="H66" s="195">
        <f>IF(AND(H68="",H69="",H70="",H71=""),-0.000001,AVERAGE(H68:H71))</f>
        <v>-9.9999999999999995E-7</v>
      </c>
      <c r="I66" s="196"/>
      <c r="J66" s="233"/>
      <c r="K66" s="270"/>
      <c r="L66" s="272" t="s">
        <v>282</v>
      </c>
      <c r="M66" s="192" t="str">
        <f>+HLOOKUP($A$3,MBFS,17,FALSE)</f>
        <v>B01 Aprendizaje y Conocimiento</v>
      </c>
      <c r="N66" s="192"/>
      <c r="O66" s="193">
        <f>IF(AND(Q68="",Q69="",Q70="",Q71=""),0,0.2)</f>
        <v>0</v>
      </c>
      <c r="P66" s="194">
        <f>IF(O$60=0,0,O66/O$60)</f>
        <v>0</v>
      </c>
      <c r="Q66" s="195">
        <f>IF(AND(Q68="",Q69="",Q70="",Q71=""),-0.000001,AVERAGE(Q68:Q71))</f>
        <v>-9.9999999999999995E-7</v>
      </c>
      <c r="R66" s="196"/>
      <c r="S66" s="233"/>
      <c r="T66" s="270"/>
      <c r="U66" s="272" t="s">
        <v>282</v>
      </c>
      <c r="V66" s="192" t="str">
        <f>+HLOOKUP($A$3,MBFS,17,FALSE)</f>
        <v>B01 Aprendizaje y Conocimiento</v>
      </c>
      <c r="W66" s="192"/>
      <c r="X66" s="193">
        <f>IF(AND(Z68="",Z69="",Z70="",Z71=""),0,0.2)</f>
        <v>0</v>
      </c>
      <c r="Y66" s="194">
        <f>IF(X$60=0,0,X66/X$60)</f>
        <v>0</v>
      </c>
      <c r="Z66" s="195">
        <f>IF(AND(Z68="",Z69="",Z70="",Z71=""),-0.000001,AVERAGE(Z68:Z71))</f>
        <v>-9.9999999999999995E-7</v>
      </c>
      <c r="AA66" s="196"/>
      <c r="AB66" s="233"/>
      <c r="AC66" s="270"/>
      <c r="AD66" s="272" t="s">
        <v>282</v>
      </c>
      <c r="AE66" s="192" t="str">
        <f>+HLOOKUP($A$3,MBFS,17,FALSE)</f>
        <v>B01 Aprendizaje y Conocimiento</v>
      </c>
      <c r="AF66" s="192"/>
      <c r="AG66" s="193">
        <f>IF(AND(AI68="",AI69="",AI70="",AI71=""),0,0.2)</f>
        <v>0</v>
      </c>
      <c r="AH66" s="194">
        <f>IF(AG$60=0,0,AG66/AG$60)</f>
        <v>0</v>
      </c>
      <c r="AI66" s="195">
        <f>IF(AND(AI68="",AI69="",AI70="",AI71=""),-0.000001,AVERAGE(AI68:AI71))</f>
        <v>-9.9999999999999995E-7</v>
      </c>
      <c r="AJ66" s="196"/>
      <c r="AK66" s="232"/>
      <c r="AL66" s="270"/>
      <c r="AM66" s="272" t="s">
        <v>282</v>
      </c>
      <c r="AN66" s="192" t="str">
        <f>+HLOOKUP($A$3,MBFS,17,FALSE)</f>
        <v>B01 Aprendizaje y Conocimiento</v>
      </c>
      <c r="AO66" s="192"/>
      <c r="AP66" s="193">
        <f>IF(AND(AR68="",AR69="",AR70="",AR71=""),0,0.2)</f>
        <v>0.2</v>
      </c>
      <c r="AQ66" s="194">
        <f>IF(AP$60=0,0,AP66/AP$60)</f>
        <v>0.8</v>
      </c>
      <c r="AR66" s="195">
        <f>IF(AND(AR68="",AR69="",AR70="",AR71=""),-0.000001,AVERAGE(AR68:AR71))</f>
        <v>0</v>
      </c>
      <c r="AS66" s="196"/>
      <c r="AT66" s="233"/>
    </row>
    <row r="67" spans="1:46" ht="21" hidden="1" outlineLevel="2">
      <c r="B67" s="270"/>
      <c r="C67" s="273"/>
      <c r="D67" s="198"/>
      <c r="E67" s="198"/>
      <c r="F67" s="199" t="s">
        <v>505</v>
      </c>
      <c r="G67" s="199" t="s">
        <v>506</v>
      </c>
      <c r="H67" s="199" t="s">
        <v>36</v>
      </c>
      <c r="I67" s="200"/>
      <c r="K67" s="270"/>
      <c r="L67" s="273"/>
      <c r="M67" s="198"/>
      <c r="N67" s="198"/>
      <c r="O67" s="199" t="s">
        <v>505</v>
      </c>
      <c r="P67" s="199" t="s">
        <v>506</v>
      </c>
      <c r="Q67" s="199" t="s">
        <v>36</v>
      </c>
      <c r="R67" s="200"/>
      <c r="T67" s="270"/>
      <c r="U67" s="273"/>
      <c r="V67" s="198"/>
      <c r="W67" s="198"/>
      <c r="X67" s="199" t="s">
        <v>505</v>
      </c>
      <c r="Y67" s="199" t="s">
        <v>506</v>
      </c>
      <c r="Z67" s="199" t="s">
        <v>36</v>
      </c>
      <c r="AA67" s="200"/>
      <c r="AC67" s="270"/>
      <c r="AD67" s="273"/>
      <c r="AE67" s="198"/>
      <c r="AF67" s="198"/>
      <c r="AG67" s="199" t="s">
        <v>505</v>
      </c>
      <c r="AH67" s="199" t="s">
        <v>506</v>
      </c>
      <c r="AI67" s="199" t="s">
        <v>36</v>
      </c>
      <c r="AJ67" s="200"/>
      <c r="AL67" s="270"/>
      <c r="AM67" s="273"/>
      <c r="AN67" s="198"/>
      <c r="AO67" s="198"/>
      <c r="AP67" s="199" t="s">
        <v>505</v>
      </c>
      <c r="AQ67" s="199" t="s">
        <v>506</v>
      </c>
      <c r="AR67" s="199" t="s">
        <v>36</v>
      </c>
      <c r="AS67" s="200"/>
    </row>
    <row r="68" spans="1:46" ht="21" hidden="1" outlineLevel="2">
      <c r="B68" s="270">
        <v>31</v>
      </c>
      <c r="C68" s="201" t="str">
        <f>VLOOKUP(B68,data,4,FALSE)</f>
        <v>III.2.1</v>
      </c>
      <c r="D68" s="257" t="str">
        <f>VLOOKUP(B68,data,D$2,FALSE)</f>
        <v>% de cumplimiento del plan de KNL</v>
      </c>
      <c r="E68" s="258" t="str">
        <f>IF(VLOOKUP(B68,data,E$2,FALSE)="FYI","FYI","")</f>
        <v/>
      </c>
      <c r="F68" s="202" t="str">
        <f>IF(VLOOKUP(C68,PLAN,F$2,FALSE)="","",VLOOKUP(C68,PLAN,F$2,FALSE))</f>
        <v/>
      </c>
      <c r="G68" s="203" t="str">
        <f>IF(VLOOKUP(C68,PLAN,G$2,FALSE)="","",VLOOKUP(C68,PLAN,G$2,FALSE))</f>
        <v/>
      </c>
      <c r="H68" s="204" t="str">
        <f t="shared" ref="H68:H70" si="59">IF(OR(F68="",F68=0,G68="",E68="FYI"),"",IF(G68=0,0,IF(G68&gt;F68,1.00001,G68/F68)))</f>
        <v/>
      </c>
      <c r="I68" s="200"/>
      <c r="J68" s="222"/>
      <c r="K68" s="270">
        <v>31</v>
      </c>
      <c r="L68" s="201" t="str">
        <f>VLOOKUP(K68,data,4,FALSE)</f>
        <v>III.2.1</v>
      </c>
      <c r="M68" s="257" t="str">
        <f>VLOOKUP(K68,data,M$2,FALSE)</f>
        <v>% de cumplimiento del plan de KNL</v>
      </c>
      <c r="N68" s="258" t="str">
        <f>IF(VLOOKUP(K68,data,N$2,FALSE)="FYI","FYI","")</f>
        <v/>
      </c>
      <c r="O68" s="202" t="str">
        <f>IF(VLOOKUP(L68,PLAN,O$2,FALSE)="","",VLOOKUP(L68,PLAN,O$2,FALSE))</f>
        <v/>
      </c>
      <c r="P68" s="203" t="str">
        <f>IF(VLOOKUP(L68,PLAN,P$2,FALSE)="","",VLOOKUP(L68,PLAN,P$2,FALSE))</f>
        <v/>
      </c>
      <c r="Q68" s="204" t="str">
        <f t="shared" ref="Q68:Q71" si="60">IF(OR(O68="",O68=0,P68="",N68="FYI"),"",IF(P68=0,0,IF(P68&gt;O68,1.00001,P68/O68)))</f>
        <v/>
      </c>
      <c r="R68" s="200"/>
      <c r="S68" s="222"/>
      <c r="T68" s="270">
        <v>31</v>
      </c>
      <c r="U68" s="201" t="str">
        <f>VLOOKUP(T68,data,4,FALSE)</f>
        <v>III.2.1</v>
      </c>
      <c r="V68" s="257" t="str">
        <f>VLOOKUP(T68,data,V$2,FALSE)</f>
        <v>% de cumplimiento del plan de KNL</v>
      </c>
      <c r="W68" s="258" t="str">
        <f>IF(VLOOKUP(T68,data,W$2,FALSE)="FYI","FYI","")</f>
        <v/>
      </c>
      <c r="X68" s="202" t="str">
        <f>IF(VLOOKUP(U68,PLAN,X$2,FALSE)="","",VLOOKUP(U68,PLAN,X$2,FALSE))</f>
        <v/>
      </c>
      <c r="Y68" s="203" t="str">
        <f>IF(VLOOKUP(U68,PLAN,Y$2,FALSE)="","",VLOOKUP(U68,PLAN,Y$2,FALSE))</f>
        <v/>
      </c>
      <c r="Z68" s="204" t="str">
        <f t="shared" ref="Z68:Z71" si="61">IF(OR(X68="",X68=0,Y68="",W68="FYI"),"",IF(Y68=0,0,IF(Y68&gt;X68,1.00001,Y68/X68)))</f>
        <v/>
      </c>
      <c r="AA68" s="200"/>
      <c r="AB68" s="222"/>
      <c r="AC68" s="270">
        <v>31</v>
      </c>
      <c r="AD68" s="201" t="str">
        <f>VLOOKUP(AC68,data,4,FALSE)</f>
        <v>III.2.1</v>
      </c>
      <c r="AE68" s="257" t="str">
        <f>VLOOKUP(AC68,data,AE$2,FALSE)</f>
        <v>% de cumplimiento del plan de KNL</v>
      </c>
      <c r="AF68" s="258" t="str">
        <f>IF(VLOOKUP(AC68,data,AF$2,FALSE)="FYI","FYI","")</f>
        <v/>
      </c>
      <c r="AG68" s="202">
        <f>IF(VLOOKUP(AD68,PLAN,AG$2,FALSE)="","",VLOOKUP(AD68,PLAN,AG$2,FALSE))</f>
        <v>1</v>
      </c>
      <c r="AH68" s="203" t="str">
        <f>IF(VLOOKUP(AD68,PLAN,AH$2,FALSE)="","",VLOOKUP(AD68,PLAN,AH$2,FALSE))</f>
        <v/>
      </c>
      <c r="AI68" s="204" t="str">
        <f t="shared" ref="AI68:AI71" si="62">IF(OR(AG68="",AG68=0,AH68="",AF68="FYI"),"",IF(AH68=0,0,IF(AH68&gt;AG68,1.00001,AH68/AG68)))</f>
        <v/>
      </c>
      <c r="AJ68" s="200"/>
      <c r="AL68" s="270">
        <v>31</v>
      </c>
      <c r="AM68" s="201" t="str">
        <f>VLOOKUP(AL68,data,4,FALSE)</f>
        <v>III.2.1</v>
      </c>
      <c r="AN68" s="257" t="str">
        <f>VLOOKUP(AL68,data,AN$2,FALSE)</f>
        <v>% de cumplimiento del plan de KNL</v>
      </c>
      <c r="AO68" s="258" t="str">
        <f>IF(VLOOKUP(AL68,data,AO$2,FALSE)="FYI","FYI","")</f>
        <v/>
      </c>
      <c r="AP68" s="202">
        <f>IF(VLOOKUP(AM68,PLAN,AP$2,FALSE)="","",VLOOKUP(AM68,PLAN,AP$2,FALSE))</f>
        <v>1</v>
      </c>
      <c r="AQ68" s="203">
        <f>IF(VLOOKUP(AM68,PLAN,AQ$2,FALSE)="","",VLOOKUP(AM68,PLAN,AQ$2,FALSE))</f>
        <v>0</v>
      </c>
      <c r="AR68" s="204">
        <f t="shared" ref="AR68:AR71" si="63">IF(OR(AP68="",AP68=0,AQ68="",AO68="FYI"),"",IF(AQ68=0,0,IF(AQ68&gt;AP68,1.00001,AQ68/AP68)))</f>
        <v>0</v>
      </c>
      <c r="AS68" s="200"/>
      <c r="AT68" s="222"/>
    </row>
    <row r="69" spans="1:46" ht="21" hidden="1" outlineLevel="2">
      <c r="B69" s="270">
        <v>32</v>
      </c>
      <c r="C69" s="201" t="str">
        <f>VLOOKUP(B69,data,4,FALSE)</f>
        <v>III.2.2</v>
      </c>
      <c r="D69" s="257" t="str">
        <f>VLOOKUP(B69,data,D$2,FALSE)</f>
        <v># de talleres técnicos</v>
      </c>
      <c r="E69" s="258" t="str">
        <f>IF(VLOOKUP(B69,data,E$2,FALSE)="FYI","FYI","")</f>
        <v/>
      </c>
      <c r="F69" s="205">
        <f>IF(VLOOKUP(C69,PLAN,F$2,FALSE)="","",VLOOKUP(C69,PLAN,F$2,FALSE))</f>
        <v>1</v>
      </c>
      <c r="G69" s="206" t="str">
        <f>IF(VLOOKUP(C69,PLAN,G$2,FALSE)="","",VLOOKUP(C69,PLAN,G$2,FALSE))</f>
        <v/>
      </c>
      <c r="H69" s="204" t="str">
        <f t="shared" si="59"/>
        <v/>
      </c>
      <c r="I69" s="200"/>
      <c r="J69" s="222"/>
      <c r="K69" s="270">
        <v>32</v>
      </c>
      <c r="L69" s="201" t="str">
        <f>VLOOKUP(K69,data,4,FALSE)</f>
        <v>III.2.2</v>
      </c>
      <c r="M69" s="257" t="str">
        <f>VLOOKUP(K69,data,M$2,FALSE)</f>
        <v># de talleres técnicos</v>
      </c>
      <c r="N69" s="258" t="str">
        <f>IF(VLOOKUP(K69,data,N$2,FALSE)="FYI","FYI","")</f>
        <v/>
      </c>
      <c r="O69" s="205">
        <f>IF(VLOOKUP(L69,PLAN,O$2,FALSE)="","",VLOOKUP(L69,PLAN,O$2,FALSE))</f>
        <v>1</v>
      </c>
      <c r="P69" s="206" t="str">
        <f>IF(VLOOKUP(L69,PLAN,P$2,FALSE)="","",VLOOKUP(L69,PLAN,P$2,FALSE))</f>
        <v/>
      </c>
      <c r="Q69" s="204" t="str">
        <f t="shared" si="60"/>
        <v/>
      </c>
      <c r="R69" s="200"/>
      <c r="S69" s="222"/>
      <c r="T69" s="270">
        <v>32</v>
      </c>
      <c r="U69" s="201" t="str">
        <f>VLOOKUP(T69,data,4,FALSE)</f>
        <v>III.2.2</v>
      </c>
      <c r="V69" s="257" t="str">
        <f>VLOOKUP(T69,data,V$2,FALSE)</f>
        <v># de talleres técnicos</v>
      </c>
      <c r="W69" s="258" t="str">
        <f>IF(VLOOKUP(T69,data,W$2,FALSE)="FYI","FYI","")</f>
        <v/>
      </c>
      <c r="X69" s="205">
        <f>IF(VLOOKUP(U69,PLAN,X$2,FALSE)="","",VLOOKUP(U69,PLAN,X$2,FALSE))</f>
        <v>1</v>
      </c>
      <c r="Y69" s="206" t="str">
        <f>IF(VLOOKUP(U69,PLAN,Y$2,FALSE)="","",VLOOKUP(U69,PLAN,Y$2,FALSE))</f>
        <v/>
      </c>
      <c r="Z69" s="204" t="str">
        <f t="shared" si="61"/>
        <v/>
      </c>
      <c r="AA69" s="200"/>
      <c r="AB69" s="222"/>
      <c r="AC69" s="270">
        <v>32</v>
      </c>
      <c r="AD69" s="201" t="str">
        <f>VLOOKUP(AC69,data,4,FALSE)</f>
        <v>III.2.2</v>
      </c>
      <c r="AE69" s="257" t="str">
        <f>VLOOKUP(AC69,data,AE$2,FALSE)</f>
        <v># de talleres técnicos</v>
      </c>
      <c r="AF69" s="258" t="str">
        <f>IF(VLOOKUP(AC69,data,AF$2,FALSE)="FYI","FYI","")</f>
        <v/>
      </c>
      <c r="AG69" s="205" t="str">
        <f>IF(VLOOKUP(AD69,PLAN,AG$2,FALSE)="","",VLOOKUP(AD69,PLAN,AG$2,FALSE))</f>
        <v/>
      </c>
      <c r="AH69" s="206" t="str">
        <f>IF(VLOOKUP(AD69,PLAN,AH$2,FALSE)="","",VLOOKUP(AD69,PLAN,AH$2,FALSE))</f>
        <v/>
      </c>
      <c r="AI69" s="204" t="str">
        <f t="shared" si="62"/>
        <v/>
      </c>
      <c r="AJ69" s="200"/>
      <c r="AL69" s="270">
        <v>32</v>
      </c>
      <c r="AM69" s="201" t="str">
        <f>VLOOKUP(AL69,data,4,FALSE)</f>
        <v>III.2.2</v>
      </c>
      <c r="AN69" s="257" t="str">
        <f>VLOOKUP(AL69,data,AN$2,FALSE)</f>
        <v># de talleres técnicos</v>
      </c>
      <c r="AO69" s="258" t="str">
        <f>IF(VLOOKUP(AL69,data,AO$2,FALSE)="FYI","FYI","")</f>
        <v/>
      </c>
      <c r="AP69" s="205">
        <f>IF(VLOOKUP(AM69,PLAN,AP$2,FALSE)="","",VLOOKUP(AM69,PLAN,AP$2,FALSE))</f>
        <v>3</v>
      </c>
      <c r="AQ69" s="206">
        <f>IF(VLOOKUP(AM69,PLAN,AQ$2,FALSE)="","",VLOOKUP(AM69,PLAN,AQ$2,FALSE))</f>
        <v>0</v>
      </c>
      <c r="AR69" s="204">
        <f t="shared" si="63"/>
        <v>0</v>
      </c>
      <c r="AS69" s="200"/>
      <c r="AT69" s="222"/>
    </row>
    <row r="70" spans="1:46" ht="21" hidden="1" outlineLevel="2">
      <c r="B70" s="270">
        <v>33</v>
      </c>
      <c r="C70" s="201" t="str">
        <f>VLOOKUP(B70,data,4,FALSE)</f>
        <v>III.2.3</v>
      </c>
      <c r="D70" s="257" t="str">
        <f>VLOOKUP(B70,data,D$2,FALSE)</f>
        <v>% HQ &amp; COFs presentan PA de D&amp;I</v>
      </c>
      <c r="E70" s="258" t="str">
        <f>IF(VLOOKUP(B70,data,E$2,FALSE)="FYI","FYI","")</f>
        <v/>
      </c>
      <c r="F70" s="202" t="str">
        <f>IF(VLOOKUP(C70,PLAN,F$2,FALSE)="","",VLOOKUP(C70,PLAN,F$2,FALSE))</f>
        <v/>
      </c>
      <c r="G70" s="203" t="str">
        <f>IF(VLOOKUP(C70,PLAN,G$2,FALSE)="","",VLOOKUP(C70,PLAN,G$2,FALSE))</f>
        <v/>
      </c>
      <c r="H70" s="204" t="str">
        <f t="shared" si="59"/>
        <v/>
      </c>
      <c r="I70" s="200"/>
      <c r="J70" s="222"/>
      <c r="K70" s="270">
        <v>33</v>
      </c>
      <c r="L70" s="201" t="str">
        <f>VLOOKUP(K70,data,4,FALSE)</f>
        <v>III.2.3</v>
      </c>
      <c r="M70" s="257" t="str">
        <f>VLOOKUP(K70,data,M$2,FALSE)</f>
        <v>% HQ &amp; COFs presentan PA de D&amp;I</v>
      </c>
      <c r="N70" s="258" t="str">
        <f>IF(VLOOKUP(K70,data,N$2,FALSE)="FYI","FYI","")</f>
        <v/>
      </c>
      <c r="O70" s="202" t="str">
        <f>IF(VLOOKUP(L70,PLAN,O$2,FALSE)="","",VLOOKUP(L70,PLAN,O$2,FALSE))</f>
        <v/>
      </c>
      <c r="P70" s="203" t="str">
        <f>IF(VLOOKUP(L70,PLAN,P$2,FALSE)="","",VLOOKUP(L70,PLAN,P$2,FALSE))</f>
        <v/>
      </c>
      <c r="Q70" s="204" t="str">
        <f t="shared" si="60"/>
        <v/>
      </c>
      <c r="R70" s="200"/>
      <c r="S70" s="222"/>
      <c r="T70" s="270">
        <v>33</v>
      </c>
      <c r="U70" s="201" t="str">
        <f>VLOOKUP(T70,data,4,FALSE)</f>
        <v>III.2.3</v>
      </c>
      <c r="V70" s="257" t="str">
        <f>VLOOKUP(T70,data,V$2,FALSE)</f>
        <v>% HQ &amp; COFs presentan PA de D&amp;I</v>
      </c>
      <c r="W70" s="258" t="str">
        <f>IF(VLOOKUP(T70,data,W$2,FALSE)="FYI","FYI","")</f>
        <v/>
      </c>
      <c r="X70" s="202" t="str">
        <f>IF(VLOOKUP(U70,PLAN,X$2,FALSE)="","",VLOOKUP(U70,PLAN,X$2,FALSE))</f>
        <v/>
      </c>
      <c r="Y70" s="203" t="str">
        <f>IF(VLOOKUP(U70,PLAN,Y$2,FALSE)="","",VLOOKUP(U70,PLAN,Y$2,FALSE))</f>
        <v/>
      </c>
      <c r="Z70" s="204" t="str">
        <f t="shared" si="61"/>
        <v/>
      </c>
      <c r="AA70" s="200"/>
      <c r="AB70" s="222"/>
      <c r="AC70" s="270">
        <v>33</v>
      </c>
      <c r="AD70" s="201" t="str">
        <f>VLOOKUP(AC70,data,4,FALSE)</f>
        <v>III.2.3</v>
      </c>
      <c r="AE70" s="257" t="str">
        <f>VLOOKUP(AC70,data,AE$2,FALSE)</f>
        <v>% HQ &amp; COFs presentan PA de D&amp;I</v>
      </c>
      <c r="AF70" s="258" t="str">
        <f>IF(VLOOKUP(AC70,data,AF$2,FALSE)="FYI","FYI","")</f>
        <v/>
      </c>
      <c r="AG70" s="202">
        <f>IF(VLOOKUP(AD70,PLAN,AG$2,FALSE)="","",VLOOKUP(AD70,PLAN,AG$2,FALSE))</f>
        <v>1</v>
      </c>
      <c r="AH70" s="203" t="str">
        <f>IF(VLOOKUP(AD70,PLAN,AH$2,FALSE)="","",VLOOKUP(AD70,PLAN,AH$2,FALSE))</f>
        <v/>
      </c>
      <c r="AI70" s="204" t="str">
        <f t="shared" si="62"/>
        <v/>
      </c>
      <c r="AJ70" s="200"/>
      <c r="AL70" s="270">
        <v>33</v>
      </c>
      <c r="AM70" s="201" t="str">
        <f>VLOOKUP(AL70,data,4,FALSE)</f>
        <v>III.2.3</v>
      </c>
      <c r="AN70" s="257" t="str">
        <f>VLOOKUP(AL70,data,AN$2,FALSE)</f>
        <v>% HQ &amp; COFs presentan PA de D&amp;I</v>
      </c>
      <c r="AO70" s="258" t="str">
        <f>IF(VLOOKUP(AL70,data,AO$2,FALSE)="FYI","FYI","")</f>
        <v/>
      </c>
      <c r="AP70" s="202">
        <f>IF(VLOOKUP(AM70,PLAN,AP$2,FALSE)="","",VLOOKUP(AM70,PLAN,AP$2,FALSE))</f>
        <v>1</v>
      </c>
      <c r="AQ70" s="203">
        <f>IF(VLOOKUP(AM70,PLAN,AQ$2,FALSE)="","",VLOOKUP(AM70,PLAN,AQ$2,FALSE))</f>
        <v>0</v>
      </c>
      <c r="AR70" s="204">
        <f t="shared" si="63"/>
        <v>0</v>
      </c>
      <c r="AS70" s="200"/>
      <c r="AT70" s="222"/>
    </row>
    <row r="71" spans="1:46" ht="21" hidden="1" outlineLevel="2">
      <c r="B71" s="270">
        <v>34</v>
      </c>
      <c r="C71" s="201" t="str">
        <f>VLOOKUP(B71,data,4,FALSE)</f>
        <v>III.2.4</v>
      </c>
      <c r="D71" s="257" t="str">
        <f>VLOOKUP(B71,data,D$2,FALSE)</f>
        <v>% tiempo compartir conocimiento</v>
      </c>
      <c r="E71" s="258" t="str">
        <f>IF(VLOOKUP(B71,data,E$2,FALSE)="FYI","FYI","")</f>
        <v/>
      </c>
      <c r="F71" s="202">
        <f>IF(VLOOKUP(C71,PLAN,F$2,FALSE)="","",VLOOKUP(C71,PLAN,F$2,FALSE))</f>
        <v>0.05</v>
      </c>
      <c r="G71" s="203" t="str">
        <f>IF(VLOOKUP(C71,PLAN,G$2,FALSE)="","",VLOOKUP(C71,PLAN,G$2,FALSE))</f>
        <v/>
      </c>
      <c r="H71" s="204" t="str">
        <f t="shared" ref="H71" si="64">IF(OR(F71="",F71=0,G71="",E71="FYI"),"",IF(G71=0,0,IF(G71&gt;F71,1.00001,G71/F71)))</f>
        <v/>
      </c>
      <c r="I71" s="200"/>
      <c r="J71" s="222"/>
      <c r="K71" s="270">
        <v>34</v>
      </c>
      <c r="L71" s="201" t="str">
        <f>VLOOKUP(K71,data,4,FALSE)</f>
        <v>III.2.4</v>
      </c>
      <c r="M71" s="257" t="str">
        <f>VLOOKUP(K71,data,M$2,FALSE)</f>
        <v>% tiempo compartir conocimiento</v>
      </c>
      <c r="N71" s="258" t="str">
        <f>IF(VLOOKUP(K71,data,N$2,FALSE)="FYI","FYI","")</f>
        <v/>
      </c>
      <c r="O71" s="202">
        <f>IF(VLOOKUP(L71,PLAN,O$2,FALSE)="","",VLOOKUP(L71,PLAN,O$2,FALSE))</f>
        <v>0.05</v>
      </c>
      <c r="P71" s="203" t="str">
        <f>IF(VLOOKUP(L71,PLAN,P$2,FALSE)="","",VLOOKUP(L71,PLAN,P$2,FALSE))</f>
        <v/>
      </c>
      <c r="Q71" s="204" t="str">
        <f t="shared" si="60"/>
        <v/>
      </c>
      <c r="R71" s="200"/>
      <c r="S71" s="222"/>
      <c r="T71" s="270">
        <v>34</v>
      </c>
      <c r="U71" s="201" t="str">
        <f>VLOOKUP(T71,data,4,FALSE)</f>
        <v>III.2.4</v>
      </c>
      <c r="V71" s="257" t="str">
        <f>VLOOKUP(T71,data,V$2,FALSE)</f>
        <v>% tiempo compartir conocimiento</v>
      </c>
      <c r="W71" s="258" t="str">
        <f>IF(VLOOKUP(T71,data,W$2,FALSE)="FYI","FYI","")</f>
        <v/>
      </c>
      <c r="X71" s="202">
        <f>IF(VLOOKUP(U71,PLAN,X$2,FALSE)="","",VLOOKUP(U71,PLAN,X$2,FALSE))</f>
        <v>0.05</v>
      </c>
      <c r="Y71" s="203" t="str">
        <f>IF(VLOOKUP(U71,PLAN,Y$2,FALSE)="","",VLOOKUP(U71,PLAN,Y$2,FALSE))</f>
        <v/>
      </c>
      <c r="Z71" s="204" t="str">
        <f t="shared" si="61"/>
        <v/>
      </c>
      <c r="AA71" s="200"/>
      <c r="AB71" s="222"/>
      <c r="AC71" s="270">
        <v>34</v>
      </c>
      <c r="AD71" s="201" t="str">
        <f>VLOOKUP(AC71,data,4,FALSE)</f>
        <v>III.2.4</v>
      </c>
      <c r="AE71" s="257" t="str">
        <f>VLOOKUP(AC71,data,AE$2,FALSE)</f>
        <v>% tiempo compartir conocimiento</v>
      </c>
      <c r="AF71" s="258" t="str">
        <f>IF(VLOOKUP(AC71,data,AF$2,FALSE)="FYI","FYI","")</f>
        <v/>
      </c>
      <c r="AG71" s="202">
        <f>IF(VLOOKUP(AD71,PLAN,AG$2,FALSE)="","",VLOOKUP(AD71,PLAN,AG$2,FALSE))</f>
        <v>0.05</v>
      </c>
      <c r="AH71" s="203" t="str">
        <f>IF(VLOOKUP(AD71,PLAN,AH$2,FALSE)="","",VLOOKUP(AD71,PLAN,AH$2,FALSE))</f>
        <v/>
      </c>
      <c r="AI71" s="204" t="str">
        <f t="shared" si="62"/>
        <v/>
      </c>
      <c r="AJ71" s="200"/>
      <c r="AL71" s="270">
        <v>34</v>
      </c>
      <c r="AM71" s="201" t="str">
        <f>VLOOKUP(AL71,data,4,FALSE)</f>
        <v>III.2.4</v>
      </c>
      <c r="AN71" s="257" t="str">
        <f>VLOOKUP(AL71,data,AN$2,FALSE)</f>
        <v>% tiempo compartir conocimiento</v>
      </c>
      <c r="AO71" s="258" t="str">
        <f>IF(VLOOKUP(AL71,data,AO$2,FALSE)="FYI","FYI","")</f>
        <v/>
      </c>
      <c r="AP71" s="202">
        <f>IF(VLOOKUP(AM71,PLAN,AP$2,FALSE)="","",VLOOKUP(AM71,PLAN,AP$2,FALSE))</f>
        <v>0.2</v>
      </c>
      <c r="AQ71" s="203">
        <f>IF(VLOOKUP(AM71,PLAN,AQ$2,FALSE)="","",VLOOKUP(AM71,PLAN,AQ$2,FALSE))</f>
        <v>0</v>
      </c>
      <c r="AR71" s="204">
        <f t="shared" si="63"/>
        <v>0</v>
      </c>
      <c r="AS71" s="200"/>
      <c r="AT71" s="222"/>
    </row>
    <row r="72" spans="1:46" ht="21" hidden="1" outlineLevel="1">
      <c r="B72" s="277"/>
      <c r="C72" s="278"/>
      <c r="D72" s="218"/>
      <c r="E72" s="218"/>
      <c r="F72" s="218"/>
      <c r="G72" s="218"/>
      <c r="H72" s="218"/>
      <c r="I72" s="219"/>
      <c r="K72" s="277"/>
      <c r="L72" s="278"/>
      <c r="M72" s="218"/>
      <c r="N72" s="218"/>
      <c r="O72" s="218"/>
      <c r="P72" s="218"/>
      <c r="Q72" s="218"/>
      <c r="R72" s="219"/>
      <c r="T72" s="277"/>
      <c r="U72" s="278"/>
      <c r="V72" s="218"/>
      <c r="W72" s="218"/>
      <c r="X72" s="218"/>
      <c r="Y72" s="218"/>
      <c r="Z72" s="218"/>
      <c r="AA72" s="219"/>
      <c r="AC72" s="277"/>
      <c r="AD72" s="278"/>
      <c r="AE72" s="218"/>
      <c r="AF72" s="218"/>
      <c r="AG72" s="218"/>
      <c r="AH72" s="218"/>
      <c r="AI72" s="218"/>
      <c r="AJ72" s="219"/>
      <c r="AL72" s="277"/>
      <c r="AM72" s="278"/>
      <c r="AN72" s="218"/>
      <c r="AO72" s="218"/>
      <c r="AP72" s="218"/>
      <c r="AQ72" s="218"/>
      <c r="AR72" s="218"/>
      <c r="AS72" s="219"/>
    </row>
    <row r="73" spans="1:46" ht="19.8" hidden="1" outlineLevel="1">
      <c r="B73" s="279"/>
      <c r="C73" s="280"/>
      <c r="K73" s="279"/>
      <c r="L73" s="280"/>
      <c r="T73" s="279"/>
      <c r="U73" s="280"/>
      <c r="AC73" s="279"/>
      <c r="AD73" s="280"/>
      <c r="AL73" s="279"/>
      <c r="AM73" s="280"/>
    </row>
    <row r="74" spans="1:46" ht="38.1" customHeight="1" collapsed="1">
      <c r="A74" s="230"/>
      <c r="B74" s="410" t="str">
        <f>+HLOOKUP($A$3,MBFS,6,FALSE)</f>
        <v>OBJ. IV</v>
      </c>
      <c r="C74" s="411"/>
      <c r="D74" s="259" t="str">
        <f>+HLOOKUP($A$3,MBFS,10,FALSE)</f>
        <v>(Recursos)</v>
      </c>
      <c r="E74" s="256"/>
      <c r="F74" s="221">
        <f>IF(AND(H76="",H81="",H92=""),0,0.2)</f>
        <v>0.2</v>
      </c>
      <c r="G74" s="185">
        <f>+F74/F$4</f>
        <v>0.2</v>
      </c>
      <c r="H74" s="415">
        <f>IF(AND(H76="",H81="",H92=""),0,H76*G76+H81*G81+H92*G92)</f>
        <v>0</v>
      </c>
      <c r="I74" s="416"/>
      <c r="J74" s="222"/>
      <c r="K74" s="410" t="str">
        <f>+HLOOKUP($A$3,MBFS,6,FALSE)</f>
        <v>OBJ. IV</v>
      </c>
      <c r="L74" s="411"/>
      <c r="M74" s="259" t="str">
        <f>+HLOOKUP($A$3,MBFS,10,FALSE)</f>
        <v>(Recursos)</v>
      </c>
      <c r="N74" s="256"/>
      <c r="O74" s="221">
        <f>IF(AND(Q76="",Q81="",Q92=""),0,0.2)</f>
        <v>0.2</v>
      </c>
      <c r="P74" s="185">
        <f>+O74/O$4</f>
        <v>0.2</v>
      </c>
      <c r="Q74" s="415">
        <f>IF(AND(Q76="",Q81="",Q92=""),0,Q76*P76+Q81*P81+Q92*P92)</f>
        <v>0</v>
      </c>
      <c r="R74" s="416"/>
      <c r="S74" s="222"/>
      <c r="T74" s="410" t="str">
        <f>+HLOOKUP($A$3,MBFS,6,FALSE)</f>
        <v>OBJ. IV</v>
      </c>
      <c r="U74" s="411"/>
      <c r="V74" s="259" t="str">
        <f>+HLOOKUP($A$3,MBFS,10,FALSE)</f>
        <v>(Recursos)</v>
      </c>
      <c r="W74" s="256"/>
      <c r="X74" s="221">
        <f>IF(AND(Z76="",Z81="",Z92=""),0,0.2)</f>
        <v>0.2</v>
      </c>
      <c r="Y74" s="185">
        <f>+X74/X$4</f>
        <v>0.2</v>
      </c>
      <c r="Z74" s="415">
        <f>IF(AND(Z76="",Z81="",Z92=""),0,Z76*Y76+Z81*Y81+Z92*Y92)</f>
        <v>0</v>
      </c>
      <c r="AA74" s="416"/>
      <c r="AB74" s="222"/>
      <c r="AC74" s="410" t="str">
        <f>+HLOOKUP($A$3,MBFS,6,FALSE)</f>
        <v>OBJ. IV</v>
      </c>
      <c r="AD74" s="411"/>
      <c r="AE74" s="259" t="str">
        <f>+HLOOKUP($A$3,MBFS,10,FALSE)</f>
        <v>(Recursos)</v>
      </c>
      <c r="AF74" s="256"/>
      <c r="AG74" s="221">
        <f>IF(AND(AI76="",AI81="",AI92=""),0,0.2)</f>
        <v>0.2</v>
      </c>
      <c r="AH74" s="185">
        <f>+AG74/AG$4</f>
        <v>0.2</v>
      </c>
      <c r="AI74" s="415">
        <f>IF(AND(AI76="",AI81="",AI92=""),0,AI76*AH76+AI81*AH81+AI92*AH92)</f>
        <v>0</v>
      </c>
      <c r="AJ74" s="416"/>
      <c r="AK74" s="231"/>
      <c r="AL74" s="410" t="str">
        <f>+HLOOKUP($A$3,MBFS,6,FALSE)</f>
        <v>OBJ. IV</v>
      </c>
      <c r="AM74" s="411"/>
      <c r="AN74" s="259" t="str">
        <f>+HLOOKUP($A$3,MBFS,10,FALSE)</f>
        <v>(Recursos)</v>
      </c>
      <c r="AO74" s="256"/>
      <c r="AP74" s="221">
        <f>IF(AND(AR76="",AR81="",AR92=""),0,0.2)</f>
        <v>0.2</v>
      </c>
      <c r="AQ74" s="185">
        <f>+AP74/AP$4</f>
        <v>0.2</v>
      </c>
      <c r="AR74" s="415">
        <f>IF(AND(AR76="",AR81="",AR92=""),0,AR76*AQ76+AR81*AQ81+AR92*AQ92)</f>
        <v>0</v>
      </c>
      <c r="AS74" s="416"/>
      <c r="AT74" s="222"/>
    </row>
    <row r="75" spans="1:46" ht="23.4" hidden="1" outlineLevel="1">
      <c r="A75" s="229"/>
      <c r="B75" s="186"/>
      <c r="C75" s="187"/>
      <c r="D75" s="187"/>
      <c r="E75" s="187"/>
      <c r="F75" s="188">
        <f>+F76+F81+F92</f>
        <v>0.5</v>
      </c>
      <c r="G75" s="188">
        <v>1</v>
      </c>
      <c r="H75" s="187"/>
      <c r="I75" s="189"/>
      <c r="J75" s="222"/>
      <c r="K75" s="186"/>
      <c r="L75" s="187"/>
      <c r="M75" s="187"/>
      <c r="N75" s="187"/>
      <c r="O75" s="188">
        <f>+O76+O81+O92</f>
        <v>0.5</v>
      </c>
      <c r="P75" s="188">
        <v>1</v>
      </c>
      <c r="Q75" s="187"/>
      <c r="R75" s="189"/>
      <c r="S75" s="222"/>
      <c r="T75" s="186"/>
      <c r="U75" s="187"/>
      <c r="V75" s="187"/>
      <c r="W75" s="187"/>
      <c r="X75" s="188">
        <f>+X76+X81+X92</f>
        <v>0.5</v>
      </c>
      <c r="Y75" s="188">
        <v>1</v>
      </c>
      <c r="Z75" s="187"/>
      <c r="AA75" s="189"/>
      <c r="AB75" s="222"/>
      <c r="AC75" s="186"/>
      <c r="AD75" s="187"/>
      <c r="AE75" s="187"/>
      <c r="AF75" s="187"/>
      <c r="AG75" s="188">
        <f>+AG76+AG81+AG92</f>
        <v>0.5</v>
      </c>
      <c r="AH75" s="188">
        <v>1</v>
      </c>
      <c r="AI75" s="187"/>
      <c r="AJ75" s="189"/>
      <c r="AK75" s="229"/>
      <c r="AL75" s="186"/>
      <c r="AM75" s="187"/>
      <c r="AN75" s="187"/>
      <c r="AO75" s="187"/>
      <c r="AP75" s="188">
        <f>+AP76+AP81+AP92</f>
        <v>1</v>
      </c>
      <c r="AQ75" s="188">
        <v>1</v>
      </c>
      <c r="AR75" s="187"/>
      <c r="AS75" s="189"/>
      <c r="AT75" s="222"/>
    </row>
    <row r="76" spans="1:46" ht="16.2" hidden="1" outlineLevel="1">
      <c r="A76" s="232"/>
      <c r="B76" s="190"/>
      <c r="C76" s="191" t="s">
        <v>511</v>
      </c>
      <c r="D76" s="192" t="str">
        <f>+HLOOKUP($A$3,MBFS,18,FALSE)</f>
        <v>B02- Gestión Proyectos Capital</v>
      </c>
      <c r="E76" s="192"/>
      <c r="F76" s="193">
        <f>IF(AND(H78="",H79=""),0,0.05)</f>
        <v>0</v>
      </c>
      <c r="G76" s="194">
        <f>IF(F$75=0,0,F76/F$75)</f>
        <v>0</v>
      </c>
      <c r="H76" s="195">
        <f>IF(AND(H78="",H79=""),-0.000001,AVERAGE(H78:H79))</f>
        <v>-9.9999999999999995E-7</v>
      </c>
      <c r="I76" s="196"/>
      <c r="J76" s="233"/>
      <c r="K76" s="190"/>
      <c r="L76" s="191" t="s">
        <v>511</v>
      </c>
      <c r="M76" s="192" t="str">
        <f>+HLOOKUP($A$3,MBFS,18,FALSE)</f>
        <v>B02- Gestión Proyectos Capital</v>
      </c>
      <c r="N76" s="192"/>
      <c r="O76" s="193">
        <f>IF(AND(Q78="",Q79=""),0,0.05)</f>
        <v>0</v>
      </c>
      <c r="P76" s="194">
        <f>IF(O$75=0,0,O76/O$75)</f>
        <v>0</v>
      </c>
      <c r="Q76" s="195">
        <f>IF(AND(Q78="",Q79=""),-0.000001,AVERAGE(Q78:Q79))</f>
        <v>-9.9999999999999995E-7</v>
      </c>
      <c r="R76" s="196"/>
      <c r="S76" s="233"/>
      <c r="T76" s="190"/>
      <c r="U76" s="191" t="s">
        <v>511</v>
      </c>
      <c r="V76" s="192" t="str">
        <f>+HLOOKUP($A$3,MBFS,18,FALSE)</f>
        <v>B02- Gestión Proyectos Capital</v>
      </c>
      <c r="W76" s="192"/>
      <c r="X76" s="193">
        <f>IF(AND(Z78="",Z79=""),0,0.05)</f>
        <v>0</v>
      </c>
      <c r="Y76" s="194">
        <f>IF(X$75=0,0,X76/X$75)</f>
        <v>0</v>
      </c>
      <c r="Z76" s="195">
        <f>IF(AND(Z78="",Z79=""),-0.000001,AVERAGE(Z78:Z79))</f>
        <v>-9.9999999999999995E-7</v>
      </c>
      <c r="AA76" s="196"/>
      <c r="AB76" s="233"/>
      <c r="AC76" s="190"/>
      <c r="AD76" s="191" t="s">
        <v>511</v>
      </c>
      <c r="AE76" s="192" t="str">
        <f>+HLOOKUP($A$3,MBFS,18,FALSE)</f>
        <v>B02- Gestión Proyectos Capital</v>
      </c>
      <c r="AF76" s="192"/>
      <c r="AG76" s="193">
        <f>IF(AND(AI78="",AI79=""),0,0.05)</f>
        <v>0</v>
      </c>
      <c r="AH76" s="194">
        <f>IF(AG$75=0,0,AG76/AG$75)</f>
        <v>0</v>
      </c>
      <c r="AI76" s="195">
        <f>IF(AND(AI78="",AI79=""),-0.000001,AVERAGE(AI78:AI79))</f>
        <v>-9.9999999999999995E-7</v>
      </c>
      <c r="AJ76" s="196"/>
      <c r="AK76" s="232"/>
      <c r="AL76" s="190"/>
      <c r="AM76" s="191" t="s">
        <v>511</v>
      </c>
      <c r="AN76" s="192" t="str">
        <f>+HLOOKUP($A$3,MBFS,18,FALSE)</f>
        <v>B02- Gestión Proyectos Capital</v>
      </c>
      <c r="AO76" s="192"/>
      <c r="AP76" s="193">
        <f>IF(AND(AR78="",AR79=""),0,0.05)</f>
        <v>0.05</v>
      </c>
      <c r="AQ76" s="194">
        <f>IF(AP$75=0,0,AP76/AP$75)</f>
        <v>0.05</v>
      </c>
      <c r="AR76" s="195">
        <f>IF(AND(AR78="",AR79=""),-0.000001,AVERAGE(AR78:AR79))</f>
        <v>0</v>
      </c>
      <c r="AS76" s="196"/>
      <c r="AT76" s="233"/>
    </row>
    <row r="77" spans="1:46" ht="13.8" hidden="1" outlineLevel="2">
      <c r="B77" s="197"/>
      <c r="C77" s="198"/>
      <c r="D77" s="198"/>
      <c r="E77" s="198"/>
      <c r="F77" s="199" t="s">
        <v>505</v>
      </c>
      <c r="G77" s="199" t="s">
        <v>506</v>
      </c>
      <c r="H77" s="212" t="s">
        <v>36</v>
      </c>
      <c r="I77" s="200"/>
      <c r="K77" s="197"/>
      <c r="L77" s="198"/>
      <c r="M77" s="198"/>
      <c r="N77" s="198"/>
      <c r="O77" s="199" t="s">
        <v>505</v>
      </c>
      <c r="P77" s="199" t="s">
        <v>506</v>
      </c>
      <c r="Q77" s="212" t="s">
        <v>36</v>
      </c>
      <c r="R77" s="200"/>
      <c r="T77" s="197"/>
      <c r="U77" s="198"/>
      <c r="V77" s="198"/>
      <c r="W77" s="198"/>
      <c r="X77" s="199" t="s">
        <v>505</v>
      </c>
      <c r="Y77" s="199" t="s">
        <v>506</v>
      </c>
      <c r="Z77" s="212" t="s">
        <v>36</v>
      </c>
      <c r="AA77" s="200"/>
      <c r="AC77" s="197"/>
      <c r="AD77" s="198"/>
      <c r="AE77" s="198"/>
      <c r="AF77" s="198"/>
      <c r="AG77" s="199" t="s">
        <v>505</v>
      </c>
      <c r="AH77" s="199" t="s">
        <v>506</v>
      </c>
      <c r="AI77" s="212" t="s">
        <v>36</v>
      </c>
      <c r="AJ77" s="200"/>
      <c r="AL77" s="197"/>
      <c r="AM77" s="198"/>
      <c r="AN77" s="198"/>
      <c r="AO77" s="198"/>
      <c r="AP77" s="199" t="s">
        <v>505</v>
      </c>
      <c r="AQ77" s="199" t="s">
        <v>506</v>
      </c>
      <c r="AR77" s="212" t="s">
        <v>36</v>
      </c>
      <c r="AS77" s="200"/>
    </row>
    <row r="78" spans="1:46" ht="13.8" hidden="1" outlineLevel="2">
      <c r="B78" s="197">
        <v>35</v>
      </c>
      <c r="C78" s="201" t="str">
        <f>VLOOKUP(B78,data,4,FALSE)</f>
        <v>IV.1.1</v>
      </c>
      <c r="D78" s="257" t="str">
        <f>VLOOKUP(B78,data,D$2,FALSE)</f>
        <v>% Contribución en Convergencia</v>
      </c>
      <c r="E78" s="258" t="str">
        <f>IF(VLOOKUP(B78,data,E$2,FALSE)="FYI","FYI","")</f>
        <v/>
      </c>
      <c r="F78" s="202" t="str">
        <f>IF(VLOOKUP(C78,PLAN,F$2,FALSE)="","",VLOOKUP(C78,PLAN,F$2,FALSE))</f>
        <v/>
      </c>
      <c r="G78" s="203" t="str">
        <f>IF(VLOOKUP(C78,PLAN,G$2,FALSE)="","",VLOOKUP(C78,PLAN,G$2,FALSE))</f>
        <v/>
      </c>
      <c r="H78" s="204" t="str">
        <f t="shared" ref="H78:H79" si="65">IF(OR(F78="",F78=0,G78="",E78="FYI"),"",IF(G78=0,0,IF(G78&gt;F78,1.00001,G78/F78)))</f>
        <v/>
      </c>
      <c r="I78" s="200"/>
      <c r="K78" s="197">
        <v>35</v>
      </c>
      <c r="L78" s="201" t="str">
        <f>VLOOKUP(K78,data,4,FALSE)</f>
        <v>IV.1.1</v>
      </c>
      <c r="M78" s="257" t="str">
        <f>VLOOKUP(K78,data,M$2,FALSE)</f>
        <v>% Contribución en Convergencia</v>
      </c>
      <c r="N78" s="258" t="str">
        <f>IF(VLOOKUP(K78,data,N$2,FALSE)="FYI","FYI","")</f>
        <v/>
      </c>
      <c r="O78" s="202" t="str">
        <f>IF(VLOOKUP(L78,PLAN,O$2,FALSE)="","",VLOOKUP(L78,PLAN,O$2,FALSE))</f>
        <v/>
      </c>
      <c r="P78" s="203" t="str">
        <f>IF(VLOOKUP(L78,PLAN,P$2,FALSE)="","",VLOOKUP(L78,PLAN,P$2,FALSE))</f>
        <v/>
      </c>
      <c r="Q78" s="204" t="str">
        <f t="shared" ref="Q78:Q79" si="66">IF(OR(O78="",O78=0,P78="",N78="FYI"),"",IF(P78=0,0,IF(P78&gt;O78,1.00001,P78/O78)))</f>
        <v/>
      </c>
      <c r="R78" s="200"/>
      <c r="T78" s="197">
        <v>35</v>
      </c>
      <c r="U78" s="201" t="str">
        <f>VLOOKUP(T78,data,4,FALSE)</f>
        <v>IV.1.1</v>
      </c>
      <c r="V78" s="257" t="str">
        <f>VLOOKUP(T78,data,V$2,FALSE)</f>
        <v>% Contribución en Convergencia</v>
      </c>
      <c r="W78" s="258" t="str">
        <f>IF(VLOOKUP(T78,data,W$2,FALSE)="FYI","FYI","")</f>
        <v/>
      </c>
      <c r="X78" s="202" t="str">
        <f>IF(VLOOKUP(U78,PLAN,X$2,FALSE)="","",VLOOKUP(U78,PLAN,X$2,FALSE))</f>
        <v/>
      </c>
      <c r="Y78" s="203" t="str">
        <f>IF(VLOOKUP(U78,PLAN,Y$2,FALSE)="","",VLOOKUP(U78,PLAN,Y$2,FALSE))</f>
        <v/>
      </c>
      <c r="Z78" s="204" t="str">
        <f t="shared" ref="Z78:Z79" si="67">IF(OR(X78="",X78=0,Y78="",W78="FYI"),"",IF(Y78=0,0,IF(Y78&gt;X78,1.00001,Y78/X78)))</f>
        <v/>
      </c>
      <c r="AA78" s="200"/>
      <c r="AC78" s="197">
        <v>35</v>
      </c>
      <c r="AD78" s="201" t="str">
        <f>VLOOKUP(AC78,data,4,FALSE)</f>
        <v>IV.1.1</v>
      </c>
      <c r="AE78" s="257" t="str">
        <f>VLOOKUP(AC78,data,AE$2,FALSE)</f>
        <v>% Contribución en Convergencia</v>
      </c>
      <c r="AF78" s="258" t="str">
        <f>IF(VLOOKUP(AC78,data,AF$2,FALSE)="FYI","FYI","")</f>
        <v/>
      </c>
      <c r="AG78" s="202">
        <f>IF(VLOOKUP(AD78,PLAN,AG$2,FALSE)="","",VLOOKUP(AD78,PLAN,AG$2,FALSE))</f>
        <v>1</v>
      </c>
      <c r="AH78" s="203" t="str">
        <f>IF(VLOOKUP(AD78,PLAN,AH$2,FALSE)="","",VLOOKUP(AD78,PLAN,AH$2,FALSE))</f>
        <v/>
      </c>
      <c r="AI78" s="204" t="str">
        <f t="shared" ref="AI78:AI79" si="68">IF(OR(AG78="",AG78=0,AH78="",AF78="FYI"),"",IF(AH78=0,0,IF(AH78&gt;AG78,1.00001,AH78/AG78)))</f>
        <v/>
      </c>
      <c r="AJ78" s="200"/>
      <c r="AL78" s="197">
        <v>35</v>
      </c>
      <c r="AM78" s="201" t="str">
        <f>VLOOKUP(AL78,data,4,FALSE)</f>
        <v>IV.1.1</v>
      </c>
      <c r="AN78" s="257" t="str">
        <f>VLOOKUP(AL78,data,AN$2,FALSE)</f>
        <v>% Contribución en Convergencia</v>
      </c>
      <c r="AO78" s="258" t="str">
        <f>IF(VLOOKUP(AL78,data,AO$2,FALSE)="FYI","FYI","")</f>
        <v/>
      </c>
      <c r="AP78" s="202">
        <f>IF(VLOOKUP(AM78,PLAN,AP$2,FALSE)="","",VLOOKUP(AM78,PLAN,AP$2,FALSE))</f>
        <v>1</v>
      </c>
      <c r="AQ78" s="203">
        <f>IF(VLOOKUP(AM78,PLAN,AQ$2,FALSE)="","",VLOOKUP(AM78,PLAN,AQ$2,FALSE))</f>
        <v>0</v>
      </c>
      <c r="AR78" s="204">
        <f t="shared" ref="AR78:AR79" si="69">IF(OR(AP78="",AP78=0,AQ78="",AO78="FYI"),"",IF(AQ78=0,0,IF(AQ78&gt;AP78,1.00001,AQ78/AP78)))</f>
        <v>0</v>
      </c>
      <c r="AS78" s="200"/>
    </row>
    <row r="79" spans="1:46" ht="13.8" hidden="1" outlineLevel="2">
      <c r="B79" s="197">
        <v>36</v>
      </c>
      <c r="C79" s="201" t="str">
        <f>VLOOKUP(B79,data,4,FALSE)</f>
        <v>IV.1.2</v>
      </c>
      <c r="D79" s="257" t="str">
        <f>VLOOKUP(B79,data,D$2,FALSE)</f>
        <v># módulos IT diseñados</v>
      </c>
      <c r="E79" s="258" t="str">
        <f>IF(VLOOKUP(B79,data,E$2,FALSE)="FYI","FYI","")</f>
        <v/>
      </c>
      <c r="F79" s="205" t="str">
        <f>IF(VLOOKUP(C79,PLAN,F$2,FALSE)="","",VLOOKUP(C79,PLAN,F$2,FALSE))</f>
        <v/>
      </c>
      <c r="G79" s="206" t="str">
        <f>IF(VLOOKUP(C79,PLAN,G$2,FALSE)="","",VLOOKUP(C79,PLAN,G$2,FALSE))</f>
        <v/>
      </c>
      <c r="H79" s="204" t="str">
        <f t="shared" si="65"/>
        <v/>
      </c>
      <c r="I79" s="200"/>
      <c r="K79" s="197">
        <v>36</v>
      </c>
      <c r="L79" s="201" t="str">
        <f>VLOOKUP(K79,data,4,FALSE)</f>
        <v>IV.1.2</v>
      </c>
      <c r="M79" s="257" t="str">
        <f>VLOOKUP(K79,data,M$2,FALSE)</f>
        <v># módulos IT diseñados</v>
      </c>
      <c r="N79" s="258" t="str">
        <f>IF(VLOOKUP(K79,data,N$2,FALSE)="FYI","FYI","")</f>
        <v/>
      </c>
      <c r="O79" s="205" t="str">
        <f>IF(VLOOKUP(L79,PLAN,O$2,FALSE)="","",VLOOKUP(L79,PLAN,O$2,FALSE))</f>
        <v/>
      </c>
      <c r="P79" s="206" t="str">
        <f>IF(VLOOKUP(L79,PLAN,P$2,FALSE)="","",VLOOKUP(L79,PLAN,P$2,FALSE))</f>
        <v/>
      </c>
      <c r="Q79" s="204" t="str">
        <f t="shared" si="66"/>
        <v/>
      </c>
      <c r="R79" s="200"/>
      <c r="T79" s="197">
        <v>36</v>
      </c>
      <c r="U79" s="201" t="str">
        <f>VLOOKUP(T79,data,4,FALSE)</f>
        <v>IV.1.2</v>
      </c>
      <c r="V79" s="257" t="str">
        <f>VLOOKUP(T79,data,V$2,FALSE)</f>
        <v># módulos IT diseñados</v>
      </c>
      <c r="W79" s="258" t="str">
        <f>IF(VLOOKUP(T79,data,W$2,FALSE)="FYI","FYI","")</f>
        <v/>
      </c>
      <c r="X79" s="205" t="str">
        <f>IF(VLOOKUP(U79,PLAN,X$2,FALSE)="","",VLOOKUP(U79,PLAN,X$2,FALSE))</f>
        <v/>
      </c>
      <c r="Y79" s="206" t="str">
        <f>IF(VLOOKUP(U79,PLAN,Y$2,FALSE)="","",VLOOKUP(U79,PLAN,Y$2,FALSE))</f>
        <v/>
      </c>
      <c r="Z79" s="204" t="str">
        <f t="shared" si="67"/>
        <v/>
      </c>
      <c r="AA79" s="200"/>
      <c r="AC79" s="197">
        <v>36</v>
      </c>
      <c r="AD79" s="201" t="str">
        <f>VLOOKUP(AC79,data,4,FALSE)</f>
        <v>IV.1.2</v>
      </c>
      <c r="AE79" s="257" t="str">
        <f>VLOOKUP(AC79,data,AE$2,FALSE)</f>
        <v># módulos IT diseñados</v>
      </c>
      <c r="AF79" s="258" t="str">
        <f>IF(VLOOKUP(AC79,data,AF$2,FALSE)="FYI","FYI","")</f>
        <v/>
      </c>
      <c r="AG79" s="205">
        <f>IF(VLOOKUP(AD79,PLAN,AG$2,FALSE)="","",VLOOKUP(AD79,PLAN,AG$2,FALSE))</f>
        <v>1</v>
      </c>
      <c r="AH79" s="206" t="str">
        <f>IF(VLOOKUP(AD79,PLAN,AH$2,FALSE)="","",VLOOKUP(AD79,PLAN,AH$2,FALSE))</f>
        <v/>
      </c>
      <c r="AI79" s="204" t="str">
        <f t="shared" si="68"/>
        <v/>
      </c>
      <c r="AJ79" s="200"/>
      <c r="AL79" s="197">
        <v>36</v>
      </c>
      <c r="AM79" s="201" t="str">
        <f>VLOOKUP(AL79,data,4,FALSE)</f>
        <v>IV.1.2</v>
      </c>
      <c r="AN79" s="257" t="str">
        <f>VLOOKUP(AL79,data,AN$2,FALSE)</f>
        <v># módulos IT diseñados</v>
      </c>
      <c r="AO79" s="258" t="str">
        <f>IF(VLOOKUP(AL79,data,AO$2,FALSE)="FYI","FYI","")</f>
        <v/>
      </c>
      <c r="AP79" s="205">
        <f>IF(VLOOKUP(AM79,PLAN,AP$2,FALSE)="","",VLOOKUP(AM79,PLAN,AP$2,FALSE))</f>
        <v>1</v>
      </c>
      <c r="AQ79" s="206">
        <f>IF(VLOOKUP(AM79,PLAN,AQ$2,FALSE)="","",VLOOKUP(AM79,PLAN,AQ$2,FALSE))</f>
        <v>0</v>
      </c>
      <c r="AR79" s="204">
        <f t="shared" si="69"/>
        <v>0</v>
      </c>
      <c r="AS79" s="200"/>
    </row>
    <row r="80" spans="1:46" ht="13.8" hidden="1" outlineLevel="2">
      <c r="B80" s="197"/>
      <c r="C80" s="198"/>
      <c r="D80" s="198"/>
      <c r="E80" s="198"/>
      <c r="F80" s="199"/>
      <c r="G80" s="199"/>
      <c r="H80" s="199"/>
      <c r="I80" s="200"/>
      <c r="K80" s="197"/>
      <c r="L80" s="198"/>
      <c r="M80" s="198"/>
      <c r="N80" s="198"/>
      <c r="O80" s="199"/>
      <c r="P80" s="199"/>
      <c r="Q80" s="199"/>
      <c r="R80" s="200"/>
      <c r="T80" s="197"/>
      <c r="U80" s="198"/>
      <c r="V80" s="198"/>
      <c r="W80" s="198"/>
      <c r="X80" s="199"/>
      <c r="Y80" s="199"/>
      <c r="Z80" s="199"/>
      <c r="AA80" s="200"/>
      <c r="AC80" s="197"/>
      <c r="AD80" s="198"/>
      <c r="AE80" s="198"/>
      <c r="AF80" s="198"/>
      <c r="AG80" s="199"/>
      <c r="AH80" s="199"/>
      <c r="AI80" s="199"/>
      <c r="AJ80" s="200"/>
      <c r="AL80" s="197"/>
      <c r="AM80" s="198"/>
      <c r="AN80" s="198"/>
      <c r="AO80" s="198"/>
      <c r="AP80" s="199"/>
      <c r="AQ80" s="199"/>
      <c r="AR80" s="199"/>
      <c r="AS80" s="200"/>
    </row>
    <row r="81" spans="1:46" ht="16.2" hidden="1" outlineLevel="1">
      <c r="A81" s="232"/>
      <c r="B81" s="190"/>
      <c r="C81" s="191" t="s">
        <v>512</v>
      </c>
      <c r="D81" s="192" t="str">
        <f>+HLOOKUP($A$3,MBFS,19,FALSE)</f>
        <v>B03- Governanza Corporativa</v>
      </c>
      <c r="E81" s="192"/>
      <c r="F81" s="193">
        <f>IF(AND(H83="",H84="",H85="",H86="",H87="",H88="",H89="",H90=""),0,0.45)</f>
        <v>0</v>
      </c>
      <c r="G81" s="194">
        <f>IF(F$75=0,0,F81/F$75)</f>
        <v>0</v>
      </c>
      <c r="H81" s="195">
        <f>IF(AND(H83="",H84="",H85="",H86="",H87="",H88="",H89="",H90=""),-0.000001,AVERAGE(H83:H90))</f>
        <v>-9.9999999999999995E-7</v>
      </c>
      <c r="I81" s="196"/>
      <c r="J81" s="233"/>
      <c r="K81" s="190"/>
      <c r="L81" s="191" t="s">
        <v>512</v>
      </c>
      <c r="M81" s="192" t="str">
        <f>+HLOOKUP($A$3,MBFS,19,FALSE)</f>
        <v>B03- Governanza Corporativa</v>
      </c>
      <c r="N81" s="192"/>
      <c r="O81" s="193">
        <f>IF(AND(Q83="",Q84="",Q85="",Q86="",Q87="",Q88="",Q89="",Q90=""),0,0.45)</f>
        <v>0</v>
      </c>
      <c r="P81" s="194">
        <f>IF(O$75=0,0,O81/O$75)</f>
        <v>0</v>
      </c>
      <c r="Q81" s="195">
        <f>IF(AND(Q83="",Q84="",Q85="",Q86="",Q87="",Q88="",Q89="",Q90=""),-0.000001,AVERAGE(Q83:Q90))</f>
        <v>-9.9999999999999995E-7</v>
      </c>
      <c r="R81" s="196"/>
      <c r="S81" s="233"/>
      <c r="T81" s="190"/>
      <c r="U81" s="191" t="s">
        <v>512</v>
      </c>
      <c r="V81" s="192" t="str">
        <f>+HLOOKUP($A$3,MBFS,19,FALSE)</f>
        <v>B03- Governanza Corporativa</v>
      </c>
      <c r="W81" s="192"/>
      <c r="X81" s="193">
        <f>IF(AND(Z83="",Z84="",Z85="",Z86="",Z87="",Z88="",Z89="",Z90=""),0,0.45)</f>
        <v>0</v>
      </c>
      <c r="Y81" s="194">
        <f>IF(X$75=0,0,X81/X$75)</f>
        <v>0</v>
      </c>
      <c r="Z81" s="195">
        <f>IF(AND(Z83="",Z84="",Z85="",Z86="",Z87="",Z88="",Z89="",Z90=""),-0.000001,AVERAGE(Z83:Z90))</f>
        <v>-9.9999999999999995E-7</v>
      </c>
      <c r="AA81" s="196"/>
      <c r="AB81" s="233"/>
      <c r="AC81" s="190"/>
      <c r="AD81" s="191" t="s">
        <v>512</v>
      </c>
      <c r="AE81" s="192" t="str">
        <f>+HLOOKUP($A$3,MBFS,19,FALSE)</f>
        <v>B03- Governanza Corporativa</v>
      </c>
      <c r="AF81" s="192"/>
      <c r="AG81" s="193">
        <f>IF(AND(AI83="",AI84="",AI85="",AI86="",AI87="",AI88="",AI89="",AI90=""),0,0.45)</f>
        <v>0</v>
      </c>
      <c r="AH81" s="194">
        <f>IF(AG$75=0,0,AG81/AG$75)</f>
        <v>0</v>
      </c>
      <c r="AI81" s="195">
        <f>IF(AND(AI83="",AI84="",AI85="",AI86="",AI87="",AI88="",AI89="",AI90=""),-0.000001,AVERAGE(AI83:AI90))</f>
        <v>-9.9999999999999995E-7</v>
      </c>
      <c r="AJ81" s="196"/>
      <c r="AK81" s="232"/>
      <c r="AL81" s="190"/>
      <c r="AM81" s="191" t="s">
        <v>512</v>
      </c>
      <c r="AN81" s="192" t="str">
        <f>+HLOOKUP($A$3,MBFS,19,FALSE)</f>
        <v>B03- Governanza Corporativa</v>
      </c>
      <c r="AO81" s="192"/>
      <c r="AP81" s="193">
        <f>IF(AND(AR83="",AR84="",AR85="",AR86="",AR87="",AR88="",AR89="",AR90=""),0,0.45)</f>
        <v>0.45</v>
      </c>
      <c r="AQ81" s="194">
        <f>IF(AP$75=0,0,AP81/AP$75)</f>
        <v>0.45</v>
      </c>
      <c r="AR81" s="195">
        <f>IF(AND(AR83="",AR84="",AR85="",AR86="",AR87="",AR88="",AR89="",AR90=""),-0.000001,AVERAGE(AR83:AR90))</f>
        <v>0</v>
      </c>
      <c r="AS81" s="196"/>
      <c r="AT81" s="233"/>
    </row>
    <row r="82" spans="1:46" ht="13.8" hidden="1" outlineLevel="2">
      <c r="B82" s="197"/>
      <c r="C82" s="198"/>
      <c r="D82" s="198"/>
      <c r="E82" s="198"/>
      <c r="F82" s="199" t="s">
        <v>505</v>
      </c>
      <c r="G82" s="199" t="s">
        <v>506</v>
      </c>
      <c r="H82" s="199" t="s">
        <v>36</v>
      </c>
      <c r="I82" s="200"/>
      <c r="K82" s="197"/>
      <c r="L82" s="198"/>
      <c r="M82" s="198"/>
      <c r="N82" s="198"/>
      <c r="O82" s="199" t="s">
        <v>505</v>
      </c>
      <c r="P82" s="199" t="s">
        <v>506</v>
      </c>
      <c r="Q82" s="199" t="s">
        <v>36</v>
      </c>
      <c r="R82" s="200"/>
      <c r="T82" s="197"/>
      <c r="U82" s="198"/>
      <c r="V82" s="198"/>
      <c r="W82" s="198"/>
      <c r="X82" s="199" t="s">
        <v>505</v>
      </c>
      <c r="Y82" s="199" t="s">
        <v>506</v>
      </c>
      <c r="Z82" s="199" t="s">
        <v>36</v>
      </c>
      <c r="AA82" s="200"/>
      <c r="AC82" s="197"/>
      <c r="AD82" s="198"/>
      <c r="AE82" s="198"/>
      <c r="AF82" s="198"/>
      <c r="AG82" s="199" t="s">
        <v>505</v>
      </c>
      <c r="AH82" s="199" t="s">
        <v>506</v>
      </c>
      <c r="AI82" s="199" t="s">
        <v>36</v>
      </c>
      <c r="AJ82" s="200"/>
      <c r="AL82" s="197"/>
      <c r="AM82" s="198"/>
      <c r="AN82" s="198"/>
      <c r="AO82" s="198"/>
      <c r="AP82" s="199" t="s">
        <v>505</v>
      </c>
      <c r="AQ82" s="199" t="s">
        <v>506</v>
      </c>
      <c r="AR82" s="199" t="s">
        <v>36</v>
      </c>
      <c r="AS82" s="200"/>
    </row>
    <row r="83" spans="1:46" ht="13.8" hidden="1" outlineLevel="2">
      <c r="B83" s="197">
        <v>37</v>
      </c>
      <c r="C83" s="201" t="str">
        <f t="shared" ref="C83:C89" si="70">VLOOKUP(B83,data,4,FALSE)</f>
        <v>IV.2.1</v>
      </c>
      <c r="D83" s="257" t="str">
        <f t="shared" ref="D83:D89" si="71">VLOOKUP(B83,data,D$2,FALSE)</f>
        <v># propuestas innovadoras corporativas</v>
      </c>
      <c r="E83" s="258" t="str">
        <f t="shared" ref="E83:E90" si="72">IF(VLOOKUP(B83,data,E$2,FALSE)="FYI","FYI","")</f>
        <v/>
      </c>
      <c r="F83" s="205" t="str">
        <f t="shared" ref="F83:F89" si="73">IF(VLOOKUP(C83,PLAN,F$2,FALSE)="","",VLOOKUP(C83,PLAN,F$2,FALSE))</f>
        <v/>
      </c>
      <c r="G83" s="206" t="str">
        <f t="shared" ref="G83:G89" si="74">IF(VLOOKUP(C83,PLAN,G$2,FALSE)="","",VLOOKUP(C83,PLAN,G$2,FALSE))</f>
        <v/>
      </c>
      <c r="H83" s="204" t="str">
        <f t="shared" ref="H83:H89" si="75">IF(OR(F83="",F83=0,G83="",E83="FYI"),"",IF(G83=0,0,IF(G83&gt;F83,1.00001,G83/F83)))</f>
        <v/>
      </c>
      <c r="I83" s="200"/>
      <c r="K83" s="197">
        <v>37</v>
      </c>
      <c r="L83" s="201" t="str">
        <f t="shared" ref="L83:L90" si="76">VLOOKUP(K83,data,4,FALSE)</f>
        <v>IV.2.1</v>
      </c>
      <c r="M83" s="257" t="str">
        <f t="shared" ref="M83:M90" si="77">VLOOKUP(K83,data,M$2,FALSE)</f>
        <v># propuestas innovadoras corporativas</v>
      </c>
      <c r="N83" s="258" t="str">
        <f t="shared" ref="N83:N90" si="78">IF(VLOOKUP(K83,data,N$2,FALSE)="FYI","FYI","")</f>
        <v/>
      </c>
      <c r="O83" s="205">
        <f t="shared" ref="O83:O90" si="79">IF(VLOOKUP(L83,PLAN,O$2,FALSE)="","",VLOOKUP(L83,PLAN,O$2,FALSE))</f>
        <v>1</v>
      </c>
      <c r="P83" s="206" t="str">
        <f t="shared" ref="P83:P90" si="80">IF(VLOOKUP(L83,PLAN,P$2,FALSE)="","",VLOOKUP(L83,PLAN,P$2,FALSE))</f>
        <v/>
      </c>
      <c r="Q83" s="204" t="str">
        <f t="shared" ref="Q83:Q90" si="81">IF(OR(O83="",O83=0,P83="",N83="FYI"),"",IF(P83=0,0,IF(P83&gt;O83,1.00001,P83/O83)))</f>
        <v/>
      </c>
      <c r="R83" s="200"/>
      <c r="T83" s="197">
        <v>37</v>
      </c>
      <c r="U83" s="201" t="str">
        <f t="shared" ref="U83:U90" si="82">VLOOKUP(T83,data,4,FALSE)</f>
        <v>IV.2.1</v>
      </c>
      <c r="V83" s="257" t="str">
        <f t="shared" ref="V83:V90" si="83">VLOOKUP(T83,data,V$2,FALSE)</f>
        <v># propuestas innovadoras corporativas</v>
      </c>
      <c r="W83" s="258" t="str">
        <f t="shared" ref="W83:W90" si="84">IF(VLOOKUP(T83,data,W$2,FALSE)="FYI","FYI","")</f>
        <v/>
      </c>
      <c r="X83" s="205" t="str">
        <f t="shared" ref="X83:X90" si="85">IF(VLOOKUP(U83,PLAN,X$2,FALSE)="","",VLOOKUP(U83,PLAN,X$2,FALSE))</f>
        <v/>
      </c>
      <c r="Y83" s="206" t="str">
        <f t="shared" ref="Y83:Y90" si="86">IF(VLOOKUP(U83,PLAN,Y$2,FALSE)="","",VLOOKUP(U83,PLAN,Y$2,FALSE))</f>
        <v/>
      </c>
      <c r="Z83" s="204" t="str">
        <f t="shared" ref="Z83:Z90" si="87">IF(OR(X83="",X83=0,Y83="",W83="FYI"),"",IF(Y83=0,0,IF(Y83&gt;X83,1.00001,Y83/X83)))</f>
        <v/>
      </c>
      <c r="AA83" s="200"/>
      <c r="AC83" s="197">
        <v>37</v>
      </c>
      <c r="AD83" s="201" t="str">
        <f t="shared" ref="AD83:AD90" si="88">VLOOKUP(AC83,data,4,FALSE)</f>
        <v>IV.2.1</v>
      </c>
      <c r="AE83" s="257" t="str">
        <f t="shared" ref="AE83:AE90" si="89">VLOOKUP(AC83,data,AE$2,FALSE)</f>
        <v># propuestas innovadoras corporativas</v>
      </c>
      <c r="AF83" s="258" t="str">
        <f t="shared" ref="AF83:AF90" si="90">IF(VLOOKUP(AC83,data,AF$2,FALSE)="FYI","FYI","")</f>
        <v/>
      </c>
      <c r="AG83" s="205">
        <f t="shared" ref="AG83:AG90" si="91">IF(VLOOKUP(AD83,PLAN,AG$2,FALSE)="","",VLOOKUP(AD83,PLAN,AG$2,FALSE))</f>
        <v>1</v>
      </c>
      <c r="AH83" s="206" t="str">
        <f t="shared" ref="AH83:AH90" si="92">IF(VLOOKUP(AD83,PLAN,AH$2,FALSE)="","",VLOOKUP(AD83,PLAN,AH$2,FALSE))</f>
        <v/>
      </c>
      <c r="AI83" s="204" t="str">
        <f t="shared" ref="AI83:AI90" si="93">IF(OR(AG83="",AG83=0,AH83="",AF83="FYI"),"",IF(AH83=0,0,IF(AH83&gt;AG83,1.00001,AH83/AG83)))</f>
        <v/>
      </c>
      <c r="AJ83" s="200"/>
      <c r="AL83" s="197">
        <v>37</v>
      </c>
      <c r="AM83" s="201" t="str">
        <f t="shared" ref="AM83:AM90" si="94">VLOOKUP(AL83,data,4,FALSE)</f>
        <v>IV.2.1</v>
      </c>
      <c r="AN83" s="257" t="str">
        <f t="shared" ref="AN83:AN90" si="95">VLOOKUP(AL83,data,AN$2,FALSE)</f>
        <v># propuestas innovadoras corporativas</v>
      </c>
      <c r="AO83" s="258" t="str">
        <f t="shared" ref="AO83:AO90" si="96">IF(VLOOKUP(AL83,data,AO$2,FALSE)="FYI","FYI","")</f>
        <v/>
      </c>
      <c r="AP83" s="205">
        <f t="shared" ref="AP83:AP90" si="97">IF(VLOOKUP(AM83,PLAN,AP$2,FALSE)="","",VLOOKUP(AM83,PLAN,AP$2,FALSE))</f>
        <v>2</v>
      </c>
      <c r="AQ83" s="206">
        <f t="shared" ref="AQ83:AQ90" si="98">IF(VLOOKUP(AM83,PLAN,AQ$2,FALSE)="","",VLOOKUP(AM83,PLAN,AQ$2,FALSE))</f>
        <v>0</v>
      </c>
      <c r="AR83" s="204">
        <f t="shared" ref="AR83:AR90" si="99">IF(OR(AP83="",AP83=0,AQ83="",AO83="FYI"),"",IF(AQ83=0,0,IF(AQ83&gt;AP83,1.00001,AQ83/AP83)))</f>
        <v>0</v>
      </c>
      <c r="AS83" s="200"/>
    </row>
    <row r="84" spans="1:46" ht="13.8" hidden="1" outlineLevel="2">
      <c r="B84" s="197">
        <v>38</v>
      </c>
      <c r="C84" s="201" t="str">
        <f t="shared" si="70"/>
        <v>IV.2.2</v>
      </c>
      <c r="D84" s="257" t="str">
        <f t="shared" si="71"/>
        <v># examenes certificacion realizados</v>
      </c>
      <c r="E84" s="258" t="str">
        <f t="shared" si="72"/>
        <v/>
      </c>
      <c r="F84" s="205" t="str">
        <f t="shared" si="73"/>
        <v/>
      </c>
      <c r="G84" s="206" t="str">
        <f t="shared" si="74"/>
        <v/>
      </c>
      <c r="H84" s="204" t="str">
        <f t="shared" si="75"/>
        <v/>
      </c>
      <c r="I84" s="200"/>
      <c r="K84" s="197">
        <v>38</v>
      </c>
      <c r="L84" s="201" t="str">
        <f t="shared" si="76"/>
        <v>IV.2.2</v>
      </c>
      <c r="M84" s="257" t="str">
        <f t="shared" si="77"/>
        <v># examenes certificacion realizados</v>
      </c>
      <c r="N84" s="258" t="str">
        <f t="shared" si="78"/>
        <v/>
      </c>
      <c r="O84" s="205">
        <f t="shared" si="79"/>
        <v>1</v>
      </c>
      <c r="P84" s="206" t="str">
        <f t="shared" si="80"/>
        <v/>
      </c>
      <c r="Q84" s="204" t="str">
        <f t="shared" si="81"/>
        <v/>
      </c>
      <c r="R84" s="200"/>
      <c r="T84" s="197">
        <v>38</v>
      </c>
      <c r="U84" s="201" t="str">
        <f t="shared" si="82"/>
        <v>IV.2.2</v>
      </c>
      <c r="V84" s="257" t="str">
        <f t="shared" si="83"/>
        <v># examenes certificacion realizados</v>
      </c>
      <c r="W84" s="258" t="str">
        <f t="shared" si="84"/>
        <v/>
      </c>
      <c r="X84" s="205" t="str">
        <f t="shared" si="85"/>
        <v/>
      </c>
      <c r="Y84" s="206" t="str">
        <f t="shared" si="86"/>
        <v/>
      </c>
      <c r="Z84" s="204" t="str">
        <f t="shared" si="87"/>
        <v/>
      </c>
      <c r="AA84" s="200"/>
      <c r="AC84" s="197">
        <v>38</v>
      </c>
      <c r="AD84" s="201" t="str">
        <f t="shared" si="88"/>
        <v>IV.2.2</v>
      </c>
      <c r="AE84" s="257" t="str">
        <f t="shared" si="89"/>
        <v># examenes certificacion realizados</v>
      </c>
      <c r="AF84" s="258" t="str">
        <f t="shared" si="90"/>
        <v/>
      </c>
      <c r="AG84" s="205">
        <f t="shared" si="91"/>
        <v>1</v>
      </c>
      <c r="AH84" s="206" t="str">
        <f t="shared" si="92"/>
        <v/>
      </c>
      <c r="AI84" s="204" t="str">
        <f t="shared" si="93"/>
        <v/>
      </c>
      <c r="AJ84" s="200"/>
      <c r="AL84" s="197">
        <v>38</v>
      </c>
      <c r="AM84" s="201" t="str">
        <f t="shared" si="94"/>
        <v>IV.2.2</v>
      </c>
      <c r="AN84" s="257" t="str">
        <f t="shared" si="95"/>
        <v># examenes certificacion realizados</v>
      </c>
      <c r="AO84" s="258" t="str">
        <f t="shared" si="96"/>
        <v/>
      </c>
      <c r="AP84" s="205">
        <f t="shared" si="97"/>
        <v>2</v>
      </c>
      <c r="AQ84" s="206">
        <f t="shared" si="98"/>
        <v>0</v>
      </c>
      <c r="AR84" s="204">
        <f t="shared" si="99"/>
        <v>0</v>
      </c>
      <c r="AS84" s="200"/>
    </row>
    <row r="85" spans="1:46" ht="13.8" hidden="1" outlineLevel="2">
      <c r="B85" s="197">
        <v>39</v>
      </c>
      <c r="C85" s="201" t="str">
        <f t="shared" si="70"/>
        <v>IV.2.3</v>
      </c>
      <c r="D85" s="257" t="str">
        <f t="shared" si="71"/>
        <v># outlines actualización estrategia UCS</v>
      </c>
      <c r="E85" s="258" t="str">
        <f t="shared" si="72"/>
        <v/>
      </c>
      <c r="F85" s="205" t="str">
        <f t="shared" si="73"/>
        <v/>
      </c>
      <c r="G85" s="206" t="str">
        <f t="shared" si="74"/>
        <v/>
      </c>
      <c r="H85" s="204" t="str">
        <f t="shared" si="75"/>
        <v/>
      </c>
      <c r="I85" s="200"/>
      <c r="K85" s="197">
        <v>39</v>
      </c>
      <c r="L85" s="201" t="str">
        <f t="shared" si="76"/>
        <v>IV.2.3</v>
      </c>
      <c r="M85" s="257" t="str">
        <f t="shared" si="77"/>
        <v># outlines actualización estrategia UCS</v>
      </c>
      <c r="N85" s="258" t="str">
        <f t="shared" si="78"/>
        <v/>
      </c>
      <c r="O85" s="205" t="str">
        <f t="shared" si="79"/>
        <v/>
      </c>
      <c r="P85" s="206" t="str">
        <f t="shared" si="80"/>
        <v/>
      </c>
      <c r="Q85" s="204" t="str">
        <f t="shared" si="81"/>
        <v/>
      </c>
      <c r="R85" s="200"/>
      <c r="T85" s="197">
        <v>39</v>
      </c>
      <c r="U85" s="201" t="str">
        <f t="shared" si="82"/>
        <v>IV.2.3</v>
      </c>
      <c r="V85" s="257" t="str">
        <f t="shared" si="83"/>
        <v># outlines actualización estrategia UCS</v>
      </c>
      <c r="W85" s="258" t="str">
        <f t="shared" si="84"/>
        <v/>
      </c>
      <c r="X85" s="205" t="str">
        <f t="shared" si="85"/>
        <v/>
      </c>
      <c r="Y85" s="206" t="str">
        <f t="shared" si="86"/>
        <v/>
      </c>
      <c r="Z85" s="204" t="str">
        <f t="shared" si="87"/>
        <v/>
      </c>
      <c r="AA85" s="200"/>
      <c r="AC85" s="197">
        <v>39</v>
      </c>
      <c r="AD85" s="201" t="str">
        <f t="shared" si="88"/>
        <v>IV.2.3</v>
      </c>
      <c r="AE85" s="257" t="str">
        <f t="shared" si="89"/>
        <v># outlines actualización estrategia UCS</v>
      </c>
      <c r="AF85" s="258" t="str">
        <f t="shared" si="90"/>
        <v/>
      </c>
      <c r="AG85" s="205">
        <f t="shared" si="91"/>
        <v>1</v>
      </c>
      <c r="AH85" s="206" t="str">
        <f t="shared" si="92"/>
        <v/>
      </c>
      <c r="AI85" s="204" t="str">
        <f t="shared" si="93"/>
        <v/>
      </c>
      <c r="AJ85" s="200"/>
      <c r="AL85" s="197">
        <v>39</v>
      </c>
      <c r="AM85" s="201" t="str">
        <f t="shared" si="94"/>
        <v>IV.2.3</v>
      </c>
      <c r="AN85" s="257" t="str">
        <f t="shared" si="95"/>
        <v># outlines actualización estrategia UCS</v>
      </c>
      <c r="AO85" s="258" t="str">
        <f t="shared" si="96"/>
        <v/>
      </c>
      <c r="AP85" s="205">
        <f t="shared" si="97"/>
        <v>1</v>
      </c>
      <c r="AQ85" s="206">
        <f t="shared" si="98"/>
        <v>0</v>
      </c>
      <c r="AR85" s="204">
        <f t="shared" si="99"/>
        <v>0</v>
      </c>
      <c r="AS85" s="200"/>
    </row>
    <row r="86" spans="1:46" ht="13.8" hidden="1" outlineLevel="2">
      <c r="B86" s="197">
        <v>40</v>
      </c>
      <c r="C86" s="201" t="str">
        <f t="shared" si="70"/>
        <v>IV.2.4</v>
      </c>
      <c r="D86" s="257" t="str">
        <f t="shared" si="71"/>
        <v># herramientas on-line BI</v>
      </c>
      <c r="E86" s="258" t="str">
        <f t="shared" si="72"/>
        <v/>
      </c>
      <c r="F86" s="205" t="str">
        <f t="shared" si="73"/>
        <v/>
      </c>
      <c r="G86" s="206" t="str">
        <f t="shared" si="74"/>
        <v/>
      </c>
      <c r="H86" s="204" t="str">
        <f t="shared" si="75"/>
        <v/>
      </c>
      <c r="I86" s="200"/>
      <c r="K86" s="197">
        <v>40</v>
      </c>
      <c r="L86" s="201" t="str">
        <f t="shared" si="76"/>
        <v>IV.2.4</v>
      </c>
      <c r="M86" s="257" t="str">
        <f t="shared" si="77"/>
        <v># herramientas on-line BI</v>
      </c>
      <c r="N86" s="258" t="str">
        <f t="shared" si="78"/>
        <v/>
      </c>
      <c r="O86" s="205" t="str">
        <f t="shared" si="79"/>
        <v/>
      </c>
      <c r="P86" s="206" t="str">
        <f t="shared" si="80"/>
        <v/>
      </c>
      <c r="Q86" s="204" t="str">
        <f t="shared" si="81"/>
        <v/>
      </c>
      <c r="R86" s="200"/>
      <c r="T86" s="197">
        <v>40</v>
      </c>
      <c r="U86" s="201" t="str">
        <f t="shared" si="82"/>
        <v>IV.2.4</v>
      </c>
      <c r="V86" s="257" t="str">
        <f t="shared" si="83"/>
        <v># herramientas on-line BI</v>
      </c>
      <c r="W86" s="258" t="str">
        <f t="shared" si="84"/>
        <v/>
      </c>
      <c r="X86" s="205" t="str">
        <f t="shared" si="85"/>
        <v/>
      </c>
      <c r="Y86" s="206" t="str">
        <f t="shared" si="86"/>
        <v/>
      </c>
      <c r="Z86" s="204" t="str">
        <f t="shared" si="87"/>
        <v/>
      </c>
      <c r="AA86" s="200"/>
      <c r="AC86" s="197">
        <v>40</v>
      </c>
      <c r="AD86" s="201" t="str">
        <f t="shared" si="88"/>
        <v>IV.2.4</v>
      </c>
      <c r="AE86" s="257" t="str">
        <f t="shared" si="89"/>
        <v># herramientas on-line BI</v>
      </c>
      <c r="AF86" s="258" t="str">
        <f t="shared" si="90"/>
        <v/>
      </c>
      <c r="AG86" s="205">
        <f t="shared" si="91"/>
        <v>2</v>
      </c>
      <c r="AH86" s="206" t="str">
        <f t="shared" si="92"/>
        <v/>
      </c>
      <c r="AI86" s="204" t="str">
        <f t="shared" si="93"/>
        <v/>
      </c>
      <c r="AJ86" s="200"/>
      <c r="AL86" s="197">
        <v>40</v>
      </c>
      <c r="AM86" s="201" t="str">
        <f t="shared" si="94"/>
        <v>IV.2.4</v>
      </c>
      <c r="AN86" s="257" t="str">
        <f t="shared" si="95"/>
        <v># herramientas on-line BI</v>
      </c>
      <c r="AO86" s="258" t="str">
        <f t="shared" si="96"/>
        <v/>
      </c>
      <c r="AP86" s="205">
        <f t="shared" si="97"/>
        <v>2</v>
      </c>
      <c r="AQ86" s="206">
        <f t="shared" si="98"/>
        <v>0</v>
      </c>
      <c r="AR86" s="204">
        <f t="shared" si="99"/>
        <v>0</v>
      </c>
      <c r="AS86" s="200"/>
    </row>
    <row r="87" spans="1:46" ht="13.8" hidden="1" outlineLevel="2">
      <c r="B87" s="197">
        <v>41</v>
      </c>
      <c r="C87" s="201" t="str">
        <f t="shared" si="70"/>
        <v>IV.2.5</v>
      </c>
      <c r="D87" s="257" t="str">
        <f t="shared" si="71"/>
        <v># de Tablero on-line implementado</v>
      </c>
      <c r="E87" s="258" t="str">
        <f t="shared" si="72"/>
        <v/>
      </c>
      <c r="F87" s="205" t="str">
        <f t="shared" si="73"/>
        <v/>
      </c>
      <c r="G87" s="206" t="str">
        <f t="shared" si="74"/>
        <v/>
      </c>
      <c r="H87" s="204" t="str">
        <f t="shared" si="75"/>
        <v/>
      </c>
      <c r="I87" s="200"/>
      <c r="K87" s="197">
        <v>41</v>
      </c>
      <c r="L87" s="201" t="str">
        <f t="shared" si="76"/>
        <v>IV.2.5</v>
      </c>
      <c r="M87" s="257" t="str">
        <f t="shared" si="77"/>
        <v># de Tablero on-line implementado</v>
      </c>
      <c r="N87" s="258" t="str">
        <f t="shared" si="78"/>
        <v/>
      </c>
      <c r="O87" s="205" t="str">
        <f t="shared" si="79"/>
        <v/>
      </c>
      <c r="P87" s="206" t="str">
        <f t="shared" si="80"/>
        <v/>
      </c>
      <c r="Q87" s="204" t="str">
        <f t="shared" si="81"/>
        <v/>
      </c>
      <c r="R87" s="200"/>
      <c r="T87" s="197">
        <v>41</v>
      </c>
      <c r="U87" s="201" t="str">
        <f t="shared" si="82"/>
        <v>IV.2.5</v>
      </c>
      <c r="V87" s="257" t="str">
        <f t="shared" si="83"/>
        <v># de Tablero on-line implementado</v>
      </c>
      <c r="W87" s="258" t="str">
        <f t="shared" si="84"/>
        <v/>
      </c>
      <c r="X87" s="205" t="str">
        <f t="shared" si="85"/>
        <v/>
      </c>
      <c r="Y87" s="206" t="str">
        <f t="shared" si="86"/>
        <v/>
      </c>
      <c r="Z87" s="204" t="str">
        <f t="shared" si="87"/>
        <v/>
      </c>
      <c r="AA87" s="200"/>
      <c r="AC87" s="197">
        <v>41</v>
      </c>
      <c r="AD87" s="201" t="str">
        <f t="shared" si="88"/>
        <v>IV.2.5</v>
      </c>
      <c r="AE87" s="257" t="str">
        <f t="shared" si="89"/>
        <v># de Tablero on-line implementado</v>
      </c>
      <c r="AF87" s="258" t="str">
        <f t="shared" si="90"/>
        <v/>
      </c>
      <c r="AG87" s="205">
        <f t="shared" si="91"/>
        <v>1</v>
      </c>
      <c r="AH87" s="206" t="str">
        <f t="shared" si="92"/>
        <v/>
      </c>
      <c r="AI87" s="204" t="str">
        <f t="shared" si="93"/>
        <v/>
      </c>
      <c r="AJ87" s="200"/>
      <c r="AL87" s="197">
        <v>41</v>
      </c>
      <c r="AM87" s="201" t="str">
        <f t="shared" si="94"/>
        <v>IV.2.5</v>
      </c>
      <c r="AN87" s="257" t="str">
        <f t="shared" si="95"/>
        <v># de Tablero on-line implementado</v>
      </c>
      <c r="AO87" s="258" t="str">
        <f t="shared" si="96"/>
        <v/>
      </c>
      <c r="AP87" s="205">
        <f t="shared" si="97"/>
        <v>1</v>
      </c>
      <c r="AQ87" s="206">
        <f t="shared" si="98"/>
        <v>0</v>
      </c>
      <c r="AR87" s="204">
        <f t="shared" si="99"/>
        <v>0</v>
      </c>
      <c r="AS87" s="200"/>
    </row>
    <row r="88" spans="1:46" ht="13.8" hidden="1" outlineLevel="2">
      <c r="B88" s="197">
        <v>42</v>
      </c>
      <c r="C88" s="201" t="str">
        <f t="shared" si="70"/>
        <v>IV.2.6</v>
      </c>
      <c r="D88" s="257" t="str">
        <f t="shared" si="71"/>
        <v># negociaciones con donantes</v>
      </c>
      <c r="E88" s="258" t="str">
        <f t="shared" si="72"/>
        <v/>
      </c>
      <c r="F88" s="205" t="str">
        <f t="shared" si="73"/>
        <v/>
      </c>
      <c r="G88" s="206" t="str">
        <f t="shared" si="74"/>
        <v/>
      </c>
      <c r="H88" s="204" t="str">
        <f t="shared" si="75"/>
        <v/>
      </c>
      <c r="I88" s="200"/>
      <c r="K88" s="197">
        <v>42</v>
      </c>
      <c r="L88" s="201" t="str">
        <f t="shared" si="76"/>
        <v>IV.2.6</v>
      </c>
      <c r="M88" s="257" t="str">
        <f t="shared" si="77"/>
        <v># negociaciones con donantes</v>
      </c>
      <c r="N88" s="258" t="str">
        <f t="shared" si="78"/>
        <v/>
      </c>
      <c r="O88" s="205">
        <f t="shared" si="79"/>
        <v>1</v>
      </c>
      <c r="P88" s="206" t="str">
        <f t="shared" si="80"/>
        <v/>
      </c>
      <c r="Q88" s="204" t="str">
        <f t="shared" si="81"/>
        <v/>
      </c>
      <c r="R88" s="200"/>
      <c r="T88" s="197">
        <v>42</v>
      </c>
      <c r="U88" s="201" t="str">
        <f t="shared" si="82"/>
        <v>IV.2.6</v>
      </c>
      <c r="V88" s="257" t="str">
        <f t="shared" si="83"/>
        <v># negociaciones con donantes</v>
      </c>
      <c r="W88" s="258" t="str">
        <f t="shared" si="84"/>
        <v/>
      </c>
      <c r="X88" s="205" t="str">
        <f t="shared" si="85"/>
        <v/>
      </c>
      <c r="Y88" s="206" t="str">
        <f t="shared" si="86"/>
        <v/>
      </c>
      <c r="Z88" s="204" t="str">
        <f t="shared" si="87"/>
        <v/>
      </c>
      <c r="AA88" s="200"/>
      <c r="AC88" s="197">
        <v>42</v>
      </c>
      <c r="AD88" s="201" t="str">
        <f t="shared" si="88"/>
        <v>IV.2.6</v>
      </c>
      <c r="AE88" s="257" t="str">
        <f t="shared" si="89"/>
        <v># negociaciones con donantes</v>
      </c>
      <c r="AF88" s="258" t="str">
        <f t="shared" si="90"/>
        <v/>
      </c>
      <c r="AG88" s="205" t="str">
        <f t="shared" si="91"/>
        <v/>
      </c>
      <c r="AH88" s="206" t="str">
        <f t="shared" si="92"/>
        <v/>
      </c>
      <c r="AI88" s="204" t="str">
        <f t="shared" si="93"/>
        <v/>
      </c>
      <c r="AJ88" s="200"/>
      <c r="AL88" s="197">
        <v>42</v>
      </c>
      <c r="AM88" s="201" t="str">
        <f t="shared" si="94"/>
        <v>IV.2.6</v>
      </c>
      <c r="AN88" s="257" t="str">
        <f t="shared" si="95"/>
        <v># negociaciones con donantes</v>
      </c>
      <c r="AO88" s="258" t="str">
        <f t="shared" si="96"/>
        <v/>
      </c>
      <c r="AP88" s="205">
        <f t="shared" si="97"/>
        <v>1</v>
      </c>
      <c r="AQ88" s="206">
        <f t="shared" si="98"/>
        <v>0</v>
      </c>
      <c r="AR88" s="204">
        <f t="shared" si="99"/>
        <v>0</v>
      </c>
      <c r="AS88" s="200"/>
    </row>
    <row r="89" spans="1:46" ht="13.8" hidden="1" outlineLevel="2">
      <c r="B89" s="197">
        <v>43</v>
      </c>
      <c r="C89" s="201" t="str">
        <f t="shared" si="70"/>
        <v>IV.2.7</v>
      </c>
      <c r="D89" s="257" t="str">
        <f t="shared" si="71"/>
        <v># Guías y Toolkits FMP actualizados</v>
      </c>
      <c r="E89" s="258" t="str">
        <f t="shared" si="72"/>
        <v/>
      </c>
      <c r="F89" s="205" t="str">
        <f t="shared" si="73"/>
        <v/>
      </c>
      <c r="G89" s="206" t="str">
        <f t="shared" si="74"/>
        <v/>
      </c>
      <c r="H89" s="204" t="str">
        <f t="shared" si="75"/>
        <v/>
      </c>
      <c r="I89" s="200"/>
      <c r="K89" s="197">
        <v>43</v>
      </c>
      <c r="L89" s="201" t="str">
        <f t="shared" si="76"/>
        <v>IV.2.7</v>
      </c>
      <c r="M89" s="257" t="str">
        <f t="shared" si="77"/>
        <v># Guías y Toolkits FMP actualizados</v>
      </c>
      <c r="N89" s="258" t="str">
        <f t="shared" si="78"/>
        <v/>
      </c>
      <c r="O89" s="205" t="str">
        <f t="shared" si="79"/>
        <v/>
      </c>
      <c r="P89" s="206" t="str">
        <f t="shared" si="80"/>
        <v/>
      </c>
      <c r="Q89" s="204" t="str">
        <f t="shared" si="81"/>
        <v/>
      </c>
      <c r="R89" s="200"/>
      <c r="T89" s="197">
        <v>43</v>
      </c>
      <c r="U89" s="201" t="str">
        <f t="shared" si="82"/>
        <v>IV.2.7</v>
      </c>
      <c r="V89" s="257" t="str">
        <f t="shared" si="83"/>
        <v># Guías y Toolkits FMP actualizados</v>
      </c>
      <c r="W89" s="258" t="str">
        <f t="shared" si="84"/>
        <v/>
      </c>
      <c r="X89" s="205" t="str">
        <f t="shared" si="85"/>
        <v/>
      </c>
      <c r="Y89" s="206" t="str">
        <f t="shared" si="86"/>
        <v/>
      </c>
      <c r="Z89" s="204" t="str">
        <f t="shared" si="87"/>
        <v/>
      </c>
      <c r="AA89" s="200"/>
      <c r="AC89" s="197">
        <v>43</v>
      </c>
      <c r="AD89" s="201" t="str">
        <f t="shared" si="88"/>
        <v>IV.2.7</v>
      </c>
      <c r="AE89" s="257" t="str">
        <f t="shared" si="89"/>
        <v># Guías y Toolkits FMP actualizados</v>
      </c>
      <c r="AF89" s="258" t="str">
        <f t="shared" si="90"/>
        <v/>
      </c>
      <c r="AG89" s="205">
        <f t="shared" si="91"/>
        <v>7</v>
      </c>
      <c r="AH89" s="206" t="str">
        <f t="shared" si="92"/>
        <v/>
      </c>
      <c r="AI89" s="204" t="str">
        <f t="shared" si="93"/>
        <v/>
      </c>
      <c r="AJ89" s="200"/>
      <c r="AL89" s="197">
        <v>43</v>
      </c>
      <c r="AM89" s="201" t="str">
        <f t="shared" si="94"/>
        <v>IV.2.7</v>
      </c>
      <c r="AN89" s="257" t="str">
        <f t="shared" si="95"/>
        <v># Guías y Toolkits FMP actualizados</v>
      </c>
      <c r="AO89" s="258" t="str">
        <f t="shared" si="96"/>
        <v/>
      </c>
      <c r="AP89" s="205">
        <f t="shared" si="97"/>
        <v>7</v>
      </c>
      <c r="AQ89" s="206">
        <f t="shared" si="98"/>
        <v>0</v>
      </c>
      <c r="AR89" s="204">
        <f t="shared" si="99"/>
        <v>0</v>
      </c>
      <c r="AS89" s="200"/>
    </row>
    <row r="90" spans="1:46" ht="13.8" hidden="1" outlineLevel="2">
      <c r="B90" s="197">
        <v>44</v>
      </c>
      <c r="C90" s="201" t="str">
        <f t="shared" ref="C90" si="100">VLOOKUP(B90,data,4,FALSE)</f>
        <v>IV.2.8</v>
      </c>
      <c r="D90" s="257" t="str">
        <f t="shared" ref="D90" si="101">VLOOKUP(B90,data,D$2,FALSE)</f>
        <v># Ferias de Adquisiciones</v>
      </c>
      <c r="E90" s="258" t="str">
        <f t="shared" si="72"/>
        <v>FYI</v>
      </c>
      <c r="F90" s="205" t="str">
        <f t="shared" ref="F90" si="102">IF(VLOOKUP(C90,PLAN,F$2,FALSE)="","",VLOOKUP(C90,PLAN,F$2,FALSE))</f>
        <v/>
      </c>
      <c r="G90" s="206" t="str">
        <f t="shared" ref="G90" si="103">IF(VLOOKUP(C90,PLAN,G$2,FALSE)="","",VLOOKUP(C90,PLAN,G$2,FALSE))</f>
        <v/>
      </c>
      <c r="H90" s="204" t="str">
        <f t="shared" ref="H90" si="104">IF(OR(F90="",F90=0,G90="",E90="FYI"),"",IF(G90=0,0,IF(G90&gt;F90,1.00001,G90/F90)))</f>
        <v/>
      </c>
      <c r="I90" s="200"/>
      <c r="K90" s="197">
        <v>44</v>
      </c>
      <c r="L90" s="201" t="str">
        <f t="shared" si="76"/>
        <v>IV.2.8</v>
      </c>
      <c r="M90" s="257" t="str">
        <f t="shared" si="77"/>
        <v># Ferias de Adquisiciones</v>
      </c>
      <c r="N90" s="258" t="str">
        <f t="shared" si="78"/>
        <v>FYI</v>
      </c>
      <c r="O90" s="205" t="str">
        <f t="shared" si="79"/>
        <v/>
      </c>
      <c r="P90" s="206" t="str">
        <f t="shared" si="80"/>
        <v/>
      </c>
      <c r="Q90" s="204" t="str">
        <f t="shared" si="81"/>
        <v/>
      </c>
      <c r="R90" s="200"/>
      <c r="T90" s="197">
        <v>44</v>
      </c>
      <c r="U90" s="201" t="str">
        <f t="shared" si="82"/>
        <v>IV.2.8</v>
      </c>
      <c r="V90" s="257" t="str">
        <f t="shared" si="83"/>
        <v># Ferias de Adquisiciones</v>
      </c>
      <c r="W90" s="258" t="str">
        <f t="shared" si="84"/>
        <v>FYI</v>
      </c>
      <c r="X90" s="205" t="str">
        <f t="shared" si="85"/>
        <v/>
      </c>
      <c r="Y90" s="206" t="str">
        <f t="shared" si="86"/>
        <v/>
      </c>
      <c r="Z90" s="204" t="str">
        <f t="shared" si="87"/>
        <v/>
      </c>
      <c r="AA90" s="200"/>
      <c r="AC90" s="197">
        <v>44</v>
      </c>
      <c r="AD90" s="201" t="str">
        <f t="shared" si="88"/>
        <v>IV.2.8</v>
      </c>
      <c r="AE90" s="257" t="str">
        <f t="shared" si="89"/>
        <v># Ferias de Adquisiciones</v>
      </c>
      <c r="AF90" s="258" t="str">
        <f t="shared" si="90"/>
        <v>FYI</v>
      </c>
      <c r="AG90" s="205" t="str">
        <f t="shared" si="91"/>
        <v/>
      </c>
      <c r="AH90" s="206" t="str">
        <f t="shared" si="92"/>
        <v/>
      </c>
      <c r="AI90" s="204" t="str">
        <f t="shared" si="93"/>
        <v/>
      </c>
      <c r="AJ90" s="200"/>
      <c r="AL90" s="197">
        <v>44</v>
      </c>
      <c r="AM90" s="201" t="str">
        <f t="shared" si="94"/>
        <v>IV.2.8</v>
      </c>
      <c r="AN90" s="257" t="str">
        <f t="shared" si="95"/>
        <v># Ferias de Adquisiciones</v>
      </c>
      <c r="AO90" s="258" t="str">
        <f t="shared" si="96"/>
        <v>FYI</v>
      </c>
      <c r="AP90" s="205" t="str">
        <f t="shared" si="97"/>
        <v/>
      </c>
      <c r="AQ90" s="206" t="str">
        <f t="shared" si="98"/>
        <v/>
      </c>
      <c r="AR90" s="204" t="str">
        <f t="shared" si="99"/>
        <v/>
      </c>
      <c r="AS90" s="200"/>
    </row>
    <row r="91" spans="1:46" ht="13.8" hidden="1" outlineLevel="2">
      <c r="B91" s="197"/>
      <c r="C91" s="222"/>
      <c r="D91" s="222"/>
      <c r="E91" s="222"/>
      <c r="F91" s="222"/>
      <c r="G91" s="222"/>
      <c r="H91" s="222"/>
      <c r="I91" s="200"/>
      <c r="K91" s="197"/>
      <c r="L91" s="222"/>
      <c r="M91" s="222"/>
      <c r="N91" s="222"/>
      <c r="O91" s="222"/>
      <c r="P91" s="222"/>
      <c r="Q91" s="222"/>
      <c r="R91" s="200"/>
      <c r="T91" s="197"/>
      <c r="U91" s="222"/>
      <c r="V91" s="222"/>
      <c r="W91" s="222"/>
      <c r="X91" s="222"/>
      <c r="Y91" s="222"/>
      <c r="Z91" s="222"/>
      <c r="AA91" s="200"/>
      <c r="AC91" s="197"/>
      <c r="AD91" s="222"/>
      <c r="AE91" s="222"/>
      <c r="AF91" s="222"/>
      <c r="AG91" s="222"/>
      <c r="AH91" s="222"/>
      <c r="AI91" s="222"/>
      <c r="AJ91" s="200"/>
      <c r="AL91" s="197"/>
      <c r="AM91" s="222"/>
      <c r="AN91" s="222"/>
      <c r="AO91" s="222"/>
      <c r="AP91" s="222"/>
      <c r="AQ91" s="222"/>
      <c r="AR91" s="222"/>
      <c r="AS91" s="200"/>
    </row>
    <row r="92" spans="1:46" ht="16.2" hidden="1" outlineLevel="1">
      <c r="A92" s="232"/>
      <c r="B92" s="190"/>
      <c r="C92" s="191" t="s">
        <v>513</v>
      </c>
      <c r="D92" s="192" t="str">
        <f>+HLOOKUP($A$3,MBFS,20,FALSE)</f>
        <v>B04- Servicios Corporativos</v>
      </c>
      <c r="E92" s="192"/>
      <c r="F92" s="193">
        <f>IF(AND(H94="",H95="",H96="",H97="",H98="",H99="",H100="",H101="",H102="",H103="",H104="",H105="",H106="",H107="",H108=""),0,0.5)</f>
        <v>0.5</v>
      </c>
      <c r="G92" s="194">
        <f>IF(F$75=0,0,F92/F$75)</f>
        <v>1</v>
      </c>
      <c r="H92" s="195">
        <f>IF(AND(H94="",H95="",H96="",H97="",H98="",H99="",H100="",H101="",H102="",H103="",H104="",H105="",H106="",H107="",H108=""),-0.000001,AVERAGE(H94:H108))</f>
        <v>0</v>
      </c>
      <c r="I92" s="196"/>
      <c r="J92" s="233"/>
      <c r="K92" s="190"/>
      <c r="L92" s="191" t="s">
        <v>513</v>
      </c>
      <c r="M92" s="192" t="str">
        <f>+HLOOKUP($A$3,MBFS,20,FALSE)</f>
        <v>B04- Servicios Corporativos</v>
      </c>
      <c r="N92" s="192"/>
      <c r="O92" s="193">
        <f>IF(AND(Q94="",Q95="",Q96="",Q97="",Q98="",Q99="",Q100="",Q101="",Q102="",Q103="",Q104="",Q105="",Q106="",Q107="",Q108=""),0,0.5)</f>
        <v>0.5</v>
      </c>
      <c r="P92" s="194">
        <f>IF(O$75=0,0,O92/O$75)</f>
        <v>1</v>
      </c>
      <c r="Q92" s="195">
        <f>IF(AND(Q94="",Q95="",Q96="",Q97="",Q98="",Q99="",Q100="",Q101="",Q102="",Q103="",Q104="",Q105="",Q106="",Q107="",Q108=""),-0.000001,AVERAGE(Q94:Q108))</f>
        <v>0</v>
      </c>
      <c r="R92" s="196"/>
      <c r="S92" s="233"/>
      <c r="T92" s="190"/>
      <c r="U92" s="191" t="s">
        <v>513</v>
      </c>
      <c r="V92" s="192" t="str">
        <f>+HLOOKUP($A$3,MBFS,20,FALSE)</f>
        <v>B04- Servicios Corporativos</v>
      </c>
      <c r="W92" s="192"/>
      <c r="X92" s="193">
        <f>IF(AND(Z94="",Z95="",Z96="",Z97="",Z98="",Z99="",Z100="",Z101="",Z102="",Z103="",Z104="",Z105="",Z106="",Z107="",Z108=""),0,0.5)</f>
        <v>0.5</v>
      </c>
      <c r="Y92" s="194">
        <f>IF(X$75=0,0,X92/X$75)</f>
        <v>1</v>
      </c>
      <c r="Z92" s="195">
        <f>IF(AND(Z94="",Z95="",Z96="",Z97="",Z98="",Z99="",Z100="",Z101="",Z102="",Z103="",Z104="",Z105="",Z106="",Z107="",Z108=""),-0.000001,AVERAGE(Z94:Z108))</f>
        <v>0</v>
      </c>
      <c r="AA92" s="196"/>
      <c r="AB92" s="233"/>
      <c r="AC92" s="190"/>
      <c r="AD92" s="191" t="s">
        <v>513</v>
      </c>
      <c r="AE92" s="192" t="str">
        <f>+HLOOKUP($A$3,MBFS,20,FALSE)</f>
        <v>B04- Servicios Corporativos</v>
      </c>
      <c r="AF92" s="192"/>
      <c r="AG92" s="193">
        <f>IF(AND(AI94="",AI95="",AI96="",AI97="",AI98="",AI99="",AI100="",AI101="",AI102="",AI103="",AI104="",AI105="",AI106="",AI107="",AI108=""),0,0.5)</f>
        <v>0.5</v>
      </c>
      <c r="AH92" s="194">
        <f>IF(AG$75=0,0,AG92/AG$75)</f>
        <v>1</v>
      </c>
      <c r="AI92" s="195">
        <f>IF(AND(AI94="",AI95="",AI96="",AI97="",AI98="",AI99="",AI100="",AI101="",AI102="",AI103="",AI104="",AI105="",AI106="",AI107="",AI108=""),-0.000001,AVERAGE(AI94:AI108))</f>
        <v>0</v>
      </c>
      <c r="AJ92" s="196"/>
      <c r="AK92" s="232"/>
      <c r="AL92" s="190"/>
      <c r="AM92" s="191" t="s">
        <v>513</v>
      </c>
      <c r="AN92" s="192" t="str">
        <f>+HLOOKUP($A$3,MBFS,20,FALSE)</f>
        <v>B04- Servicios Corporativos</v>
      </c>
      <c r="AO92" s="192"/>
      <c r="AP92" s="193">
        <f>IF(AND(AR94="",AR95="",AR96="",AR97="",AR98="",AR99="",AR100="",AR101="",AR102="",AR103="",AR104="",AR105="",AR106="",AR107="",AR108=""),0,0.5)</f>
        <v>0.5</v>
      </c>
      <c r="AQ92" s="194">
        <f>IF(AP$75=0,0,AP92/AP$75)</f>
        <v>0.5</v>
      </c>
      <c r="AR92" s="195">
        <f>IF(AND(AR94="",AR95="",AR96="",AR97="",AR98="",AR99="",AR100="",AR101="",AR102="",AR103="",AR104="",AR105="",AR106="",AR107="",AR108=""),-0.000001,AVERAGE(AR94:AR108))</f>
        <v>0</v>
      </c>
      <c r="AS92" s="196"/>
      <c r="AT92" s="233"/>
    </row>
    <row r="93" spans="1:46" ht="13.8" hidden="1" outlineLevel="2">
      <c r="B93" s="197"/>
      <c r="C93" s="198"/>
      <c r="D93" s="198"/>
      <c r="E93" s="198"/>
      <c r="F93" s="199" t="s">
        <v>505</v>
      </c>
      <c r="G93" s="199" t="s">
        <v>506</v>
      </c>
      <c r="H93" s="199" t="s">
        <v>36</v>
      </c>
      <c r="I93" s="200"/>
      <c r="K93" s="197"/>
      <c r="L93" s="198"/>
      <c r="M93" s="198"/>
      <c r="N93" s="198"/>
      <c r="O93" s="199" t="s">
        <v>505</v>
      </c>
      <c r="P93" s="199" t="s">
        <v>506</v>
      </c>
      <c r="Q93" s="199" t="s">
        <v>36</v>
      </c>
      <c r="R93" s="200"/>
      <c r="T93" s="197"/>
      <c r="U93" s="198"/>
      <c r="V93" s="198"/>
      <c r="W93" s="198"/>
      <c r="X93" s="199" t="s">
        <v>505</v>
      </c>
      <c r="Y93" s="199" t="s">
        <v>506</v>
      </c>
      <c r="Z93" s="199" t="s">
        <v>36</v>
      </c>
      <c r="AA93" s="200"/>
      <c r="AC93" s="197"/>
      <c r="AD93" s="198"/>
      <c r="AE93" s="198"/>
      <c r="AF93" s="198"/>
      <c r="AG93" s="199" t="s">
        <v>505</v>
      </c>
      <c r="AH93" s="199" t="s">
        <v>506</v>
      </c>
      <c r="AI93" s="199" t="s">
        <v>36</v>
      </c>
      <c r="AJ93" s="200"/>
      <c r="AL93" s="197"/>
      <c r="AM93" s="198"/>
      <c r="AN93" s="198"/>
      <c r="AO93" s="198"/>
      <c r="AP93" s="199" t="s">
        <v>505</v>
      </c>
      <c r="AQ93" s="199" t="s">
        <v>506</v>
      </c>
      <c r="AR93" s="199" t="s">
        <v>36</v>
      </c>
      <c r="AS93" s="200"/>
    </row>
    <row r="94" spans="1:46" ht="13.8" hidden="1" outlineLevel="2">
      <c r="B94" s="197">
        <v>45</v>
      </c>
      <c r="C94" s="201" t="str">
        <f t="shared" ref="C94:C104" si="105">VLOOKUP(B94,data,4,FALSE)</f>
        <v>IV.3.1</v>
      </c>
      <c r="D94" s="257" t="str">
        <f t="shared" ref="D94:D104" si="106">VLOOKUP(B94,data,D$2,FALSE)</f>
        <v>% de mujeres grado 4 o mayor</v>
      </c>
      <c r="E94" s="258" t="str">
        <f t="shared" ref="E94:E108" si="107">IF(VLOOKUP(B94,data,E$2,FALSE)="FYI","FYI","")</f>
        <v/>
      </c>
      <c r="F94" s="202" t="str">
        <f t="shared" ref="F94:F95" si="108">IF(VLOOKUP(C94,PLAN,F$2,FALSE)="","",VLOOKUP(C94,PLAN,F$2,FALSE))</f>
        <v/>
      </c>
      <c r="G94" s="203" t="str">
        <f t="shared" ref="G94:G95" si="109">IF(VLOOKUP(C94,PLAN,G$2,FALSE)="","",VLOOKUP(C94,PLAN,G$2,FALSE))</f>
        <v/>
      </c>
      <c r="H94" s="204" t="str">
        <f t="shared" ref="H94:H104" si="110">IF(OR(F94="",F94=0,G94="",E94="FYI"),"",IF(G94=0,0,IF(G94&gt;F94,1.00001,G94/F94)))</f>
        <v/>
      </c>
      <c r="I94" s="223"/>
      <c r="K94" s="197">
        <v>45</v>
      </c>
      <c r="L94" s="201" t="str">
        <f t="shared" ref="L94:L108" si="111">VLOOKUP(K94,data,4,FALSE)</f>
        <v>IV.3.1</v>
      </c>
      <c r="M94" s="257" t="str">
        <f t="shared" ref="M94:M108" si="112">VLOOKUP(K94,data,M$2,FALSE)</f>
        <v>% de mujeres grado 4 o mayor</v>
      </c>
      <c r="N94" s="258" t="str">
        <f t="shared" ref="N94:N108" si="113">IF(VLOOKUP(K94,data,N$2,FALSE)="FYI","FYI","")</f>
        <v/>
      </c>
      <c r="O94" s="202" t="str">
        <f t="shared" ref="O94:O108" si="114">IF(VLOOKUP(L94,PLAN,O$2,FALSE)="","",VLOOKUP(L94,PLAN,O$2,FALSE))</f>
        <v/>
      </c>
      <c r="P94" s="203" t="str">
        <f t="shared" ref="P94:P108" si="115">IF(VLOOKUP(L94,PLAN,P$2,FALSE)="","",VLOOKUP(L94,PLAN,P$2,FALSE))</f>
        <v/>
      </c>
      <c r="Q94" s="204" t="str">
        <f t="shared" ref="Q94:Q108" si="116">IF(OR(O94="",O94=0,P94="",N94="FYI"),"",IF(P94=0,0,IF(P94&gt;O94,1.00001,P94/O94)))</f>
        <v/>
      </c>
      <c r="R94" s="223"/>
      <c r="T94" s="197">
        <v>45</v>
      </c>
      <c r="U94" s="201" t="str">
        <f t="shared" ref="U94:U108" si="117">VLOOKUP(T94,data,4,FALSE)</f>
        <v>IV.3.1</v>
      </c>
      <c r="V94" s="257" t="str">
        <f t="shared" ref="V94:V108" si="118">VLOOKUP(T94,data,V$2,FALSE)</f>
        <v>% de mujeres grado 4 o mayor</v>
      </c>
      <c r="W94" s="258" t="str">
        <f t="shared" ref="W94:W108" si="119">IF(VLOOKUP(T94,data,W$2,FALSE)="FYI","FYI","")</f>
        <v/>
      </c>
      <c r="X94" s="202" t="str">
        <f t="shared" ref="X94:X108" si="120">IF(VLOOKUP(U94,PLAN,X$2,FALSE)="","",VLOOKUP(U94,PLAN,X$2,FALSE))</f>
        <v/>
      </c>
      <c r="Y94" s="203" t="str">
        <f t="shared" ref="Y94:Y108" si="121">IF(VLOOKUP(U94,PLAN,Y$2,FALSE)="","",VLOOKUP(U94,PLAN,Y$2,FALSE))</f>
        <v/>
      </c>
      <c r="Z94" s="204" t="str">
        <f t="shared" ref="Z94:Z108" si="122">IF(OR(X94="",X94=0,Y94="",W94="FYI"),"",IF(Y94=0,0,IF(Y94&gt;X94,1.00001,Y94/X94)))</f>
        <v/>
      </c>
      <c r="AA94" s="223"/>
      <c r="AC94" s="197">
        <v>45</v>
      </c>
      <c r="AD94" s="201" t="str">
        <f t="shared" ref="AD94:AD108" si="123">VLOOKUP(AC94,data,4,FALSE)</f>
        <v>IV.3.1</v>
      </c>
      <c r="AE94" s="257" t="str">
        <f t="shared" ref="AE94:AE108" si="124">VLOOKUP(AC94,data,AE$2,FALSE)</f>
        <v>% de mujeres grado 4 o mayor</v>
      </c>
      <c r="AF94" s="258" t="str">
        <f t="shared" ref="AF94:AF108" si="125">IF(VLOOKUP(AC94,data,AF$2,FALSE)="FYI","FYI","")</f>
        <v/>
      </c>
      <c r="AG94" s="202">
        <f t="shared" ref="AG94:AG108" si="126">IF(VLOOKUP(AD94,PLAN,AG$2,FALSE)="","",VLOOKUP(AD94,PLAN,AG$2,FALSE))</f>
        <v>0.38</v>
      </c>
      <c r="AH94" s="203" t="str">
        <f t="shared" ref="AH94:AH108" si="127">IF(VLOOKUP(AD94,PLAN,AH$2,FALSE)="","",VLOOKUP(AD94,PLAN,AH$2,FALSE))</f>
        <v/>
      </c>
      <c r="AI94" s="204" t="str">
        <f t="shared" ref="AI94:AI108" si="128">IF(OR(AG94="",AG94=0,AH94="",AF94="FYI"),"",IF(AH94=0,0,IF(AH94&gt;AG94,1.00001,AH94/AG94)))</f>
        <v/>
      </c>
      <c r="AJ94" s="223"/>
      <c r="AL94" s="197">
        <v>45</v>
      </c>
      <c r="AM94" s="201" t="str">
        <f t="shared" ref="AM94:AM108" si="129">VLOOKUP(AL94,data,4,FALSE)</f>
        <v>IV.3.1</v>
      </c>
      <c r="AN94" s="257" t="str">
        <f t="shared" ref="AN94:AN108" si="130">VLOOKUP(AL94,data,AN$2,FALSE)</f>
        <v>% de mujeres grado 4 o mayor</v>
      </c>
      <c r="AO94" s="258" t="str">
        <f t="shared" ref="AO94:AO108" si="131">IF(VLOOKUP(AL94,data,AO$2,FALSE)="FYI","FYI","")</f>
        <v/>
      </c>
      <c r="AP94" s="202">
        <f t="shared" ref="AP94:AP108" si="132">IF(VLOOKUP(AM94,PLAN,AP$2,FALSE)="","",VLOOKUP(AM94,PLAN,AP$2,FALSE))</f>
        <v>0.38</v>
      </c>
      <c r="AQ94" s="203">
        <f t="shared" ref="AQ94:AQ108" si="133">IF(VLOOKUP(AM94,PLAN,AQ$2,FALSE)="","",VLOOKUP(AM94,PLAN,AQ$2,FALSE))</f>
        <v>0</v>
      </c>
      <c r="AR94" s="204">
        <f t="shared" ref="AR94:AR108" si="134">IF(OR(AP94="",AP94=0,AQ94="",AO94="FYI"),"",IF(AQ94=0,0,IF(AQ94&gt;AP94,1.00001,AQ94/AP94)))</f>
        <v>0</v>
      </c>
      <c r="AS94" s="223"/>
    </row>
    <row r="95" spans="1:46" ht="13.8" hidden="1" outlineLevel="2">
      <c r="B95" s="197">
        <v>46</v>
      </c>
      <c r="C95" s="201" t="str">
        <f t="shared" si="105"/>
        <v>IV.3.2</v>
      </c>
      <c r="D95" s="257" t="str">
        <f t="shared" si="106"/>
        <v># Programa Asociado Señor de FMP</v>
      </c>
      <c r="E95" s="258" t="str">
        <f t="shared" si="107"/>
        <v/>
      </c>
      <c r="F95" s="202" t="str">
        <f t="shared" si="108"/>
        <v/>
      </c>
      <c r="G95" s="203" t="str">
        <f t="shared" si="109"/>
        <v/>
      </c>
      <c r="H95" s="204" t="str">
        <f t="shared" si="110"/>
        <v/>
      </c>
      <c r="I95" s="223"/>
      <c r="K95" s="197">
        <v>46</v>
      </c>
      <c r="L95" s="201" t="str">
        <f t="shared" si="111"/>
        <v>IV.3.2</v>
      </c>
      <c r="M95" s="257" t="str">
        <f t="shared" si="112"/>
        <v># Programa Asociado Señor de FMP</v>
      </c>
      <c r="N95" s="258" t="str">
        <f t="shared" si="113"/>
        <v/>
      </c>
      <c r="O95" s="202" t="str">
        <f t="shared" si="114"/>
        <v/>
      </c>
      <c r="P95" s="203" t="str">
        <f t="shared" si="115"/>
        <v/>
      </c>
      <c r="Q95" s="204" t="str">
        <f t="shared" si="116"/>
        <v/>
      </c>
      <c r="R95" s="223"/>
      <c r="T95" s="197">
        <v>46</v>
      </c>
      <c r="U95" s="201" t="str">
        <f t="shared" si="117"/>
        <v>IV.3.2</v>
      </c>
      <c r="V95" s="257" t="str">
        <f t="shared" si="118"/>
        <v># Programa Asociado Señor de FMP</v>
      </c>
      <c r="W95" s="258" t="str">
        <f t="shared" si="119"/>
        <v/>
      </c>
      <c r="X95" s="202" t="str">
        <f t="shared" si="120"/>
        <v/>
      </c>
      <c r="Y95" s="203" t="str">
        <f t="shared" si="121"/>
        <v/>
      </c>
      <c r="Z95" s="204" t="str">
        <f t="shared" si="122"/>
        <v/>
      </c>
      <c r="AA95" s="223"/>
      <c r="AC95" s="197">
        <v>46</v>
      </c>
      <c r="AD95" s="201" t="str">
        <f t="shared" si="123"/>
        <v>IV.3.2</v>
      </c>
      <c r="AE95" s="257" t="str">
        <f t="shared" si="124"/>
        <v># Programa Asociado Señor de FMP</v>
      </c>
      <c r="AF95" s="258" t="str">
        <f t="shared" si="125"/>
        <v/>
      </c>
      <c r="AG95" s="202">
        <f t="shared" si="126"/>
        <v>1</v>
      </c>
      <c r="AH95" s="203" t="str">
        <f t="shared" si="127"/>
        <v/>
      </c>
      <c r="AI95" s="204" t="str">
        <f t="shared" si="128"/>
        <v/>
      </c>
      <c r="AJ95" s="223"/>
      <c r="AL95" s="197">
        <v>46</v>
      </c>
      <c r="AM95" s="201" t="str">
        <f t="shared" si="129"/>
        <v>IV.3.2</v>
      </c>
      <c r="AN95" s="257" t="str">
        <f t="shared" si="130"/>
        <v># Programa Asociado Señor de FMP</v>
      </c>
      <c r="AO95" s="258" t="str">
        <f t="shared" si="131"/>
        <v/>
      </c>
      <c r="AP95" s="202">
        <f t="shared" si="132"/>
        <v>1</v>
      </c>
      <c r="AQ95" s="203">
        <f t="shared" si="133"/>
        <v>0</v>
      </c>
      <c r="AR95" s="204">
        <f t="shared" si="134"/>
        <v>0</v>
      </c>
      <c r="AS95" s="223"/>
    </row>
    <row r="96" spans="1:46" ht="13.8" hidden="1" outlineLevel="2">
      <c r="B96" s="197">
        <v>47</v>
      </c>
      <c r="C96" s="201" t="str">
        <f t="shared" si="105"/>
        <v>IV.3.3</v>
      </c>
      <c r="D96" s="257" t="str">
        <f t="shared" si="106"/>
        <v># de asignaciones temporales (WA)</v>
      </c>
      <c r="E96" s="258" t="str">
        <f t="shared" si="107"/>
        <v>FYI</v>
      </c>
      <c r="F96" s="202" t="str">
        <f t="shared" ref="F96:F97" si="135">IF(VLOOKUP(C96,PLAN,F$2,FALSE)="","",VLOOKUP(C96,PLAN,F$2,FALSE))</f>
        <v/>
      </c>
      <c r="G96" s="203" t="str">
        <f t="shared" ref="G96:G97" si="136">IF(VLOOKUP(C96,PLAN,G$2,FALSE)="","",VLOOKUP(C96,PLAN,G$2,FALSE))</f>
        <v/>
      </c>
      <c r="H96" s="204" t="str">
        <f t="shared" si="110"/>
        <v/>
      </c>
      <c r="I96" s="223"/>
      <c r="K96" s="197">
        <v>47</v>
      </c>
      <c r="L96" s="201" t="str">
        <f t="shared" si="111"/>
        <v>IV.3.3</v>
      </c>
      <c r="M96" s="257" t="str">
        <f t="shared" si="112"/>
        <v># de asignaciones temporales (WA)</v>
      </c>
      <c r="N96" s="258" t="str">
        <f t="shared" si="113"/>
        <v>FYI</v>
      </c>
      <c r="O96" s="202" t="str">
        <f t="shared" si="114"/>
        <v/>
      </c>
      <c r="P96" s="203" t="str">
        <f t="shared" si="115"/>
        <v/>
      </c>
      <c r="Q96" s="204" t="str">
        <f t="shared" si="116"/>
        <v/>
      </c>
      <c r="R96" s="223"/>
      <c r="T96" s="197">
        <v>47</v>
      </c>
      <c r="U96" s="201" t="str">
        <f t="shared" si="117"/>
        <v>IV.3.3</v>
      </c>
      <c r="V96" s="257" t="str">
        <f t="shared" si="118"/>
        <v># de asignaciones temporales (WA)</v>
      </c>
      <c r="W96" s="258" t="str">
        <f t="shared" si="119"/>
        <v>FYI</v>
      </c>
      <c r="X96" s="202" t="str">
        <f t="shared" si="120"/>
        <v/>
      </c>
      <c r="Y96" s="203" t="str">
        <f t="shared" si="121"/>
        <v/>
      </c>
      <c r="Z96" s="204" t="str">
        <f t="shared" si="122"/>
        <v/>
      </c>
      <c r="AA96" s="223"/>
      <c r="AC96" s="197">
        <v>47</v>
      </c>
      <c r="AD96" s="201" t="str">
        <f t="shared" si="123"/>
        <v>IV.3.3</v>
      </c>
      <c r="AE96" s="257" t="str">
        <f t="shared" si="124"/>
        <v># de asignaciones temporales (WA)</v>
      </c>
      <c r="AF96" s="258" t="str">
        <f t="shared" si="125"/>
        <v>FYI</v>
      </c>
      <c r="AG96" s="202" t="str">
        <f t="shared" si="126"/>
        <v/>
      </c>
      <c r="AH96" s="203" t="str">
        <f t="shared" si="127"/>
        <v/>
      </c>
      <c r="AI96" s="204" t="str">
        <f t="shared" si="128"/>
        <v/>
      </c>
      <c r="AJ96" s="223"/>
      <c r="AL96" s="197">
        <v>47</v>
      </c>
      <c r="AM96" s="201" t="str">
        <f t="shared" si="129"/>
        <v>IV.3.3</v>
      </c>
      <c r="AN96" s="257" t="str">
        <f t="shared" si="130"/>
        <v># de asignaciones temporales (WA)</v>
      </c>
      <c r="AO96" s="258" t="str">
        <f t="shared" si="131"/>
        <v>FYI</v>
      </c>
      <c r="AP96" s="202" t="str">
        <f t="shared" si="132"/>
        <v/>
      </c>
      <c r="AQ96" s="203">
        <f t="shared" si="133"/>
        <v>0</v>
      </c>
      <c r="AR96" s="204" t="str">
        <f t="shared" si="134"/>
        <v/>
      </c>
      <c r="AS96" s="223"/>
    </row>
    <row r="97" spans="2:45" ht="13.8" hidden="1" outlineLevel="2">
      <c r="B97" s="197">
        <v>48</v>
      </c>
      <c r="C97" s="201" t="str">
        <f t="shared" si="105"/>
        <v>IV.3.4</v>
      </c>
      <c r="D97" s="257" t="str">
        <f t="shared" si="106"/>
        <v># de capacitaciones gerenciales y "core"</v>
      </c>
      <c r="E97" s="258" t="str">
        <f t="shared" si="107"/>
        <v/>
      </c>
      <c r="F97" s="202" t="str">
        <f t="shared" si="135"/>
        <v/>
      </c>
      <c r="G97" s="203" t="str">
        <f t="shared" si="136"/>
        <v/>
      </c>
      <c r="H97" s="204" t="str">
        <f t="shared" si="110"/>
        <v/>
      </c>
      <c r="I97" s="223"/>
      <c r="K97" s="197">
        <v>48</v>
      </c>
      <c r="L97" s="201" t="str">
        <f t="shared" si="111"/>
        <v>IV.3.4</v>
      </c>
      <c r="M97" s="257" t="str">
        <f t="shared" si="112"/>
        <v># de capacitaciones gerenciales y "core"</v>
      </c>
      <c r="N97" s="258" t="str">
        <f t="shared" si="113"/>
        <v/>
      </c>
      <c r="O97" s="202" t="str">
        <f t="shared" si="114"/>
        <v/>
      </c>
      <c r="P97" s="203" t="str">
        <f t="shared" si="115"/>
        <v/>
      </c>
      <c r="Q97" s="204" t="str">
        <f t="shared" si="116"/>
        <v/>
      </c>
      <c r="R97" s="223"/>
      <c r="T97" s="197">
        <v>48</v>
      </c>
      <c r="U97" s="201" t="str">
        <f t="shared" si="117"/>
        <v>IV.3.4</v>
      </c>
      <c r="V97" s="257" t="str">
        <f t="shared" si="118"/>
        <v># de capacitaciones gerenciales y "core"</v>
      </c>
      <c r="W97" s="258" t="str">
        <f t="shared" si="119"/>
        <v/>
      </c>
      <c r="X97" s="202" t="str">
        <f t="shared" si="120"/>
        <v/>
      </c>
      <c r="Y97" s="203" t="str">
        <f t="shared" si="121"/>
        <v/>
      </c>
      <c r="Z97" s="204" t="str">
        <f t="shared" si="122"/>
        <v/>
      </c>
      <c r="AA97" s="223"/>
      <c r="AC97" s="197">
        <v>48</v>
      </c>
      <c r="AD97" s="201" t="str">
        <f t="shared" si="123"/>
        <v>IV.3.4</v>
      </c>
      <c r="AE97" s="257" t="str">
        <f t="shared" si="124"/>
        <v># de capacitaciones gerenciales y "core"</v>
      </c>
      <c r="AF97" s="258" t="str">
        <f t="shared" si="125"/>
        <v/>
      </c>
      <c r="AG97" s="202" t="str">
        <f t="shared" si="126"/>
        <v/>
      </c>
      <c r="AH97" s="203" t="str">
        <f t="shared" si="127"/>
        <v/>
      </c>
      <c r="AI97" s="204" t="str">
        <f t="shared" si="128"/>
        <v/>
      </c>
      <c r="AJ97" s="223"/>
      <c r="AL97" s="197">
        <v>48</v>
      </c>
      <c r="AM97" s="201" t="str">
        <f t="shared" si="129"/>
        <v>IV.3.4</v>
      </c>
      <c r="AN97" s="257" t="str">
        <f t="shared" si="130"/>
        <v># de capacitaciones gerenciales y "core"</v>
      </c>
      <c r="AO97" s="258" t="str">
        <f t="shared" si="131"/>
        <v/>
      </c>
      <c r="AP97" s="202">
        <f t="shared" si="132"/>
        <v>0</v>
      </c>
      <c r="AQ97" s="203">
        <f t="shared" si="133"/>
        <v>0</v>
      </c>
      <c r="AR97" s="204" t="str">
        <f t="shared" si="134"/>
        <v/>
      </c>
      <c r="AS97" s="223"/>
    </row>
    <row r="98" spans="2:45" ht="13.8" hidden="1" outlineLevel="2">
      <c r="B98" s="197">
        <v>49</v>
      </c>
      <c r="C98" s="201" t="str">
        <f t="shared" si="105"/>
        <v>IV.3.5</v>
      </c>
      <c r="D98" s="257" t="str">
        <f t="shared" si="106"/>
        <v>% candidatos diversos</v>
      </c>
      <c r="E98" s="258" t="str">
        <f t="shared" si="107"/>
        <v/>
      </c>
      <c r="F98" s="202" t="str">
        <f t="shared" ref="F98:F108" si="137">IF(VLOOKUP(C98,PLAN,F$2,FALSE)="","",VLOOKUP(C98,PLAN,F$2,FALSE))</f>
        <v/>
      </c>
      <c r="G98" s="203" t="str">
        <f t="shared" ref="G98:G108" si="138">IF(VLOOKUP(C98,PLAN,G$2,FALSE)="","",VLOOKUP(C98,PLAN,G$2,FALSE))</f>
        <v/>
      </c>
      <c r="H98" s="204" t="str">
        <f t="shared" si="110"/>
        <v/>
      </c>
      <c r="I98" s="223"/>
      <c r="K98" s="197">
        <v>49</v>
      </c>
      <c r="L98" s="201" t="str">
        <f t="shared" si="111"/>
        <v>IV.3.5</v>
      </c>
      <c r="M98" s="257" t="str">
        <f t="shared" si="112"/>
        <v>% candidatos diversos</v>
      </c>
      <c r="N98" s="258" t="str">
        <f t="shared" si="113"/>
        <v/>
      </c>
      <c r="O98" s="202" t="str">
        <f t="shared" si="114"/>
        <v/>
      </c>
      <c r="P98" s="203" t="str">
        <f t="shared" si="115"/>
        <v/>
      </c>
      <c r="Q98" s="204" t="str">
        <f t="shared" si="116"/>
        <v/>
      </c>
      <c r="R98" s="223"/>
      <c r="T98" s="197">
        <v>49</v>
      </c>
      <c r="U98" s="201" t="str">
        <f t="shared" si="117"/>
        <v>IV.3.5</v>
      </c>
      <c r="V98" s="257" t="str">
        <f t="shared" si="118"/>
        <v>% candidatos diversos</v>
      </c>
      <c r="W98" s="258" t="str">
        <f t="shared" si="119"/>
        <v/>
      </c>
      <c r="X98" s="202" t="str">
        <f t="shared" si="120"/>
        <v/>
      </c>
      <c r="Y98" s="203" t="str">
        <f t="shared" si="121"/>
        <v/>
      </c>
      <c r="Z98" s="204" t="str">
        <f t="shared" si="122"/>
        <v/>
      </c>
      <c r="AA98" s="223"/>
      <c r="AC98" s="197">
        <v>49</v>
      </c>
      <c r="AD98" s="201" t="str">
        <f t="shared" si="123"/>
        <v>IV.3.5</v>
      </c>
      <c r="AE98" s="257" t="str">
        <f t="shared" si="124"/>
        <v>% candidatos diversos</v>
      </c>
      <c r="AF98" s="258" t="str">
        <f t="shared" si="125"/>
        <v/>
      </c>
      <c r="AG98" s="202">
        <f t="shared" si="126"/>
        <v>0.5</v>
      </c>
      <c r="AH98" s="203" t="str">
        <f t="shared" si="127"/>
        <v/>
      </c>
      <c r="AI98" s="204" t="str">
        <f t="shared" si="128"/>
        <v/>
      </c>
      <c r="AJ98" s="223"/>
      <c r="AL98" s="197">
        <v>49</v>
      </c>
      <c r="AM98" s="201" t="str">
        <f t="shared" si="129"/>
        <v>IV.3.5</v>
      </c>
      <c r="AN98" s="257" t="str">
        <f t="shared" si="130"/>
        <v>% candidatos diversos</v>
      </c>
      <c r="AO98" s="258" t="str">
        <f t="shared" si="131"/>
        <v/>
      </c>
      <c r="AP98" s="202">
        <f t="shared" si="132"/>
        <v>0.5</v>
      </c>
      <c r="AQ98" s="203">
        <f t="shared" si="133"/>
        <v>0</v>
      </c>
      <c r="AR98" s="204">
        <f t="shared" si="134"/>
        <v>0</v>
      </c>
      <c r="AS98" s="223"/>
    </row>
    <row r="99" spans="2:45" ht="13.8" hidden="1" outlineLevel="2">
      <c r="B99" s="197">
        <v>50</v>
      </c>
      <c r="C99" s="201" t="str">
        <f t="shared" si="105"/>
        <v>IV.3.6</v>
      </c>
      <c r="D99" s="257" t="str">
        <f t="shared" si="106"/>
        <v>% tiempo staff en horarios flexibles</v>
      </c>
      <c r="E99" s="258" t="str">
        <f t="shared" si="107"/>
        <v/>
      </c>
      <c r="F99" s="202" t="str">
        <f t="shared" si="137"/>
        <v/>
      </c>
      <c r="G99" s="203" t="str">
        <f t="shared" si="138"/>
        <v/>
      </c>
      <c r="H99" s="204" t="str">
        <f t="shared" si="110"/>
        <v/>
      </c>
      <c r="I99" s="223"/>
      <c r="K99" s="197">
        <v>50</v>
      </c>
      <c r="L99" s="201" t="str">
        <f t="shared" si="111"/>
        <v>IV.3.6</v>
      </c>
      <c r="M99" s="257" t="str">
        <f t="shared" si="112"/>
        <v>% tiempo staff en horarios flexibles</v>
      </c>
      <c r="N99" s="258" t="str">
        <f t="shared" si="113"/>
        <v/>
      </c>
      <c r="O99" s="202" t="str">
        <f t="shared" si="114"/>
        <v/>
      </c>
      <c r="P99" s="203" t="str">
        <f t="shared" si="115"/>
        <v/>
      </c>
      <c r="Q99" s="204" t="str">
        <f t="shared" si="116"/>
        <v/>
      </c>
      <c r="R99" s="223"/>
      <c r="T99" s="197">
        <v>50</v>
      </c>
      <c r="U99" s="201" t="str">
        <f t="shared" si="117"/>
        <v>IV.3.6</v>
      </c>
      <c r="V99" s="257" t="str">
        <f t="shared" si="118"/>
        <v>% tiempo staff en horarios flexibles</v>
      </c>
      <c r="W99" s="258" t="str">
        <f t="shared" si="119"/>
        <v/>
      </c>
      <c r="X99" s="202" t="str">
        <f t="shared" si="120"/>
        <v/>
      </c>
      <c r="Y99" s="203" t="str">
        <f t="shared" si="121"/>
        <v/>
      </c>
      <c r="Z99" s="204" t="str">
        <f t="shared" si="122"/>
        <v/>
      </c>
      <c r="AA99" s="223"/>
      <c r="AC99" s="197">
        <v>50</v>
      </c>
      <c r="AD99" s="201" t="str">
        <f t="shared" si="123"/>
        <v>IV.3.6</v>
      </c>
      <c r="AE99" s="257" t="str">
        <f t="shared" si="124"/>
        <v>% tiempo staff en horarios flexibles</v>
      </c>
      <c r="AF99" s="258" t="str">
        <f t="shared" si="125"/>
        <v/>
      </c>
      <c r="AG99" s="202">
        <f t="shared" si="126"/>
        <v>0.1</v>
      </c>
      <c r="AH99" s="203" t="str">
        <f t="shared" si="127"/>
        <v/>
      </c>
      <c r="AI99" s="204" t="str">
        <f t="shared" si="128"/>
        <v/>
      </c>
      <c r="AJ99" s="223"/>
      <c r="AL99" s="197">
        <v>50</v>
      </c>
      <c r="AM99" s="201" t="str">
        <f t="shared" si="129"/>
        <v>IV.3.6</v>
      </c>
      <c r="AN99" s="257" t="str">
        <f t="shared" si="130"/>
        <v>% tiempo staff en horarios flexibles</v>
      </c>
      <c r="AO99" s="258" t="str">
        <f t="shared" si="131"/>
        <v/>
      </c>
      <c r="AP99" s="202">
        <f t="shared" si="132"/>
        <v>0.1</v>
      </c>
      <c r="AQ99" s="203">
        <f t="shared" si="133"/>
        <v>0</v>
      </c>
      <c r="AR99" s="204">
        <f t="shared" si="134"/>
        <v>0</v>
      </c>
      <c r="AS99" s="223"/>
    </row>
    <row r="100" spans="2:45" ht="13.8" hidden="1" outlineLevel="2">
      <c r="B100" s="197">
        <v>51</v>
      </c>
      <c r="C100" s="201" t="str">
        <f t="shared" si="105"/>
        <v>IV.3.7</v>
      </c>
      <c r="D100" s="257" t="str">
        <f t="shared" si="106"/>
        <v>% Vacantes</v>
      </c>
      <c r="E100" s="258" t="str">
        <f t="shared" si="107"/>
        <v>FYI</v>
      </c>
      <c r="F100" s="202" t="str">
        <f t="shared" si="137"/>
        <v/>
      </c>
      <c r="G100" s="203" t="str">
        <f t="shared" si="138"/>
        <v/>
      </c>
      <c r="H100" s="204" t="str">
        <f t="shared" si="110"/>
        <v/>
      </c>
      <c r="I100" s="223"/>
      <c r="K100" s="197">
        <v>51</v>
      </c>
      <c r="L100" s="201" t="str">
        <f t="shared" si="111"/>
        <v>IV.3.7</v>
      </c>
      <c r="M100" s="257" t="str">
        <f t="shared" si="112"/>
        <v>% Vacantes</v>
      </c>
      <c r="N100" s="258" t="str">
        <f t="shared" si="113"/>
        <v>FYI</v>
      </c>
      <c r="O100" s="202" t="str">
        <f t="shared" si="114"/>
        <v/>
      </c>
      <c r="P100" s="203" t="str">
        <f t="shared" si="115"/>
        <v/>
      </c>
      <c r="Q100" s="204" t="str">
        <f t="shared" si="116"/>
        <v/>
      </c>
      <c r="R100" s="223"/>
      <c r="T100" s="197">
        <v>51</v>
      </c>
      <c r="U100" s="201" t="str">
        <f t="shared" si="117"/>
        <v>IV.3.7</v>
      </c>
      <c r="V100" s="257" t="str">
        <f t="shared" si="118"/>
        <v>% Vacantes</v>
      </c>
      <c r="W100" s="258" t="str">
        <f t="shared" si="119"/>
        <v>FYI</v>
      </c>
      <c r="X100" s="202" t="str">
        <f t="shared" si="120"/>
        <v/>
      </c>
      <c r="Y100" s="203" t="str">
        <f t="shared" si="121"/>
        <v/>
      </c>
      <c r="Z100" s="204" t="str">
        <f t="shared" si="122"/>
        <v/>
      </c>
      <c r="AA100" s="223"/>
      <c r="AC100" s="197">
        <v>51</v>
      </c>
      <c r="AD100" s="201" t="str">
        <f t="shared" si="123"/>
        <v>IV.3.7</v>
      </c>
      <c r="AE100" s="257" t="str">
        <f t="shared" si="124"/>
        <v>% Vacantes</v>
      </c>
      <c r="AF100" s="258" t="str">
        <f t="shared" si="125"/>
        <v>FYI</v>
      </c>
      <c r="AG100" s="202" t="str">
        <f t="shared" si="126"/>
        <v/>
      </c>
      <c r="AH100" s="203" t="str">
        <f t="shared" si="127"/>
        <v/>
      </c>
      <c r="AI100" s="204" t="str">
        <f t="shared" si="128"/>
        <v/>
      </c>
      <c r="AJ100" s="223"/>
      <c r="AL100" s="197">
        <v>51</v>
      </c>
      <c r="AM100" s="201" t="str">
        <f t="shared" si="129"/>
        <v>IV.3.7</v>
      </c>
      <c r="AN100" s="257" t="str">
        <f t="shared" si="130"/>
        <v>% Vacantes</v>
      </c>
      <c r="AO100" s="258" t="str">
        <f t="shared" si="131"/>
        <v>FYI</v>
      </c>
      <c r="AP100" s="202" t="str">
        <f t="shared" si="132"/>
        <v/>
      </c>
      <c r="AQ100" s="203">
        <f t="shared" si="133"/>
        <v>0</v>
      </c>
      <c r="AR100" s="204" t="str">
        <f t="shared" si="134"/>
        <v/>
      </c>
      <c r="AS100" s="223"/>
    </row>
    <row r="101" spans="2:45" ht="13.8" hidden="1" outlineLevel="2">
      <c r="B101" s="197">
        <v>52</v>
      </c>
      <c r="C101" s="201" t="str">
        <f t="shared" si="105"/>
        <v>IV.4.1</v>
      </c>
      <c r="D101" s="257" t="str">
        <f t="shared" si="106"/>
        <v>% de ejecucion del presupuesto NPC</v>
      </c>
      <c r="E101" s="258" t="str">
        <f t="shared" si="107"/>
        <v/>
      </c>
      <c r="F101" s="202">
        <f t="shared" si="137"/>
        <v>0.2</v>
      </c>
      <c r="G101" s="203" t="str">
        <f t="shared" si="138"/>
        <v/>
      </c>
      <c r="H101" s="204" t="str">
        <f t="shared" si="110"/>
        <v/>
      </c>
      <c r="I101" s="223"/>
      <c r="K101" s="197">
        <v>52</v>
      </c>
      <c r="L101" s="201" t="str">
        <f t="shared" si="111"/>
        <v>IV.4.1</v>
      </c>
      <c r="M101" s="257" t="str">
        <f t="shared" si="112"/>
        <v>% de ejecucion del presupuesto NPC</v>
      </c>
      <c r="N101" s="258" t="str">
        <f t="shared" si="113"/>
        <v/>
      </c>
      <c r="O101" s="202">
        <f t="shared" si="114"/>
        <v>0.5</v>
      </c>
      <c r="P101" s="203" t="str">
        <f t="shared" si="115"/>
        <v/>
      </c>
      <c r="Q101" s="204" t="str">
        <f t="shared" si="116"/>
        <v/>
      </c>
      <c r="R101" s="223"/>
      <c r="T101" s="197">
        <v>52</v>
      </c>
      <c r="U101" s="201" t="str">
        <f t="shared" si="117"/>
        <v>IV.4.1</v>
      </c>
      <c r="V101" s="257" t="str">
        <f t="shared" si="118"/>
        <v>% de ejecucion del presupuesto NPC</v>
      </c>
      <c r="W101" s="258" t="str">
        <f t="shared" si="119"/>
        <v/>
      </c>
      <c r="X101" s="202">
        <f t="shared" si="120"/>
        <v>0.75</v>
      </c>
      <c r="Y101" s="203" t="str">
        <f t="shared" si="121"/>
        <v/>
      </c>
      <c r="Z101" s="204" t="str">
        <f t="shared" si="122"/>
        <v/>
      </c>
      <c r="AA101" s="223"/>
      <c r="AC101" s="197">
        <v>52</v>
      </c>
      <c r="AD101" s="201" t="str">
        <f t="shared" si="123"/>
        <v>IV.4.1</v>
      </c>
      <c r="AE101" s="257" t="str">
        <f t="shared" si="124"/>
        <v>% de ejecucion del presupuesto NPC</v>
      </c>
      <c r="AF101" s="258" t="str">
        <f t="shared" si="125"/>
        <v/>
      </c>
      <c r="AG101" s="202">
        <f t="shared" si="126"/>
        <v>0.77</v>
      </c>
      <c r="AH101" s="203" t="str">
        <f t="shared" si="127"/>
        <v/>
      </c>
      <c r="AI101" s="204" t="str">
        <f t="shared" si="128"/>
        <v/>
      </c>
      <c r="AJ101" s="223"/>
      <c r="AL101" s="197">
        <v>52</v>
      </c>
      <c r="AM101" s="201" t="str">
        <f t="shared" si="129"/>
        <v>IV.4.1</v>
      </c>
      <c r="AN101" s="257" t="str">
        <f t="shared" si="130"/>
        <v>% de ejecucion del presupuesto NPC</v>
      </c>
      <c r="AO101" s="258" t="str">
        <f t="shared" si="131"/>
        <v/>
      </c>
      <c r="AP101" s="202">
        <f t="shared" si="132"/>
        <v>0.77</v>
      </c>
      <c r="AQ101" s="203">
        <f t="shared" si="133"/>
        <v>0</v>
      </c>
      <c r="AR101" s="204">
        <f t="shared" si="134"/>
        <v>0</v>
      </c>
      <c r="AS101" s="223"/>
    </row>
    <row r="102" spans="2:45" ht="13.8" hidden="1" outlineLevel="2">
      <c r="B102" s="197">
        <v>53</v>
      </c>
      <c r="C102" s="201" t="str">
        <f t="shared" si="105"/>
        <v>IV.4.2</v>
      </c>
      <c r="D102" s="257" t="str">
        <f t="shared" si="106"/>
        <v>%5 a 10% de ahorros</v>
      </c>
      <c r="E102" s="258" t="str">
        <f t="shared" si="107"/>
        <v/>
      </c>
      <c r="F102" s="202">
        <f t="shared" si="137"/>
        <v>0.05</v>
      </c>
      <c r="G102" s="203" t="str">
        <f t="shared" si="138"/>
        <v/>
      </c>
      <c r="H102" s="204" t="str">
        <f t="shared" si="110"/>
        <v/>
      </c>
      <c r="I102" s="223"/>
      <c r="K102" s="197">
        <v>53</v>
      </c>
      <c r="L102" s="201" t="str">
        <f t="shared" si="111"/>
        <v>IV.4.2</v>
      </c>
      <c r="M102" s="257" t="str">
        <f t="shared" si="112"/>
        <v>%5 a 10% de ahorros</v>
      </c>
      <c r="N102" s="258" t="str">
        <f t="shared" si="113"/>
        <v/>
      </c>
      <c r="O102" s="202">
        <f t="shared" si="114"/>
        <v>0.05</v>
      </c>
      <c r="P102" s="203" t="str">
        <f t="shared" si="115"/>
        <v/>
      </c>
      <c r="Q102" s="204" t="str">
        <f t="shared" si="116"/>
        <v/>
      </c>
      <c r="R102" s="223"/>
      <c r="T102" s="197">
        <v>53</v>
      </c>
      <c r="U102" s="201" t="str">
        <f t="shared" si="117"/>
        <v>IV.4.2</v>
      </c>
      <c r="V102" s="257" t="str">
        <f t="shared" si="118"/>
        <v>%5 a 10% de ahorros</v>
      </c>
      <c r="W102" s="258" t="str">
        <f t="shared" si="119"/>
        <v/>
      </c>
      <c r="X102" s="202">
        <f t="shared" si="120"/>
        <v>0.05</v>
      </c>
      <c r="Y102" s="203" t="str">
        <f t="shared" si="121"/>
        <v/>
      </c>
      <c r="Z102" s="204" t="str">
        <f t="shared" si="122"/>
        <v/>
      </c>
      <c r="AA102" s="223"/>
      <c r="AC102" s="197">
        <v>53</v>
      </c>
      <c r="AD102" s="201" t="str">
        <f t="shared" si="123"/>
        <v>IV.4.2</v>
      </c>
      <c r="AE102" s="257" t="str">
        <f t="shared" si="124"/>
        <v>%5 a 10% de ahorros</v>
      </c>
      <c r="AF102" s="258" t="str">
        <f t="shared" si="125"/>
        <v/>
      </c>
      <c r="AG102" s="202">
        <f t="shared" si="126"/>
        <v>0.05</v>
      </c>
      <c r="AH102" s="203" t="str">
        <f t="shared" si="127"/>
        <v/>
      </c>
      <c r="AI102" s="204" t="str">
        <f t="shared" si="128"/>
        <v/>
      </c>
      <c r="AJ102" s="223"/>
      <c r="AL102" s="197">
        <v>53</v>
      </c>
      <c r="AM102" s="201" t="str">
        <f t="shared" si="129"/>
        <v>IV.4.2</v>
      </c>
      <c r="AN102" s="257" t="str">
        <f t="shared" si="130"/>
        <v>%5 a 10% de ahorros</v>
      </c>
      <c r="AO102" s="258" t="str">
        <f t="shared" si="131"/>
        <v/>
      </c>
      <c r="AP102" s="202">
        <f t="shared" si="132"/>
        <v>0.05</v>
      </c>
      <c r="AQ102" s="203">
        <f t="shared" si="133"/>
        <v>0</v>
      </c>
      <c r="AR102" s="204">
        <f t="shared" si="134"/>
        <v>0</v>
      </c>
      <c r="AS102" s="223"/>
    </row>
    <row r="103" spans="2:45" ht="13.8" hidden="1" outlineLevel="2">
      <c r="B103" s="197">
        <v>54</v>
      </c>
      <c r="C103" s="201" t="str">
        <f t="shared" si="105"/>
        <v>IV.4.3.1</v>
      </c>
      <c r="D103" s="257" t="str">
        <f t="shared" si="106"/>
        <v>% cumplimiento T&amp;L &amp; calidad reporte</v>
      </c>
      <c r="E103" s="258" t="str">
        <f t="shared" si="107"/>
        <v/>
      </c>
      <c r="F103" s="202">
        <f t="shared" si="137"/>
        <v>1</v>
      </c>
      <c r="G103" s="203">
        <f t="shared" si="138"/>
        <v>0</v>
      </c>
      <c r="H103" s="204">
        <f t="shared" si="110"/>
        <v>0</v>
      </c>
      <c r="I103" s="223"/>
      <c r="K103" s="197">
        <v>54</v>
      </c>
      <c r="L103" s="201" t="str">
        <f t="shared" si="111"/>
        <v>IV.4.3.1</v>
      </c>
      <c r="M103" s="257" t="str">
        <f t="shared" si="112"/>
        <v>% cumplimiento T&amp;L &amp; calidad reporte</v>
      </c>
      <c r="N103" s="258" t="str">
        <f t="shared" si="113"/>
        <v/>
      </c>
      <c r="O103" s="202">
        <f t="shared" si="114"/>
        <v>1</v>
      </c>
      <c r="P103" s="203">
        <f t="shared" si="115"/>
        <v>0</v>
      </c>
      <c r="Q103" s="204">
        <f t="shared" si="116"/>
        <v>0</v>
      </c>
      <c r="R103" s="223"/>
      <c r="T103" s="197">
        <v>54</v>
      </c>
      <c r="U103" s="201" t="str">
        <f t="shared" si="117"/>
        <v>IV.4.3.1</v>
      </c>
      <c r="V103" s="257" t="str">
        <f t="shared" si="118"/>
        <v>% cumplimiento T&amp;L &amp; calidad reporte</v>
      </c>
      <c r="W103" s="258" t="str">
        <f t="shared" si="119"/>
        <v/>
      </c>
      <c r="X103" s="202">
        <f t="shared" si="120"/>
        <v>1</v>
      </c>
      <c r="Y103" s="203">
        <f t="shared" si="121"/>
        <v>0</v>
      </c>
      <c r="Z103" s="204">
        <f t="shared" si="122"/>
        <v>0</v>
      </c>
      <c r="AA103" s="223"/>
      <c r="AC103" s="197">
        <v>54</v>
      </c>
      <c r="AD103" s="201" t="str">
        <f t="shared" si="123"/>
        <v>IV.4.3.1</v>
      </c>
      <c r="AE103" s="257" t="str">
        <f t="shared" si="124"/>
        <v>% cumplimiento T&amp;L &amp; calidad reporte</v>
      </c>
      <c r="AF103" s="258" t="str">
        <f t="shared" si="125"/>
        <v/>
      </c>
      <c r="AG103" s="202">
        <f t="shared" si="126"/>
        <v>1</v>
      </c>
      <c r="AH103" s="203">
        <f t="shared" si="127"/>
        <v>0</v>
      </c>
      <c r="AI103" s="204">
        <f t="shared" si="128"/>
        <v>0</v>
      </c>
      <c r="AJ103" s="223"/>
      <c r="AL103" s="197">
        <v>54</v>
      </c>
      <c r="AM103" s="201" t="str">
        <f t="shared" si="129"/>
        <v>IV.4.3.1</v>
      </c>
      <c r="AN103" s="257" t="str">
        <f t="shared" si="130"/>
        <v>% cumplimiento T&amp;L &amp; calidad reporte</v>
      </c>
      <c r="AO103" s="258" t="str">
        <f t="shared" si="131"/>
        <v/>
      </c>
      <c r="AP103" s="202">
        <f t="shared" si="132"/>
        <v>1</v>
      </c>
      <c r="AQ103" s="203">
        <f t="shared" si="133"/>
        <v>0</v>
      </c>
      <c r="AR103" s="204">
        <f t="shared" si="134"/>
        <v>0</v>
      </c>
      <c r="AS103" s="223"/>
    </row>
    <row r="104" spans="2:45" ht="13.8" hidden="1" outlineLevel="2">
      <c r="B104" s="197">
        <v>54.2</v>
      </c>
      <c r="C104" s="201" t="str">
        <f t="shared" si="105"/>
        <v>IV.4.3.2</v>
      </c>
      <c r="D104" s="257" t="str">
        <f t="shared" si="106"/>
        <v>% cumplimiento T&amp;L</v>
      </c>
      <c r="E104" s="258" t="str">
        <f t="shared" si="107"/>
        <v/>
      </c>
      <c r="F104" s="202">
        <f t="shared" si="137"/>
        <v>1</v>
      </c>
      <c r="G104" s="203" t="str">
        <f t="shared" si="138"/>
        <v/>
      </c>
      <c r="H104" s="204" t="str">
        <f t="shared" si="110"/>
        <v/>
      </c>
      <c r="I104" s="223"/>
      <c r="K104" s="197">
        <v>54.2</v>
      </c>
      <c r="L104" s="201" t="str">
        <f t="shared" si="111"/>
        <v>IV.4.3.2</v>
      </c>
      <c r="M104" s="257" t="str">
        <f t="shared" si="112"/>
        <v>% cumplimiento T&amp;L</v>
      </c>
      <c r="N104" s="258" t="str">
        <f t="shared" si="113"/>
        <v/>
      </c>
      <c r="O104" s="202">
        <f t="shared" si="114"/>
        <v>1</v>
      </c>
      <c r="P104" s="203" t="str">
        <f t="shared" si="115"/>
        <v/>
      </c>
      <c r="Q104" s="204" t="str">
        <f t="shared" si="116"/>
        <v/>
      </c>
      <c r="R104" s="223"/>
      <c r="T104" s="197">
        <v>54.2</v>
      </c>
      <c r="U104" s="201" t="str">
        <f t="shared" si="117"/>
        <v>IV.4.3.2</v>
      </c>
      <c r="V104" s="257" t="str">
        <f t="shared" si="118"/>
        <v>% cumplimiento T&amp;L</v>
      </c>
      <c r="W104" s="258" t="str">
        <f t="shared" si="119"/>
        <v/>
      </c>
      <c r="X104" s="202">
        <f t="shared" si="120"/>
        <v>1</v>
      </c>
      <c r="Y104" s="203" t="str">
        <f t="shared" si="121"/>
        <v/>
      </c>
      <c r="Z104" s="204" t="str">
        <f t="shared" si="122"/>
        <v/>
      </c>
      <c r="AA104" s="223"/>
      <c r="AC104" s="197">
        <v>54.2</v>
      </c>
      <c r="AD104" s="201" t="str">
        <f t="shared" si="123"/>
        <v>IV.4.3.2</v>
      </c>
      <c r="AE104" s="257" t="str">
        <f t="shared" si="124"/>
        <v>% cumplimiento T&amp;L</v>
      </c>
      <c r="AF104" s="258" t="str">
        <f t="shared" si="125"/>
        <v/>
      </c>
      <c r="AG104" s="202">
        <f t="shared" si="126"/>
        <v>1</v>
      </c>
      <c r="AH104" s="203" t="str">
        <f t="shared" si="127"/>
        <v/>
      </c>
      <c r="AI104" s="204" t="str">
        <f t="shared" si="128"/>
        <v/>
      </c>
      <c r="AJ104" s="223"/>
      <c r="AL104" s="197">
        <v>54.2</v>
      </c>
      <c r="AM104" s="201" t="str">
        <f t="shared" si="129"/>
        <v>IV.4.3.2</v>
      </c>
      <c r="AN104" s="257" t="str">
        <f t="shared" si="130"/>
        <v>% cumplimiento T&amp;L</v>
      </c>
      <c r="AO104" s="258" t="str">
        <f t="shared" si="131"/>
        <v/>
      </c>
      <c r="AP104" s="202">
        <f t="shared" si="132"/>
        <v>1</v>
      </c>
      <c r="AQ104" s="203">
        <f t="shared" si="133"/>
        <v>0</v>
      </c>
      <c r="AR104" s="204">
        <f t="shared" si="134"/>
        <v>0</v>
      </c>
      <c r="AS104" s="223"/>
    </row>
    <row r="105" spans="2:45" ht="13.8" hidden="1" outlineLevel="2">
      <c r="B105" s="197">
        <v>55</v>
      </c>
      <c r="C105" s="201" t="str">
        <f t="shared" ref="C105:C107" si="139">VLOOKUP(B105,data,4,FALSE)</f>
        <v>IV.4.4</v>
      </c>
      <c r="D105" s="257" t="str">
        <f t="shared" ref="D105:D107" si="140">VLOOKUP(B105,data,D$2,FALSE)</f>
        <v>% tiempo actividades administrativas</v>
      </c>
      <c r="E105" s="258" t="str">
        <f t="shared" si="107"/>
        <v>FYI</v>
      </c>
      <c r="F105" s="202" t="str">
        <f t="shared" si="137"/>
        <v/>
      </c>
      <c r="G105" s="203" t="str">
        <f t="shared" si="138"/>
        <v/>
      </c>
      <c r="H105" s="204" t="str">
        <f t="shared" ref="H105:H107" si="141">IF(OR(F105="",F105=0,G105="",E105="FYI"),"",IF(G105=0,0,IF(G105&gt;F105,1.00001,G105/F105)))</f>
        <v/>
      </c>
      <c r="I105" s="223"/>
      <c r="K105" s="197">
        <v>55</v>
      </c>
      <c r="L105" s="201" t="str">
        <f t="shared" si="111"/>
        <v>IV.4.4</v>
      </c>
      <c r="M105" s="257" t="str">
        <f t="shared" si="112"/>
        <v>% tiempo actividades administrativas</v>
      </c>
      <c r="N105" s="258" t="str">
        <f t="shared" si="113"/>
        <v>FYI</v>
      </c>
      <c r="O105" s="202" t="str">
        <f t="shared" si="114"/>
        <v/>
      </c>
      <c r="P105" s="203" t="str">
        <f t="shared" si="115"/>
        <v/>
      </c>
      <c r="Q105" s="204" t="str">
        <f t="shared" si="116"/>
        <v/>
      </c>
      <c r="R105" s="223"/>
      <c r="T105" s="197">
        <v>55</v>
      </c>
      <c r="U105" s="201" t="str">
        <f t="shared" si="117"/>
        <v>IV.4.4</v>
      </c>
      <c r="V105" s="257" t="str">
        <f t="shared" si="118"/>
        <v>% tiempo actividades administrativas</v>
      </c>
      <c r="W105" s="258" t="str">
        <f t="shared" si="119"/>
        <v>FYI</v>
      </c>
      <c r="X105" s="202" t="str">
        <f t="shared" si="120"/>
        <v/>
      </c>
      <c r="Y105" s="203" t="str">
        <f t="shared" si="121"/>
        <v/>
      </c>
      <c r="Z105" s="204" t="str">
        <f t="shared" si="122"/>
        <v/>
      </c>
      <c r="AA105" s="223"/>
      <c r="AC105" s="197">
        <v>55</v>
      </c>
      <c r="AD105" s="201" t="str">
        <f t="shared" si="123"/>
        <v>IV.4.4</v>
      </c>
      <c r="AE105" s="257" t="str">
        <f t="shared" si="124"/>
        <v>% tiempo actividades administrativas</v>
      </c>
      <c r="AF105" s="258" t="str">
        <f t="shared" si="125"/>
        <v>FYI</v>
      </c>
      <c r="AG105" s="202" t="str">
        <f t="shared" si="126"/>
        <v/>
      </c>
      <c r="AH105" s="203" t="str">
        <f t="shared" si="127"/>
        <v/>
      </c>
      <c r="AI105" s="204" t="str">
        <f t="shared" si="128"/>
        <v/>
      </c>
      <c r="AJ105" s="223"/>
      <c r="AL105" s="197">
        <v>55</v>
      </c>
      <c r="AM105" s="201" t="str">
        <f t="shared" si="129"/>
        <v>IV.4.4</v>
      </c>
      <c r="AN105" s="257" t="str">
        <f t="shared" si="130"/>
        <v>% tiempo actividades administrativas</v>
      </c>
      <c r="AO105" s="258" t="str">
        <f t="shared" si="131"/>
        <v>FYI</v>
      </c>
      <c r="AP105" s="202" t="str">
        <f t="shared" si="132"/>
        <v/>
      </c>
      <c r="AQ105" s="203">
        <f t="shared" si="133"/>
        <v>0</v>
      </c>
      <c r="AR105" s="204" t="str">
        <f t="shared" si="134"/>
        <v/>
      </c>
      <c r="AS105" s="223"/>
    </row>
    <row r="106" spans="2:45" ht="13.8" hidden="1" outlineLevel="2">
      <c r="B106" s="197">
        <v>56</v>
      </c>
      <c r="C106" s="201" t="str">
        <f t="shared" si="139"/>
        <v>IV.5.1</v>
      </c>
      <c r="D106" s="257" t="str">
        <f t="shared" si="140"/>
        <v># iniciativas fomentan comunicación</v>
      </c>
      <c r="E106" s="258" t="str">
        <f t="shared" si="107"/>
        <v/>
      </c>
      <c r="F106" s="202" t="str">
        <f t="shared" si="137"/>
        <v/>
      </c>
      <c r="G106" s="203" t="str">
        <f t="shared" si="138"/>
        <v/>
      </c>
      <c r="H106" s="204" t="str">
        <f t="shared" si="141"/>
        <v/>
      </c>
      <c r="I106" s="223"/>
      <c r="K106" s="197">
        <v>56</v>
      </c>
      <c r="L106" s="201" t="str">
        <f t="shared" si="111"/>
        <v>IV.5.1</v>
      </c>
      <c r="M106" s="257" t="str">
        <f t="shared" si="112"/>
        <v># iniciativas fomentan comunicación</v>
      </c>
      <c r="N106" s="258" t="str">
        <f t="shared" si="113"/>
        <v/>
      </c>
      <c r="O106" s="202" t="str">
        <f t="shared" si="114"/>
        <v/>
      </c>
      <c r="P106" s="203" t="str">
        <f t="shared" si="115"/>
        <v/>
      </c>
      <c r="Q106" s="204" t="str">
        <f t="shared" si="116"/>
        <v/>
      </c>
      <c r="R106" s="223"/>
      <c r="T106" s="197">
        <v>56</v>
      </c>
      <c r="U106" s="201" t="str">
        <f t="shared" si="117"/>
        <v>IV.5.1</v>
      </c>
      <c r="V106" s="257" t="str">
        <f t="shared" si="118"/>
        <v># iniciativas fomentan comunicación</v>
      </c>
      <c r="W106" s="258" t="str">
        <f t="shared" si="119"/>
        <v/>
      </c>
      <c r="X106" s="202" t="str">
        <f t="shared" si="120"/>
        <v/>
      </c>
      <c r="Y106" s="203" t="str">
        <f t="shared" si="121"/>
        <v/>
      </c>
      <c r="Z106" s="204" t="str">
        <f t="shared" si="122"/>
        <v/>
      </c>
      <c r="AA106" s="223"/>
      <c r="AC106" s="197">
        <v>56</v>
      </c>
      <c r="AD106" s="201" t="str">
        <f t="shared" si="123"/>
        <v>IV.5.1</v>
      </c>
      <c r="AE106" s="257" t="str">
        <f t="shared" si="124"/>
        <v># iniciativas fomentan comunicación</v>
      </c>
      <c r="AF106" s="258" t="str">
        <f t="shared" si="125"/>
        <v/>
      </c>
      <c r="AG106" s="202">
        <f t="shared" si="126"/>
        <v>1</v>
      </c>
      <c r="AH106" s="203" t="str">
        <f t="shared" si="127"/>
        <v/>
      </c>
      <c r="AI106" s="204" t="str">
        <f t="shared" si="128"/>
        <v/>
      </c>
      <c r="AJ106" s="223"/>
      <c r="AL106" s="197">
        <v>56</v>
      </c>
      <c r="AM106" s="201" t="str">
        <f t="shared" si="129"/>
        <v>IV.5.1</v>
      </c>
      <c r="AN106" s="257" t="str">
        <f t="shared" si="130"/>
        <v># iniciativas fomentan comunicación</v>
      </c>
      <c r="AO106" s="258" t="str">
        <f t="shared" si="131"/>
        <v/>
      </c>
      <c r="AP106" s="202">
        <f t="shared" si="132"/>
        <v>1</v>
      </c>
      <c r="AQ106" s="203">
        <f t="shared" si="133"/>
        <v>0</v>
      </c>
      <c r="AR106" s="204">
        <f t="shared" si="134"/>
        <v>0</v>
      </c>
      <c r="AS106" s="223"/>
    </row>
    <row r="107" spans="2:45" ht="13.8" hidden="1" outlineLevel="2">
      <c r="B107" s="197">
        <v>57</v>
      </c>
      <c r="C107" s="201" t="str">
        <f t="shared" si="139"/>
        <v>IV.5.2</v>
      </c>
      <c r="D107" s="257" t="str">
        <f t="shared" si="140"/>
        <v>% de satisfacción retiro FMP 2017</v>
      </c>
      <c r="E107" s="258" t="str">
        <f t="shared" si="107"/>
        <v/>
      </c>
      <c r="F107" s="202" t="str">
        <f t="shared" si="137"/>
        <v/>
      </c>
      <c r="G107" s="203" t="str">
        <f t="shared" si="138"/>
        <v/>
      </c>
      <c r="H107" s="204" t="str">
        <f t="shared" si="141"/>
        <v/>
      </c>
      <c r="I107" s="223"/>
      <c r="K107" s="197">
        <v>57</v>
      </c>
      <c r="L107" s="201" t="str">
        <f t="shared" si="111"/>
        <v>IV.5.2</v>
      </c>
      <c r="M107" s="257" t="str">
        <f t="shared" si="112"/>
        <v>% de satisfacción retiro FMP 2017</v>
      </c>
      <c r="N107" s="258" t="str">
        <f t="shared" si="113"/>
        <v/>
      </c>
      <c r="O107" s="202" t="str">
        <f t="shared" si="114"/>
        <v/>
      </c>
      <c r="P107" s="203" t="str">
        <f t="shared" si="115"/>
        <v/>
      </c>
      <c r="Q107" s="204" t="str">
        <f t="shared" si="116"/>
        <v/>
      </c>
      <c r="R107" s="223"/>
      <c r="T107" s="197">
        <v>57</v>
      </c>
      <c r="U107" s="201" t="str">
        <f t="shared" si="117"/>
        <v>IV.5.2</v>
      </c>
      <c r="V107" s="257" t="str">
        <f t="shared" si="118"/>
        <v>% de satisfacción retiro FMP 2017</v>
      </c>
      <c r="W107" s="258" t="str">
        <f t="shared" si="119"/>
        <v/>
      </c>
      <c r="X107" s="202" t="str">
        <f t="shared" si="120"/>
        <v/>
      </c>
      <c r="Y107" s="203" t="str">
        <f t="shared" si="121"/>
        <v/>
      </c>
      <c r="Z107" s="204" t="str">
        <f t="shared" si="122"/>
        <v/>
      </c>
      <c r="AA107" s="223"/>
      <c r="AC107" s="197">
        <v>57</v>
      </c>
      <c r="AD107" s="201" t="str">
        <f t="shared" si="123"/>
        <v>IV.5.2</v>
      </c>
      <c r="AE107" s="257" t="str">
        <f t="shared" si="124"/>
        <v>% de satisfacción retiro FMP 2017</v>
      </c>
      <c r="AF107" s="258" t="str">
        <f t="shared" si="125"/>
        <v/>
      </c>
      <c r="AG107" s="202">
        <f t="shared" si="126"/>
        <v>0.9</v>
      </c>
      <c r="AH107" s="203" t="str">
        <f t="shared" si="127"/>
        <v/>
      </c>
      <c r="AI107" s="204" t="str">
        <f t="shared" si="128"/>
        <v/>
      </c>
      <c r="AJ107" s="223"/>
      <c r="AL107" s="197">
        <v>57</v>
      </c>
      <c r="AM107" s="201" t="str">
        <f t="shared" si="129"/>
        <v>IV.5.2</v>
      </c>
      <c r="AN107" s="257" t="str">
        <f t="shared" si="130"/>
        <v>% de satisfacción retiro FMP 2017</v>
      </c>
      <c r="AO107" s="258" t="str">
        <f t="shared" si="131"/>
        <v/>
      </c>
      <c r="AP107" s="202">
        <f t="shared" si="132"/>
        <v>0.9</v>
      </c>
      <c r="AQ107" s="203">
        <f t="shared" si="133"/>
        <v>0</v>
      </c>
      <c r="AR107" s="204">
        <f t="shared" si="134"/>
        <v>0</v>
      </c>
      <c r="AS107" s="223"/>
    </row>
    <row r="108" spans="2:45" ht="13.8" hidden="1" outlineLevel="2">
      <c r="B108" s="197">
        <v>58</v>
      </c>
      <c r="C108" s="201" t="str">
        <f t="shared" ref="C108" si="142">VLOOKUP(B108,data,4,FALSE)</f>
        <v>IV.5.3</v>
      </c>
      <c r="D108" s="257" t="str">
        <f t="shared" ref="D108" si="143">VLOOKUP(B108,data,D$2,FALSE)</f>
        <v># Consultores al final de cada período</v>
      </c>
      <c r="E108" s="258" t="str">
        <f t="shared" si="107"/>
        <v>FYI</v>
      </c>
      <c r="F108" s="202" t="str">
        <f t="shared" si="137"/>
        <v/>
      </c>
      <c r="G108" s="203" t="str">
        <f t="shared" si="138"/>
        <v/>
      </c>
      <c r="H108" s="204" t="str">
        <f t="shared" ref="H108" si="144">IF(OR(F108="",F108=0,G108="",E108="FYI"),"",IF(G108=0,0,IF(G108&gt;F108,1.00001,G108/F108)))</f>
        <v/>
      </c>
      <c r="I108" s="223"/>
      <c r="K108" s="197">
        <v>58</v>
      </c>
      <c r="L108" s="201" t="str">
        <f t="shared" si="111"/>
        <v>IV.5.3</v>
      </c>
      <c r="M108" s="257" t="str">
        <f t="shared" si="112"/>
        <v># Consultores al final de cada período</v>
      </c>
      <c r="N108" s="258" t="str">
        <f t="shared" si="113"/>
        <v>FYI</v>
      </c>
      <c r="O108" s="202" t="str">
        <f t="shared" si="114"/>
        <v/>
      </c>
      <c r="P108" s="203" t="str">
        <f t="shared" si="115"/>
        <v/>
      </c>
      <c r="Q108" s="204" t="str">
        <f t="shared" si="116"/>
        <v/>
      </c>
      <c r="R108" s="223"/>
      <c r="T108" s="197">
        <v>58</v>
      </c>
      <c r="U108" s="201" t="str">
        <f t="shared" si="117"/>
        <v>IV.5.3</v>
      </c>
      <c r="V108" s="257" t="str">
        <f t="shared" si="118"/>
        <v># Consultores al final de cada período</v>
      </c>
      <c r="W108" s="258" t="str">
        <f t="shared" si="119"/>
        <v>FYI</v>
      </c>
      <c r="X108" s="202" t="str">
        <f t="shared" si="120"/>
        <v/>
      </c>
      <c r="Y108" s="203" t="str">
        <f t="shared" si="121"/>
        <v/>
      </c>
      <c r="Z108" s="204" t="str">
        <f t="shared" si="122"/>
        <v/>
      </c>
      <c r="AA108" s="223"/>
      <c r="AC108" s="197">
        <v>58</v>
      </c>
      <c r="AD108" s="201" t="str">
        <f t="shared" si="123"/>
        <v>IV.5.3</v>
      </c>
      <c r="AE108" s="257" t="str">
        <f t="shared" si="124"/>
        <v># Consultores al final de cada período</v>
      </c>
      <c r="AF108" s="258" t="str">
        <f t="shared" si="125"/>
        <v>FYI</v>
      </c>
      <c r="AG108" s="202" t="str">
        <f t="shared" si="126"/>
        <v/>
      </c>
      <c r="AH108" s="203" t="str">
        <f t="shared" si="127"/>
        <v/>
      </c>
      <c r="AI108" s="204" t="str">
        <f t="shared" si="128"/>
        <v/>
      </c>
      <c r="AJ108" s="223"/>
      <c r="AL108" s="197">
        <v>58</v>
      </c>
      <c r="AM108" s="201" t="str">
        <f t="shared" si="129"/>
        <v>IV.5.3</v>
      </c>
      <c r="AN108" s="257" t="str">
        <f t="shared" si="130"/>
        <v># Consultores al final de cada período</v>
      </c>
      <c r="AO108" s="258" t="str">
        <f t="shared" si="131"/>
        <v>FYI</v>
      </c>
      <c r="AP108" s="202">
        <f t="shared" si="132"/>
        <v>0</v>
      </c>
      <c r="AQ108" s="203">
        <f t="shared" si="133"/>
        <v>0</v>
      </c>
      <c r="AR108" s="204" t="str">
        <f t="shared" si="134"/>
        <v/>
      </c>
      <c r="AS108" s="223"/>
    </row>
    <row r="109" spans="2:45" ht="13.8" hidden="1" outlineLevel="1">
      <c r="B109" s="217"/>
      <c r="C109" s="218"/>
      <c r="D109" s="218"/>
      <c r="E109" s="218"/>
      <c r="F109" s="218"/>
      <c r="G109" s="218"/>
      <c r="H109" s="218"/>
      <c r="I109" s="219"/>
      <c r="K109" s="217"/>
      <c r="L109" s="218"/>
      <c r="M109" s="218"/>
      <c r="N109" s="218"/>
      <c r="O109" s="218"/>
      <c r="P109" s="218"/>
      <c r="Q109" s="218"/>
      <c r="R109" s="219"/>
      <c r="T109" s="217"/>
      <c r="U109" s="218"/>
      <c r="V109" s="218"/>
      <c r="W109" s="218"/>
      <c r="X109" s="218"/>
      <c r="Y109" s="218"/>
      <c r="Z109" s="218"/>
      <c r="AA109" s="219"/>
      <c r="AC109" s="217"/>
      <c r="AD109" s="218"/>
      <c r="AE109" s="218"/>
      <c r="AF109" s="218"/>
      <c r="AG109" s="218"/>
      <c r="AH109" s="218"/>
      <c r="AI109" s="218"/>
      <c r="AJ109" s="219"/>
      <c r="AL109" s="217"/>
      <c r="AM109" s="218"/>
      <c r="AN109" s="218"/>
      <c r="AO109" s="218"/>
      <c r="AP109" s="218"/>
      <c r="AQ109" s="218"/>
      <c r="AR109" s="218"/>
      <c r="AS109" s="219"/>
    </row>
    <row r="110" spans="2:45" hidden="1" outlineLevel="1"/>
    <row r="111" spans="2:45" collapsed="1"/>
    <row r="114" spans="13:41">
      <c r="AN114" s="237"/>
      <c r="AO114" s="237"/>
    </row>
    <row r="117" spans="13:41">
      <c r="AN117" s="237"/>
      <c r="AO117" s="237"/>
    </row>
    <row r="127" spans="13:41">
      <c r="M127" s="238" t="s">
        <v>46</v>
      </c>
      <c r="N127" s="238"/>
    </row>
  </sheetData>
  <sheetProtection formatCells="0" formatColumns="0" formatRows="0" insertColumns="0" insertRows="0" insertHyperlinks="0" deleteColumns="0" deleteRows="0" sort="0" autoFilter="0" pivotTables="0"/>
  <mergeCells count="45">
    <mergeCell ref="Q74:R74"/>
    <mergeCell ref="T74:U74"/>
    <mergeCell ref="Z59:AA59"/>
    <mergeCell ref="Z74:AA74"/>
    <mergeCell ref="AI59:AJ59"/>
    <mergeCell ref="AI74:AJ74"/>
    <mergeCell ref="T59:U59"/>
    <mergeCell ref="AC74:AD74"/>
    <mergeCell ref="AP3:AS3"/>
    <mergeCell ref="AG3:AJ3"/>
    <mergeCell ref="AR5:AS5"/>
    <mergeCell ref="AR59:AS59"/>
    <mergeCell ref="AR74:AS74"/>
    <mergeCell ref="AL3:AO3"/>
    <mergeCell ref="AL5:AM5"/>
    <mergeCell ref="AL51:AM51"/>
    <mergeCell ref="AL59:AM59"/>
    <mergeCell ref="AL74:AM74"/>
    <mergeCell ref="AI5:AJ5"/>
    <mergeCell ref="B74:C74"/>
    <mergeCell ref="K5:L5"/>
    <mergeCell ref="K51:L51"/>
    <mergeCell ref="K59:L59"/>
    <mergeCell ref="K74:L74"/>
    <mergeCell ref="H59:I59"/>
    <mergeCell ref="H74:I74"/>
    <mergeCell ref="H5:I5"/>
    <mergeCell ref="B5:C5"/>
    <mergeCell ref="B51:C51"/>
    <mergeCell ref="B3:E3"/>
    <mergeCell ref="K3:N3"/>
    <mergeCell ref="T3:W3"/>
    <mergeCell ref="AC3:AF3"/>
    <mergeCell ref="AC59:AD59"/>
    <mergeCell ref="B59:C59"/>
    <mergeCell ref="X3:AA3"/>
    <mergeCell ref="Q59:R59"/>
    <mergeCell ref="O3:R3"/>
    <mergeCell ref="F3:I3"/>
    <mergeCell ref="Q5:R5"/>
    <mergeCell ref="Z5:AA5"/>
    <mergeCell ref="T5:U5"/>
    <mergeCell ref="T51:U51"/>
    <mergeCell ref="AC5:AD5"/>
    <mergeCell ref="AC51:AD51"/>
  </mergeCells>
  <conditionalFormatting sqref="G9">
    <cfRule type="containsBlanks" dxfId="609" priority="8691">
      <formula>LEN(TRIM(G9))=0</formula>
    </cfRule>
  </conditionalFormatting>
  <conditionalFormatting sqref="F9">
    <cfRule type="containsBlanks" dxfId="608" priority="8692">
      <formula>LEN(TRIM(F9))=0</formula>
    </cfRule>
  </conditionalFormatting>
  <conditionalFormatting sqref="H9 H17:H18">
    <cfRule type="containsBlanks" dxfId="607" priority="8687">
      <formula>LEN(TRIM(H9))=0</formula>
    </cfRule>
    <cfRule type="cellIs" dxfId="606" priority="8688" operator="greaterThan">
      <formula>1</formula>
    </cfRule>
  </conditionalFormatting>
  <conditionalFormatting sqref="H9">
    <cfRule type="iconSet" priority="8690">
      <iconSet>
        <cfvo type="percent" val="0"/>
        <cfvo type="num" val="0.33"/>
        <cfvo type="num" val="0.67"/>
      </iconSet>
    </cfRule>
  </conditionalFormatting>
  <conditionalFormatting sqref="H9">
    <cfRule type="iconSet" priority="8689">
      <iconSet>
        <cfvo type="percent" val="0"/>
        <cfvo type="num" val="0.33"/>
        <cfvo type="num" val="0.67"/>
      </iconSet>
    </cfRule>
  </conditionalFormatting>
  <conditionalFormatting sqref="G55">
    <cfRule type="containsBlanks" dxfId="605" priority="8565">
      <formula>LEN(TRIM(G55))=0</formula>
    </cfRule>
  </conditionalFormatting>
  <conditionalFormatting sqref="F55">
    <cfRule type="containsBlanks" dxfId="604" priority="8566">
      <formula>LEN(TRIM(F55))=0</formula>
    </cfRule>
  </conditionalFormatting>
  <conditionalFormatting sqref="H7">
    <cfRule type="cellIs" dxfId="603" priority="8559" operator="lessThan">
      <formula>0</formula>
    </cfRule>
    <cfRule type="colorScale" priority="8560">
      <colorScale>
        <cfvo type="num" val="0.33"/>
        <cfvo type="num" val="0.67"/>
        <cfvo type="num" val="1"/>
        <color theme="5" tint="0.39997558519241921"/>
        <color rgb="FFFFFF66"/>
        <color rgb="FF92D050"/>
      </colorScale>
    </cfRule>
  </conditionalFormatting>
  <conditionalFormatting sqref="H15">
    <cfRule type="cellIs" dxfId="602" priority="8557" operator="lessThan">
      <formula>0</formula>
    </cfRule>
    <cfRule type="colorScale" priority="8558">
      <colorScale>
        <cfvo type="num" val="0.33"/>
        <cfvo type="num" val="0.67"/>
        <cfvo type="num" val="1"/>
        <color theme="5" tint="0.39997558519241921"/>
        <color rgb="FFFFFF66"/>
        <color rgb="FF92D050"/>
      </colorScale>
    </cfRule>
  </conditionalFormatting>
  <conditionalFormatting sqref="H21">
    <cfRule type="cellIs" dxfId="601" priority="8553" operator="lessThan">
      <formula>0</formula>
    </cfRule>
    <cfRule type="colorScale" priority="8554">
      <colorScale>
        <cfvo type="num" val="0.33"/>
        <cfvo type="num" val="0.67"/>
        <cfvo type="num" val="1"/>
        <color theme="5" tint="0.39997558519241921"/>
        <color rgb="FFFFFF66"/>
        <color rgb="FF92D050"/>
      </colorScale>
    </cfRule>
  </conditionalFormatting>
  <conditionalFormatting sqref="H26">
    <cfRule type="cellIs" dxfId="600" priority="8551" operator="lessThan">
      <formula>0</formula>
    </cfRule>
    <cfRule type="colorScale" priority="8552">
      <colorScale>
        <cfvo type="num" val="0.33"/>
        <cfvo type="num" val="0.67"/>
        <cfvo type="num" val="1"/>
        <color theme="5" tint="0.39997558519241921"/>
        <color rgb="FFFFFF66"/>
        <color rgb="FF92D050"/>
      </colorScale>
    </cfRule>
  </conditionalFormatting>
  <conditionalFormatting sqref="H5">
    <cfRule type="colorScale" priority="8550">
      <colorScale>
        <cfvo type="num" val="0.33"/>
        <cfvo type="num" val="0.67"/>
        <cfvo type="num" val="1"/>
        <color theme="5" tint="0.39997558519241921"/>
        <color rgb="FFFFFF66"/>
        <color rgb="FF92D050"/>
      </colorScale>
    </cfRule>
  </conditionalFormatting>
  <conditionalFormatting sqref="H66">
    <cfRule type="cellIs" dxfId="599" priority="8548" operator="lessThan">
      <formula>0</formula>
    </cfRule>
    <cfRule type="colorScale" priority="8549">
      <colorScale>
        <cfvo type="num" val="0.33"/>
        <cfvo type="num" val="0.67"/>
        <cfvo type="num" val="1"/>
        <color theme="5" tint="0.39997558519241921"/>
        <color rgb="FFFFFF66"/>
        <color rgb="FF92D050"/>
      </colorScale>
    </cfRule>
  </conditionalFormatting>
  <conditionalFormatting sqref="H81">
    <cfRule type="cellIs" dxfId="598" priority="8546" operator="lessThan">
      <formula>0</formula>
    </cfRule>
    <cfRule type="colorScale" priority="8547">
      <colorScale>
        <cfvo type="num" val="0.33"/>
        <cfvo type="num" val="0.67"/>
        <cfvo type="num" val="1"/>
        <color theme="5" tint="0.39997558519241921"/>
        <color rgb="FFFFFF66"/>
        <color rgb="FF92D050"/>
      </colorScale>
    </cfRule>
  </conditionalFormatting>
  <conditionalFormatting sqref="H59">
    <cfRule type="colorScale" priority="8545">
      <colorScale>
        <cfvo type="num" val="0.33"/>
        <cfvo type="num" val="0.67"/>
        <cfvo type="num" val="1"/>
        <color theme="5" tint="0.39997558519241921"/>
        <color rgb="FFFFFF66"/>
        <color rgb="FF92D050"/>
      </colorScale>
    </cfRule>
  </conditionalFormatting>
  <conditionalFormatting sqref="H76">
    <cfRule type="cellIs" dxfId="597" priority="8543" operator="lessThan">
      <formula>0</formula>
    </cfRule>
    <cfRule type="colorScale" priority="8544">
      <colorScale>
        <cfvo type="num" val="0.33"/>
        <cfvo type="num" val="0.67"/>
        <cfvo type="num" val="1"/>
        <color theme="5" tint="0.39997558519241921"/>
        <color rgb="FFFFFF66"/>
        <color rgb="FF92D050"/>
      </colorScale>
    </cfRule>
  </conditionalFormatting>
  <conditionalFormatting sqref="H92">
    <cfRule type="cellIs" dxfId="596" priority="8541" operator="lessThan">
      <formula>0</formula>
    </cfRule>
    <cfRule type="colorScale" priority="8542">
      <colorScale>
        <cfvo type="num" val="0.33"/>
        <cfvo type="num" val="0.67"/>
        <cfvo type="num" val="1"/>
        <color theme="5" tint="0.39997558519241921"/>
        <color rgb="FFFFFF66"/>
        <color rgb="FF92D050"/>
      </colorScale>
    </cfRule>
  </conditionalFormatting>
  <conditionalFormatting sqref="H74">
    <cfRule type="colorScale" priority="8540">
      <colorScale>
        <cfvo type="num" val="0.33"/>
        <cfvo type="num" val="0.67"/>
        <cfvo type="num" val="1"/>
        <color theme="5" tint="0.39997558519241921"/>
        <color rgb="FFFFFF66"/>
        <color rgb="FF92D050"/>
      </colorScale>
    </cfRule>
  </conditionalFormatting>
  <conditionalFormatting sqref="H53">
    <cfRule type="cellIs" dxfId="595" priority="8538" operator="lessThan">
      <formula>0</formula>
    </cfRule>
    <cfRule type="colorScale" priority="8539">
      <colorScale>
        <cfvo type="num" val="0.33"/>
        <cfvo type="num" val="0.67"/>
        <cfvo type="num" val="1"/>
        <color theme="5" tint="0.39997558519241921"/>
        <color rgb="FFFFFF66"/>
        <color rgb="FF92D050"/>
      </colorScale>
    </cfRule>
  </conditionalFormatting>
  <conditionalFormatting sqref="F3">
    <cfRule type="colorScale" priority="8535">
      <colorScale>
        <cfvo type="num" val="0.33"/>
        <cfvo type="num" val="0.67"/>
        <cfvo type="num" val="1"/>
        <color theme="5" tint="0.39997558519241921"/>
        <color rgb="FFFFFF66"/>
        <color rgb="FF92D050"/>
      </colorScale>
    </cfRule>
  </conditionalFormatting>
  <conditionalFormatting sqref="H51">
    <cfRule type="colorScale" priority="7897">
      <colorScale>
        <cfvo type="num" val="0.33"/>
        <cfvo type="num" val="0.67"/>
        <cfvo type="num" val="1"/>
        <color theme="5" tint="0.39997558519241921"/>
        <color rgb="FFFFFF66"/>
        <color rgb="FF92D050"/>
      </colorScale>
    </cfRule>
  </conditionalFormatting>
  <conditionalFormatting sqref="G11">
    <cfRule type="containsBlanks" dxfId="594" priority="7743">
      <formula>LEN(TRIM(G11))=0</formula>
    </cfRule>
  </conditionalFormatting>
  <conditionalFormatting sqref="F11">
    <cfRule type="containsBlanks" dxfId="593" priority="7744">
      <formula>LEN(TRIM(F11))=0</formula>
    </cfRule>
  </conditionalFormatting>
  <conditionalFormatting sqref="H17:H18">
    <cfRule type="iconSet" priority="20135">
      <iconSet>
        <cfvo type="percent" val="0"/>
        <cfvo type="num" val="0.33"/>
        <cfvo type="num" val="0.67"/>
      </iconSet>
    </cfRule>
  </conditionalFormatting>
  <conditionalFormatting sqref="AP3">
    <cfRule type="colorScale" priority="5514">
      <colorScale>
        <cfvo type="num" val="0.33"/>
        <cfvo type="num" val="0.67"/>
        <cfvo type="num" val="1"/>
        <color theme="5" tint="0.39997558519241921"/>
        <color rgb="FFFFFF66"/>
        <color rgb="FF92D050"/>
      </colorScale>
    </cfRule>
  </conditionalFormatting>
  <conditionalFormatting sqref="H61">
    <cfRule type="cellIs" dxfId="592" priority="5324" operator="lessThan">
      <formula>0</formula>
    </cfRule>
    <cfRule type="colorScale" priority="5325">
      <colorScale>
        <cfvo type="num" val="0.33"/>
        <cfvo type="num" val="0.67"/>
        <cfvo type="num" val="1"/>
        <color theme="5" tint="0.39997558519241921"/>
        <color rgb="FFFFFF66"/>
        <color rgb="FF92D050"/>
      </colorScale>
    </cfRule>
  </conditionalFormatting>
  <conditionalFormatting sqref="G79">
    <cfRule type="containsBlanks" dxfId="591" priority="5314">
      <formula>LEN(TRIM(G79))=0</formula>
    </cfRule>
  </conditionalFormatting>
  <conditionalFormatting sqref="F79">
    <cfRule type="containsBlanks" dxfId="590" priority="5315">
      <formula>LEN(TRIM(F79))=0</formula>
    </cfRule>
  </conditionalFormatting>
  <conditionalFormatting sqref="H10">
    <cfRule type="containsBlanks" dxfId="589" priority="4658">
      <formula>LEN(TRIM(H10))=0</formula>
    </cfRule>
    <cfRule type="cellIs" dxfId="588" priority="4659" operator="greaterThan">
      <formula>1</formula>
    </cfRule>
  </conditionalFormatting>
  <conditionalFormatting sqref="H11">
    <cfRule type="containsBlanks" dxfId="587" priority="4654">
      <formula>LEN(TRIM(H11))=0</formula>
    </cfRule>
    <cfRule type="cellIs" dxfId="586" priority="4655" operator="greaterThan">
      <formula>1</formula>
    </cfRule>
  </conditionalFormatting>
  <conditionalFormatting sqref="H12">
    <cfRule type="containsBlanks" dxfId="585" priority="4650">
      <formula>LEN(TRIM(H12))=0</formula>
    </cfRule>
    <cfRule type="cellIs" dxfId="584" priority="4651" operator="greaterThan">
      <formula>1</formula>
    </cfRule>
  </conditionalFormatting>
  <conditionalFormatting sqref="H28:H29 H31:H46">
    <cfRule type="containsBlanks" dxfId="583" priority="4632">
      <formula>LEN(TRIM(H28))=0</formula>
    </cfRule>
    <cfRule type="cellIs" dxfId="582" priority="4633" operator="greaterThan">
      <formula>1</formula>
    </cfRule>
  </conditionalFormatting>
  <conditionalFormatting sqref="H63:H64">
    <cfRule type="containsBlanks" dxfId="581" priority="4640">
      <formula>LEN(TRIM(H63))=0</formula>
    </cfRule>
    <cfRule type="cellIs" dxfId="580" priority="4641" operator="greaterThan">
      <formula>1</formula>
    </cfRule>
  </conditionalFormatting>
  <conditionalFormatting sqref="H10">
    <cfRule type="iconSet" priority="4661">
      <iconSet>
        <cfvo type="percent" val="0"/>
        <cfvo type="num" val="0.33"/>
        <cfvo type="num" val="0.67"/>
      </iconSet>
    </cfRule>
  </conditionalFormatting>
  <conditionalFormatting sqref="H10">
    <cfRule type="iconSet" priority="4660">
      <iconSet>
        <cfvo type="percent" val="0"/>
        <cfvo type="num" val="0.33"/>
        <cfvo type="num" val="0.67"/>
      </iconSet>
    </cfRule>
  </conditionalFormatting>
  <conditionalFormatting sqref="H11">
    <cfRule type="iconSet" priority="4657">
      <iconSet>
        <cfvo type="percent" val="0"/>
        <cfvo type="num" val="0.33"/>
        <cfvo type="num" val="0.67"/>
      </iconSet>
    </cfRule>
  </conditionalFormatting>
  <conditionalFormatting sqref="H11">
    <cfRule type="iconSet" priority="4656">
      <iconSet>
        <cfvo type="percent" val="0"/>
        <cfvo type="num" val="0.33"/>
        <cfvo type="num" val="0.67"/>
      </iconSet>
    </cfRule>
  </conditionalFormatting>
  <conditionalFormatting sqref="H12">
    <cfRule type="iconSet" priority="4653">
      <iconSet>
        <cfvo type="percent" val="0"/>
        <cfvo type="num" val="0.33"/>
        <cfvo type="num" val="0.67"/>
      </iconSet>
    </cfRule>
  </conditionalFormatting>
  <conditionalFormatting sqref="H12">
    <cfRule type="iconSet" priority="4652">
      <iconSet>
        <cfvo type="percent" val="0"/>
        <cfvo type="num" val="0.33"/>
        <cfvo type="num" val="0.67"/>
      </iconSet>
    </cfRule>
  </conditionalFormatting>
  <conditionalFormatting sqref="H13">
    <cfRule type="containsBlanks" dxfId="579" priority="4646">
      <formula>LEN(TRIM(H13))=0</formula>
    </cfRule>
    <cfRule type="cellIs" dxfId="578" priority="4647" operator="greaterThan">
      <formula>1</formula>
    </cfRule>
  </conditionalFormatting>
  <conditionalFormatting sqref="H13">
    <cfRule type="iconSet" priority="4649">
      <iconSet>
        <cfvo type="percent" val="0"/>
        <cfvo type="num" val="0.33"/>
        <cfvo type="num" val="0.67"/>
      </iconSet>
    </cfRule>
  </conditionalFormatting>
  <conditionalFormatting sqref="H13">
    <cfRule type="iconSet" priority="4648">
      <iconSet>
        <cfvo type="percent" val="0"/>
        <cfvo type="num" val="0.33"/>
        <cfvo type="num" val="0.67"/>
      </iconSet>
    </cfRule>
  </conditionalFormatting>
  <conditionalFormatting sqref="H17:H18">
    <cfRule type="iconSet" priority="4645">
      <iconSet>
        <cfvo type="percent" val="0"/>
        <cfvo type="num" val="0.33"/>
        <cfvo type="num" val="0.67"/>
      </iconSet>
    </cfRule>
  </conditionalFormatting>
  <conditionalFormatting sqref="H17:H18">
    <cfRule type="iconSet" priority="4644">
      <iconSet>
        <cfvo type="percent" val="0"/>
        <cfvo type="num" val="0.33"/>
        <cfvo type="num" val="0.67"/>
      </iconSet>
    </cfRule>
  </conditionalFormatting>
  <conditionalFormatting sqref="H63:H64">
    <cfRule type="iconSet" priority="4643">
      <iconSet>
        <cfvo type="percent" val="0"/>
        <cfvo type="num" val="0.33"/>
        <cfvo type="num" val="0.67"/>
      </iconSet>
    </cfRule>
  </conditionalFormatting>
  <conditionalFormatting sqref="H63:H64">
    <cfRule type="iconSet" priority="4642">
      <iconSet>
        <cfvo type="percent" val="0"/>
        <cfvo type="num" val="0.33"/>
        <cfvo type="num" val="0.67"/>
      </iconSet>
    </cfRule>
  </conditionalFormatting>
  <conditionalFormatting sqref="H23">
    <cfRule type="containsBlanks" dxfId="577" priority="4636">
      <formula>LEN(TRIM(H23))=0</formula>
    </cfRule>
    <cfRule type="cellIs" dxfId="576" priority="4637" operator="greaterThan">
      <formula>1</formula>
    </cfRule>
  </conditionalFormatting>
  <conditionalFormatting sqref="H23">
    <cfRule type="iconSet" priority="4639">
      <iconSet>
        <cfvo type="percent" val="0"/>
        <cfvo type="num" val="0.33"/>
        <cfvo type="num" val="0.67"/>
      </iconSet>
    </cfRule>
  </conditionalFormatting>
  <conditionalFormatting sqref="H23">
    <cfRule type="iconSet" priority="4638">
      <iconSet>
        <cfvo type="percent" val="0"/>
        <cfvo type="num" val="0.33"/>
        <cfvo type="num" val="0.67"/>
      </iconSet>
    </cfRule>
  </conditionalFormatting>
  <conditionalFormatting sqref="H28:H29 H31:H46">
    <cfRule type="iconSet" priority="4635">
      <iconSet>
        <cfvo type="percent" val="0"/>
        <cfvo type="num" val="0.33"/>
        <cfvo type="num" val="0.67"/>
      </iconSet>
    </cfRule>
  </conditionalFormatting>
  <conditionalFormatting sqref="H28:H29">
    <cfRule type="iconSet" priority="4634">
      <iconSet>
        <cfvo type="percent" val="0"/>
        <cfvo type="num" val="0.33"/>
        <cfvo type="num" val="0.67"/>
      </iconSet>
    </cfRule>
  </conditionalFormatting>
  <conditionalFormatting sqref="H55">
    <cfRule type="containsBlanks" dxfId="575" priority="4628">
      <formula>LEN(TRIM(H55))=0</formula>
    </cfRule>
    <cfRule type="cellIs" dxfId="574" priority="4629" operator="greaterThan">
      <formula>1</formula>
    </cfRule>
  </conditionalFormatting>
  <conditionalFormatting sqref="H55">
    <cfRule type="iconSet" priority="4631">
      <iconSet>
        <cfvo type="percent" val="0"/>
        <cfvo type="num" val="0.33"/>
        <cfvo type="num" val="0.67"/>
      </iconSet>
    </cfRule>
  </conditionalFormatting>
  <conditionalFormatting sqref="H55">
    <cfRule type="iconSet" priority="4630">
      <iconSet>
        <cfvo type="percent" val="0"/>
        <cfvo type="num" val="0.33"/>
        <cfvo type="num" val="0.67"/>
      </iconSet>
    </cfRule>
  </conditionalFormatting>
  <conditionalFormatting sqref="H68:H70">
    <cfRule type="containsBlanks" dxfId="573" priority="4624">
      <formula>LEN(TRIM(H68))=0</formula>
    </cfRule>
    <cfRule type="cellIs" dxfId="572" priority="4625" operator="greaterThan">
      <formula>1</formula>
    </cfRule>
  </conditionalFormatting>
  <conditionalFormatting sqref="H68:H70">
    <cfRule type="iconSet" priority="4627">
      <iconSet>
        <cfvo type="percent" val="0"/>
        <cfvo type="num" val="0.33"/>
        <cfvo type="num" val="0.67"/>
      </iconSet>
    </cfRule>
  </conditionalFormatting>
  <conditionalFormatting sqref="H68:H70">
    <cfRule type="iconSet" priority="4626">
      <iconSet>
        <cfvo type="percent" val="0"/>
        <cfvo type="num" val="0.33"/>
        <cfvo type="num" val="0.67"/>
      </iconSet>
    </cfRule>
  </conditionalFormatting>
  <conditionalFormatting sqref="H78:H79">
    <cfRule type="containsBlanks" dxfId="571" priority="4620">
      <formula>LEN(TRIM(H78))=0</formula>
    </cfRule>
    <cfRule type="cellIs" dxfId="570" priority="4621" operator="greaterThan">
      <formula>1</formula>
    </cfRule>
  </conditionalFormatting>
  <conditionalFormatting sqref="H78:H79">
    <cfRule type="iconSet" priority="4623">
      <iconSet>
        <cfvo type="percent" val="0"/>
        <cfvo type="num" val="0.33"/>
        <cfvo type="num" val="0.67"/>
      </iconSet>
    </cfRule>
  </conditionalFormatting>
  <conditionalFormatting sqref="H78:H79">
    <cfRule type="iconSet" priority="4622">
      <iconSet>
        <cfvo type="percent" val="0"/>
        <cfvo type="num" val="0.33"/>
        <cfvo type="num" val="0.67"/>
      </iconSet>
    </cfRule>
  </conditionalFormatting>
  <conditionalFormatting sqref="H83:H89">
    <cfRule type="containsBlanks" dxfId="569" priority="4616">
      <formula>LEN(TRIM(H83))=0</formula>
    </cfRule>
    <cfRule type="cellIs" dxfId="568" priority="4617" operator="greaterThan">
      <formula>1</formula>
    </cfRule>
  </conditionalFormatting>
  <conditionalFormatting sqref="H83:H89">
    <cfRule type="iconSet" priority="4619">
      <iconSet>
        <cfvo type="percent" val="0"/>
        <cfvo type="num" val="0.33"/>
        <cfvo type="num" val="0.67"/>
      </iconSet>
    </cfRule>
  </conditionalFormatting>
  <conditionalFormatting sqref="H83:H89">
    <cfRule type="iconSet" priority="4618">
      <iconSet>
        <cfvo type="percent" val="0"/>
        <cfvo type="num" val="0.33"/>
        <cfvo type="num" val="0.67"/>
      </iconSet>
    </cfRule>
  </conditionalFormatting>
  <conditionalFormatting sqref="H94:H104">
    <cfRule type="containsBlanks" dxfId="567" priority="4612">
      <formula>LEN(TRIM(H94))=0</formula>
    </cfRule>
    <cfRule type="cellIs" dxfId="566" priority="4613" operator="greaterThan">
      <formula>1</formula>
    </cfRule>
  </conditionalFormatting>
  <conditionalFormatting sqref="H94:H104">
    <cfRule type="iconSet" priority="4615">
      <iconSet>
        <cfvo type="percent" val="0"/>
        <cfvo type="num" val="0.33"/>
        <cfvo type="num" val="0.67"/>
      </iconSet>
    </cfRule>
  </conditionalFormatting>
  <conditionalFormatting sqref="H94:H104">
    <cfRule type="iconSet" priority="4614">
      <iconSet>
        <cfvo type="percent" val="0"/>
        <cfvo type="num" val="0.33"/>
        <cfvo type="num" val="0.67"/>
      </iconSet>
    </cfRule>
  </conditionalFormatting>
  <conditionalFormatting sqref="H71">
    <cfRule type="containsBlanks" dxfId="565" priority="3845">
      <formula>LEN(TRIM(H71))=0</formula>
    </cfRule>
    <cfRule type="cellIs" dxfId="564" priority="3846" operator="greaterThan">
      <formula>1</formula>
    </cfRule>
  </conditionalFormatting>
  <conditionalFormatting sqref="H71">
    <cfRule type="iconSet" priority="3848">
      <iconSet>
        <cfvo type="percent" val="0"/>
        <cfvo type="num" val="0.33"/>
        <cfvo type="num" val="0.67"/>
      </iconSet>
    </cfRule>
  </conditionalFormatting>
  <conditionalFormatting sqref="H71">
    <cfRule type="iconSet" priority="3847">
      <iconSet>
        <cfvo type="percent" val="0"/>
        <cfvo type="num" val="0.33"/>
        <cfvo type="num" val="0.67"/>
      </iconSet>
    </cfRule>
  </conditionalFormatting>
  <conditionalFormatting sqref="H24">
    <cfRule type="containsBlanks" dxfId="563" priority="3815">
      <formula>LEN(TRIM(H24))=0</formula>
    </cfRule>
    <cfRule type="cellIs" dxfId="562" priority="3816" operator="greaterThan">
      <formula>1</formula>
    </cfRule>
  </conditionalFormatting>
  <conditionalFormatting sqref="H24">
    <cfRule type="iconSet" priority="3818">
      <iconSet>
        <cfvo type="percent" val="0"/>
        <cfvo type="num" val="0.33"/>
        <cfvo type="num" val="0.67"/>
      </iconSet>
    </cfRule>
  </conditionalFormatting>
  <conditionalFormatting sqref="H24">
    <cfRule type="iconSet" priority="3817">
      <iconSet>
        <cfvo type="percent" val="0"/>
        <cfvo type="num" val="0.33"/>
        <cfvo type="num" val="0.67"/>
      </iconSet>
    </cfRule>
  </conditionalFormatting>
  <conditionalFormatting sqref="H30">
    <cfRule type="containsBlanks" dxfId="561" priority="3785">
      <formula>LEN(TRIM(H30))=0</formula>
    </cfRule>
    <cfRule type="cellIs" dxfId="560" priority="3786" operator="greaterThan">
      <formula>1</formula>
    </cfRule>
  </conditionalFormatting>
  <conditionalFormatting sqref="H30">
    <cfRule type="iconSet" priority="3788">
      <iconSet>
        <cfvo type="percent" val="0"/>
        <cfvo type="num" val="0.33"/>
        <cfvo type="num" val="0.67"/>
      </iconSet>
    </cfRule>
  </conditionalFormatting>
  <conditionalFormatting sqref="H30">
    <cfRule type="iconSet" priority="3787">
      <iconSet>
        <cfvo type="percent" val="0"/>
        <cfvo type="num" val="0.33"/>
        <cfvo type="num" val="0.67"/>
      </iconSet>
    </cfRule>
  </conditionalFormatting>
  <conditionalFormatting sqref="G10">
    <cfRule type="containsBlanks" dxfId="559" priority="3759">
      <formula>LEN(TRIM(G10))=0</formula>
    </cfRule>
  </conditionalFormatting>
  <conditionalFormatting sqref="F10">
    <cfRule type="containsBlanks" dxfId="558" priority="3760">
      <formula>LEN(TRIM(F10))=0</formula>
    </cfRule>
  </conditionalFormatting>
  <conditionalFormatting sqref="G17:G18">
    <cfRule type="containsBlanks" dxfId="557" priority="3757">
      <formula>LEN(TRIM(G17))=0</formula>
    </cfRule>
  </conditionalFormatting>
  <conditionalFormatting sqref="F17:F18">
    <cfRule type="containsBlanks" dxfId="556" priority="3758">
      <formula>LEN(TRIM(F17))=0</formula>
    </cfRule>
  </conditionalFormatting>
  <conditionalFormatting sqref="G23">
    <cfRule type="containsBlanks" dxfId="555" priority="3755">
      <formula>LEN(TRIM(G23))=0</formula>
    </cfRule>
  </conditionalFormatting>
  <conditionalFormatting sqref="F23">
    <cfRule type="containsBlanks" dxfId="554" priority="3756">
      <formula>LEN(TRIM(F23))=0</formula>
    </cfRule>
  </conditionalFormatting>
  <conditionalFormatting sqref="G28:G29 G32">
    <cfRule type="containsBlanks" dxfId="553" priority="3749">
      <formula>LEN(TRIM(G28))=0</formula>
    </cfRule>
  </conditionalFormatting>
  <conditionalFormatting sqref="F28:F29 F32">
    <cfRule type="containsBlanks" dxfId="552" priority="3750">
      <formula>LEN(TRIM(F28))=0</formula>
    </cfRule>
  </conditionalFormatting>
  <conditionalFormatting sqref="G68 G70:G71">
    <cfRule type="containsBlanks" dxfId="551" priority="3747">
      <formula>LEN(TRIM(G68))=0</formula>
    </cfRule>
  </conditionalFormatting>
  <conditionalFormatting sqref="F68 F70:F71">
    <cfRule type="containsBlanks" dxfId="550" priority="3748">
      <formula>LEN(TRIM(F68))=0</formula>
    </cfRule>
  </conditionalFormatting>
  <conditionalFormatting sqref="G78">
    <cfRule type="containsBlanks" dxfId="549" priority="3745">
      <formula>LEN(TRIM(G78))=0</formula>
    </cfRule>
  </conditionalFormatting>
  <conditionalFormatting sqref="F78">
    <cfRule type="containsBlanks" dxfId="548" priority="3746">
      <formula>LEN(TRIM(F78))=0</formula>
    </cfRule>
  </conditionalFormatting>
  <conditionalFormatting sqref="G12">
    <cfRule type="containsBlanks" dxfId="547" priority="3743">
      <formula>LEN(TRIM(G12))=0</formula>
    </cfRule>
  </conditionalFormatting>
  <conditionalFormatting sqref="F12">
    <cfRule type="containsBlanks" dxfId="546" priority="3744">
      <formula>LEN(TRIM(F12))=0</formula>
    </cfRule>
  </conditionalFormatting>
  <conditionalFormatting sqref="G13">
    <cfRule type="containsBlanks" dxfId="545" priority="3741">
      <formula>LEN(TRIM(G13))=0</formula>
    </cfRule>
  </conditionalFormatting>
  <conditionalFormatting sqref="F13">
    <cfRule type="containsBlanks" dxfId="544" priority="3742">
      <formula>LEN(TRIM(F13))=0</formula>
    </cfRule>
  </conditionalFormatting>
  <conditionalFormatting sqref="G63:G64">
    <cfRule type="containsBlanks" dxfId="543" priority="3739">
      <formula>LEN(TRIM(G63))=0</formula>
    </cfRule>
  </conditionalFormatting>
  <conditionalFormatting sqref="F63:F64">
    <cfRule type="containsBlanks" dxfId="542" priority="3740">
      <formula>LEN(TRIM(F63))=0</formula>
    </cfRule>
  </conditionalFormatting>
  <conditionalFormatting sqref="G24">
    <cfRule type="containsBlanks" dxfId="541" priority="3737">
      <formula>LEN(TRIM(G24))=0</formula>
    </cfRule>
  </conditionalFormatting>
  <conditionalFormatting sqref="F24">
    <cfRule type="containsBlanks" dxfId="540" priority="3738">
      <formula>LEN(TRIM(F24))=0</formula>
    </cfRule>
  </conditionalFormatting>
  <conditionalFormatting sqref="G30:G31">
    <cfRule type="containsBlanks" dxfId="539" priority="3735">
      <formula>LEN(TRIM(G30))=0</formula>
    </cfRule>
  </conditionalFormatting>
  <conditionalFormatting sqref="F30:F31">
    <cfRule type="containsBlanks" dxfId="538" priority="3736">
      <formula>LEN(TRIM(F30))=0</formula>
    </cfRule>
  </conditionalFormatting>
  <conditionalFormatting sqref="G83:G89">
    <cfRule type="containsBlanks" dxfId="537" priority="3717">
      <formula>LEN(TRIM(G83))=0</formula>
    </cfRule>
  </conditionalFormatting>
  <conditionalFormatting sqref="F83:F89">
    <cfRule type="containsBlanks" dxfId="536" priority="3718">
      <formula>LEN(TRIM(F83))=0</formula>
    </cfRule>
  </conditionalFormatting>
  <conditionalFormatting sqref="G94">
    <cfRule type="containsBlanks" dxfId="535" priority="3713">
      <formula>LEN(TRIM(G94))=0</formula>
    </cfRule>
  </conditionalFormatting>
  <conditionalFormatting sqref="F94">
    <cfRule type="containsBlanks" dxfId="534" priority="3714">
      <formula>LEN(TRIM(F94))=0</formula>
    </cfRule>
  </conditionalFormatting>
  <conditionalFormatting sqref="G95">
    <cfRule type="containsBlanks" dxfId="533" priority="3711">
      <formula>LEN(TRIM(G95))=0</formula>
    </cfRule>
  </conditionalFormatting>
  <conditionalFormatting sqref="F95">
    <cfRule type="containsBlanks" dxfId="532" priority="3712">
      <formula>LEN(TRIM(F95))=0</formula>
    </cfRule>
  </conditionalFormatting>
  <conditionalFormatting sqref="G69">
    <cfRule type="containsBlanks" dxfId="531" priority="3719">
      <formula>LEN(TRIM(G69))=0</formula>
    </cfRule>
  </conditionalFormatting>
  <conditionalFormatting sqref="F69">
    <cfRule type="containsBlanks" dxfId="530" priority="3720">
      <formula>LEN(TRIM(F69))=0</formula>
    </cfRule>
  </conditionalFormatting>
  <conditionalFormatting sqref="H19">
    <cfRule type="containsBlanks" dxfId="529" priority="2322">
      <formula>LEN(TRIM(H19))=0</formula>
    </cfRule>
    <cfRule type="cellIs" dxfId="528" priority="2323" operator="greaterThan">
      <formula>1</formula>
    </cfRule>
  </conditionalFormatting>
  <conditionalFormatting sqref="H19">
    <cfRule type="iconSet" priority="2324">
      <iconSet>
        <cfvo type="percent" val="0"/>
        <cfvo type="num" val="0.33"/>
        <cfvo type="num" val="0.67"/>
      </iconSet>
    </cfRule>
  </conditionalFormatting>
  <conditionalFormatting sqref="H19">
    <cfRule type="iconSet" priority="2321">
      <iconSet>
        <cfvo type="percent" val="0"/>
        <cfvo type="num" val="0.33"/>
        <cfvo type="num" val="0.67"/>
      </iconSet>
    </cfRule>
  </conditionalFormatting>
  <conditionalFormatting sqref="H19">
    <cfRule type="iconSet" priority="2320">
      <iconSet>
        <cfvo type="percent" val="0"/>
        <cfvo type="num" val="0.33"/>
        <cfvo type="num" val="0.67"/>
      </iconSet>
    </cfRule>
  </conditionalFormatting>
  <conditionalFormatting sqref="G19">
    <cfRule type="containsBlanks" dxfId="527" priority="2318">
      <formula>LEN(TRIM(G19))=0</formula>
    </cfRule>
  </conditionalFormatting>
  <conditionalFormatting sqref="F19">
    <cfRule type="containsBlanks" dxfId="526" priority="2319">
      <formula>LEN(TRIM(F19))=0</formula>
    </cfRule>
  </conditionalFormatting>
  <conditionalFormatting sqref="H105:H107">
    <cfRule type="containsBlanks" dxfId="525" priority="2286">
      <formula>LEN(TRIM(H105))=0</formula>
    </cfRule>
    <cfRule type="cellIs" dxfId="524" priority="2287" operator="greaterThan">
      <formula>1</formula>
    </cfRule>
  </conditionalFormatting>
  <conditionalFormatting sqref="H105:H107">
    <cfRule type="iconSet" priority="2289">
      <iconSet>
        <cfvo type="percent" val="0"/>
        <cfvo type="num" val="0.33"/>
        <cfvo type="num" val="0.67"/>
      </iconSet>
    </cfRule>
  </conditionalFormatting>
  <conditionalFormatting sqref="H105:H107">
    <cfRule type="iconSet" priority="2288">
      <iconSet>
        <cfvo type="percent" val="0"/>
        <cfvo type="num" val="0.33"/>
        <cfvo type="num" val="0.67"/>
      </iconSet>
    </cfRule>
  </conditionalFormatting>
  <conditionalFormatting sqref="H47">
    <cfRule type="containsBlanks" dxfId="523" priority="1593">
      <formula>LEN(TRIM(H47))=0</formula>
    </cfRule>
    <cfRule type="cellIs" dxfId="522" priority="1594" operator="greaterThan">
      <formula>1</formula>
    </cfRule>
  </conditionalFormatting>
  <conditionalFormatting sqref="H47">
    <cfRule type="iconSet" priority="1595">
      <iconSet>
        <cfvo type="percent" val="0"/>
        <cfvo type="num" val="0.33"/>
        <cfvo type="num" val="0.67"/>
      </iconSet>
    </cfRule>
  </conditionalFormatting>
  <conditionalFormatting sqref="H48">
    <cfRule type="containsBlanks" dxfId="521" priority="1568">
      <formula>LEN(TRIM(H48))=0</formula>
    </cfRule>
    <cfRule type="cellIs" dxfId="520" priority="1569" operator="greaterThan">
      <formula>1</formula>
    </cfRule>
  </conditionalFormatting>
  <conditionalFormatting sqref="H48">
    <cfRule type="iconSet" priority="1570">
      <iconSet>
        <cfvo type="percent" val="0"/>
        <cfvo type="num" val="0.33"/>
        <cfvo type="num" val="0.67"/>
      </iconSet>
    </cfRule>
  </conditionalFormatting>
  <conditionalFormatting sqref="G33:G34 G36 G38 G40:G44">
    <cfRule type="containsBlanks" dxfId="519" priority="1544">
      <formula>LEN(TRIM(G33))=0</formula>
    </cfRule>
  </conditionalFormatting>
  <conditionalFormatting sqref="F33:F34 F36 F38 F40:F44">
    <cfRule type="containsBlanks" dxfId="518" priority="1545">
      <formula>LEN(TRIM(F33))=0</formula>
    </cfRule>
  </conditionalFormatting>
  <conditionalFormatting sqref="G35">
    <cfRule type="containsBlanks" dxfId="517" priority="1542">
      <formula>LEN(TRIM(G35))=0</formula>
    </cfRule>
  </conditionalFormatting>
  <conditionalFormatting sqref="F35">
    <cfRule type="containsBlanks" dxfId="516" priority="1543">
      <formula>LEN(TRIM(F35))=0</formula>
    </cfRule>
  </conditionalFormatting>
  <conditionalFormatting sqref="G37">
    <cfRule type="containsBlanks" dxfId="515" priority="1540">
      <formula>LEN(TRIM(G37))=0</formula>
    </cfRule>
  </conditionalFormatting>
  <conditionalFormatting sqref="F37">
    <cfRule type="containsBlanks" dxfId="514" priority="1541">
      <formula>LEN(TRIM(F37))=0</formula>
    </cfRule>
  </conditionalFormatting>
  <conditionalFormatting sqref="G39">
    <cfRule type="containsBlanks" dxfId="513" priority="1538">
      <formula>LEN(TRIM(G39))=0</formula>
    </cfRule>
  </conditionalFormatting>
  <conditionalFormatting sqref="F39">
    <cfRule type="containsBlanks" dxfId="512" priority="1539">
      <formula>LEN(TRIM(F39))=0</formula>
    </cfRule>
  </conditionalFormatting>
  <conditionalFormatting sqref="G45">
    <cfRule type="containsBlanks" dxfId="511" priority="1536">
      <formula>LEN(TRIM(G45))=0</formula>
    </cfRule>
  </conditionalFormatting>
  <conditionalFormatting sqref="F45">
    <cfRule type="containsBlanks" dxfId="510" priority="1537">
      <formula>LEN(TRIM(F45))=0</formula>
    </cfRule>
  </conditionalFormatting>
  <conditionalFormatting sqref="G46">
    <cfRule type="containsBlanks" dxfId="509" priority="1534">
      <formula>LEN(TRIM(G46))=0</formula>
    </cfRule>
  </conditionalFormatting>
  <conditionalFormatting sqref="F46">
    <cfRule type="containsBlanks" dxfId="508" priority="1535">
      <formula>LEN(TRIM(F46))=0</formula>
    </cfRule>
  </conditionalFormatting>
  <conditionalFormatting sqref="G47">
    <cfRule type="containsBlanks" dxfId="507" priority="1532">
      <formula>LEN(TRIM(G47))=0</formula>
    </cfRule>
  </conditionalFormatting>
  <conditionalFormatting sqref="F47">
    <cfRule type="containsBlanks" dxfId="506" priority="1533">
      <formula>LEN(TRIM(F47))=0</formula>
    </cfRule>
  </conditionalFormatting>
  <conditionalFormatting sqref="G48">
    <cfRule type="containsBlanks" dxfId="505" priority="1530">
      <formula>LEN(TRIM(G48))=0</formula>
    </cfRule>
  </conditionalFormatting>
  <conditionalFormatting sqref="F48">
    <cfRule type="containsBlanks" dxfId="504" priority="1531">
      <formula>LEN(TRIM(F48))=0</formula>
    </cfRule>
  </conditionalFormatting>
  <conditionalFormatting sqref="H90">
    <cfRule type="containsBlanks" dxfId="503" priority="1526">
      <formula>LEN(TRIM(H90))=0</formula>
    </cfRule>
    <cfRule type="cellIs" dxfId="502" priority="1527" operator="greaterThan">
      <formula>1</formula>
    </cfRule>
  </conditionalFormatting>
  <conditionalFormatting sqref="H90">
    <cfRule type="iconSet" priority="1529">
      <iconSet>
        <cfvo type="percent" val="0"/>
        <cfvo type="num" val="0.33"/>
        <cfvo type="num" val="0.67"/>
      </iconSet>
    </cfRule>
  </conditionalFormatting>
  <conditionalFormatting sqref="H90">
    <cfRule type="iconSet" priority="1528">
      <iconSet>
        <cfvo type="percent" val="0"/>
        <cfvo type="num" val="0.33"/>
        <cfvo type="num" val="0.67"/>
      </iconSet>
    </cfRule>
  </conditionalFormatting>
  <conditionalFormatting sqref="G90">
    <cfRule type="containsBlanks" dxfId="501" priority="1524">
      <formula>LEN(TRIM(G90))=0</formula>
    </cfRule>
  </conditionalFormatting>
  <conditionalFormatting sqref="F90">
    <cfRule type="containsBlanks" dxfId="500" priority="1525">
      <formula>LEN(TRIM(F90))=0</formula>
    </cfRule>
  </conditionalFormatting>
  <conditionalFormatting sqref="H108">
    <cfRule type="containsBlanks" dxfId="499" priority="1496">
      <formula>LEN(TRIM(H108))=0</formula>
    </cfRule>
    <cfRule type="cellIs" dxfId="498" priority="1497" operator="greaterThan">
      <formula>1</formula>
    </cfRule>
  </conditionalFormatting>
  <conditionalFormatting sqref="H108">
    <cfRule type="iconSet" priority="1499">
      <iconSet>
        <cfvo type="percent" val="0"/>
        <cfvo type="num" val="0.33"/>
        <cfvo type="num" val="0.67"/>
      </iconSet>
    </cfRule>
  </conditionalFormatting>
  <conditionalFormatting sqref="H108">
    <cfRule type="iconSet" priority="1498">
      <iconSet>
        <cfvo type="percent" val="0"/>
        <cfvo type="num" val="0.33"/>
        <cfvo type="num" val="0.67"/>
      </iconSet>
    </cfRule>
  </conditionalFormatting>
  <conditionalFormatting sqref="G98:G105 G107">
    <cfRule type="containsBlanks" dxfId="497" priority="1468">
      <formula>LEN(TRIM(G98))=0</formula>
    </cfRule>
  </conditionalFormatting>
  <conditionalFormatting sqref="F98:F105 F107">
    <cfRule type="containsBlanks" dxfId="496" priority="1469">
      <formula>LEN(TRIM(F98))=0</formula>
    </cfRule>
  </conditionalFormatting>
  <conditionalFormatting sqref="G96">
    <cfRule type="containsBlanks" dxfId="495" priority="1466">
      <formula>LEN(TRIM(G96))=0</formula>
    </cfRule>
  </conditionalFormatting>
  <conditionalFormatting sqref="F96">
    <cfRule type="containsBlanks" dxfId="494" priority="1467">
      <formula>LEN(TRIM(F96))=0</formula>
    </cfRule>
  </conditionalFormatting>
  <conditionalFormatting sqref="G97">
    <cfRule type="containsBlanks" dxfId="493" priority="1464">
      <formula>LEN(TRIM(G97))=0</formula>
    </cfRule>
  </conditionalFormatting>
  <conditionalFormatting sqref="F97">
    <cfRule type="containsBlanks" dxfId="492" priority="1465">
      <formula>LEN(TRIM(F97))=0</formula>
    </cfRule>
  </conditionalFormatting>
  <conditionalFormatting sqref="G106">
    <cfRule type="containsBlanks" dxfId="491" priority="1462">
      <formula>LEN(TRIM(G106))=0</formula>
    </cfRule>
  </conditionalFormatting>
  <conditionalFormatting sqref="F106">
    <cfRule type="containsBlanks" dxfId="490" priority="1463">
      <formula>LEN(TRIM(F106))=0</formula>
    </cfRule>
  </conditionalFormatting>
  <conditionalFormatting sqref="G108">
    <cfRule type="containsBlanks" dxfId="489" priority="1460">
      <formula>LEN(TRIM(G108))=0</formula>
    </cfRule>
  </conditionalFormatting>
  <conditionalFormatting sqref="F108">
    <cfRule type="containsBlanks" dxfId="488" priority="1461">
      <formula>LEN(TRIM(F108))=0</formula>
    </cfRule>
  </conditionalFormatting>
  <conditionalFormatting sqref="P9">
    <cfRule type="containsBlanks" dxfId="487" priority="729">
      <formula>LEN(TRIM(P9))=0</formula>
    </cfRule>
  </conditionalFormatting>
  <conditionalFormatting sqref="O9">
    <cfRule type="containsBlanks" dxfId="486" priority="730">
      <formula>LEN(TRIM(O9))=0</formula>
    </cfRule>
  </conditionalFormatting>
  <conditionalFormatting sqref="Q9 Q17:Q18">
    <cfRule type="containsBlanks" dxfId="485" priority="725">
      <formula>LEN(TRIM(Q9))=0</formula>
    </cfRule>
    <cfRule type="cellIs" dxfId="484" priority="726" operator="greaterThan">
      <formula>1</formula>
    </cfRule>
  </conditionalFormatting>
  <conditionalFormatting sqref="Q9">
    <cfRule type="iconSet" priority="728">
      <iconSet>
        <cfvo type="percent" val="0"/>
        <cfvo type="num" val="0.33"/>
        <cfvo type="num" val="0.67"/>
      </iconSet>
    </cfRule>
  </conditionalFormatting>
  <conditionalFormatting sqref="Q9">
    <cfRule type="iconSet" priority="727">
      <iconSet>
        <cfvo type="percent" val="0"/>
        <cfvo type="num" val="0.33"/>
        <cfvo type="num" val="0.67"/>
      </iconSet>
    </cfRule>
  </conditionalFormatting>
  <conditionalFormatting sqref="P55">
    <cfRule type="containsBlanks" dxfId="483" priority="723">
      <formula>LEN(TRIM(P55))=0</formula>
    </cfRule>
  </conditionalFormatting>
  <conditionalFormatting sqref="O55">
    <cfRule type="containsBlanks" dxfId="482" priority="724">
      <formula>LEN(TRIM(O55))=0</formula>
    </cfRule>
  </conditionalFormatting>
  <conditionalFormatting sqref="Q7">
    <cfRule type="cellIs" dxfId="481" priority="721" operator="lessThan">
      <formula>0</formula>
    </cfRule>
    <cfRule type="colorScale" priority="722">
      <colorScale>
        <cfvo type="num" val="0.33"/>
        <cfvo type="num" val="0.67"/>
        <cfvo type="num" val="1"/>
        <color theme="5" tint="0.39997558519241921"/>
        <color rgb="FFFFFF66"/>
        <color rgb="FF92D050"/>
      </colorScale>
    </cfRule>
  </conditionalFormatting>
  <conditionalFormatting sqref="Q15">
    <cfRule type="cellIs" dxfId="480" priority="719" operator="lessThan">
      <formula>0</formula>
    </cfRule>
    <cfRule type="colorScale" priority="720">
      <colorScale>
        <cfvo type="num" val="0.33"/>
        <cfvo type="num" val="0.67"/>
        <cfvo type="num" val="1"/>
        <color theme="5" tint="0.39997558519241921"/>
        <color rgb="FFFFFF66"/>
        <color rgb="FF92D050"/>
      </colorScale>
    </cfRule>
  </conditionalFormatting>
  <conditionalFormatting sqref="Q21">
    <cfRule type="cellIs" dxfId="479" priority="717" operator="lessThan">
      <formula>0</formula>
    </cfRule>
    <cfRule type="colorScale" priority="718">
      <colorScale>
        <cfvo type="num" val="0.33"/>
        <cfvo type="num" val="0.67"/>
        <cfvo type="num" val="1"/>
        <color theme="5" tint="0.39997558519241921"/>
        <color rgb="FFFFFF66"/>
        <color rgb="FF92D050"/>
      </colorScale>
    </cfRule>
  </conditionalFormatting>
  <conditionalFormatting sqref="Q26">
    <cfRule type="cellIs" dxfId="478" priority="715" operator="lessThan">
      <formula>0</formula>
    </cfRule>
    <cfRule type="colorScale" priority="716">
      <colorScale>
        <cfvo type="num" val="0.33"/>
        <cfvo type="num" val="0.67"/>
        <cfvo type="num" val="1"/>
        <color theme="5" tint="0.39997558519241921"/>
        <color rgb="FFFFFF66"/>
        <color rgb="FF92D050"/>
      </colorScale>
    </cfRule>
  </conditionalFormatting>
  <conditionalFormatting sqref="Q5">
    <cfRule type="colorScale" priority="714">
      <colorScale>
        <cfvo type="num" val="0.33"/>
        <cfvo type="num" val="0.67"/>
        <cfvo type="num" val="1"/>
        <color theme="5" tint="0.39997558519241921"/>
        <color rgb="FFFFFF66"/>
        <color rgb="FF92D050"/>
      </colorScale>
    </cfRule>
  </conditionalFormatting>
  <conditionalFormatting sqref="Q66">
    <cfRule type="cellIs" dxfId="477" priority="712" operator="lessThan">
      <formula>0</formula>
    </cfRule>
    <cfRule type="colorScale" priority="713">
      <colorScale>
        <cfvo type="num" val="0.33"/>
        <cfvo type="num" val="0.67"/>
        <cfvo type="num" val="1"/>
        <color theme="5" tint="0.39997558519241921"/>
        <color rgb="FFFFFF66"/>
        <color rgb="FF92D050"/>
      </colorScale>
    </cfRule>
  </conditionalFormatting>
  <conditionalFormatting sqref="Q81">
    <cfRule type="cellIs" dxfId="476" priority="710" operator="lessThan">
      <formula>0</formula>
    </cfRule>
    <cfRule type="colorScale" priority="711">
      <colorScale>
        <cfvo type="num" val="0.33"/>
        <cfvo type="num" val="0.67"/>
        <cfvo type="num" val="1"/>
        <color theme="5" tint="0.39997558519241921"/>
        <color rgb="FFFFFF66"/>
        <color rgb="FF92D050"/>
      </colorScale>
    </cfRule>
  </conditionalFormatting>
  <conditionalFormatting sqref="Q59">
    <cfRule type="colorScale" priority="709">
      <colorScale>
        <cfvo type="num" val="0.33"/>
        <cfvo type="num" val="0.67"/>
        <cfvo type="num" val="1"/>
        <color theme="5" tint="0.39997558519241921"/>
        <color rgb="FFFFFF66"/>
        <color rgb="FF92D050"/>
      </colorScale>
    </cfRule>
  </conditionalFormatting>
  <conditionalFormatting sqref="Q76">
    <cfRule type="cellIs" dxfId="475" priority="707" operator="lessThan">
      <formula>0</formula>
    </cfRule>
    <cfRule type="colorScale" priority="708">
      <colorScale>
        <cfvo type="num" val="0.33"/>
        <cfvo type="num" val="0.67"/>
        <cfvo type="num" val="1"/>
        <color theme="5" tint="0.39997558519241921"/>
        <color rgb="FFFFFF66"/>
        <color rgb="FF92D050"/>
      </colorScale>
    </cfRule>
  </conditionalFormatting>
  <conditionalFormatting sqref="Q92">
    <cfRule type="cellIs" dxfId="474" priority="705" operator="lessThan">
      <formula>0</formula>
    </cfRule>
    <cfRule type="colorScale" priority="706">
      <colorScale>
        <cfvo type="num" val="0.33"/>
        <cfvo type="num" val="0.67"/>
        <cfvo type="num" val="1"/>
        <color theme="5" tint="0.39997558519241921"/>
        <color rgb="FFFFFF66"/>
        <color rgb="FF92D050"/>
      </colorScale>
    </cfRule>
  </conditionalFormatting>
  <conditionalFormatting sqref="Q74">
    <cfRule type="colorScale" priority="704">
      <colorScale>
        <cfvo type="num" val="0.33"/>
        <cfvo type="num" val="0.67"/>
        <cfvo type="num" val="1"/>
        <color theme="5" tint="0.39997558519241921"/>
        <color rgb="FFFFFF66"/>
        <color rgb="FF92D050"/>
      </colorScale>
    </cfRule>
  </conditionalFormatting>
  <conditionalFormatting sqref="Q53">
    <cfRule type="cellIs" dxfId="473" priority="702" operator="lessThan">
      <formula>0</formula>
    </cfRule>
    <cfRule type="colorScale" priority="703">
      <colorScale>
        <cfvo type="num" val="0.33"/>
        <cfvo type="num" val="0.67"/>
        <cfvo type="num" val="1"/>
        <color theme="5" tint="0.39997558519241921"/>
        <color rgb="FFFFFF66"/>
        <color rgb="FF92D050"/>
      </colorScale>
    </cfRule>
  </conditionalFormatting>
  <conditionalFormatting sqref="O3">
    <cfRule type="colorScale" priority="701">
      <colorScale>
        <cfvo type="num" val="0.33"/>
        <cfvo type="num" val="0.67"/>
        <cfvo type="num" val="1"/>
        <color theme="5" tint="0.39997558519241921"/>
        <color rgb="FFFFFF66"/>
        <color rgb="FF92D050"/>
      </colorScale>
    </cfRule>
  </conditionalFormatting>
  <conditionalFormatting sqref="Q51">
    <cfRule type="colorScale" priority="700">
      <colorScale>
        <cfvo type="num" val="0.33"/>
        <cfvo type="num" val="0.67"/>
        <cfvo type="num" val="1"/>
        <color theme="5" tint="0.39997558519241921"/>
        <color rgb="FFFFFF66"/>
        <color rgb="FF92D050"/>
      </colorScale>
    </cfRule>
  </conditionalFormatting>
  <conditionalFormatting sqref="P11">
    <cfRule type="containsBlanks" dxfId="472" priority="698">
      <formula>LEN(TRIM(P11))=0</formula>
    </cfRule>
  </conditionalFormatting>
  <conditionalFormatting sqref="O11">
    <cfRule type="containsBlanks" dxfId="471" priority="699">
      <formula>LEN(TRIM(O11))=0</formula>
    </cfRule>
  </conditionalFormatting>
  <conditionalFormatting sqref="Q17:Q18">
    <cfRule type="iconSet" priority="731">
      <iconSet>
        <cfvo type="percent" val="0"/>
        <cfvo type="num" val="0.33"/>
        <cfvo type="num" val="0.67"/>
      </iconSet>
    </cfRule>
  </conditionalFormatting>
  <conditionalFormatting sqref="Q61">
    <cfRule type="cellIs" dxfId="470" priority="696" operator="lessThan">
      <formula>0</formula>
    </cfRule>
    <cfRule type="colorScale" priority="697">
      <colorScale>
        <cfvo type="num" val="0.33"/>
        <cfvo type="num" val="0.67"/>
        <cfvo type="num" val="1"/>
        <color theme="5" tint="0.39997558519241921"/>
        <color rgb="FFFFFF66"/>
        <color rgb="FF92D050"/>
      </colorScale>
    </cfRule>
  </conditionalFormatting>
  <conditionalFormatting sqref="P79">
    <cfRule type="containsBlanks" dxfId="469" priority="694">
      <formula>LEN(TRIM(P79))=0</formula>
    </cfRule>
  </conditionalFormatting>
  <conditionalFormatting sqref="O79">
    <cfRule type="containsBlanks" dxfId="468" priority="695">
      <formula>LEN(TRIM(O79))=0</formula>
    </cfRule>
  </conditionalFormatting>
  <conditionalFormatting sqref="Q10">
    <cfRule type="containsBlanks" dxfId="467" priority="690">
      <formula>LEN(TRIM(Q10))=0</formula>
    </cfRule>
    <cfRule type="cellIs" dxfId="466" priority="691" operator="greaterThan">
      <formula>1</formula>
    </cfRule>
  </conditionalFormatting>
  <conditionalFormatting sqref="Q11">
    <cfRule type="containsBlanks" dxfId="465" priority="686">
      <formula>LEN(TRIM(Q11))=0</formula>
    </cfRule>
    <cfRule type="cellIs" dxfId="464" priority="687" operator="greaterThan">
      <formula>1</formula>
    </cfRule>
  </conditionalFormatting>
  <conditionalFormatting sqref="Q12">
    <cfRule type="containsBlanks" dxfId="463" priority="682">
      <formula>LEN(TRIM(Q12))=0</formula>
    </cfRule>
    <cfRule type="cellIs" dxfId="462" priority="683" operator="greaterThan">
      <formula>1</formula>
    </cfRule>
  </conditionalFormatting>
  <conditionalFormatting sqref="Q28:Q29 Q31:Q46">
    <cfRule type="containsBlanks" dxfId="461" priority="664">
      <formula>LEN(TRIM(Q28))=0</formula>
    </cfRule>
    <cfRule type="cellIs" dxfId="460" priority="665" operator="greaterThan">
      <formula>1</formula>
    </cfRule>
  </conditionalFormatting>
  <conditionalFormatting sqref="Q63:Q64">
    <cfRule type="containsBlanks" dxfId="459" priority="672">
      <formula>LEN(TRIM(Q63))=0</formula>
    </cfRule>
    <cfRule type="cellIs" dxfId="458" priority="673" operator="greaterThan">
      <formula>1</formula>
    </cfRule>
  </conditionalFormatting>
  <conditionalFormatting sqref="Q10">
    <cfRule type="iconSet" priority="693">
      <iconSet>
        <cfvo type="percent" val="0"/>
        <cfvo type="num" val="0.33"/>
        <cfvo type="num" val="0.67"/>
      </iconSet>
    </cfRule>
  </conditionalFormatting>
  <conditionalFormatting sqref="Q10">
    <cfRule type="iconSet" priority="692">
      <iconSet>
        <cfvo type="percent" val="0"/>
        <cfvo type="num" val="0.33"/>
        <cfvo type="num" val="0.67"/>
      </iconSet>
    </cfRule>
  </conditionalFormatting>
  <conditionalFormatting sqref="Q11">
    <cfRule type="iconSet" priority="689">
      <iconSet>
        <cfvo type="percent" val="0"/>
        <cfvo type="num" val="0.33"/>
        <cfvo type="num" val="0.67"/>
      </iconSet>
    </cfRule>
  </conditionalFormatting>
  <conditionalFormatting sqref="Q11">
    <cfRule type="iconSet" priority="688">
      <iconSet>
        <cfvo type="percent" val="0"/>
        <cfvo type="num" val="0.33"/>
        <cfvo type="num" val="0.67"/>
      </iconSet>
    </cfRule>
  </conditionalFormatting>
  <conditionalFormatting sqref="Q12">
    <cfRule type="iconSet" priority="685">
      <iconSet>
        <cfvo type="percent" val="0"/>
        <cfvo type="num" val="0.33"/>
        <cfvo type="num" val="0.67"/>
      </iconSet>
    </cfRule>
  </conditionalFormatting>
  <conditionalFormatting sqref="Q12">
    <cfRule type="iconSet" priority="684">
      <iconSet>
        <cfvo type="percent" val="0"/>
        <cfvo type="num" val="0.33"/>
        <cfvo type="num" val="0.67"/>
      </iconSet>
    </cfRule>
  </conditionalFormatting>
  <conditionalFormatting sqref="Q13">
    <cfRule type="containsBlanks" dxfId="457" priority="678">
      <formula>LEN(TRIM(Q13))=0</formula>
    </cfRule>
    <cfRule type="cellIs" dxfId="456" priority="679" operator="greaterThan">
      <formula>1</formula>
    </cfRule>
  </conditionalFormatting>
  <conditionalFormatting sqref="Q13">
    <cfRule type="iconSet" priority="681">
      <iconSet>
        <cfvo type="percent" val="0"/>
        <cfvo type="num" val="0.33"/>
        <cfvo type="num" val="0.67"/>
      </iconSet>
    </cfRule>
  </conditionalFormatting>
  <conditionalFormatting sqref="Q13">
    <cfRule type="iconSet" priority="680">
      <iconSet>
        <cfvo type="percent" val="0"/>
        <cfvo type="num" val="0.33"/>
        <cfvo type="num" val="0.67"/>
      </iconSet>
    </cfRule>
  </conditionalFormatting>
  <conditionalFormatting sqref="Q17:Q18">
    <cfRule type="iconSet" priority="677">
      <iconSet>
        <cfvo type="percent" val="0"/>
        <cfvo type="num" val="0.33"/>
        <cfvo type="num" val="0.67"/>
      </iconSet>
    </cfRule>
  </conditionalFormatting>
  <conditionalFormatting sqref="Q17:Q18">
    <cfRule type="iconSet" priority="676">
      <iconSet>
        <cfvo type="percent" val="0"/>
        <cfvo type="num" val="0.33"/>
        <cfvo type="num" val="0.67"/>
      </iconSet>
    </cfRule>
  </conditionalFormatting>
  <conditionalFormatting sqref="Q63:Q64">
    <cfRule type="iconSet" priority="675">
      <iconSet>
        <cfvo type="percent" val="0"/>
        <cfvo type="num" val="0.33"/>
        <cfvo type="num" val="0.67"/>
      </iconSet>
    </cfRule>
  </conditionalFormatting>
  <conditionalFormatting sqref="Q63:Q64">
    <cfRule type="iconSet" priority="674">
      <iconSet>
        <cfvo type="percent" val="0"/>
        <cfvo type="num" val="0.33"/>
        <cfvo type="num" val="0.67"/>
      </iconSet>
    </cfRule>
  </conditionalFormatting>
  <conditionalFormatting sqref="Q23">
    <cfRule type="containsBlanks" dxfId="455" priority="668">
      <formula>LEN(TRIM(Q23))=0</formula>
    </cfRule>
    <cfRule type="cellIs" dxfId="454" priority="669" operator="greaterThan">
      <formula>1</formula>
    </cfRule>
  </conditionalFormatting>
  <conditionalFormatting sqref="Q23">
    <cfRule type="iconSet" priority="671">
      <iconSet>
        <cfvo type="percent" val="0"/>
        <cfvo type="num" val="0.33"/>
        <cfvo type="num" val="0.67"/>
      </iconSet>
    </cfRule>
  </conditionalFormatting>
  <conditionalFormatting sqref="Q23">
    <cfRule type="iconSet" priority="670">
      <iconSet>
        <cfvo type="percent" val="0"/>
        <cfvo type="num" val="0.33"/>
        <cfvo type="num" val="0.67"/>
      </iconSet>
    </cfRule>
  </conditionalFormatting>
  <conditionalFormatting sqref="Q28:Q29 Q31:Q46">
    <cfRule type="iconSet" priority="667">
      <iconSet>
        <cfvo type="percent" val="0"/>
        <cfvo type="num" val="0.33"/>
        <cfvo type="num" val="0.67"/>
      </iconSet>
    </cfRule>
  </conditionalFormatting>
  <conditionalFormatting sqref="Q28:Q29">
    <cfRule type="iconSet" priority="666">
      <iconSet>
        <cfvo type="percent" val="0"/>
        <cfvo type="num" val="0.33"/>
        <cfvo type="num" val="0.67"/>
      </iconSet>
    </cfRule>
  </conditionalFormatting>
  <conditionalFormatting sqref="Q55">
    <cfRule type="containsBlanks" dxfId="453" priority="660">
      <formula>LEN(TRIM(Q55))=0</formula>
    </cfRule>
    <cfRule type="cellIs" dxfId="452" priority="661" operator="greaterThan">
      <formula>1</formula>
    </cfRule>
  </conditionalFormatting>
  <conditionalFormatting sqref="Q55">
    <cfRule type="iconSet" priority="663">
      <iconSet>
        <cfvo type="percent" val="0"/>
        <cfvo type="num" val="0.33"/>
        <cfvo type="num" val="0.67"/>
      </iconSet>
    </cfRule>
  </conditionalFormatting>
  <conditionalFormatting sqref="Q55">
    <cfRule type="iconSet" priority="662">
      <iconSet>
        <cfvo type="percent" val="0"/>
        <cfvo type="num" val="0.33"/>
        <cfvo type="num" val="0.67"/>
      </iconSet>
    </cfRule>
  </conditionalFormatting>
  <conditionalFormatting sqref="Q68:Q70">
    <cfRule type="containsBlanks" dxfId="451" priority="656">
      <formula>LEN(TRIM(Q68))=0</formula>
    </cfRule>
    <cfRule type="cellIs" dxfId="450" priority="657" operator="greaterThan">
      <formula>1</formula>
    </cfRule>
  </conditionalFormatting>
  <conditionalFormatting sqref="Q68:Q70">
    <cfRule type="iconSet" priority="659">
      <iconSet>
        <cfvo type="percent" val="0"/>
        <cfvo type="num" val="0.33"/>
        <cfvo type="num" val="0.67"/>
      </iconSet>
    </cfRule>
  </conditionalFormatting>
  <conditionalFormatting sqref="Q68:Q70">
    <cfRule type="iconSet" priority="658">
      <iconSet>
        <cfvo type="percent" val="0"/>
        <cfvo type="num" val="0.33"/>
        <cfvo type="num" val="0.67"/>
      </iconSet>
    </cfRule>
  </conditionalFormatting>
  <conditionalFormatting sqref="Q78:Q79">
    <cfRule type="containsBlanks" dxfId="449" priority="652">
      <formula>LEN(TRIM(Q78))=0</formula>
    </cfRule>
    <cfRule type="cellIs" dxfId="448" priority="653" operator="greaterThan">
      <formula>1</formula>
    </cfRule>
  </conditionalFormatting>
  <conditionalFormatting sqref="Q78:Q79">
    <cfRule type="iconSet" priority="655">
      <iconSet>
        <cfvo type="percent" val="0"/>
        <cfvo type="num" val="0.33"/>
        <cfvo type="num" val="0.67"/>
      </iconSet>
    </cfRule>
  </conditionalFormatting>
  <conditionalFormatting sqref="Q78:Q79">
    <cfRule type="iconSet" priority="654">
      <iconSet>
        <cfvo type="percent" val="0"/>
        <cfvo type="num" val="0.33"/>
        <cfvo type="num" val="0.67"/>
      </iconSet>
    </cfRule>
  </conditionalFormatting>
  <conditionalFormatting sqref="Q83:Q89">
    <cfRule type="containsBlanks" dxfId="447" priority="648">
      <formula>LEN(TRIM(Q83))=0</formula>
    </cfRule>
    <cfRule type="cellIs" dxfId="446" priority="649" operator="greaterThan">
      <formula>1</formula>
    </cfRule>
  </conditionalFormatting>
  <conditionalFormatting sqref="Q83:Q89">
    <cfRule type="iconSet" priority="651">
      <iconSet>
        <cfvo type="percent" val="0"/>
        <cfvo type="num" val="0.33"/>
        <cfvo type="num" val="0.67"/>
      </iconSet>
    </cfRule>
  </conditionalFormatting>
  <conditionalFormatting sqref="Q83:Q89">
    <cfRule type="iconSet" priority="650">
      <iconSet>
        <cfvo type="percent" val="0"/>
        <cfvo type="num" val="0.33"/>
        <cfvo type="num" val="0.67"/>
      </iconSet>
    </cfRule>
  </conditionalFormatting>
  <conditionalFormatting sqref="Q94:Q104">
    <cfRule type="containsBlanks" dxfId="445" priority="644">
      <formula>LEN(TRIM(Q94))=0</formula>
    </cfRule>
    <cfRule type="cellIs" dxfId="444" priority="645" operator="greaterThan">
      <formula>1</formula>
    </cfRule>
  </conditionalFormatting>
  <conditionalFormatting sqref="Q94:Q104">
    <cfRule type="iconSet" priority="647">
      <iconSet>
        <cfvo type="percent" val="0"/>
        <cfvo type="num" val="0.33"/>
        <cfvo type="num" val="0.67"/>
      </iconSet>
    </cfRule>
  </conditionalFormatting>
  <conditionalFormatting sqref="Q94:Q104">
    <cfRule type="iconSet" priority="646">
      <iconSet>
        <cfvo type="percent" val="0"/>
        <cfvo type="num" val="0.33"/>
        <cfvo type="num" val="0.67"/>
      </iconSet>
    </cfRule>
  </conditionalFormatting>
  <conditionalFormatting sqref="Q71">
    <cfRule type="containsBlanks" dxfId="443" priority="640">
      <formula>LEN(TRIM(Q71))=0</formula>
    </cfRule>
    <cfRule type="cellIs" dxfId="442" priority="641" operator="greaterThan">
      <formula>1</formula>
    </cfRule>
  </conditionalFormatting>
  <conditionalFormatting sqref="Q71">
    <cfRule type="iconSet" priority="643">
      <iconSet>
        <cfvo type="percent" val="0"/>
        <cfvo type="num" val="0.33"/>
        <cfvo type="num" val="0.67"/>
      </iconSet>
    </cfRule>
  </conditionalFormatting>
  <conditionalFormatting sqref="Q71">
    <cfRule type="iconSet" priority="642">
      <iconSet>
        <cfvo type="percent" val="0"/>
        <cfvo type="num" val="0.33"/>
        <cfvo type="num" val="0.67"/>
      </iconSet>
    </cfRule>
  </conditionalFormatting>
  <conditionalFormatting sqref="Q24">
    <cfRule type="containsBlanks" dxfId="441" priority="636">
      <formula>LEN(TRIM(Q24))=0</formula>
    </cfRule>
    <cfRule type="cellIs" dxfId="440" priority="637" operator="greaterThan">
      <formula>1</formula>
    </cfRule>
  </conditionalFormatting>
  <conditionalFormatting sqref="Q24">
    <cfRule type="iconSet" priority="639">
      <iconSet>
        <cfvo type="percent" val="0"/>
        <cfvo type="num" val="0.33"/>
        <cfvo type="num" val="0.67"/>
      </iconSet>
    </cfRule>
  </conditionalFormatting>
  <conditionalFormatting sqref="Q24">
    <cfRule type="iconSet" priority="638">
      <iconSet>
        <cfvo type="percent" val="0"/>
        <cfvo type="num" val="0.33"/>
        <cfvo type="num" val="0.67"/>
      </iconSet>
    </cfRule>
  </conditionalFormatting>
  <conditionalFormatting sqref="Q30">
    <cfRule type="containsBlanks" dxfId="439" priority="632">
      <formula>LEN(TRIM(Q30))=0</formula>
    </cfRule>
    <cfRule type="cellIs" dxfId="438" priority="633" operator="greaterThan">
      <formula>1</formula>
    </cfRule>
  </conditionalFormatting>
  <conditionalFormatting sqref="Q30">
    <cfRule type="iconSet" priority="635">
      <iconSet>
        <cfvo type="percent" val="0"/>
        <cfvo type="num" val="0.33"/>
        <cfvo type="num" val="0.67"/>
      </iconSet>
    </cfRule>
  </conditionalFormatting>
  <conditionalFormatting sqref="Q30">
    <cfRule type="iconSet" priority="634">
      <iconSet>
        <cfvo type="percent" val="0"/>
        <cfvo type="num" val="0.33"/>
        <cfvo type="num" val="0.67"/>
      </iconSet>
    </cfRule>
  </conditionalFormatting>
  <conditionalFormatting sqref="P10">
    <cfRule type="containsBlanks" dxfId="437" priority="630">
      <formula>LEN(TRIM(P10))=0</formula>
    </cfRule>
  </conditionalFormatting>
  <conditionalFormatting sqref="O10">
    <cfRule type="containsBlanks" dxfId="436" priority="631">
      <formula>LEN(TRIM(O10))=0</formula>
    </cfRule>
  </conditionalFormatting>
  <conditionalFormatting sqref="P17:P18">
    <cfRule type="containsBlanks" dxfId="435" priority="628">
      <formula>LEN(TRIM(P17))=0</formula>
    </cfRule>
  </conditionalFormatting>
  <conditionalFormatting sqref="O17:O18">
    <cfRule type="containsBlanks" dxfId="434" priority="629">
      <formula>LEN(TRIM(O17))=0</formula>
    </cfRule>
  </conditionalFormatting>
  <conditionalFormatting sqref="P23">
    <cfRule type="containsBlanks" dxfId="433" priority="626">
      <formula>LEN(TRIM(P23))=0</formula>
    </cfRule>
  </conditionalFormatting>
  <conditionalFormatting sqref="O23">
    <cfRule type="containsBlanks" dxfId="432" priority="627">
      <formula>LEN(TRIM(O23))=0</formula>
    </cfRule>
  </conditionalFormatting>
  <conditionalFormatting sqref="P28:P29 P32">
    <cfRule type="containsBlanks" dxfId="431" priority="624">
      <formula>LEN(TRIM(P28))=0</formula>
    </cfRule>
  </conditionalFormatting>
  <conditionalFormatting sqref="O28:O29 O32">
    <cfRule type="containsBlanks" dxfId="430" priority="625">
      <formula>LEN(TRIM(O28))=0</formula>
    </cfRule>
  </conditionalFormatting>
  <conditionalFormatting sqref="P68 P70:P71">
    <cfRule type="containsBlanks" dxfId="429" priority="622">
      <formula>LEN(TRIM(P68))=0</formula>
    </cfRule>
  </conditionalFormatting>
  <conditionalFormatting sqref="O68 O70:O71">
    <cfRule type="containsBlanks" dxfId="428" priority="623">
      <formula>LEN(TRIM(O68))=0</formula>
    </cfRule>
  </conditionalFormatting>
  <conditionalFormatting sqref="P78">
    <cfRule type="containsBlanks" dxfId="427" priority="620">
      <formula>LEN(TRIM(P78))=0</formula>
    </cfRule>
  </conditionalFormatting>
  <conditionalFormatting sqref="O78">
    <cfRule type="containsBlanks" dxfId="426" priority="621">
      <formula>LEN(TRIM(O78))=0</formula>
    </cfRule>
  </conditionalFormatting>
  <conditionalFormatting sqref="P12">
    <cfRule type="containsBlanks" dxfId="425" priority="618">
      <formula>LEN(TRIM(P12))=0</formula>
    </cfRule>
  </conditionalFormatting>
  <conditionalFormatting sqref="O12">
    <cfRule type="containsBlanks" dxfId="424" priority="619">
      <formula>LEN(TRIM(O12))=0</formula>
    </cfRule>
  </conditionalFormatting>
  <conditionalFormatting sqref="P13">
    <cfRule type="containsBlanks" dxfId="423" priority="616">
      <formula>LEN(TRIM(P13))=0</formula>
    </cfRule>
  </conditionalFormatting>
  <conditionalFormatting sqref="O13">
    <cfRule type="containsBlanks" dxfId="422" priority="617">
      <formula>LEN(TRIM(O13))=0</formula>
    </cfRule>
  </conditionalFormatting>
  <conditionalFormatting sqref="P63:P64">
    <cfRule type="containsBlanks" dxfId="421" priority="614">
      <formula>LEN(TRIM(P63))=0</formula>
    </cfRule>
  </conditionalFormatting>
  <conditionalFormatting sqref="O63:O64">
    <cfRule type="containsBlanks" dxfId="420" priority="615">
      <formula>LEN(TRIM(O63))=0</formula>
    </cfRule>
  </conditionalFormatting>
  <conditionalFormatting sqref="P24">
    <cfRule type="containsBlanks" dxfId="419" priority="612">
      <formula>LEN(TRIM(P24))=0</formula>
    </cfRule>
  </conditionalFormatting>
  <conditionalFormatting sqref="O24">
    <cfRule type="containsBlanks" dxfId="418" priority="613">
      <formula>LEN(TRIM(O24))=0</formula>
    </cfRule>
  </conditionalFormatting>
  <conditionalFormatting sqref="P30:P31">
    <cfRule type="containsBlanks" dxfId="417" priority="610">
      <formula>LEN(TRIM(P30))=0</formula>
    </cfRule>
  </conditionalFormatting>
  <conditionalFormatting sqref="O30:O31">
    <cfRule type="containsBlanks" dxfId="416" priority="611">
      <formula>LEN(TRIM(O30))=0</formula>
    </cfRule>
  </conditionalFormatting>
  <conditionalFormatting sqref="P83:P89">
    <cfRule type="containsBlanks" dxfId="415" priority="606">
      <formula>LEN(TRIM(P83))=0</formula>
    </cfRule>
  </conditionalFormatting>
  <conditionalFormatting sqref="O83:O89">
    <cfRule type="containsBlanks" dxfId="414" priority="607">
      <formula>LEN(TRIM(O83))=0</formula>
    </cfRule>
  </conditionalFormatting>
  <conditionalFormatting sqref="P94">
    <cfRule type="containsBlanks" dxfId="413" priority="604">
      <formula>LEN(TRIM(P94))=0</formula>
    </cfRule>
  </conditionalFormatting>
  <conditionalFormatting sqref="O94">
    <cfRule type="containsBlanks" dxfId="412" priority="605">
      <formula>LEN(TRIM(O94))=0</formula>
    </cfRule>
  </conditionalFormatting>
  <conditionalFormatting sqref="P95">
    <cfRule type="containsBlanks" dxfId="411" priority="602">
      <formula>LEN(TRIM(P95))=0</formula>
    </cfRule>
  </conditionalFormatting>
  <conditionalFormatting sqref="O95">
    <cfRule type="containsBlanks" dxfId="410" priority="603">
      <formula>LEN(TRIM(O95))=0</formula>
    </cfRule>
  </conditionalFormatting>
  <conditionalFormatting sqref="P69">
    <cfRule type="containsBlanks" dxfId="409" priority="608">
      <formula>LEN(TRIM(P69))=0</formula>
    </cfRule>
  </conditionalFormatting>
  <conditionalFormatting sqref="O69">
    <cfRule type="containsBlanks" dxfId="408" priority="609">
      <formula>LEN(TRIM(O69))=0</formula>
    </cfRule>
  </conditionalFormatting>
  <conditionalFormatting sqref="Q19">
    <cfRule type="containsBlanks" dxfId="407" priority="599">
      <formula>LEN(TRIM(Q19))=0</formula>
    </cfRule>
    <cfRule type="cellIs" dxfId="406" priority="600" operator="greaterThan">
      <formula>1</formula>
    </cfRule>
  </conditionalFormatting>
  <conditionalFormatting sqref="Q19">
    <cfRule type="iconSet" priority="601">
      <iconSet>
        <cfvo type="percent" val="0"/>
        <cfvo type="num" val="0.33"/>
        <cfvo type="num" val="0.67"/>
      </iconSet>
    </cfRule>
  </conditionalFormatting>
  <conditionalFormatting sqref="Q19">
    <cfRule type="iconSet" priority="598">
      <iconSet>
        <cfvo type="percent" val="0"/>
        <cfvo type="num" val="0.33"/>
        <cfvo type="num" val="0.67"/>
      </iconSet>
    </cfRule>
  </conditionalFormatting>
  <conditionalFormatting sqref="Q19">
    <cfRule type="iconSet" priority="597">
      <iconSet>
        <cfvo type="percent" val="0"/>
        <cfvo type="num" val="0.33"/>
        <cfvo type="num" val="0.67"/>
      </iconSet>
    </cfRule>
  </conditionalFormatting>
  <conditionalFormatting sqref="P19">
    <cfRule type="containsBlanks" dxfId="405" priority="595">
      <formula>LEN(TRIM(P19))=0</formula>
    </cfRule>
  </conditionalFormatting>
  <conditionalFormatting sqref="O19">
    <cfRule type="containsBlanks" dxfId="404" priority="596">
      <formula>LEN(TRIM(O19))=0</formula>
    </cfRule>
  </conditionalFormatting>
  <conditionalFormatting sqref="Q105:Q107">
    <cfRule type="containsBlanks" dxfId="403" priority="591">
      <formula>LEN(TRIM(Q105))=0</formula>
    </cfRule>
    <cfRule type="cellIs" dxfId="402" priority="592" operator="greaterThan">
      <formula>1</formula>
    </cfRule>
  </conditionalFormatting>
  <conditionalFormatting sqref="Q105:Q107">
    <cfRule type="iconSet" priority="594">
      <iconSet>
        <cfvo type="percent" val="0"/>
        <cfvo type="num" val="0.33"/>
        <cfvo type="num" val="0.67"/>
      </iconSet>
    </cfRule>
  </conditionalFormatting>
  <conditionalFormatting sqref="Q105:Q107">
    <cfRule type="iconSet" priority="593">
      <iconSet>
        <cfvo type="percent" val="0"/>
        <cfvo type="num" val="0.33"/>
        <cfvo type="num" val="0.67"/>
      </iconSet>
    </cfRule>
  </conditionalFormatting>
  <conditionalFormatting sqref="Q47">
    <cfRule type="containsBlanks" dxfId="401" priority="588">
      <formula>LEN(TRIM(Q47))=0</formula>
    </cfRule>
    <cfRule type="cellIs" dxfId="400" priority="589" operator="greaterThan">
      <formula>1</formula>
    </cfRule>
  </conditionalFormatting>
  <conditionalFormatting sqref="Q47">
    <cfRule type="iconSet" priority="590">
      <iconSet>
        <cfvo type="percent" val="0"/>
        <cfvo type="num" val="0.33"/>
        <cfvo type="num" val="0.67"/>
      </iconSet>
    </cfRule>
  </conditionalFormatting>
  <conditionalFormatting sqref="Q48">
    <cfRule type="containsBlanks" dxfId="399" priority="585">
      <formula>LEN(TRIM(Q48))=0</formula>
    </cfRule>
    <cfRule type="cellIs" dxfId="398" priority="586" operator="greaterThan">
      <formula>1</formula>
    </cfRule>
  </conditionalFormatting>
  <conditionalFormatting sqref="Q48">
    <cfRule type="iconSet" priority="587">
      <iconSet>
        <cfvo type="percent" val="0"/>
        <cfvo type="num" val="0.33"/>
        <cfvo type="num" val="0.67"/>
      </iconSet>
    </cfRule>
  </conditionalFormatting>
  <conditionalFormatting sqref="P33:P34 P36 P38 P40:P44">
    <cfRule type="containsBlanks" dxfId="397" priority="583">
      <formula>LEN(TRIM(P33))=0</formula>
    </cfRule>
  </conditionalFormatting>
  <conditionalFormatting sqref="O33:O34 O36 O38 O40:O44">
    <cfRule type="containsBlanks" dxfId="396" priority="584">
      <formula>LEN(TRIM(O33))=0</formula>
    </cfRule>
  </conditionalFormatting>
  <conditionalFormatting sqref="P35">
    <cfRule type="containsBlanks" dxfId="395" priority="581">
      <formula>LEN(TRIM(P35))=0</formula>
    </cfRule>
  </conditionalFormatting>
  <conditionalFormatting sqref="O35">
    <cfRule type="containsBlanks" dxfId="394" priority="582">
      <formula>LEN(TRIM(O35))=0</formula>
    </cfRule>
  </conditionalFormatting>
  <conditionalFormatting sqref="P37">
    <cfRule type="containsBlanks" dxfId="393" priority="579">
      <formula>LEN(TRIM(P37))=0</formula>
    </cfRule>
  </conditionalFormatting>
  <conditionalFormatting sqref="O37">
    <cfRule type="containsBlanks" dxfId="392" priority="580">
      <formula>LEN(TRIM(O37))=0</formula>
    </cfRule>
  </conditionalFormatting>
  <conditionalFormatting sqref="P39">
    <cfRule type="containsBlanks" dxfId="391" priority="577">
      <formula>LEN(TRIM(P39))=0</formula>
    </cfRule>
  </conditionalFormatting>
  <conditionalFormatting sqref="O39">
    <cfRule type="containsBlanks" dxfId="390" priority="578">
      <formula>LEN(TRIM(O39))=0</formula>
    </cfRule>
  </conditionalFormatting>
  <conditionalFormatting sqref="P45">
    <cfRule type="containsBlanks" dxfId="389" priority="575">
      <formula>LEN(TRIM(P45))=0</formula>
    </cfRule>
  </conditionalFormatting>
  <conditionalFormatting sqref="O45">
    <cfRule type="containsBlanks" dxfId="388" priority="576">
      <formula>LEN(TRIM(O45))=0</formula>
    </cfRule>
  </conditionalFormatting>
  <conditionalFormatting sqref="P46">
    <cfRule type="containsBlanks" dxfId="387" priority="573">
      <formula>LEN(TRIM(P46))=0</formula>
    </cfRule>
  </conditionalFormatting>
  <conditionalFormatting sqref="O46">
    <cfRule type="containsBlanks" dxfId="386" priority="574">
      <formula>LEN(TRIM(O46))=0</formula>
    </cfRule>
  </conditionalFormatting>
  <conditionalFormatting sqref="P47">
    <cfRule type="containsBlanks" dxfId="385" priority="571">
      <formula>LEN(TRIM(P47))=0</formula>
    </cfRule>
  </conditionalFormatting>
  <conditionalFormatting sqref="O47">
    <cfRule type="containsBlanks" dxfId="384" priority="572">
      <formula>LEN(TRIM(O47))=0</formula>
    </cfRule>
  </conditionalFormatting>
  <conditionalFormatting sqref="P48">
    <cfRule type="containsBlanks" dxfId="383" priority="569">
      <formula>LEN(TRIM(P48))=0</formula>
    </cfRule>
  </conditionalFormatting>
  <conditionalFormatting sqref="O48">
    <cfRule type="containsBlanks" dxfId="382" priority="570">
      <formula>LEN(TRIM(O48))=0</formula>
    </cfRule>
  </conditionalFormatting>
  <conditionalFormatting sqref="Q90">
    <cfRule type="containsBlanks" dxfId="381" priority="565">
      <formula>LEN(TRIM(Q90))=0</formula>
    </cfRule>
    <cfRule type="cellIs" dxfId="380" priority="566" operator="greaterThan">
      <formula>1</formula>
    </cfRule>
  </conditionalFormatting>
  <conditionalFormatting sqref="Q90">
    <cfRule type="iconSet" priority="568">
      <iconSet>
        <cfvo type="percent" val="0"/>
        <cfvo type="num" val="0.33"/>
        <cfvo type="num" val="0.67"/>
      </iconSet>
    </cfRule>
  </conditionalFormatting>
  <conditionalFormatting sqref="Q90">
    <cfRule type="iconSet" priority="567">
      <iconSet>
        <cfvo type="percent" val="0"/>
        <cfvo type="num" val="0.33"/>
        <cfvo type="num" val="0.67"/>
      </iconSet>
    </cfRule>
  </conditionalFormatting>
  <conditionalFormatting sqref="P90">
    <cfRule type="containsBlanks" dxfId="379" priority="563">
      <formula>LEN(TRIM(P90))=0</formula>
    </cfRule>
  </conditionalFormatting>
  <conditionalFormatting sqref="O90">
    <cfRule type="containsBlanks" dxfId="378" priority="564">
      <formula>LEN(TRIM(O90))=0</formula>
    </cfRule>
  </conditionalFormatting>
  <conditionalFormatting sqref="Q108">
    <cfRule type="containsBlanks" dxfId="377" priority="559">
      <formula>LEN(TRIM(Q108))=0</formula>
    </cfRule>
    <cfRule type="cellIs" dxfId="376" priority="560" operator="greaterThan">
      <formula>1</formula>
    </cfRule>
  </conditionalFormatting>
  <conditionalFormatting sqref="Q108">
    <cfRule type="iconSet" priority="562">
      <iconSet>
        <cfvo type="percent" val="0"/>
        <cfvo type="num" val="0.33"/>
        <cfvo type="num" val="0.67"/>
      </iconSet>
    </cfRule>
  </conditionalFormatting>
  <conditionalFormatting sqref="Q108">
    <cfRule type="iconSet" priority="561">
      <iconSet>
        <cfvo type="percent" val="0"/>
        <cfvo type="num" val="0.33"/>
        <cfvo type="num" val="0.67"/>
      </iconSet>
    </cfRule>
  </conditionalFormatting>
  <conditionalFormatting sqref="P98:P105 P107">
    <cfRule type="containsBlanks" dxfId="375" priority="557">
      <formula>LEN(TRIM(P98))=0</formula>
    </cfRule>
  </conditionalFormatting>
  <conditionalFormatting sqref="O98:O105 O107">
    <cfRule type="containsBlanks" dxfId="374" priority="558">
      <formula>LEN(TRIM(O98))=0</formula>
    </cfRule>
  </conditionalFormatting>
  <conditionalFormatting sqref="P96">
    <cfRule type="containsBlanks" dxfId="373" priority="555">
      <formula>LEN(TRIM(P96))=0</formula>
    </cfRule>
  </conditionalFormatting>
  <conditionalFormatting sqref="O96">
    <cfRule type="containsBlanks" dxfId="372" priority="556">
      <formula>LEN(TRIM(O96))=0</formula>
    </cfRule>
  </conditionalFormatting>
  <conditionalFormatting sqref="P97">
    <cfRule type="containsBlanks" dxfId="371" priority="553">
      <formula>LEN(TRIM(P97))=0</formula>
    </cfRule>
  </conditionalFormatting>
  <conditionalFormatting sqref="O97">
    <cfRule type="containsBlanks" dxfId="370" priority="554">
      <formula>LEN(TRIM(O97))=0</formula>
    </cfRule>
  </conditionalFormatting>
  <conditionalFormatting sqref="P106">
    <cfRule type="containsBlanks" dxfId="369" priority="551">
      <formula>LEN(TRIM(P106))=0</formula>
    </cfRule>
  </conditionalFormatting>
  <conditionalFormatting sqref="O106">
    <cfRule type="containsBlanks" dxfId="368" priority="552">
      <formula>LEN(TRIM(O106))=0</formula>
    </cfRule>
  </conditionalFormatting>
  <conditionalFormatting sqref="P108">
    <cfRule type="containsBlanks" dxfId="367" priority="549">
      <formula>LEN(TRIM(P108))=0</formula>
    </cfRule>
  </conditionalFormatting>
  <conditionalFormatting sqref="O108">
    <cfRule type="containsBlanks" dxfId="366" priority="550">
      <formula>LEN(TRIM(O108))=0</formula>
    </cfRule>
  </conditionalFormatting>
  <conditionalFormatting sqref="Y9">
    <cfRule type="containsBlanks" dxfId="365" priority="546">
      <formula>LEN(TRIM(Y9))=0</formula>
    </cfRule>
  </conditionalFormatting>
  <conditionalFormatting sqref="X9">
    <cfRule type="containsBlanks" dxfId="364" priority="547">
      <formula>LEN(TRIM(X9))=0</formula>
    </cfRule>
  </conditionalFormatting>
  <conditionalFormatting sqref="Z9 Z17:Z18">
    <cfRule type="containsBlanks" dxfId="363" priority="542">
      <formula>LEN(TRIM(Z9))=0</formula>
    </cfRule>
    <cfRule type="cellIs" dxfId="362" priority="543" operator="greaterThan">
      <formula>1</formula>
    </cfRule>
  </conditionalFormatting>
  <conditionalFormatting sqref="Z9">
    <cfRule type="iconSet" priority="545">
      <iconSet>
        <cfvo type="percent" val="0"/>
        <cfvo type="num" val="0.33"/>
        <cfvo type="num" val="0.67"/>
      </iconSet>
    </cfRule>
  </conditionalFormatting>
  <conditionalFormatting sqref="Z9">
    <cfRule type="iconSet" priority="544">
      <iconSet>
        <cfvo type="percent" val="0"/>
        <cfvo type="num" val="0.33"/>
        <cfvo type="num" val="0.67"/>
      </iconSet>
    </cfRule>
  </conditionalFormatting>
  <conditionalFormatting sqref="Y55">
    <cfRule type="containsBlanks" dxfId="361" priority="540">
      <formula>LEN(TRIM(Y55))=0</formula>
    </cfRule>
  </conditionalFormatting>
  <conditionalFormatting sqref="X55">
    <cfRule type="containsBlanks" dxfId="360" priority="541">
      <formula>LEN(TRIM(X55))=0</formula>
    </cfRule>
  </conditionalFormatting>
  <conditionalFormatting sqref="Z7">
    <cfRule type="cellIs" dxfId="359" priority="538" operator="lessThan">
      <formula>0</formula>
    </cfRule>
    <cfRule type="colorScale" priority="539">
      <colorScale>
        <cfvo type="num" val="0.33"/>
        <cfvo type="num" val="0.67"/>
        <cfvo type="num" val="1"/>
        <color theme="5" tint="0.39997558519241921"/>
        <color rgb="FFFFFF66"/>
        <color rgb="FF92D050"/>
      </colorScale>
    </cfRule>
  </conditionalFormatting>
  <conditionalFormatting sqref="Z15">
    <cfRule type="cellIs" dxfId="358" priority="536" operator="lessThan">
      <formula>0</formula>
    </cfRule>
    <cfRule type="colorScale" priority="537">
      <colorScale>
        <cfvo type="num" val="0.33"/>
        <cfvo type="num" val="0.67"/>
        <cfvo type="num" val="1"/>
        <color theme="5" tint="0.39997558519241921"/>
        <color rgb="FFFFFF66"/>
        <color rgb="FF92D050"/>
      </colorScale>
    </cfRule>
  </conditionalFormatting>
  <conditionalFormatting sqref="Z21">
    <cfRule type="cellIs" dxfId="357" priority="534" operator="lessThan">
      <formula>0</formula>
    </cfRule>
    <cfRule type="colorScale" priority="535">
      <colorScale>
        <cfvo type="num" val="0.33"/>
        <cfvo type="num" val="0.67"/>
        <cfvo type="num" val="1"/>
        <color theme="5" tint="0.39997558519241921"/>
        <color rgb="FFFFFF66"/>
        <color rgb="FF92D050"/>
      </colorScale>
    </cfRule>
  </conditionalFormatting>
  <conditionalFormatting sqref="Z26">
    <cfRule type="cellIs" dxfId="356" priority="532" operator="lessThan">
      <formula>0</formula>
    </cfRule>
    <cfRule type="colorScale" priority="533">
      <colorScale>
        <cfvo type="num" val="0.33"/>
        <cfvo type="num" val="0.67"/>
        <cfvo type="num" val="1"/>
        <color theme="5" tint="0.39997558519241921"/>
        <color rgb="FFFFFF66"/>
        <color rgb="FF92D050"/>
      </colorScale>
    </cfRule>
  </conditionalFormatting>
  <conditionalFormatting sqref="Z5">
    <cfRule type="colorScale" priority="531">
      <colorScale>
        <cfvo type="num" val="0.33"/>
        <cfvo type="num" val="0.67"/>
        <cfvo type="num" val="1"/>
        <color theme="5" tint="0.39997558519241921"/>
        <color rgb="FFFFFF66"/>
        <color rgb="FF92D050"/>
      </colorScale>
    </cfRule>
  </conditionalFormatting>
  <conditionalFormatting sqref="Z66">
    <cfRule type="cellIs" dxfId="355" priority="529" operator="lessThan">
      <formula>0</formula>
    </cfRule>
    <cfRule type="colorScale" priority="530">
      <colorScale>
        <cfvo type="num" val="0.33"/>
        <cfvo type="num" val="0.67"/>
        <cfvo type="num" val="1"/>
        <color theme="5" tint="0.39997558519241921"/>
        <color rgb="FFFFFF66"/>
        <color rgb="FF92D050"/>
      </colorScale>
    </cfRule>
  </conditionalFormatting>
  <conditionalFormatting sqref="Z81">
    <cfRule type="cellIs" dxfId="354" priority="527" operator="lessThan">
      <formula>0</formula>
    </cfRule>
    <cfRule type="colorScale" priority="528">
      <colorScale>
        <cfvo type="num" val="0.33"/>
        <cfvo type="num" val="0.67"/>
        <cfvo type="num" val="1"/>
        <color theme="5" tint="0.39997558519241921"/>
        <color rgb="FFFFFF66"/>
        <color rgb="FF92D050"/>
      </colorScale>
    </cfRule>
  </conditionalFormatting>
  <conditionalFormatting sqref="Z59">
    <cfRule type="colorScale" priority="526">
      <colorScale>
        <cfvo type="num" val="0.33"/>
        <cfvo type="num" val="0.67"/>
        <cfvo type="num" val="1"/>
        <color theme="5" tint="0.39997558519241921"/>
        <color rgb="FFFFFF66"/>
        <color rgb="FF92D050"/>
      </colorScale>
    </cfRule>
  </conditionalFormatting>
  <conditionalFormatting sqref="Z76">
    <cfRule type="cellIs" dxfId="353" priority="524" operator="lessThan">
      <formula>0</formula>
    </cfRule>
    <cfRule type="colorScale" priority="525">
      <colorScale>
        <cfvo type="num" val="0.33"/>
        <cfvo type="num" val="0.67"/>
        <cfvo type="num" val="1"/>
        <color theme="5" tint="0.39997558519241921"/>
        <color rgb="FFFFFF66"/>
        <color rgb="FF92D050"/>
      </colorScale>
    </cfRule>
  </conditionalFormatting>
  <conditionalFormatting sqref="Z92">
    <cfRule type="cellIs" dxfId="352" priority="522" operator="lessThan">
      <formula>0</formula>
    </cfRule>
    <cfRule type="colorScale" priority="523">
      <colorScale>
        <cfvo type="num" val="0.33"/>
        <cfvo type="num" val="0.67"/>
        <cfvo type="num" val="1"/>
        <color theme="5" tint="0.39997558519241921"/>
        <color rgb="FFFFFF66"/>
        <color rgb="FF92D050"/>
      </colorScale>
    </cfRule>
  </conditionalFormatting>
  <conditionalFormatting sqref="Z74">
    <cfRule type="colorScale" priority="521">
      <colorScale>
        <cfvo type="num" val="0.33"/>
        <cfvo type="num" val="0.67"/>
        <cfvo type="num" val="1"/>
        <color theme="5" tint="0.39997558519241921"/>
        <color rgb="FFFFFF66"/>
        <color rgb="FF92D050"/>
      </colorScale>
    </cfRule>
  </conditionalFormatting>
  <conditionalFormatting sqref="Z53">
    <cfRule type="cellIs" dxfId="351" priority="519" operator="lessThan">
      <formula>0</formula>
    </cfRule>
    <cfRule type="colorScale" priority="520">
      <colorScale>
        <cfvo type="num" val="0.33"/>
        <cfvo type="num" val="0.67"/>
        <cfvo type="num" val="1"/>
        <color theme="5" tint="0.39997558519241921"/>
        <color rgb="FFFFFF66"/>
        <color rgb="FF92D050"/>
      </colorScale>
    </cfRule>
  </conditionalFormatting>
  <conditionalFormatting sqref="X3">
    <cfRule type="colorScale" priority="518">
      <colorScale>
        <cfvo type="num" val="0.33"/>
        <cfvo type="num" val="0.67"/>
        <cfvo type="num" val="1"/>
        <color theme="5" tint="0.39997558519241921"/>
        <color rgb="FFFFFF66"/>
        <color rgb="FF92D050"/>
      </colorScale>
    </cfRule>
  </conditionalFormatting>
  <conditionalFormatting sqref="Z51">
    <cfRule type="colorScale" priority="517">
      <colorScale>
        <cfvo type="num" val="0.33"/>
        <cfvo type="num" val="0.67"/>
        <cfvo type="num" val="1"/>
        <color theme="5" tint="0.39997558519241921"/>
        <color rgb="FFFFFF66"/>
        <color rgb="FF92D050"/>
      </colorScale>
    </cfRule>
  </conditionalFormatting>
  <conditionalFormatting sqref="Y11">
    <cfRule type="containsBlanks" dxfId="350" priority="515">
      <formula>LEN(TRIM(Y11))=0</formula>
    </cfRule>
  </conditionalFormatting>
  <conditionalFormatting sqref="X11">
    <cfRule type="containsBlanks" dxfId="349" priority="516">
      <formula>LEN(TRIM(X11))=0</formula>
    </cfRule>
  </conditionalFormatting>
  <conditionalFormatting sqref="Z17:Z18">
    <cfRule type="iconSet" priority="548">
      <iconSet>
        <cfvo type="percent" val="0"/>
        <cfvo type="num" val="0.33"/>
        <cfvo type="num" val="0.67"/>
      </iconSet>
    </cfRule>
  </conditionalFormatting>
  <conditionalFormatting sqref="Z61">
    <cfRule type="cellIs" dxfId="348" priority="513" operator="lessThan">
      <formula>0</formula>
    </cfRule>
    <cfRule type="colorScale" priority="514">
      <colorScale>
        <cfvo type="num" val="0.33"/>
        <cfvo type="num" val="0.67"/>
        <cfvo type="num" val="1"/>
        <color theme="5" tint="0.39997558519241921"/>
        <color rgb="FFFFFF66"/>
        <color rgb="FF92D050"/>
      </colorScale>
    </cfRule>
  </conditionalFormatting>
  <conditionalFormatting sqref="Y79">
    <cfRule type="containsBlanks" dxfId="347" priority="511">
      <formula>LEN(TRIM(Y79))=0</formula>
    </cfRule>
  </conditionalFormatting>
  <conditionalFormatting sqref="X79">
    <cfRule type="containsBlanks" dxfId="346" priority="512">
      <formula>LEN(TRIM(X79))=0</formula>
    </cfRule>
  </conditionalFormatting>
  <conditionalFormatting sqref="Z10">
    <cfRule type="containsBlanks" dxfId="345" priority="507">
      <formula>LEN(TRIM(Z10))=0</formula>
    </cfRule>
    <cfRule type="cellIs" dxfId="344" priority="508" operator="greaterThan">
      <formula>1</formula>
    </cfRule>
  </conditionalFormatting>
  <conditionalFormatting sqref="Z11">
    <cfRule type="containsBlanks" dxfId="343" priority="503">
      <formula>LEN(TRIM(Z11))=0</formula>
    </cfRule>
    <cfRule type="cellIs" dxfId="342" priority="504" operator="greaterThan">
      <formula>1</formula>
    </cfRule>
  </conditionalFormatting>
  <conditionalFormatting sqref="Z12">
    <cfRule type="containsBlanks" dxfId="341" priority="499">
      <formula>LEN(TRIM(Z12))=0</formula>
    </cfRule>
    <cfRule type="cellIs" dxfId="340" priority="500" operator="greaterThan">
      <formula>1</formula>
    </cfRule>
  </conditionalFormatting>
  <conditionalFormatting sqref="Z28:Z29 Z31:Z46">
    <cfRule type="containsBlanks" dxfId="339" priority="481">
      <formula>LEN(TRIM(Z28))=0</formula>
    </cfRule>
    <cfRule type="cellIs" dxfId="338" priority="482" operator="greaterThan">
      <formula>1</formula>
    </cfRule>
  </conditionalFormatting>
  <conditionalFormatting sqref="Z63:Z64">
    <cfRule type="containsBlanks" dxfId="337" priority="489">
      <formula>LEN(TRIM(Z63))=0</formula>
    </cfRule>
    <cfRule type="cellIs" dxfId="336" priority="490" operator="greaterThan">
      <formula>1</formula>
    </cfRule>
  </conditionalFormatting>
  <conditionalFormatting sqref="Z10">
    <cfRule type="iconSet" priority="510">
      <iconSet>
        <cfvo type="percent" val="0"/>
        <cfvo type="num" val="0.33"/>
        <cfvo type="num" val="0.67"/>
      </iconSet>
    </cfRule>
  </conditionalFormatting>
  <conditionalFormatting sqref="Z10">
    <cfRule type="iconSet" priority="509">
      <iconSet>
        <cfvo type="percent" val="0"/>
        <cfvo type="num" val="0.33"/>
        <cfvo type="num" val="0.67"/>
      </iconSet>
    </cfRule>
  </conditionalFormatting>
  <conditionalFormatting sqref="Z11">
    <cfRule type="iconSet" priority="506">
      <iconSet>
        <cfvo type="percent" val="0"/>
        <cfvo type="num" val="0.33"/>
        <cfvo type="num" val="0.67"/>
      </iconSet>
    </cfRule>
  </conditionalFormatting>
  <conditionalFormatting sqref="Z11">
    <cfRule type="iconSet" priority="505">
      <iconSet>
        <cfvo type="percent" val="0"/>
        <cfvo type="num" val="0.33"/>
        <cfvo type="num" val="0.67"/>
      </iconSet>
    </cfRule>
  </conditionalFormatting>
  <conditionalFormatting sqref="Z12">
    <cfRule type="iconSet" priority="502">
      <iconSet>
        <cfvo type="percent" val="0"/>
        <cfvo type="num" val="0.33"/>
        <cfvo type="num" val="0.67"/>
      </iconSet>
    </cfRule>
  </conditionalFormatting>
  <conditionalFormatting sqref="Z12">
    <cfRule type="iconSet" priority="501">
      <iconSet>
        <cfvo type="percent" val="0"/>
        <cfvo type="num" val="0.33"/>
        <cfvo type="num" val="0.67"/>
      </iconSet>
    </cfRule>
  </conditionalFormatting>
  <conditionalFormatting sqref="Z13">
    <cfRule type="containsBlanks" dxfId="335" priority="495">
      <formula>LEN(TRIM(Z13))=0</formula>
    </cfRule>
    <cfRule type="cellIs" dxfId="334" priority="496" operator="greaterThan">
      <formula>1</formula>
    </cfRule>
  </conditionalFormatting>
  <conditionalFormatting sqref="Z13">
    <cfRule type="iconSet" priority="498">
      <iconSet>
        <cfvo type="percent" val="0"/>
        <cfvo type="num" val="0.33"/>
        <cfvo type="num" val="0.67"/>
      </iconSet>
    </cfRule>
  </conditionalFormatting>
  <conditionalFormatting sqref="Z13">
    <cfRule type="iconSet" priority="497">
      <iconSet>
        <cfvo type="percent" val="0"/>
        <cfvo type="num" val="0.33"/>
        <cfvo type="num" val="0.67"/>
      </iconSet>
    </cfRule>
  </conditionalFormatting>
  <conditionalFormatting sqref="Z17:Z18">
    <cfRule type="iconSet" priority="494">
      <iconSet>
        <cfvo type="percent" val="0"/>
        <cfvo type="num" val="0.33"/>
        <cfvo type="num" val="0.67"/>
      </iconSet>
    </cfRule>
  </conditionalFormatting>
  <conditionalFormatting sqref="Z17:Z18">
    <cfRule type="iconSet" priority="493">
      <iconSet>
        <cfvo type="percent" val="0"/>
        <cfvo type="num" val="0.33"/>
        <cfvo type="num" val="0.67"/>
      </iconSet>
    </cfRule>
  </conditionalFormatting>
  <conditionalFormatting sqref="Z63:Z64">
    <cfRule type="iconSet" priority="492">
      <iconSet>
        <cfvo type="percent" val="0"/>
        <cfvo type="num" val="0.33"/>
        <cfvo type="num" val="0.67"/>
      </iconSet>
    </cfRule>
  </conditionalFormatting>
  <conditionalFormatting sqref="Z63:Z64">
    <cfRule type="iconSet" priority="491">
      <iconSet>
        <cfvo type="percent" val="0"/>
        <cfvo type="num" val="0.33"/>
        <cfvo type="num" val="0.67"/>
      </iconSet>
    </cfRule>
  </conditionalFormatting>
  <conditionalFormatting sqref="Z23">
    <cfRule type="containsBlanks" dxfId="333" priority="485">
      <formula>LEN(TRIM(Z23))=0</formula>
    </cfRule>
    <cfRule type="cellIs" dxfId="332" priority="486" operator="greaterThan">
      <formula>1</formula>
    </cfRule>
  </conditionalFormatting>
  <conditionalFormatting sqref="Z23">
    <cfRule type="iconSet" priority="488">
      <iconSet>
        <cfvo type="percent" val="0"/>
        <cfvo type="num" val="0.33"/>
        <cfvo type="num" val="0.67"/>
      </iconSet>
    </cfRule>
  </conditionalFormatting>
  <conditionalFormatting sqref="Z23">
    <cfRule type="iconSet" priority="487">
      <iconSet>
        <cfvo type="percent" val="0"/>
        <cfvo type="num" val="0.33"/>
        <cfvo type="num" val="0.67"/>
      </iconSet>
    </cfRule>
  </conditionalFormatting>
  <conditionalFormatting sqref="Z28:Z29 Z31:Z46">
    <cfRule type="iconSet" priority="484">
      <iconSet>
        <cfvo type="percent" val="0"/>
        <cfvo type="num" val="0.33"/>
        <cfvo type="num" val="0.67"/>
      </iconSet>
    </cfRule>
  </conditionalFormatting>
  <conditionalFormatting sqref="Z28:Z29">
    <cfRule type="iconSet" priority="483">
      <iconSet>
        <cfvo type="percent" val="0"/>
        <cfvo type="num" val="0.33"/>
        <cfvo type="num" val="0.67"/>
      </iconSet>
    </cfRule>
  </conditionalFormatting>
  <conditionalFormatting sqref="Z55">
    <cfRule type="containsBlanks" dxfId="331" priority="477">
      <formula>LEN(TRIM(Z55))=0</formula>
    </cfRule>
    <cfRule type="cellIs" dxfId="330" priority="478" operator="greaterThan">
      <formula>1</formula>
    </cfRule>
  </conditionalFormatting>
  <conditionalFormatting sqref="Z55">
    <cfRule type="iconSet" priority="480">
      <iconSet>
        <cfvo type="percent" val="0"/>
        <cfvo type="num" val="0.33"/>
        <cfvo type="num" val="0.67"/>
      </iconSet>
    </cfRule>
  </conditionalFormatting>
  <conditionalFormatting sqref="Z55">
    <cfRule type="iconSet" priority="479">
      <iconSet>
        <cfvo type="percent" val="0"/>
        <cfvo type="num" val="0.33"/>
        <cfvo type="num" val="0.67"/>
      </iconSet>
    </cfRule>
  </conditionalFormatting>
  <conditionalFormatting sqref="Z68:Z70">
    <cfRule type="containsBlanks" dxfId="329" priority="473">
      <formula>LEN(TRIM(Z68))=0</formula>
    </cfRule>
    <cfRule type="cellIs" dxfId="328" priority="474" operator="greaterThan">
      <formula>1</formula>
    </cfRule>
  </conditionalFormatting>
  <conditionalFormatting sqref="Z68:Z70">
    <cfRule type="iconSet" priority="476">
      <iconSet>
        <cfvo type="percent" val="0"/>
        <cfvo type="num" val="0.33"/>
        <cfvo type="num" val="0.67"/>
      </iconSet>
    </cfRule>
  </conditionalFormatting>
  <conditionalFormatting sqref="Z68:Z70">
    <cfRule type="iconSet" priority="475">
      <iconSet>
        <cfvo type="percent" val="0"/>
        <cfvo type="num" val="0.33"/>
        <cfvo type="num" val="0.67"/>
      </iconSet>
    </cfRule>
  </conditionalFormatting>
  <conditionalFormatting sqref="Z78:Z79">
    <cfRule type="containsBlanks" dxfId="327" priority="469">
      <formula>LEN(TRIM(Z78))=0</formula>
    </cfRule>
    <cfRule type="cellIs" dxfId="326" priority="470" operator="greaterThan">
      <formula>1</formula>
    </cfRule>
  </conditionalFormatting>
  <conditionalFormatting sqref="Z78:Z79">
    <cfRule type="iconSet" priority="472">
      <iconSet>
        <cfvo type="percent" val="0"/>
        <cfvo type="num" val="0.33"/>
        <cfvo type="num" val="0.67"/>
      </iconSet>
    </cfRule>
  </conditionalFormatting>
  <conditionalFormatting sqref="Z78:Z79">
    <cfRule type="iconSet" priority="471">
      <iconSet>
        <cfvo type="percent" val="0"/>
        <cfvo type="num" val="0.33"/>
        <cfvo type="num" val="0.67"/>
      </iconSet>
    </cfRule>
  </conditionalFormatting>
  <conditionalFormatting sqref="Z83:Z89">
    <cfRule type="containsBlanks" dxfId="325" priority="465">
      <formula>LEN(TRIM(Z83))=0</formula>
    </cfRule>
    <cfRule type="cellIs" dxfId="324" priority="466" operator="greaterThan">
      <formula>1</formula>
    </cfRule>
  </conditionalFormatting>
  <conditionalFormatting sqref="Z83:Z89">
    <cfRule type="iconSet" priority="468">
      <iconSet>
        <cfvo type="percent" val="0"/>
        <cfvo type="num" val="0.33"/>
        <cfvo type="num" val="0.67"/>
      </iconSet>
    </cfRule>
  </conditionalFormatting>
  <conditionalFormatting sqref="Z83:Z89">
    <cfRule type="iconSet" priority="467">
      <iconSet>
        <cfvo type="percent" val="0"/>
        <cfvo type="num" val="0.33"/>
        <cfvo type="num" val="0.67"/>
      </iconSet>
    </cfRule>
  </conditionalFormatting>
  <conditionalFormatting sqref="Z94:Z104">
    <cfRule type="containsBlanks" dxfId="323" priority="461">
      <formula>LEN(TRIM(Z94))=0</formula>
    </cfRule>
    <cfRule type="cellIs" dxfId="322" priority="462" operator="greaterThan">
      <formula>1</formula>
    </cfRule>
  </conditionalFormatting>
  <conditionalFormatting sqref="Z94:Z104">
    <cfRule type="iconSet" priority="464">
      <iconSet>
        <cfvo type="percent" val="0"/>
        <cfvo type="num" val="0.33"/>
        <cfvo type="num" val="0.67"/>
      </iconSet>
    </cfRule>
  </conditionalFormatting>
  <conditionalFormatting sqref="Z94:Z104">
    <cfRule type="iconSet" priority="463">
      <iconSet>
        <cfvo type="percent" val="0"/>
        <cfvo type="num" val="0.33"/>
        <cfvo type="num" val="0.67"/>
      </iconSet>
    </cfRule>
  </conditionalFormatting>
  <conditionalFormatting sqref="Z71">
    <cfRule type="containsBlanks" dxfId="321" priority="457">
      <formula>LEN(TRIM(Z71))=0</formula>
    </cfRule>
    <cfRule type="cellIs" dxfId="320" priority="458" operator="greaterThan">
      <formula>1</formula>
    </cfRule>
  </conditionalFormatting>
  <conditionalFormatting sqref="Z71">
    <cfRule type="iconSet" priority="460">
      <iconSet>
        <cfvo type="percent" val="0"/>
        <cfvo type="num" val="0.33"/>
        <cfvo type="num" val="0.67"/>
      </iconSet>
    </cfRule>
  </conditionalFormatting>
  <conditionalFormatting sqref="Z71">
    <cfRule type="iconSet" priority="459">
      <iconSet>
        <cfvo type="percent" val="0"/>
        <cfvo type="num" val="0.33"/>
        <cfvo type="num" val="0.67"/>
      </iconSet>
    </cfRule>
  </conditionalFormatting>
  <conditionalFormatting sqref="Z24">
    <cfRule type="containsBlanks" dxfId="319" priority="453">
      <formula>LEN(TRIM(Z24))=0</formula>
    </cfRule>
    <cfRule type="cellIs" dxfId="318" priority="454" operator="greaterThan">
      <formula>1</formula>
    </cfRule>
  </conditionalFormatting>
  <conditionalFormatting sqref="Z24">
    <cfRule type="iconSet" priority="456">
      <iconSet>
        <cfvo type="percent" val="0"/>
        <cfvo type="num" val="0.33"/>
        <cfvo type="num" val="0.67"/>
      </iconSet>
    </cfRule>
  </conditionalFormatting>
  <conditionalFormatting sqref="Z24">
    <cfRule type="iconSet" priority="455">
      <iconSet>
        <cfvo type="percent" val="0"/>
        <cfvo type="num" val="0.33"/>
        <cfvo type="num" val="0.67"/>
      </iconSet>
    </cfRule>
  </conditionalFormatting>
  <conditionalFormatting sqref="Z30">
    <cfRule type="containsBlanks" dxfId="317" priority="449">
      <formula>LEN(TRIM(Z30))=0</formula>
    </cfRule>
    <cfRule type="cellIs" dxfId="316" priority="450" operator="greaterThan">
      <formula>1</formula>
    </cfRule>
  </conditionalFormatting>
  <conditionalFormatting sqref="Z30">
    <cfRule type="iconSet" priority="452">
      <iconSet>
        <cfvo type="percent" val="0"/>
        <cfvo type="num" val="0.33"/>
        <cfvo type="num" val="0.67"/>
      </iconSet>
    </cfRule>
  </conditionalFormatting>
  <conditionalFormatting sqref="Z30">
    <cfRule type="iconSet" priority="451">
      <iconSet>
        <cfvo type="percent" val="0"/>
        <cfvo type="num" val="0.33"/>
        <cfvo type="num" val="0.67"/>
      </iconSet>
    </cfRule>
  </conditionalFormatting>
  <conditionalFormatting sqref="Y10">
    <cfRule type="containsBlanks" dxfId="315" priority="447">
      <formula>LEN(TRIM(Y10))=0</formula>
    </cfRule>
  </conditionalFormatting>
  <conditionalFormatting sqref="X10">
    <cfRule type="containsBlanks" dxfId="314" priority="448">
      <formula>LEN(TRIM(X10))=0</formula>
    </cfRule>
  </conditionalFormatting>
  <conditionalFormatting sqref="Y17:Y18">
    <cfRule type="containsBlanks" dxfId="313" priority="445">
      <formula>LEN(TRIM(Y17))=0</formula>
    </cfRule>
  </conditionalFormatting>
  <conditionalFormatting sqref="X17:X18">
    <cfRule type="containsBlanks" dxfId="312" priority="446">
      <formula>LEN(TRIM(X17))=0</formula>
    </cfRule>
  </conditionalFormatting>
  <conditionalFormatting sqref="Y23">
    <cfRule type="containsBlanks" dxfId="311" priority="443">
      <formula>LEN(TRIM(Y23))=0</formula>
    </cfRule>
  </conditionalFormatting>
  <conditionalFormatting sqref="X23">
    <cfRule type="containsBlanks" dxfId="310" priority="444">
      <formula>LEN(TRIM(X23))=0</formula>
    </cfRule>
  </conditionalFormatting>
  <conditionalFormatting sqref="Y28:Y29 Y32">
    <cfRule type="containsBlanks" dxfId="309" priority="441">
      <formula>LEN(TRIM(Y28))=0</formula>
    </cfRule>
  </conditionalFormatting>
  <conditionalFormatting sqref="X28:X29 X32">
    <cfRule type="containsBlanks" dxfId="308" priority="442">
      <formula>LEN(TRIM(X28))=0</formula>
    </cfRule>
  </conditionalFormatting>
  <conditionalFormatting sqref="Y68 Y70:Y71">
    <cfRule type="containsBlanks" dxfId="307" priority="439">
      <formula>LEN(TRIM(Y68))=0</formula>
    </cfRule>
  </conditionalFormatting>
  <conditionalFormatting sqref="X68 X70:X71">
    <cfRule type="containsBlanks" dxfId="306" priority="440">
      <formula>LEN(TRIM(X68))=0</formula>
    </cfRule>
  </conditionalFormatting>
  <conditionalFormatting sqref="Y78">
    <cfRule type="containsBlanks" dxfId="305" priority="437">
      <formula>LEN(TRIM(Y78))=0</formula>
    </cfRule>
  </conditionalFormatting>
  <conditionalFormatting sqref="X78">
    <cfRule type="containsBlanks" dxfId="304" priority="438">
      <formula>LEN(TRIM(X78))=0</formula>
    </cfRule>
  </conditionalFormatting>
  <conditionalFormatting sqref="Y12">
    <cfRule type="containsBlanks" dxfId="303" priority="435">
      <formula>LEN(TRIM(Y12))=0</formula>
    </cfRule>
  </conditionalFormatting>
  <conditionalFormatting sqref="X12">
    <cfRule type="containsBlanks" dxfId="302" priority="436">
      <formula>LEN(TRIM(X12))=0</formula>
    </cfRule>
  </conditionalFormatting>
  <conditionalFormatting sqref="Y13">
    <cfRule type="containsBlanks" dxfId="301" priority="433">
      <formula>LEN(TRIM(Y13))=0</formula>
    </cfRule>
  </conditionalFormatting>
  <conditionalFormatting sqref="X13">
    <cfRule type="containsBlanks" dxfId="300" priority="434">
      <formula>LEN(TRIM(X13))=0</formula>
    </cfRule>
  </conditionalFormatting>
  <conditionalFormatting sqref="Y63:Y64">
    <cfRule type="containsBlanks" dxfId="299" priority="431">
      <formula>LEN(TRIM(Y63))=0</formula>
    </cfRule>
  </conditionalFormatting>
  <conditionalFormatting sqref="X63:X64">
    <cfRule type="containsBlanks" dxfId="298" priority="432">
      <formula>LEN(TRIM(X63))=0</formula>
    </cfRule>
  </conditionalFormatting>
  <conditionalFormatting sqref="Y24">
    <cfRule type="containsBlanks" dxfId="297" priority="429">
      <formula>LEN(TRIM(Y24))=0</formula>
    </cfRule>
  </conditionalFormatting>
  <conditionalFormatting sqref="X24">
    <cfRule type="containsBlanks" dxfId="296" priority="430">
      <formula>LEN(TRIM(X24))=0</formula>
    </cfRule>
  </conditionalFormatting>
  <conditionalFormatting sqref="Y30:Y31">
    <cfRule type="containsBlanks" dxfId="295" priority="427">
      <formula>LEN(TRIM(Y30))=0</formula>
    </cfRule>
  </conditionalFormatting>
  <conditionalFormatting sqref="X30:X31">
    <cfRule type="containsBlanks" dxfId="294" priority="428">
      <formula>LEN(TRIM(X30))=0</formula>
    </cfRule>
  </conditionalFormatting>
  <conditionalFormatting sqref="Y83:Y89">
    <cfRule type="containsBlanks" dxfId="293" priority="423">
      <formula>LEN(TRIM(Y83))=0</formula>
    </cfRule>
  </conditionalFormatting>
  <conditionalFormatting sqref="X83:X89">
    <cfRule type="containsBlanks" dxfId="292" priority="424">
      <formula>LEN(TRIM(X83))=0</formula>
    </cfRule>
  </conditionalFormatting>
  <conditionalFormatting sqref="Y94">
    <cfRule type="containsBlanks" dxfId="291" priority="421">
      <formula>LEN(TRIM(Y94))=0</formula>
    </cfRule>
  </conditionalFormatting>
  <conditionalFormatting sqref="X94">
    <cfRule type="containsBlanks" dxfId="290" priority="422">
      <formula>LEN(TRIM(X94))=0</formula>
    </cfRule>
  </conditionalFormatting>
  <conditionalFormatting sqref="Y95">
    <cfRule type="containsBlanks" dxfId="289" priority="419">
      <formula>LEN(TRIM(Y95))=0</formula>
    </cfRule>
  </conditionalFormatting>
  <conditionalFormatting sqref="X95">
    <cfRule type="containsBlanks" dxfId="288" priority="420">
      <formula>LEN(TRIM(X95))=0</formula>
    </cfRule>
  </conditionalFormatting>
  <conditionalFormatting sqref="Y69">
    <cfRule type="containsBlanks" dxfId="287" priority="425">
      <formula>LEN(TRIM(Y69))=0</formula>
    </cfRule>
  </conditionalFormatting>
  <conditionalFormatting sqref="X69">
    <cfRule type="containsBlanks" dxfId="286" priority="426">
      <formula>LEN(TRIM(X69))=0</formula>
    </cfRule>
  </conditionalFormatting>
  <conditionalFormatting sqref="Z19">
    <cfRule type="containsBlanks" dxfId="285" priority="416">
      <formula>LEN(TRIM(Z19))=0</formula>
    </cfRule>
    <cfRule type="cellIs" dxfId="284" priority="417" operator="greaterThan">
      <formula>1</formula>
    </cfRule>
  </conditionalFormatting>
  <conditionalFormatting sqref="Z19">
    <cfRule type="iconSet" priority="418">
      <iconSet>
        <cfvo type="percent" val="0"/>
        <cfvo type="num" val="0.33"/>
        <cfvo type="num" val="0.67"/>
      </iconSet>
    </cfRule>
  </conditionalFormatting>
  <conditionalFormatting sqref="Z19">
    <cfRule type="iconSet" priority="415">
      <iconSet>
        <cfvo type="percent" val="0"/>
        <cfvo type="num" val="0.33"/>
        <cfvo type="num" val="0.67"/>
      </iconSet>
    </cfRule>
  </conditionalFormatting>
  <conditionalFormatting sqref="Z19">
    <cfRule type="iconSet" priority="414">
      <iconSet>
        <cfvo type="percent" val="0"/>
        <cfvo type="num" val="0.33"/>
        <cfvo type="num" val="0.67"/>
      </iconSet>
    </cfRule>
  </conditionalFormatting>
  <conditionalFormatting sqref="Y19">
    <cfRule type="containsBlanks" dxfId="283" priority="412">
      <formula>LEN(TRIM(Y19))=0</formula>
    </cfRule>
  </conditionalFormatting>
  <conditionalFormatting sqref="X19">
    <cfRule type="containsBlanks" dxfId="282" priority="413">
      <formula>LEN(TRIM(X19))=0</formula>
    </cfRule>
  </conditionalFormatting>
  <conditionalFormatting sqref="Z105:Z107">
    <cfRule type="containsBlanks" dxfId="281" priority="408">
      <formula>LEN(TRIM(Z105))=0</formula>
    </cfRule>
    <cfRule type="cellIs" dxfId="280" priority="409" operator="greaterThan">
      <formula>1</formula>
    </cfRule>
  </conditionalFormatting>
  <conditionalFormatting sqref="Z105:Z107">
    <cfRule type="iconSet" priority="411">
      <iconSet>
        <cfvo type="percent" val="0"/>
        <cfvo type="num" val="0.33"/>
        <cfvo type="num" val="0.67"/>
      </iconSet>
    </cfRule>
  </conditionalFormatting>
  <conditionalFormatting sqref="Z105:Z107">
    <cfRule type="iconSet" priority="410">
      <iconSet>
        <cfvo type="percent" val="0"/>
        <cfvo type="num" val="0.33"/>
        <cfvo type="num" val="0.67"/>
      </iconSet>
    </cfRule>
  </conditionalFormatting>
  <conditionalFormatting sqref="Z47">
    <cfRule type="containsBlanks" dxfId="279" priority="405">
      <formula>LEN(TRIM(Z47))=0</formula>
    </cfRule>
    <cfRule type="cellIs" dxfId="278" priority="406" operator="greaterThan">
      <formula>1</formula>
    </cfRule>
  </conditionalFormatting>
  <conditionalFormatting sqref="Z47">
    <cfRule type="iconSet" priority="407">
      <iconSet>
        <cfvo type="percent" val="0"/>
        <cfvo type="num" val="0.33"/>
        <cfvo type="num" val="0.67"/>
      </iconSet>
    </cfRule>
  </conditionalFormatting>
  <conditionalFormatting sqref="Z48">
    <cfRule type="containsBlanks" dxfId="277" priority="402">
      <formula>LEN(TRIM(Z48))=0</formula>
    </cfRule>
    <cfRule type="cellIs" dxfId="276" priority="403" operator="greaterThan">
      <formula>1</formula>
    </cfRule>
  </conditionalFormatting>
  <conditionalFormatting sqref="Z48">
    <cfRule type="iconSet" priority="404">
      <iconSet>
        <cfvo type="percent" val="0"/>
        <cfvo type="num" val="0.33"/>
        <cfvo type="num" val="0.67"/>
      </iconSet>
    </cfRule>
  </conditionalFormatting>
  <conditionalFormatting sqref="Y33:Y34 Y36 Y38 Y40:Y44">
    <cfRule type="containsBlanks" dxfId="275" priority="400">
      <formula>LEN(TRIM(Y33))=0</formula>
    </cfRule>
  </conditionalFormatting>
  <conditionalFormatting sqref="X33:X34 X36 X38 X40:X44">
    <cfRule type="containsBlanks" dxfId="274" priority="401">
      <formula>LEN(TRIM(X33))=0</formula>
    </cfRule>
  </conditionalFormatting>
  <conditionalFormatting sqref="Y35">
    <cfRule type="containsBlanks" dxfId="273" priority="398">
      <formula>LEN(TRIM(Y35))=0</formula>
    </cfRule>
  </conditionalFormatting>
  <conditionalFormatting sqref="X35">
    <cfRule type="containsBlanks" dxfId="272" priority="399">
      <formula>LEN(TRIM(X35))=0</formula>
    </cfRule>
  </conditionalFormatting>
  <conditionalFormatting sqref="Y37">
    <cfRule type="containsBlanks" dxfId="271" priority="396">
      <formula>LEN(TRIM(Y37))=0</formula>
    </cfRule>
  </conditionalFormatting>
  <conditionalFormatting sqref="X37">
    <cfRule type="containsBlanks" dxfId="270" priority="397">
      <formula>LEN(TRIM(X37))=0</formula>
    </cfRule>
  </conditionalFormatting>
  <conditionalFormatting sqref="Y39">
    <cfRule type="containsBlanks" dxfId="269" priority="394">
      <formula>LEN(TRIM(Y39))=0</formula>
    </cfRule>
  </conditionalFormatting>
  <conditionalFormatting sqref="X39">
    <cfRule type="containsBlanks" dxfId="268" priority="395">
      <formula>LEN(TRIM(X39))=0</formula>
    </cfRule>
  </conditionalFormatting>
  <conditionalFormatting sqref="Y45">
    <cfRule type="containsBlanks" dxfId="267" priority="392">
      <formula>LEN(TRIM(Y45))=0</formula>
    </cfRule>
  </conditionalFormatting>
  <conditionalFormatting sqref="X45">
    <cfRule type="containsBlanks" dxfId="266" priority="393">
      <formula>LEN(TRIM(X45))=0</formula>
    </cfRule>
  </conditionalFormatting>
  <conditionalFormatting sqref="Y46">
    <cfRule type="containsBlanks" dxfId="265" priority="390">
      <formula>LEN(TRIM(Y46))=0</formula>
    </cfRule>
  </conditionalFormatting>
  <conditionalFormatting sqref="X46">
    <cfRule type="containsBlanks" dxfId="264" priority="391">
      <formula>LEN(TRIM(X46))=0</formula>
    </cfRule>
  </conditionalFormatting>
  <conditionalFormatting sqref="Y47">
    <cfRule type="containsBlanks" dxfId="263" priority="388">
      <formula>LEN(TRIM(Y47))=0</formula>
    </cfRule>
  </conditionalFormatting>
  <conditionalFormatting sqref="X47">
    <cfRule type="containsBlanks" dxfId="262" priority="389">
      <formula>LEN(TRIM(X47))=0</formula>
    </cfRule>
  </conditionalFormatting>
  <conditionalFormatting sqref="Y48">
    <cfRule type="containsBlanks" dxfId="261" priority="386">
      <formula>LEN(TRIM(Y48))=0</formula>
    </cfRule>
  </conditionalFormatting>
  <conditionalFormatting sqref="X48">
    <cfRule type="containsBlanks" dxfId="260" priority="387">
      <formula>LEN(TRIM(X48))=0</formula>
    </cfRule>
  </conditionalFormatting>
  <conditionalFormatting sqref="Z90">
    <cfRule type="containsBlanks" dxfId="259" priority="382">
      <formula>LEN(TRIM(Z90))=0</formula>
    </cfRule>
    <cfRule type="cellIs" dxfId="258" priority="383" operator="greaterThan">
      <formula>1</formula>
    </cfRule>
  </conditionalFormatting>
  <conditionalFormatting sqref="Z90">
    <cfRule type="iconSet" priority="385">
      <iconSet>
        <cfvo type="percent" val="0"/>
        <cfvo type="num" val="0.33"/>
        <cfvo type="num" val="0.67"/>
      </iconSet>
    </cfRule>
  </conditionalFormatting>
  <conditionalFormatting sqref="Z90">
    <cfRule type="iconSet" priority="384">
      <iconSet>
        <cfvo type="percent" val="0"/>
        <cfvo type="num" val="0.33"/>
        <cfvo type="num" val="0.67"/>
      </iconSet>
    </cfRule>
  </conditionalFormatting>
  <conditionalFormatting sqref="Y90">
    <cfRule type="containsBlanks" dxfId="257" priority="380">
      <formula>LEN(TRIM(Y90))=0</formula>
    </cfRule>
  </conditionalFormatting>
  <conditionalFormatting sqref="X90">
    <cfRule type="containsBlanks" dxfId="256" priority="381">
      <formula>LEN(TRIM(X90))=0</formula>
    </cfRule>
  </conditionalFormatting>
  <conditionalFormatting sqref="Z108">
    <cfRule type="containsBlanks" dxfId="255" priority="376">
      <formula>LEN(TRIM(Z108))=0</formula>
    </cfRule>
    <cfRule type="cellIs" dxfId="254" priority="377" operator="greaterThan">
      <formula>1</formula>
    </cfRule>
  </conditionalFormatting>
  <conditionalFormatting sqref="Z108">
    <cfRule type="iconSet" priority="379">
      <iconSet>
        <cfvo type="percent" val="0"/>
        <cfvo type="num" val="0.33"/>
        <cfvo type="num" val="0.67"/>
      </iconSet>
    </cfRule>
  </conditionalFormatting>
  <conditionalFormatting sqref="Z108">
    <cfRule type="iconSet" priority="378">
      <iconSet>
        <cfvo type="percent" val="0"/>
        <cfvo type="num" val="0.33"/>
        <cfvo type="num" val="0.67"/>
      </iconSet>
    </cfRule>
  </conditionalFormatting>
  <conditionalFormatting sqref="Y98:Y105 Y107">
    <cfRule type="containsBlanks" dxfId="253" priority="374">
      <formula>LEN(TRIM(Y98))=0</formula>
    </cfRule>
  </conditionalFormatting>
  <conditionalFormatting sqref="X98:X105 X107">
    <cfRule type="containsBlanks" dxfId="252" priority="375">
      <formula>LEN(TRIM(X98))=0</formula>
    </cfRule>
  </conditionalFormatting>
  <conditionalFormatting sqref="Y96">
    <cfRule type="containsBlanks" dxfId="251" priority="372">
      <formula>LEN(TRIM(Y96))=0</formula>
    </cfRule>
  </conditionalFormatting>
  <conditionalFormatting sqref="X96">
    <cfRule type="containsBlanks" dxfId="250" priority="373">
      <formula>LEN(TRIM(X96))=0</formula>
    </cfRule>
  </conditionalFormatting>
  <conditionalFormatting sqref="Y97">
    <cfRule type="containsBlanks" dxfId="249" priority="370">
      <formula>LEN(TRIM(Y97))=0</formula>
    </cfRule>
  </conditionalFormatting>
  <conditionalFormatting sqref="X97">
    <cfRule type="containsBlanks" dxfId="248" priority="371">
      <formula>LEN(TRIM(X97))=0</formula>
    </cfRule>
  </conditionalFormatting>
  <conditionalFormatting sqref="Y106">
    <cfRule type="containsBlanks" dxfId="247" priority="368">
      <formula>LEN(TRIM(Y106))=0</formula>
    </cfRule>
  </conditionalFormatting>
  <conditionalFormatting sqref="X106">
    <cfRule type="containsBlanks" dxfId="246" priority="369">
      <formula>LEN(TRIM(X106))=0</formula>
    </cfRule>
  </conditionalFormatting>
  <conditionalFormatting sqref="Y108">
    <cfRule type="containsBlanks" dxfId="245" priority="366">
      <formula>LEN(TRIM(Y108))=0</formula>
    </cfRule>
  </conditionalFormatting>
  <conditionalFormatting sqref="X108">
    <cfRule type="containsBlanks" dxfId="244" priority="367">
      <formula>LEN(TRIM(X108))=0</formula>
    </cfRule>
  </conditionalFormatting>
  <conditionalFormatting sqref="AH9">
    <cfRule type="containsBlanks" dxfId="243" priority="363">
      <formula>LEN(TRIM(AH9))=0</formula>
    </cfRule>
  </conditionalFormatting>
  <conditionalFormatting sqref="AG9">
    <cfRule type="containsBlanks" dxfId="242" priority="364">
      <formula>LEN(TRIM(AG9))=0</formula>
    </cfRule>
  </conditionalFormatting>
  <conditionalFormatting sqref="AI9 AI17:AI18">
    <cfRule type="containsBlanks" dxfId="241" priority="359">
      <formula>LEN(TRIM(AI9))=0</formula>
    </cfRule>
    <cfRule type="cellIs" dxfId="240" priority="360" operator="greaterThan">
      <formula>1</formula>
    </cfRule>
  </conditionalFormatting>
  <conditionalFormatting sqref="AI9">
    <cfRule type="iconSet" priority="362">
      <iconSet>
        <cfvo type="percent" val="0"/>
        <cfvo type="num" val="0.33"/>
        <cfvo type="num" val="0.67"/>
      </iconSet>
    </cfRule>
  </conditionalFormatting>
  <conditionalFormatting sqref="AI9">
    <cfRule type="iconSet" priority="361">
      <iconSet>
        <cfvo type="percent" val="0"/>
        <cfvo type="num" val="0.33"/>
        <cfvo type="num" val="0.67"/>
      </iconSet>
    </cfRule>
  </conditionalFormatting>
  <conditionalFormatting sqref="AH55">
    <cfRule type="containsBlanks" dxfId="239" priority="357">
      <formula>LEN(TRIM(AH55))=0</formula>
    </cfRule>
  </conditionalFormatting>
  <conditionalFormatting sqref="AG55">
    <cfRule type="containsBlanks" dxfId="238" priority="358">
      <formula>LEN(TRIM(AG55))=0</formula>
    </cfRule>
  </conditionalFormatting>
  <conditionalFormatting sqref="AI7">
    <cfRule type="cellIs" dxfId="237" priority="355" operator="lessThan">
      <formula>0</formula>
    </cfRule>
    <cfRule type="colorScale" priority="356">
      <colorScale>
        <cfvo type="num" val="0.33"/>
        <cfvo type="num" val="0.67"/>
        <cfvo type="num" val="1"/>
        <color theme="5" tint="0.39997558519241921"/>
        <color rgb="FFFFFF66"/>
        <color rgb="FF92D050"/>
      </colorScale>
    </cfRule>
  </conditionalFormatting>
  <conditionalFormatting sqref="AI15">
    <cfRule type="cellIs" dxfId="236" priority="353" operator="lessThan">
      <formula>0</formula>
    </cfRule>
    <cfRule type="colorScale" priority="354">
      <colorScale>
        <cfvo type="num" val="0.33"/>
        <cfvo type="num" val="0.67"/>
        <cfvo type="num" val="1"/>
        <color theme="5" tint="0.39997558519241921"/>
        <color rgb="FFFFFF66"/>
        <color rgb="FF92D050"/>
      </colorScale>
    </cfRule>
  </conditionalFormatting>
  <conditionalFormatting sqref="AI21">
    <cfRule type="cellIs" dxfId="235" priority="351" operator="lessThan">
      <formula>0</formula>
    </cfRule>
    <cfRule type="colorScale" priority="352">
      <colorScale>
        <cfvo type="num" val="0.33"/>
        <cfvo type="num" val="0.67"/>
        <cfvo type="num" val="1"/>
        <color theme="5" tint="0.39997558519241921"/>
        <color rgb="FFFFFF66"/>
        <color rgb="FF92D050"/>
      </colorScale>
    </cfRule>
  </conditionalFormatting>
  <conditionalFormatting sqref="AI26">
    <cfRule type="cellIs" dxfId="234" priority="349" operator="lessThan">
      <formula>0</formula>
    </cfRule>
    <cfRule type="colorScale" priority="350">
      <colorScale>
        <cfvo type="num" val="0.33"/>
        <cfvo type="num" val="0.67"/>
        <cfvo type="num" val="1"/>
        <color theme="5" tint="0.39997558519241921"/>
        <color rgb="FFFFFF66"/>
        <color rgb="FF92D050"/>
      </colorScale>
    </cfRule>
  </conditionalFormatting>
  <conditionalFormatting sqref="AI5">
    <cfRule type="colorScale" priority="348">
      <colorScale>
        <cfvo type="num" val="0.33"/>
        <cfvo type="num" val="0.67"/>
        <cfvo type="num" val="1"/>
        <color theme="5" tint="0.39997558519241921"/>
        <color rgb="FFFFFF66"/>
        <color rgb="FF92D050"/>
      </colorScale>
    </cfRule>
  </conditionalFormatting>
  <conditionalFormatting sqref="AI66">
    <cfRule type="cellIs" dxfId="233" priority="346" operator="lessThan">
      <formula>0</formula>
    </cfRule>
    <cfRule type="colorScale" priority="347">
      <colorScale>
        <cfvo type="num" val="0.33"/>
        <cfvo type="num" val="0.67"/>
        <cfvo type="num" val="1"/>
        <color theme="5" tint="0.39997558519241921"/>
        <color rgb="FFFFFF66"/>
        <color rgb="FF92D050"/>
      </colorScale>
    </cfRule>
  </conditionalFormatting>
  <conditionalFormatting sqref="AI81">
    <cfRule type="cellIs" dxfId="232" priority="344" operator="lessThan">
      <formula>0</formula>
    </cfRule>
    <cfRule type="colorScale" priority="345">
      <colorScale>
        <cfvo type="num" val="0.33"/>
        <cfvo type="num" val="0.67"/>
        <cfvo type="num" val="1"/>
        <color theme="5" tint="0.39997558519241921"/>
        <color rgb="FFFFFF66"/>
        <color rgb="FF92D050"/>
      </colorScale>
    </cfRule>
  </conditionalFormatting>
  <conditionalFormatting sqref="AI59">
    <cfRule type="colorScale" priority="343">
      <colorScale>
        <cfvo type="num" val="0.33"/>
        <cfvo type="num" val="0.67"/>
        <cfvo type="num" val="1"/>
        <color theme="5" tint="0.39997558519241921"/>
        <color rgb="FFFFFF66"/>
        <color rgb="FF92D050"/>
      </colorScale>
    </cfRule>
  </conditionalFormatting>
  <conditionalFormatting sqref="AI76">
    <cfRule type="cellIs" dxfId="231" priority="341" operator="lessThan">
      <formula>0</formula>
    </cfRule>
    <cfRule type="colorScale" priority="342">
      <colorScale>
        <cfvo type="num" val="0.33"/>
        <cfvo type="num" val="0.67"/>
        <cfvo type="num" val="1"/>
        <color theme="5" tint="0.39997558519241921"/>
        <color rgb="FFFFFF66"/>
        <color rgb="FF92D050"/>
      </colorScale>
    </cfRule>
  </conditionalFormatting>
  <conditionalFormatting sqref="AI92">
    <cfRule type="cellIs" dxfId="230" priority="339" operator="lessThan">
      <formula>0</formula>
    </cfRule>
    <cfRule type="colorScale" priority="340">
      <colorScale>
        <cfvo type="num" val="0.33"/>
        <cfvo type="num" val="0.67"/>
        <cfvo type="num" val="1"/>
        <color theme="5" tint="0.39997558519241921"/>
        <color rgb="FFFFFF66"/>
        <color rgb="FF92D050"/>
      </colorScale>
    </cfRule>
  </conditionalFormatting>
  <conditionalFormatting sqref="AI74">
    <cfRule type="colorScale" priority="338">
      <colorScale>
        <cfvo type="num" val="0.33"/>
        <cfvo type="num" val="0.67"/>
        <cfvo type="num" val="1"/>
        <color theme="5" tint="0.39997558519241921"/>
        <color rgb="FFFFFF66"/>
        <color rgb="FF92D050"/>
      </colorScale>
    </cfRule>
  </conditionalFormatting>
  <conditionalFormatting sqref="AI53">
    <cfRule type="cellIs" dxfId="229" priority="336" operator="lessThan">
      <formula>0</formula>
    </cfRule>
    <cfRule type="colorScale" priority="337">
      <colorScale>
        <cfvo type="num" val="0.33"/>
        <cfvo type="num" val="0.67"/>
        <cfvo type="num" val="1"/>
        <color theme="5" tint="0.39997558519241921"/>
        <color rgb="FFFFFF66"/>
        <color rgb="FF92D050"/>
      </colorScale>
    </cfRule>
  </conditionalFormatting>
  <conditionalFormatting sqref="AG3">
    <cfRule type="colorScale" priority="335">
      <colorScale>
        <cfvo type="num" val="0.33"/>
        <cfvo type="num" val="0.67"/>
        <cfvo type="num" val="1"/>
        <color theme="5" tint="0.39997558519241921"/>
        <color rgb="FFFFFF66"/>
        <color rgb="FF92D050"/>
      </colorScale>
    </cfRule>
  </conditionalFormatting>
  <conditionalFormatting sqref="AI51">
    <cfRule type="colorScale" priority="334">
      <colorScale>
        <cfvo type="num" val="0.33"/>
        <cfvo type="num" val="0.67"/>
        <cfvo type="num" val="1"/>
        <color theme="5" tint="0.39997558519241921"/>
        <color rgb="FFFFFF66"/>
        <color rgb="FF92D050"/>
      </colorScale>
    </cfRule>
  </conditionalFormatting>
  <conditionalFormatting sqref="AH11">
    <cfRule type="containsBlanks" dxfId="228" priority="332">
      <formula>LEN(TRIM(AH11))=0</formula>
    </cfRule>
  </conditionalFormatting>
  <conditionalFormatting sqref="AG11">
    <cfRule type="containsBlanks" dxfId="227" priority="333">
      <formula>LEN(TRIM(AG11))=0</formula>
    </cfRule>
  </conditionalFormatting>
  <conditionalFormatting sqref="AI17:AI18">
    <cfRule type="iconSet" priority="365">
      <iconSet>
        <cfvo type="percent" val="0"/>
        <cfvo type="num" val="0.33"/>
        <cfvo type="num" val="0.67"/>
      </iconSet>
    </cfRule>
  </conditionalFormatting>
  <conditionalFormatting sqref="AI61">
    <cfRule type="cellIs" dxfId="226" priority="330" operator="lessThan">
      <formula>0</formula>
    </cfRule>
    <cfRule type="colorScale" priority="331">
      <colorScale>
        <cfvo type="num" val="0.33"/>
        <cfvo type="num" val="0.67"/>
        <cfvo type="num" val="1"/>
        <color theme="5" tint="0.39997558519241921"/>
        <color rgb="FFFFFF66"/>
        <color rgb="FF92D050"/>
      </colorScale>
    </cfRule>
  </conditionalFormatting>
  <conditionalFormatting sqref="AH79">
    <cfRule type="containsBlanks" dxfId="225" priority="328">
      <formula>LEN(TRIM(AH79))=0</formula>
    </cfRule>
  </conditionalFormatting>
  <conditionalFormatting sqref="AG79">
    <cfRule type="containsBlanks" dxfId="224" priority="329">
      <formula>LEN(TRIM(AG79))=0</formula>
    </cfRule>
  </conditionalFormatting>
  <conditionalFormatting sqref="AI10">
    <cfRule type="containsBlanks" dxfId="223" priority="324">
      <formula>LEN(TRIM(AI10))=0</formula>
    </cfRule>
    <cfRule type="cellIs" dxfId="222" priority="325" operator="greaterThan">
      <formula>1</formula>
    </cfRule>
  </conditionalFormatting>
  <conditionalFormatting sqref="AI11">
    <cfRule type="containsBlanks" dxfId="221" priority="320">
      <formula>LEN(TRIM(AI11))=0</formula>
    </cfRule>
    <cfRule type="cellIs" dxfId="220" priority="321" operator="greaterThan">
      <formula>1</formula>
    </cfRule>
  </conditionalFormatting>
  <conditionalFormatting sqref="AI12">
    <cfRule type="containsBlanks" dxfId="219" priority="316">
      <formula>LEN(TRIM(AI12))=0</formula>
    </cfRule>
    <cfRule type="cellIs" dxfId="218" priority="317" operator="greaterThan">
      <formula>1</formula>
    </cfRule>
  </conditionalFormatting>
  <conditionalFormatting sqref="AI28:AI29 AI31:AI46">
    <cfRule type="containsBlanks" dxfId="217" priority="298">
      <formula>LEN(TRIM(AI28))=0</formula>
    </cfRule>
    <cfRule type="cellIs" dxfId="216" priority="299" operator="greaterThan">
      <formula>1</formula>
    </cfRule>
  </conditionalFormatting>
  <conditionalFormatting sqref="AI63:AI64">
    <cfRule type="containsBlanks" dxfId="215" priority="306">
      <formula>LEN(TRIM(AI63))=0</formula>
    </cfRule>
    <cfRule type="cellIs" dxfId="214" priority="307" operator="greaterThan">
      <formula>1</formula>
    </cfRule>
  </conditionalFormatting>
  <conditionalFormatting sqref="AI10">
    <cfRule type="iconSet" priority="327">
      <iconSet>
        <cfvo type="percent" val="0"/>
        <cfvo type="num" val="0.33"/>
        <cfvo type="num" val="0.67"/>
      </iconSet>
    </cfRule>
  </conditionalFormatting>
  <conditionalFormatting sqref="AI10">
    <cfRule type="iconSet" priority="326">
      <iconSet>
        <cfvo type="percent" val="0"/>
        <cfvo type="num" val="0.33"/>
        <cfvo type="num" val="0.67"/>
      </iconSet>
    </cfRule>
  </conditionalFormatting>
  <conditionalFormatting sqref="AI11">
    <cfRule type="iconSet" priority="323">
      <iconSet>
        <cfvo type="percent" val="0"/>
        <cfvo type="num" val="0.33"/>
        <cfvo type="num" val="0.67"/>
      </iconSet>
    </cfRule>
  </conditionalFormatting>
  <conditionalFormatting sqref="AI11">
    <cfRule type="iconSet" priority="322">
      <iconSet>
        <cfvo type="percent" val="0"/>
        <cfvo type="num" val="0.33"/>
        <cfvo type="num" val="0.67"/>
      </iconSet>
    </cfRule>
  </conditionalFormatting>
  <conditionalFormatting sqref="AI12">
    <cfRule type="iconSet" priority="319">
      <iconSet>
        <cfvo type="percent" val="0"/>
        <cfvo type="num" val="0.33"/>
        <cfvo type="num" val="0.67"/>
      </iconSet>
    </cfRule>
  </conditionalFormatting>
  <conditionalFormatting sqref="AI12">
    <cfRule type="iconSet" priority="318">
      <iconSet>
        <cfvo type="percent" val="0"/>
        <cfvo type="num" val="0.33"/>
        <cfvo type="num" val="0.67"/>
      </iconSet>
    </cfRule>
  </conditionalFormatting>
  <conditionalFormatting sqref="AI13">
    <cfRule type="containsBlanks" dxfId="213" priority="312">
      <formula>LEN(TRIM(AI13))=0</formula>
    </cfRule>
    <cfRule type="cellIs" dxfId="212" priority="313" operator="greaterThan">
      <formula>1</formula>
    </cfRule>
  </conditionalFormatting>
  <conditionalFormatting sqref="AI13">
    <cfRule type="iconSet" priority="315">
      <iconSet>
        <cfvo type="percent" val="0"/>
        <cfvo type="num" val="0.33"/>
        <cfvo type="num" val="0.67"/>
      </iconSet>
    </cfRule>
  </conditionalFormatting>
  <conditionalFormatting sqref="AI13">
    <cfRule type="iconSet" priority="314">
      <iconSet>
        <cfvo type="percent" val="0"/>
        <cfvo type="num" val="0.33"/>
        <cfvo type="num" val="0.67"/>
      </iconSet>
    </cfRule>
  </conditionalFormatting>
  <conditionalFormatting sqref="AI17:AI18">
    <cfRule type="iconSet" priority="311">
      <iconSet>
        <cfvo type="percent" val="0"/>
        <cfvo type="num" val="0.33"/>
        <cfvo type="num" val="0.67"/>
      </iconSet>
    </cfRule>
  </conditionalFormatting>
  <conditionalFormatting sqref="AI17:AI18">
    <cfRule type="iconSet" priority="310">
      <iconSet>
        <cfvo type="percent" val="0"/>
        <cfvo type="num" val="0.33"/>
        <cfvo type="num" val="0.67"/>
      </iconSet>
    </cfRule>
  </conditionalFormatting>
  <conditionalFormatting sqref="AI63:AI64">
    <cfRule type="iconSet" priority="309">
      <iconSet>
        <cfvo type="percent" val="0"/>
        <cfvo type="num" val="0.33"/>
        <cfvo type="num" val="0.67"/>
      </iconSet>
    </cfRule>
  </conditionalFormatting>
  <conditionalFormatting sqref="AI63:AI64">
    <cfRule type="iconSet" priority="308">
      <iconSet>
        <cfvo type="percent" val="0"/>
        <cfvo type="num" val="0.33"/>
        <cfvo type="num" val="0.67"/>
      </iconSet>
    </cfRule>
  </conditionalFormatting>
  <conditionalFormatting sqref="AI23">
    <cfRule type="containsBlanks" dxfId="211" priority="302">
      <formula>LEN(TRIM(AI23))=0</formula>
    </cfRule>
    <cfRule type="cellIs" dxfId="210" priority="303" operator="greaterThan">
      <formula>1</formula>
    </cfRule>
  </conditionalFormatting>
  <conditionalFormatting sqref="AI23">
    <cfRule type="iconSet" priority="305">
      <iconSet>
        <cfvo type="percent" val="0"/>
        <cfvo type="num" val="0.33"/>
        <cfvo type="num" val="0.67"/>
      </iconSet>
    </cfRule>
  </conditionalFormatting>
  <conditionalFormatting sqref="AI23">
    <cfRule type="iconSet" priority="304">
      <iconSet>
        <cfvo type="percent" val="0"/>
        <cfvo type="num" val="0.33"/>
        <cfvo type="num" val="0.67"/>
      </iconSet>
    </cfRule>
  </conditionalFormatting>
  <conditionalFormatting sqref="AI28:AI29 AI31:AI46">
    <cfRule type="iconSet" priority="301">
      <iconSet>
        <cfvo type="percent" val="0"/>
        <cfvo type="num" val="0.33"/>
        <cfvo type="num" val="0.67"/>
      </iconSet>
    </cfRule>
  </conditionalFormatting>
  <conditionalFormatting sqref="AI28:AI29">
    <cfRule type="iconSet" priority="300">
      <iconSet>
        <cfvo type="percent" val="0"/>
        <cfvo type="num" val="0.33"/>
        <cfvo type="num" val="0.67"/>
      </iconSet>
    </cfRule>
  </conditionalFormatting>
  <conditionalFormatting sqref="AI55">
    <cfRule type="containsBlanks" dxfId="209" priority="294">
      <formula>LEN(TRIM(AI55))=0</formula>
    </cfRule>
    <cfRule type="cellIs" dxfId="208" priority="295" operator="greaterThan">
      <formula>1</formula>
    </cfRule>
  </conditionalFormatting>
  <conditionalFormatting sqref="AI55">
    <cfRule type="iconSet" priority="297">
      <iconSet>
        <cfvo type="percent" val="0"/>
        <cfvo type="num" val="0.33"/>
        <cfvo type="num" val="0.67"/>
      </iconSet>
    </cfRule>
  </conditionalFormatting>
  <conditionalFormatting sqref="AI55">
    <cfRule type="iconSet" priority="296">
      <iconSet>
        <cfvo type="percent" val="0"/>
        <cfvo type="num" val="0.33"/>
        <cfvo type="num" val="0.67"/>
      </iconSet>
    </cfRule>
  </conditionalFormatting>
  <conditionalFormatting sqref="AI68:AI70">
    <cfRule type="containsBlanks" dxfId="207" priority="290">
      <formula>LEN(TRIM(AI68))=0</formula>
    </cfRule>
    <cfRule type="cellIs" dxfId="206" priority="291" operator="greaterThan">
      <formula>1</formula>
    </cfRule>
  </conditionalFormatting>
  <conditionalFormatting sqref="AI68:AI70">
    <cfRule type="iconSet" priority="293">
      <iconSet>
        <cfvo type="percent" val="0"/>
        <cfvo type="num" val="0.33"/>
        <cfvo type="num" val="0.67"/>
      </iconSet>
    </cfRule>
  </conditionalFormatting>
  <conditionalFormatting sqref="AI68:AI70">
    <cfRule type="iconSet" priority="292">
      <iconSet>
        <cfvo type="percent" val="0"/>
        <cfvo type="num" val="0.33"/>
        <cfvo type="num" val="0.67"/>
      </iconSet>
    </cfRule>
  </conditionalFormatting>
  <conditionalFormatting sqref="AI78:AI79">
    <cfRule type="containsBlanks" dxfId="205" priority="286">
      <formula>LEN(TRIM(AI78))=0</formula>
    </cfRule>
    <cfRule type="cellIs" dxfId="204" priority="287" operator="greaterThan">
      <formula>1</formula>
    </cfRule>
  </conditionalFormatting>
  <conditionalFormatting sqref="AI78:AI79">
    <cfRule type="iconSet" priority="289">
      <iconSet>
        <cfvo type="percent" val="0"/>
        <cfvo type="num" val="0.33"/>
        <cfvo type="num" val="0.67"/>
      </iconSet>
    </cfRule>
  </conditionalFormatting>
  <conditionalFormatting sqref="AI78:AI79">
    <cfRule type="iconSet" priority="288">
      <iconSet>
        <cfvo type="percent" val="0"/>
        <cfvo type="num" val="0.33"/>
        <cfvo type="num" val="0.67"/>
      </iconSet>
    </cfRule>
  </conditionalFormatting>
  <conditionalFormatting sqref="AI83:AI89">
    <cfRule type="containsBlanks" dxfId="203" priority="282">
      <formula>LEN(TRIM(AI83))=0</formula>
    </cfRule>
    <cfRule type="cellIs" dxfId="202" priority="283" operator="greaterThan">
      <formula>1</formula>
    </cfRule>
  </conditionalFormatting>
  <conditionalFormatting sqref="AI83:AI89">
    <cfRule type="iconSet" priority="285">
      <iconSet>
        <cfvo type="percent" val="0"/>
        <cfvo type="num" val="0.33"/>
        <cfvo type="num" val="0.67"/>
      </iconSet>
    </cfRule>
  </conditionalFormatting>
  <conditionalFormatting sqref="AI83:AI89">
    <cfRule type="iconSet" priority="284">
      <iconSet>
        <cfvo type="percent" val="0"/>
        <cfvo type="num" val="0.33"/>
        <cfvo type="num" val="0.67"/>
      </iconSet>
    </cfRule>
  </conditionalFormatting>
  <conditionalFormatting sqref="AI94:AI104">
    <cfRule type="containsBlanks" dxfId="201" priority="278">
      <formula>LEN(TRIM(AI94))=0</formula>
    </cfRule>
    <cfRule type="cellIs" dxfId="200" priority="279" operator="greaterThan">
      <formula>1</formula>
    </cfRule>
  </conditionalFormatting>
  <conditionalFormatting sqref="AI94:AI104">
    <cfRule type="iconSet" priority="281">
      <iconSet>
        <cfvo type="percent" val="0"/>
        <cfvo type="num" val="0.33"/>
        <cfvo type="num" val="0.67"/>
      </iconSet>
    </cfRule>
  </conditionalFormatting>
  <conditionalFormatting sqref="AI94:AI104">
    <cfRule type="iconSet" priority="280">
      <iconSet>
        <cfvo type="percent" val="0"/>
        <cfvo type="num" val="0.33"/>
        <cfvo type="num" val="0.67"/>
      </iconSet>
    </cfRule>
  </conditionalFormatting>
  <conditionalFormatting sqref="AI71">
    <cfRule type="containsBlanks" dxfId="199" priority="274">
      <formula>LEN(TRIM(AI71))=0</formula>
    </cfRule>
    <cfRule type="cellIs" dxfId="198" priority="275" operator="greaterThan">
      <formula>1</formula>
    </cfRule>
  </conditionalFormatting>
  <conditionalFormatting sqref="AI71">
    <cfRule type="iconSet" priority="277">
      <iconSet>
        <cfvo type="percent" val="0"/>
        <cfvo type="num" val="0.33"/>
        <cfvo type="num" val="0.67"/>
      </iconSet>
    </cfRule>
  </conditionalFormatting>
  <conditionalFormatting sqref="AI71">
    <cfRule type="iconSet" priority="276">
      <iconSet>
        <cfvo type="percent" val="0"/>
        <cfvo type="num" val="0.33"/>
        <cfvo type="num" val="0.67"/>
      </iconSet>
    </cfRule>
  </conditionalFormatting>
  <conditionalFormatting sqref="AI24">
    <cfRule type="containsBlanks" dxfId="197" priority="270">
      <formula>LEN(TRIM(AI24))=0</formula>
    </cfRule>
    <cfRule type="cellIs" dxfId="196" priority="271" operator="greaterThan">
      <formula>1</formula>
    </cfRule>
  </conditionalFormatting>
  <conditionalFormatting sqref="AI24">
    <cfRule type="iconSet" priority="273">
      <iconSet>
        <cfvo type="percent" val="0"/>
        <cfvo type="num" val="0.33"/>
        <cfvo type="num" val="0.67"/>
      </iconSet>
    </cfRule>
  </conditionalFormatting>
  <conditionalFormatting sqref="AI24">
    <cfRule type="iconSet" priority="272">
      <iconSet>
        <cfvo type="percent" val="0"/>
        <cfvo type="num" val="0.33"/>
        <cfvo type="num" val="0.67"/>
      </iconSet>
    </cfRule>
  </conditionalFormatting>
  <conditionalFormatting sqref="AI30">
    <cfRule type="containsBlanks" dxfId="195" priority="266">
      <formula>LEN(TRIM(AI30))=0</formula>
    </cfRule>
    <cfRule type="cellIs" dxfId="194" priority="267" operator="greaterThan">
      <formula>1</formula>
    </cfRule>
  </conditionalFormatting>
  <conditionalFormatting sqref="AI30">
    <cfRule type="iconSet" priority="269">
      <iconSet>
        <cfvo type="percent" val="0"/>
        <cfvo type="num" val="0.33"/>
        <cfvo type="num" val="0.67"/>
      </iconSet>
    </cfRule>
  </conditionalFormatting>
  <conditionalFormatting sqref="AI30">
    <cfRule type="iconSet" priority="268">
      <iconSet>
        <cfvo type="percent" val="0"/>
        <cfvo type="num" val="0.33"/>
        <cfvo type="num" val="0.67"/>
      </iconSet>
    </cfRule>
  </conditionalFormatting>
  <conditionalFormatting sqref="AH10">
    <cfRule type="containsBlanks" dxfId="193" priority="264">
      <formula>LEN(TRIM(AH10))=0</formula>
    </cfRule>
  </conditionalFormatting>
  <conditionalFormatting sqref="AG10">
    <cfRule type="containsBlanks" dxfId="192" priority="265">
      <formula>LEN(TRIM(AG10))=0</formula>
    </cfRule>
  </conditionalFormatting>
  <conditionalFormatting sqref="AH17:AH18">
    <cfRule type="containsBlanks" dxfId="191" priority="262">
      <formula>LEN(TRIM(AH17))=0</formula>
    </cfRule>
  </conditionalFormatting>
  <conditionalFormatting sqref="AG17:AG18">
    <cfRule type="containsBlanks" dxfId="190" priority="263">
      <formula>LEN(TRIM(AG17))=0</formula>
    </cfRule>
  </conditionalFormatting>
  <conditionalFormatting sqref="AH23">
    <cfRule type="containsBlanks" dxfId="189" priority="260">
      <formula>LEN(TRIM(AH23))=0</formula>
    </cfRule>
  </conditionalFormatting>
  <conditionalFormatting sqref="AG23">
    <cfRule type="containsBlanks" dxfId="188" priority="261">
      <formula>LEN(TRIM(AG23))=0</formula>
    </cfRule>
  </conditionalFormatting>
  <conditionalFormatting sqref="AH28:AH29 AH32">
    <cfRule type="containsBlanks" dxfId="187" priority="258">
      <formula>LEN(TRIM(AH28))=0</formula>
    </cfRule>
  </conditionalFormatting>
  <conditionalFormatting sqref="AG28:AG29 AG32">
    <cfRule type="containsBlanks" dxfId="186" priority="259">
      <formula>LEN(TRIM(AG28))=0</formula>
    </cfRule>
  </conditionalFormatting>
  <conditionalFormatting sqref="AH68 AH70:AH71">
    <cfRule type="containsBlanks" dxfId="185" priority="256">
      <formula>LEN(TRIM(AH68))=0</formula>
    </cfRule>
  </conditionalFormatting>
  <conditionalFormatting sqref="AG68 AG70:AG71">
    <cfRule type="containsBlanks" dxfId="184" priority="257">
      <formula>LEN(TRIM(AG68))=0</formula>
    </cfRule>
  </conditionalFormatting>
  <conditionalFormatting sqref="AH78">
    <cfRule type="containsBlanks" dxfId="183" priority="254">
      <formula>LEN(TRIM(AH78))=0</formula>
    </cfRule>
  </conditionalFormatting>
  <conditionalFormatting sqref="AG78">
    <cfRule type="containsBlanks" dxfId="182" priority="255">
      <formula>LEN(TRIM(AG78))=0</formula>
    </cfRule>
  </conditionalFormatting>
  <conditionalFormatting sqref="AH12">
    <cfRule type="containsBlanks" dxfId="181" priority="252">
      <formula>LEN(TRIM(AH12))=0</formula>
    </cfRule>
  </conditionalFormatting>
  <conditionalFormatting sqref="AG12">
    <cfRule type="containsBlanks" dxfId="180" priority="253">
      <formula>LEN(TRIM(AG12))=0</formula>
    </cfRule>
  </conditionalFormatting>
  <conditionalFormatting sqref="AH13">
    <cfRule type="containsBlanks" dxfId="179" priority="250">
      <formula>LEN(TRIM(AH13))=0</formula>
    </cfRule>
  </conditionalFormatting>
  <conditionalFormatting sqref="AG13">
    <cfRule type="containsBlanks" dxfId="178" priority="251">
      <formula>LEN(TRIM(AG13))=0</formula>
    </cfRule>
  </conditionalFormatting>
  <conditionalFormatting sqref="AH63:AH64">
    <cfRule type="containsBlanks" dxfId="177" priority="248">
      <formula>LEN(TRIM(AH63))=0</formula>
    </cfRule>
  </conditionalFormatting>
  <conditionalFormatting sqref="AG63:AG64">
    <cfRule type="containsBlanks" dxfId="176" priority="249">
      <formula>LEN(TRIM(AG63))=0</formula>
    </cfRule>
  </conditionalFormatting>
  <conditionalFormatting sqref="AH24">
    <cfRule type="containsBlanks" dxfId="175" priority="246">
      <formula>LEN(TRIM(AH24))=0</formula>
    </cfRule>
  </conditionalFormatting>
  <conditionalFormatting sqref="AG24">
    <cfRule type="containsBlanks" dxfId="174" priority="247">
      <formula>LEN(TRIM(AG24))=0</formula>
    </cfRule>
  </conditionalFormatting>
  <conditionalFormatting sqref="AH30:AH31">
    <cfRule type="containsBlanks" dxfId="173" priority="244">
      <formula>LEN(TRIM(AH30))=0</formula>
    </cfRule>
  </conditionalFormatting>
  <conditionalFormatting sqref="AG30:AG31">
    <cfRule type="containsBlanks" dxfId="172" priority="245">
      <formula>LEN(TRIM(AG30))=0</formula>
    </cfRule>
  </conditionalFormatting>
  <conditionalFormatting sqref="AH83:AH89">
    <cfRule type="containsBlanks" dxfId="171" priority="240">
      <formula>LEN(TRIM(AH83))=0</formula>
    </cfRule>
  </conditionalFormatting>
  <conditionalFormatting sqref="AG83:AG89">
    <cfRule type="containsBlanks" dxfId="170" priority="241">
      <formula>LEN(TRIM(AG83))=0</formula>
    </cfRule>
  </conditionalFormatting>
  <conditionalFormatting sqref="AH94">
    <cfRule type="containsBlanks" dxfId="169" priority="238">
      <formula>LEN(TRIM(AH94))=0</formula>
    </cfRule>
  </conditionalFormatting>
  <conditionalFormatting sqref="AG94">
    <cfRule type="containsBlanks" dxfId="168" priority="239">
      <formula>LEN(TRIM(AG94))=0</formula>
    </cfRule>
  </conditionalFormatting>
  <conditionalFormatting sqref="AH95">
    <cfRule type="containsBlanks" dxfId="167" priority="236">
      <formula>LEN(TRIM(AH95))=0</formula>
    </cfRule>
  </conditionalFormatting>
  <conditionalFormatting sqref="AG95">
    <cfRule type="containsBlanks" dxfId="166" priority="237">
      <formula>LEN(TRIM(AG95))=0</formula>
    </cfRule>
  </conditionalFormatting>
  <conditionalFormatting sqref="AH69">
    <cfRule type="containsBlanks" dxfId="165" priority="242">
      <formula>LEN(TRIM(AH69))=0</formula>
    </cfRule>
  </conditionalFormatting>
  <conditionalFormatting sqref="AG69">
    <cfRule type="containsBlanks" dxfId="164" priority="243">
      <formula>LEN(TRIM(AG69))=0</formula>
    </cfRule>
  </conditionalFormatting>
  <conditionalFormatting sqref="AI19">
    <cfRule type="containsBlanks" dxfId="163" priority="233">
      <formula>LEN(TRIM(AI19))=0</formula>
    </cfRule>
    <cfRule type="cellIs" dxfId="162" priority="234" operator="greaterThan">
      <formula>1</formula>
    </cfRule>
  </conditionalFormatting>
  <conditionalFormatting sqref="AI19">
    <cfRule type="iconSet" priority="235">
      <iconSet>
        <cfvo type="percent" val="0"/>
        <cfvo type="num" val="0.33"/>
        <cfvo type="num" val="0.67"/>
      </iconSet>
    </cfRule>
  </conditionalFormatting>
  <conditionalFormatting sqref="AI19">
    <cfRule type="iconSet" priority="232">
      <iconSet>
        <cfvo type="percent" val="0"/>
        <cfvo type="num" val="0.33"/>
        <cfvo type="num" val="0.67"/>
      </iconSet>
    </cfRule>
  </conditionalFormatting>
  <conditionalFormatting sqref="AI19">
    <cfRule type="iconSet" priority="231">
      <iconSet>
        <cfvo type="percent" val="0"/>
        <cfvo type="num" val="0.33"/>
        <cfvo type="num" val="0.67"/>
      </iconSet>
    </cfRule>
  </conditionalFormatting>
  <conditionalFormatting sqref="AH19">
    <cfRule type="containsBlanks" dxfId="161" priority="229">
      <formula>LEN(TRIM(AH19))=0</formula>
    </cfRule>
  </conditionalFormatting>
  <conditionalFormatting sqref="AG19">
    <cfRule type="containsBlanks" dxfId="160" priority="230">
      <formula>LEN(TRIM(AG19))=0</formula>
    </cfRule>
  </conditionalFormatting>
  <conditionalFormatting sqref="AI105:AI107">
    <cfRule type="containsBlanks" dxfId="159" priority="225">
      <formula>LEN(TRIM(AI105))=0</formula>
    </cfRule>
    <cfRule type="cellIs" dxfId="158" priority="226" operator="greaterThan">
      <formula>1</formula>
    </cfRule>
  </conditionalFormatting>
  <conditionalFormatting sqref="AI105:AI107">
    <cfRule type="iconSet" priority="228">
      <iconSet>
        <cfvo type="percent" val="0"/>
        <cfvo type="num" val="0.33"/>
        <cfvo type="num" val="0.67"/>
      </iconSet>
    </cfRule>
  </conditionalFormatting>
  <conditionalFormatting sqref="AI105:AI107">
    <cfRule type="iconSet" priority="227">
      <iconSet>
        <cfvo type="percent" val="0"/>
        <cfvo type="num" val="0.33"/>
        <cfvo type="num" val="0.67"/>
      </iconSet>
    </cfRule>
  </conditionalFormatting>
  <conditionalFormatting sqref="AI47">
    <cfRule type="containsBlanks" dxfId="157" priority="222">
      <formula>LEN(TRIM(AI47))=0</formula>
    </cfRule>
    <cfRule type="cellIs" dxfId="156" priority="223" operator="greaterThan">
      <formula>1</formula>
    </cfRule>
  </conditionalFormatting>
  <conditionalFormatting sqref="AI47">
    <cfRule type="iconSet" priority="224">
      <iconSet>
        <cfvo type="percent" val="0"/>
        <cfvo type="num" val="0.33"/>
        <cfvo type="num" val="0.67"/>
      </iconSet>
    </cfRule>
  </conditionalFormatting>
  <conditionalFormatting sqref="AI48">
    <cfRule type="containsBlanks" dxfId="155" priority="219">
      <formula>LEN(TRIM(AI48))=0</formula>
    </cfRule>
    <cfRule type="cellIs" dxfId="154" priority="220" operator="greaterThan">
      <formula>1</formula>
    </cfRule>
  </conditionalFormatting>
  <conditionalFormatting sqref="AI48">
    <cfRule type="iconSet" priority="221">
      <iconSet>
        <cfvo type="percent" val="0"/>
        <cfvo type="num" val="0.33"/>
        <cfvo type="num" val="0.67"/>
      </iconSet>
    </cfRule>
  </conditionalFormatting>
  <conditionalFormatting sqref="AH33:AH34 AH36 AH38 AH40:AH44">
    <cfRule type="containsBlanks" dxfId="153" priority="217">
      <formula>LEN(TRIM(AH33))=0</formula>
    </cfRule>
  </conditionalFormatting>
  <conditionalFormatting sqref="AG33:AG34 AG36 AG38 AG40:AG44">
    <cfRule type="containsBlanks" dxfId="152" priority="218">
      <formula>LEN(TRIM(AG33))=0</formula>
    </cfRule>
  </conditionalFormatting>
  <conditionalFormatting sqref="AH35">
    <cfRule type="containsBlanks" dxfId="151" priority="215">
      <formula>LEN(TRIM(AH35))=0</formula>
    </cfRule>
  </conditionalFormatting>
  <conditionalFormatting sqref="AG35">
    <cfRule type="containsBlanks" dxfId="150" priority="216">
      <formula>LEN(TRIM(AG35))=0</formula>
    </cfRule>
  </conditionalFormatting>
  <conditionalFormatting sqref="AH37">
    <cfRule type="containsBlanks" dxfId="149" priority="213">
      <formula>LEN(TRIM(AH37))=0</formula>
    </cfRule>
  </conditionalFormatting>
  <conditionalFormatting sqref="AG37">
    <cfRule type="containsBlanks" dxfId="148" priority="214">
      <formula>LEN(TRIM(AG37))=0</formula>
    </cfRule>
  </conditionalFormatting>
  <conditionalFormatting sqref="AH39">
    <cfRule type="containsBlanks" dxfId="147" priority="211">
      <formula>LEN(TRIM(AH39))=0</formula>
    </cfRule>
  </conditionalFormatting>
  <conditionalFormatting sqref="AG39">
    <cfRule type="containsBlanks" dxfId="146" priority="212">
      <formula>LEN(TRIM(AG39))=0</formula>
    </cfRule>
  </conditionalFormatting>
  <conditionalFormatting sqref="AH45">
    <cfRule type="containsBlanks" dxfId="145" priority="209">
      <formula>LEN(TRIM(AH45))=0</formula>
    </cfRule>
  </conditionalFormatting>
  <conditionalFormatting sqref="AG45">
    <cfRule type="containsBlanks" dxfId="144" priority="210">
      <formula>LEN(TRIM(AG45))=0</formula>
    </cfRule>
  </conditionalFormatting>
  <conditionalFormatting sqref="AH46">
    <cfRule type="containsBlanks" dxfId="143" priority="207">
      <formula>LEN(TRIM(AH46))=0</formula>
    </cfRule>
  </conditionalFormatting>
  <conditionalFormatting sqref="AG46">
    <cfRule type="containsBlanks" dxfId="142" priority="208">
      <formula>LEN(TRIM(AG46))=0</formula>
    </cfRule>
  </conditionalFormatting>
  <conditionalFormatting sqref="AH47">
    <cfRule type="containsBlanks" dxfId="141" priority="205">
      <formula>LEN(TRIM(AH47))=0</formula>
    </cfRule>
  </conditionalFormatting>
  <conditionalFormatting sqref="AG47">
    <cfRule type="containsBlanks" dxfId="140" priority="206">
      <formula>LEN(TRIM(AG47))=0</formula>
    </cfRule>
  </conditionalFormatting>
  <conditionalFormatting sqref="AH48">
    <cfRule type="containsBlanks" dxfId="139" priority="203">
      <formula>LEN(TRIM(AH48))=0</formula>
    </cfRule>
  </conditionalFormatting>
  <conditionalFormatting sqref="AG48">
    <cfRule type="containsBlanks" dxfId="138" priority="204">
      <formula>LEN(TRIM(AG48))=0</formula>
    </cfRule>
  </conditionalFormatting>
  <conditionalFormatting sqref="AI90">
    <cfRule type="containsBlanks" dxfId="137" priority="199">
      <formula>LEN(TRIM(AI90))=0</formula>
    </cfRule>
    <cfRule type="cellIs" dxfId="136" priority="200" operator="greaterThan">
      <formula>1</formula>
    </cfRule>
  </conditionalFormatting>
  <conditionalFormatting sqref="AI90">
    <cfRule type="iconSet" priority="202">
      <iconSet>
        <cfvo type="percent" val="0"/>
        <cfvo type="num" val="0.33"/>
        <cfvo type="num" val="0.67"/>
      </iconSet>
    </cfRule>
  </conditionalFormatting>
  <conditionalFormatting sqref="AI90">
    <cfRule type="iconSet" priority="201">
      <iconSet>
        <cfvo type="percent" val="0"/>
        <cfvo type="num" val="0.33"/>
        <cfvo type="num" val="0.67"/>
      </iconSet>
    </cfRule>
  </conditionalFormatting>
  <conditionalFormatting sqref="AH90">
    <cfRule type="containsBlanks" dxfId="135" priority="197">
      <formula>LEN(TRIM(AH90))=0</formula>
    </cfRule>
  </conditionalFormatting>
  <conditionalFormatting sqref="AG90">
    <cfRule type="containsBlanks" dxfId="134" priority="198">
      <formula>LEN(TRIM(AG90))=0</formula>
    </cfRule>
  </conditionalFormatting>
  <conditionalFormatting sqref="AI108">
    <cfRule type="containsBlanks" dxfId="133" priority="193">
      <formula>LEN(TRIM(AI108))=0</formula>
    </cfRule>
    <cfRule type="cellIs" dxfId="132" priority="194" operator="greaterThan">
      <formula>1</formula>
    </cfRule>
  </conditionalFormatting>
  <conditionalFormatting sqref="AI108">
    <cfRule type="iconSet" priority="196">
      <iconSet>
        <cfvo type="percent" val="0"/>
        <cfvo type="num" val="0.33"/>
        <cfvo type="num" val="0.67"/>
      </iconSet>
    </cfRule>
  </conditionalFormatting>
  <conditionalFormatting sqref="AI108">
    <cfRule type="iconSet" priority="195">
      <iconSet>
        <cfvo type="percent" val="0"/>
        <cfvo type="num" val="0.33"/>
        <cfvo type="num" val="0.67"/>
      </iconSet>
    </cfRule>
  </conditionalFormatting>
  <conditionalFormatting sqref="AH98:AH105 AH107">
    <cfRule type="containsBlanks" dxfId="131" priority="191">
      <formula>LEN(TRIM(AH98))=0</formula>
    </cfRule>
  </conditionalFormatting>
  <conditionalFormatting sqref="AG98:AG105 AG107">
    <cfRule type="containsBlanks" dxfId="130" priority="192">
      <formula>LEN(TRIM(AG98))=0</formula>
    </cfRule>
  </conditionalFormatting>
  <conditionalFormatting sqref="AH96">
    <cfRule type="containsBlanks" dxfId="129" priority="189">
      <formula>LEN(TRIM(AH96))=0</formula>
    </cfRule>
  </conditionalFormatting>
  <conditionalFormatting sqref="AG96">
    <cfRule type="containsBlanks" dxfId="128" priority="190">
      <formula>LEN(TRIM(AG96))=0</formula>
    </cfRule>
  </conditionalFormatting>
  <conditionalFormatting sqref="AH97">
    <cfRule type="containsBlanks" dxfId="127" priority="187">
      <formula>LEN(TRIM(AH97))=0</formula>
    </cfRule>
  </conditionalFormatting>
  <conditionalFormatting sqref="AG97">
    <cfRule type="containsBlanks" dxfId="126" priority="188">
      <formula>LEN(TRIM(AG97))=0</formula>
    </cfRule>
  </conditionalFormatting>
  <conditionalFormatting sqref="AH106">
    <cfRule type="containsBlanks" dxfId="125" priority="185">
      <formula>LEN(TRIM(AH106))=0</formula>
    </cfRule>
  </conditionalFormatting>
  <conditionalFormatting sqref="AG106">
    <cfRule type="containsBlanks" dxfId="124" priority="186">
      <formula>LEN(TRIM(AG106))=0</formula>
    </cfRule>
  </conditionalFormatting>
  <conditionalFormatting sqref="AH108">
    <cfRule type="containsBlanks" dxfId="123" priority="183">
      <formula>LEN(TRIM(AH108))=0</formula>
    </cfRule>
  </conditionalFormatting>
  <conditionalFormatting sqref="AG108">
    <cfRule type="containsBlanks" dxfId="122" priority="184">
      <formula>LEN(TRIM(AG108))=0</formula>
    </cfRule>
  </conditionalFormatting>
  <conditionalFormatting sqref="AQ9">
    <cfRule type="containsBlanks" dxfId="121" priority="180">
      <formula>LEN(TRIM(AQ9))=0</formula>
    </cfRule>
  </conditionalFormatting>
  <conditionalFormatting sqref="AP9">
    <cfRule type="containsBlanks" dxfId="120" priority="181">
      <formula>LEN(TRIM(AP9))=0</formula>
    </cfRule>
  </conditionalFormatting>
  <conditionalFormatting sqref="AR9 AR17:AR18">
    <cfRule type="containsBlanks" dxfId="119" priority="176">
      <formula>LEN(TRIM(AR9))=0</formula>
    </cfRule>
    <cfRule type="cellIs" dxfId="118" priority="177" operator="greaterThan">
      <formula>1</formula>
    </cfRule>
  </conditionalFormatting>
  <conditionalFormatting sqref="AR9">
    <cfRule type="iconSet" priority="179">
      <iconSet>
        <cfvo type="percent" val="0"/>
        <cfvo type="num" val="0.33"/>
        <cfvo type="num" val="0.67"/>
      </iconSet>
    </cfRule>
  </conditionalFormatting>
  <conditionalFormatting sqref="AR9">
    <cfRule type="iconSet" priority="178">
      <iconSet>
        <cfvo type="percent" val="0"/>
        <cfvo type="num" val="0.33"/>
        <cfvo type="num" val="0.67"/>
      </iconSet>
    </cfRule>
  </conditionalFormatting>
  <conditionalFormatting sqref="AQ55">
    <cfRule type="containsBlanks" dxfId="117" priority="174">
      <formula>LEN(TRIM(AQ55))=0</formula>
    </cfRule>
  </conditionalFormatting>
  <conditionalFormatting sqref="AP55">
    <cfRule type="containsBlanks" dxfId="116" priority="175">
      <formula>LEN(TRIM(AP55))=0</formula>
    </cfRule>
  </conditionalFormatting>
  <conditionalFormatting sqref="AR7">
    <cfRule type="cellIs" dxfId="115" priority="172" operator="lessThan">
      <formula>0</formula>
    </cfRule>
    <cfRule type="colorScale" priority="173">
      <colorScale>
        <cfvo type="num" val="0.33"/>
        <cfvo type="num" val="0.67"/>
        <cfvo type="num" val="1"/>
        <color theme="5" tint="0.39997558519241921"/>
        <color rgb="FFFFFF66"/>
        <color rgb="FF92D050"/>
      </colorScale>
    </cfRule>
  </conditionalFormatting>
  <conditionalFormatting sqref="AR15">
    <cfRule type="cellIs" dxfId="114" priority="170" operator="lessThan">
      <formula>0</formula>
    </cfRule>
    <cfRule type="colorScale" priority="171">
      <colorScale>
        <cfvo type="num" val="0.33"/>
        <cfvo type="num" val="0.67"/>
        <cfvo type="num" val="1"/>
        <color theme="5" tint="0.39997558519241921"/>
        <color rgb="FFFFFF66"/>
        <color rgb="FF92D050"/>
      </colorScale>
    </cfRule>
  </conditionalFormatting>
  <conditionalFormatting sqref="AR21">
    <cfRule type="cellIs" dxfId="113" priority="168" operator="lessThan">
      <formula>0</formula>
    </cfRule>
    <cfRule type="colorScale" priority="169">
      <colorScale>
        <cfvo type="num" val="0.33"/>
        <cfvo type="num" val="0.67"/>
        <cfvo type="num" val="1"/>
        <color theme="5" tint="0.39997558519241921"/>
        <color rgb="FFFFFF66"/>
        <color rgb="FF92D050"/>
      </colorScale>
    </cfRule>
  </conditionalFormatting>
  <conditionalFormatting sqref="AR26">
    <cfRule type="cellIs" dxfId="112" priority="166" operator="lessThan">
      <formula>0</formula>
    </cfRule>
    <cfRule type="colorScale" priority="167">
      <colorScale>
        <cfvo type="num" val="0.33"/>
        <cfvo type="num" val="0.67"/>
        <cfvo type="num" val="1"/>
        <color theme="5" tint="0.39997558519241921"/>
        <color rgb="FFFFFF66"/>
        <color rgb="FF92D050"/>
      </colorScale>
    </cfRule>
  </conditionalFormatting>
  <conditionalFormatting sqref="AR5">
    <cfRule type="colorScale" priority="165">
      <colorScale>
        <cfvo type="num" val="0.33"/>
        <cfvo type="num" val="0.67"/>
        <cfvo type="num" val="1"/>
        <color theme="5" tint="0.39997558519241921"/>
        <color rgb="FFFFFF66"/>
        <color rgb="FF92D050"/>
      </colorScale>
    </cfRule>
  </conditionalFormatting>
  <conditionalFormatting sqref="AR66">
    <cfRule type="cellIs" dxfId="111" priority="163" operator="lessThan">
      <formula>0</formula>
    </cfRule>
    <cfRule type="colorScale" priority="164">
      <colorScale>
        <cfvo type="num" val="0.33"/>
        <cfvo type="num" val="0.67"/>
        <cfvo type="num" val="1"/>
        <color theme="5" tint="0.39997558519241921"/>
        <color rgb="FFFFFF66"/>
        <color rgb="FF92D050"/>
      </colorScale>
    </cfRule>
  </conditionalFormatting>
  <conditionalFormatting sqref="AR81">
    <cfRule type="cellIs" dxfId="110" priority="161" operator="lessThan">
      <formula>0</formula>
    </cfRule>
    <cfRule type="colorScale" priority="162">
      <colorScale>
        <cfvo type="num" val="0.33"/>
        <cfvo type="num" val="0.67"/>
        <cfvo type="num" val="1"/>
        <color theme="5" tint="0.39997558519241921"/>
        <color rgb="FFFFFF66"/>
        <color rgb="FF92D050"/>
      </colorScale>
    </cfRule>
  </conditionalFormatting>
  <conditionalFormatting sqref="AR59">
    <cfRule type="colorScale" priority="160">
      <colorScale>
        <cfvo type="num" val="0.33"/>
        <cfvo type="num" val="0.67"/>
        <cfvo type="num" val="1"/>
        <color theme="5" tint="0.39997558519241921"/>
        <color rgb="FFFFFF66"/>
        <color rgb="FF92D050"/>
      </colorScale>
    </cfRule>
  </conditionalFormatting>
  <conditionalFormatting sqref="AR76">
    <cfRule type="cellIs" dxfId="109" priority="158" operator="lessThan">
      <formula>0</formula>
    </cfRule>
    <cfRule type="colorScale" priority="159">
      <colorScale>
        <cfvo type="num" val="0.33"/>
        <cfvo type="num" val="0.67"/>
        <cfvo type="num" val="1"/>
        <color theme="5" tint="0.39997558519241921"/>
        <color rgb="FFFFFF66"/>
        <color rgb="FF92D050"/>
      </colorScale>
    </cfRule>
  </conditionalFormatting>
  <conditionalFormatting sqref="AR92">
    <cfRule type="cellIs" dxfId="108" priority="156" operator="lessThan">
      <formula>0</formula>
    </cfRule>
    <cfRule type="colorScale" priority="157">
      <colorScale>
        <cfvo type="num" val="0.33"/>
        <cfvo type="num" val="0.67"/>
        <cfvo type="num" val="1"/>
        <color theme="5" tint="0.39997558519241921"/>
        <color rgb="FFFFFF66"/>
        <color rgb="FF92D050"/>
      </colorScale>
    </cfRule>
  </conditionalFormatting>
  <conditionalFormatting sqref="AR74">
    <cfRule type="colorScale" priority="155">
      <colorScale>
        <cfvo type="num" val="0.33"/>
        <cfvo type="num" val="0.67"/>
        <cfvo type="num" val="1"/>
        <color theme="5" tint="0.39997558519241921"/>
        <color rgb="FFFFFF66"/>
        <color rgb="FF92D050"/>
      </colorScale>
    </cfRule>
  </conditionalFormatting>
  <conditionalFormatting sqref="AR53">
    <cfRule type="cellIs" dxfId="107" priority="153" operator="lessThan">
      <formula>0</formula>
    </cfRule>
    <cfRule type="colorScale" priority="154">
      <colorScale>
        <cfvo type="num" val="0.33"/>
        <cfvo type="num" val="0.67"/>
        <cfvo type="num" val="1"/>
        <color theme="5" tint="0.39997558519241921"/>
        <color rgb="FFFFFF66"/>
        <color rgb="FF92D050"/>
      </colorScale>
    </cfRule>
  </conditionalFormatting>
  <conditionalFormatting sqref="AR51">
    <cfRule type="colorScale" priority="152">
      <colorScale>
        <cfvo type="num" val="0.33"/>
        <cfvo type="num" val="0.67"/>
        <cfvo type="num" val="1"/>
        <color theme="5" tint="0.39997558519241921"/>
        <color rgb="FFFFFF66"/>
        <color rgb="FF92D050"/>
      </colorScale>
    </cfRule>
  </conditionalFormatting>
  <conditionalFormatting sqref="AQ11">
    <cfRule type="containsBlanks" dxfId="106" priority="150">
      <formula>LEN(TRIM(AQ11))=0</formula>
    </cfRule>
  </conditionalFormatting>
  <conditionalFormatting sqref="AP11">
    <cfRule type="containsBlanks" dxfId="105" priority="151">
      <formula>LEN(TRIM(AP11))=0</formula>
    </cfRule>
  </conditionalFormatting>
  <conditionalFormatting sqref="AR17:AR18">
    <cfRule type="iconSet" priority="182">
      <iconSet>
        <cfvo type="percent" val="0"/>
        <cfvo type="num" val="0.33"/>
        <cfvo type="num" val="0.67"/>
      </iconSet>
    </cfRule>
  </conditionalFormatting>
  <conditionalFormatting sqref="AR61">
    <cfRule type="cellIs" dxfId="104" priority="148" operator="lessThan">
      <formula>0</formula>
    </cfRule>
    <cfRule type="colorScale" priority="149">
      <colorScale>
        <cfvo type="num" val="0.33"/>
        <cfvo type="num" val="0.67"/>
        <cfvo type="num" val="1"/>
        <color theme="5" tint="0.39997558519241921"/>
        <color rgb="FFFFFF66"/>
        <color rgb="FF92D050"/>
      </colorScale>
    </cfRule>
  </conditionalFormatting>
  <conditionalFormatting sqref="AQ79">
    <cfRule type="containsBlanks" dxfId="103" priority="146">
      <formula>LEN(TRIM(AQ79))=0</formula>
    </cfRule>
  </conditionalFormatting>
  <conditionalFormatting sqref="AP79">
    <cfRule type="containsBlanks" dxfId="102" priority="147">
      <formula>LEN(TRIM(AP79))=0</formula>
    </cfRule>
  </conditionalFormatting>
  <conditionalFormatting sqref="AR10">
    <cfRule type="containsBlanks" dxfId="101" priority="142">
      <formula>LEN(TRIM(AR10))=0</formula>
    </cfRule>
    <cfRule type="cellIs" dxfId="100" priority="143" operator="greaterThan">
      <formula>1</formula>
    </cfRule>
  </conditionalFormatting>
  <conditionalFormatting sqref="AR11">
    <cfRule type="containsBlanks" dxfId="99" priority="138">
      <formula>LEN(TRIM(AR11))=0</formula>
    </cfRule>
    <cfRule type="cellIs" dxfId="98" priority="139" operator="greaterThan">
      <formula>1</formula>
    </cfRule>
  </conditionalFormatting>
  <conditionalFormatting sqref="AR12">
    <cfRule type="containsBlanks" dxfId="97" priority="134">
      <formula>LEN(TRIM(AR12))=0</formula>
    </cfRule>
    <cfRule type="cellIs" dxfId="96" priority="135" operator="greaterThan">
      <formula>1</formula>
    </cfRule>
  </conditionalFormatting>
  <conditionalFormatting sqref="AR28:AR29 AR31:AR46">
    <cfRule type="containsBlanks" dxfId="95" priority="116">
      <formula>LEN(TRIM(AR28))=0</formula>
    </cfRule>
    <cfRule type="cellIs" dxfId="94" priority="117" operator="greaterThan">
      <formula>1</formula>
    </cfRule>
  </conditionalFormatting>
  <conditionalFormatting sqref="AR63:AR64">
    <cfRule type="containsBlanks" dxfId="93" priority="124">
      <formula>LEN(TRIM(AR63))=0</formula>
    </cfRule>
    <cfRule type="cellIs" dxfId="92" priority="125" operator="greaterThan">
      <formula>1</formula>
    </cfRule>
  </conditionalFormatting>
  <conditionalFormatting sqref="AR10">
    <cfRule type="iconSet" priority="145">
      <iconSet>
        <cfvo type="percent" val="0"/>
        <cfvo type="num" val="0.33"/>
        <cfvo type="num" val="0.67"/>
      </iconSet>
    </cfRule>
  </conditionalFormatting>
  <conditionalFormatting sqref="AR10">
    <cfRule type="iconSet" priority="144">
      <iconSet>
        <cfvo type="percent" val="0"/>
        <cfvo type="num" val="0.33"/>
        <cfvo type="num" val="0.67"/>
      </iconSet>
    </cfRule>
  </conditionalFormatting>
  <conditionalFormatting sqref="AR11">
    <cfRule type="iconSet" priority="141">
      <iconSet>
        <cfvo type="percent" val="0"/>
        <cfvo type="num" val="0.33"/>
        <cfvo type="num" val="0.67"/>
      </iconSet>
    </cfRule>
  </conditionalFormatting>
  <conditionalFormatting sqref="AR11">
    <cfRule type="iconSet" priority="140">
      <iconSet>
        <cfvo type="percent" val="0"/>
        <cfvo type="num" val="0.33"/>
        <cfvo type="num" val="0.67"/>
      </iconSet>
    </cfRule>
  </conditionalFormatting>
  <conditionalFormatting sqref="AR12">
    <cfRule type="iconSet" priority="137">
      <iconSet>
        <cfvo type="percent" val="0"/>
        <cfvo type="num" val="0.33"/>
        <cfvo type="num" val="0.67"/>
      </iconSet>
    </cfRule>
  </conditionalFormatting>
  <conditionalFormatting sqref="AR12">
    <cfRule type="iconSet" priority="136">
      <iconSet>
        <cfvo type="percent" val="0"/>
        <cfvo type="num" val="0.33"/>
        <cfvo type="num" val="0.67"/>
      </iconSet>
    </cfRule>
  </conditionalFormatting>
  <conditionalFormatting sqref="AR13">
    <cfRule type="containsBlanks" dxfId="91" priority="130">
      <formula>LEN(TRIM(AR13))=0</formula>
    </cfRule>
    <cfRule type="cellIs" dxfId="90" priority="131" operator="greaterThan">
      <formula>1</formula>
    </cfRule>
  </conditionalFormatting>
  <conditionalFormatting sqref="AR13">
    <cfRule type="iconSet" priority="133">
      <iconSet>
        <cfvo type="percent" val="0"/>
        <cfvo type="num" val="0.33"/>
        <cfvo type="num" val="0.67"/>
      </iconSet>
    </cfRule>
  </conditionalFormatting>
  <conditionalFormatting sqref="AR13">
    <cfRule type="iconSet" priority="132">
      <iconSet>
        <cfvo type="percent" val="0"/>
        <cfvo type="num" val="0.33"/>
        <cfvo type="num" val="0.67"/>
      </iconSet>
    </cfRule>
  </conditionalFormatting>
  <conditionalFormatting sqref="AR17:AR18">
    <cfRule type="iconSet" priority="129">
      <iconSet>
        <cfvo type="percent" val="0"/>
        <cfvo type="num" val="0.33"/>
        <cfvo type="num" val="0.67"/>
      </iconSet>
    </cfRule>
  </conditionalFormatting>
  <conditionalFormatting sqref="AR17:AR18">
    <cfRule type="iconSet" priority="128">
      <iconSet>
        <cfvo type="percent" val="0"/>
        <cfvo type="num" val="0.33"/>
        <cfvo type="num" val="0.67"/>
      </iconSet>
    </cfRule>
  </conditionalFormatting>
  <conditionalFormatting sqref="AR63:AR64">
    <cfRule type="iconSet" priority="127">
      <iconSet>
        <cfvo type="percent" val="0"/>
        <cfvo type="num" val="0.33"/>
        <cfvo type="num" val="0.67"/>
      </iconSet>
    </cfRule>
  </conditionalFormatting>
  <conditionalFormatting sqref="AR63:AR64">
    <cfRule type="iconSet" priority="126">
      <iconSet>
        <cfvo type="percent" val="0"/>
        <cfvo type="num" val="0.33"/>
        <cfvo type="num" val="0.67"/>
      </iconSet>
    </cfRule>
  </conditionalFormatting>
  <conditionalFormatting sqref="AR23">
    <cfRule type="containsBlanks" dxfId="89" priority="120">
      <formula>LEN(TRIM(AR23))=0</formula>
    </cfRule>
    <cfRule type="cellIs" dxfId="88" priority="121" operator="greaterThan">
      <formula>1</formula>
    </cfRule>
  </conditionalFormatting>
  <conditionalFormatting sqref="AR23">
    <cfRule type="iconSet" priority="123">
      <iconSet>
        <cfvo type="percent" val="0"/>
        <cfvo type="num" val="0.33"/>
        <cfvo type="num" val="0.67"/>
      </iconSet>
    </cfRule>
  </conditionalFormatting>
  <conditionalFormatting sqref="AR23">
    <cfRule type="iconSet" priority="122">
      <iconSet>
        <cfvo type="percent" val="0"/>
        <cfvo type="num" val="0.33"/>
        <cfvo type="num" val="0.67"/>
      </iconSet>
    </cfRule>
  </conditionalFormatting>
  <conditionalFormatting sqref="AR28:AR29 AR31:AR46">
    <cfRule type="iconSet" priority="119">
      <iconSet>
        <cfvo type="percent" val="0"/>
        <cfvo type="num" val="0.33"/>
        <cfvo type="num" val="0.67"/>
      </iconSet>
    </cfRule>
  </conditionalFormatting>
  <conditionalFormatting sqref="AR28:AR29">
    <cfRule type="iconSet" priority="118">
      <iconSet>
        <cfvo type="percent" val="0"/>
        <cfvo type="num" val="0.33"/>
        <cfvo type="num" val="0.67"/>
      </iconSet>
    </cfRule>
  </conditionalFormatting>
  <conditionalFormatting sqref="AR55">
    <cfRule type="containsBlanks" dxfId="87" priority="112">
      <formula>LEN(TRIM(AR55))=0</formula>
    </cfRule>
    <cfRule type="cellIs" dxfId="86" priority="113" operator="greaterThan">
      <formula>1</formula>
    </cfRule>
  </conditionalFormatting>
  <conditionalFormatting sqref="AR55">
    <cfRule type="iconSet" priority="115">
      <iconSet>
        <cfvo type="percent" val="0"/>
        <cfvo type="num" val="0.33"/>
        <cfvo type="num" val="0.67"/>
      </iconSet>
    </cfRule>
  </conditionalFormatting>
  <conditionalFormatting sqref="AR55">
    <cfRule type="iconSet" priority="114">
      <iconSet>
        <cfvo type="percent" val="0"/>
        <cfvo type="num" val="0.33"/>
        <cfvo type="num" val="0.67"/>
      </iconSet>
    </cfRule>
  </conditionalFormatting>
  <conditionalFormatting sqref="AR68:AR70">
    <cfRule type="containsBlanks" dxfId="85" priority="108">
      <formula>LEN(TRIM(AR68))=0</formula>
    </cfRule>
    <cfRule type="cellIs" dxfId="84" priority="109" operator="greaterThan">
      <formula>1</formula>
    </cfRule>
  </conditionalFormatting>
  <conditionalFormatting sqref="AR68:AR70">
    <cfRule type="iconSet" priority="111">
      <iconSet>
        <cfvo type="percent" val="0"/>
        <cfvo type="num" val="0.33"/>
        <cfvo type="num" val="0.67"/>
      </iconSet>
    </cfRule>
  </conditionalFormatting>
  <conditionalFormatting sqref="AR68:AR70">
    <cfRule type="iconSet" priority="110">
      <iconSet>
        <cfvo type="percent" val="0"/>
        <cfvo type="num" val="0.33"/>
        <cfvo type="num" val="0.67"/>
      </iconSet>
    </cfRule>
  </conditionalFormatting>
  <conditionalFormatting sqref="AR78:AR79">
    <cfRule type="containsBlanks" dxfId="83" priority="104">
      <formula>LEN(TRIM(AR78))=0</formula>
    </cfRule>
    <cfRule type="cellIs" dxfId="82" priority="105" operator="greaterThan">
      <formula>1</formula>
    </cfRule>
  </conditionalFormatting>
  <conditionalFormatting sqref="AR78:AR79">
    <cfRule type="iconSet" priority="107">
      <iconSet>
        <cfvo type="percent" val="0"/>
        <cfvo type="num" val="0.33"/>
        <cfvo type="num" val="0.67"/>
      </iconSet>
    </cfRule>
  </conditionalFormatting>
  <conditionalFormatting sqref="AR78:AR79">
    <cfRule type="iconSet" priority="106">
      <iconSet>
        <cfvo type="percent" val="0"/>
        <cfvo type="num" val="0.33"/>
        <cfvo type="num" val="0.67"/>
      </iconSet>
    </cfRule>
  </conditionalFormatting>
  <conditionalFormatting sqref="AR83:AR89">
    <cfRule type="containsBlanks" dxfId="81" priority="100">
      <formula>LEN(TRIM(AR83))=0</formula>
    </cfRule>
    <cfRule type="cellIs" dxfId="80" priority="101" operator="greaterThan">
      <formula>1</formula>
    </cfRule>
  </conditionalFormatting>
  <conditionalFormatting sqref="AR83:AR89">
    <cfRule type="iconSet" priority="103">
      <iconSet>
        <cfvo type="percent" val="0"/>
        <cfvo type="num" val="0.33"/>
        <cfvo type="num" val="0.67"/>
      </iconSet>
    </cfRule>
  </conditionalFormatting>
  <conditionalFormatting sqref="AR83:AR89">
    <cfRule type="iconSet" priority="102">
      <iconSet>
        <cfvo type="percent" val="0"/>
        <cfvo type="num" val="0.33"/>
        <cfvo type="num" val="0.67"/>
      </iconSet>
    </cfRule>
  </conditionalFormatting>
  <conditionalFormatting sqref="AR94:AR104">
    <cfRule type="containsBlanks" dxfId="79" priority="96">
      <formula>LEN(TRIM(AR94))=0</formula>
    </cfRule>
    <cfRule type="cellIs" dxfId="78" priority="97" operator="greaterThan">
      <formula>1</formula>
    </cfRule>
  </conditionalFormatting>
  <conditionalFormatting sqref="AR94:AR104">
    <cfRule type="iconSet" priority="99">
      <iconSet>
        <cfvo type="percent" val="0"/>
        <cfvo type="num" val="0.33"/>
        <cfvo type="num" val="0.67"/>
      </iconSet>
    </cfRule>
  </conditionalFormatting>
  <conditionalFormatting sqref="AR94:AR104">
    <cfRule type="iconSet" priority="98">
      <iconSet>
        <cfvo type="percent" val="0"/>
        <cfvo type="num" val="0.33"/>
        <cfvo type="num" val="0.67"/>
      </iconSet>
    </cfRule>
  </conditionalFormatting>
  <conditionalFormatting sqref="AR71">
    <cfRule type="containsBlanks" dxfId="77" priority="92">
      <formula>LEN(TRIM(AR71))=0</formula>
    </cfRule>
    <cfRule type="cellIs" dxfId="76" priority="93" operator="greaterThan">
      <formula>1</formula>
    </cfRule>
  </conditionalFormatting>
  <conditionalFormatting sqref="AR71">
    <cfRule type="iconSet" priority="95">
      <iconSet>
        <cfvo type="percent" val="0"/>
        <cfvo type="num" val="0.33"/>
        <cfvo type="num" val="0.67"/>
      </iconSet>
    </cfRule>
  </conditionalFormatting>
  <conditionalFormatting sqref="AR71">
    <cfRule type="iconSet" priority="94">
      <iconSet>
        <cfvo type="percent" val="0"/>
        <cfvo type="num" val="0.33"/>
        <cfvo type="num" val="0.67"/>
      </iconSet>
    </cfRule>
  </conditionalFormatting>
  <conditionalFormatting sqref="AR24">
    <cfRule type="containsBlanks" dxfId="75" priority="88">
      <formula>LEN(TRIM(AR24))=0</formula>
    </cfRule>
    <cfRule type="cellIs" dxfId="74" priority="89" operator="greaterThan">
      <formula>1</formula>
    </cfRule>
  </conditionalFormatting>
  <conditionalFormatting sqref="AR24">
    <cfRule type="iconSet" priority="91">
      <iconSet>
        <cfvo type="percent" val="0"/>
        <cfvo type="num" val="0.33"/>
        <cfvo type="num" val="0.67"/>
      </iconSet>
    </cfRule>
  </conditionalFormatting>
  <conditionalFormatting sqref="AR24">
    <cfRule type="iconSet" priority="90">
      <iconSet>
        <cfvo type="percent" val="0"/>
        <cfvo type="num" val="0.33"/>
        <cfvo type="num" val="0.67"/>
      </iconSet>
    </cfRule>
  </conditionalFormatting>
  <conditionalFormatting sqref="AR30">
    <cfRule type="containsBlanks" dxfId="73" priority="84">
      <formula>LEN(TRIM(AR30))=0</formula>
    </cfRule>
    <cfRule type="cellIs" dxfId="72" priority="85" operator="greaterThan">
      <formula>1</formula>
    </cfRule>
  </conditionalFormatting>
  <conditionalFormatting sqref="AR30">
    <cfRule type="iconSet" priority="87">
      <iconSet>
        <cfvo type="percent" val="0"/>
        <cfvo type="num" val="0.33"/>
        <cfvo type="num" val="0.67"/>
      </iconSet>
    </cfRule>
  </conditionalFormatting>
  <conditionalFormatting sqref="AR30">
    <cfRule type="iconSet" priority="86">
      <iconSet>
        <cfvo type="percent" val="0"/>
        <cfvo type="num" val="0.33"/>
        <cfvo type="num" val="0.67"/>
      </iconSet>
    </cfRule>
  </conditionalFormatting>
  <conditionalFormatting sqref="AQ10">
    <cfRule type="containsBlanks" dxfId="71" priority="82">
      <formula>LEN(TRIM(AQ10))=0</formula>
    </cfRule>
  </conditionalFormatting>
  <conditionalFormatting sqref="AP10">
    <cfRule type="containsBlanks" dxfId="70" priority="83">
      <formula>LEN(TRIM(AP10))=0</formula>
    </cfRule>
  </conditionalFormatting>
  <conditionalFormatting sqref="AQ17:AQ18">
    <cfRule type="containsBlanks" dxfId="69" priority="80">
      <formula>LEN(TRIM(AQ17))=0</formula>
    </cfRule>
  </conditionalFormatting>
  <conditionalFormatting sqref="AP17:AP18">
    <cfRule type="containsBlanks" dxfId="68" priority="81">
      <formula>LEN(TRIM(AP17))=0</formula>
    </cfRule>
  </conditionalFormatting>
  <conditionalFormatting sqref="AQ23">
    <cfRule type="containsBlanks" dxfId="67" priority="78">
      <formula>LEN(TRIM(AQ23))=0</formula>
    </cfRule>
  </conditionalFormatting>
  <conditionalFormatting sqref="AP23">
    <cfRule type="containsBlanks" dxfId="66" priority="79">
      <formula>LEN(TRIM(AP23))=0</formula>
    </cfRule>
  </conditionalFormatting>
  <conditionalFormatting sqref="AQ28:AQ29 AQ32">
    <cfRule type="containsBlanks" dxfId="65" priority="76">
      <formula>LEN(TRIM(AQ28))=0</formula>
    </cfRule>
  </conditionalFormatting>
  <conditionalFormatting sqref="AP28:AP29 AP32">
    <cfRule type="containsBlanks" dxfId="64" priority="77">
      <formula>LEN(TRIM(AP28))=0</formula>
    </cfRule>
  </conditionalFormatting>
  <conditionalFormatting sqref="AQ68 AQ70:AQ71">
    <cfRule type="containsBlanks" dxfId="63" priority="74">
      <formula>LEN(TRIM(AQ68))=0</formula>
    </cfRule>
  </conditionalFormatting>
  <conditionalFormatting sqref="AP68 AP70:AP71">
    <cfRule type="containsBlanks" dxfId="62" priority="75">
      <formula>LEN(TRIM(AP68))=0</formula>
    </cfRule>
  </conditionalFormatting>
  <conditionalFormatting sqref="AQ78">
    <cfRule type="containsBlanks" dxfId="61" priority="72">
      <formula>LEN(TRIM(AQ78))=0</formula>
    </cfRule>
  </conditionalFormatting>
  <conditionalFormatting sqref="AP78">
    <cfRule type="containsBlanks" dxfId="60" priority="73">
      <formula>LEN(TRIM(AP78))=0</formula>
    </cfRule>
  </conditionalFormatting>
  <conditionalFormatting sqref="AQ12">
    <cfRule type="containsBlanks" dxfId="59" priority="70">
      <formula>LEN(TRIM(AQ12))=0</formula>
    </cfRule>
  </conditionalFormatting>
  <conditionalFormatting sqref="AP12">
    <cfRule type="containsBlanks" dxfId="58" priority="71">
      <formula>LEN(TRIM(AP12))=0</formula>
    </cfRule>
  </conditionalFormatting>
  <conditionalFormatting sqref="AQ13">
    <cfRule type="containsBlanks" dxfId="57" priority="68">
      <formula>LEN(TRIM(AQ13))=0</formula>
    </cfRule>
  </conditionalFormatting>
  <conditionalFormatting sqref="AP13">
    <cfRule type="containsBlanks" dxfId="56" priority="69">
      <formula>LEN(TRIM(AP13))=0</formula>
    </cfRule>
  </conditionalFormatting>
  <conditionalFormatting sqref="AQ63:AQ64">
    <cfRule type="containsBlanks" dxfId="55" priority="66">
      <formula>LEN(TRIM(AQ63))=0</formula>
    </cfRule>
  </conditionalFormatting>
  <conditionalFormatting sqref="AP63:AP64">
    <cfRule type="containsBlanks" dxfId="54" priority="67">
      <formula>LEN(TRIM(AP63))=0</formula>
    </cfRule>
  </conditionalFormatting>
  <conditionalFormatting sqref="AQ24">
    <cfRule type="containsBlanks" dxfId="53" priority="64">
      <formula>LEN(TRIM(AQ24))=0</formula>
    </cfRule>
  </conditionalFormatting>
  <conditionalFormatting sqref="AP24">
    <cfRule type="containsBlanks" dxfId="52" priority="65">
      <formula>LEN(TRIM(AP24))=0</formula>
    </cfRule>
  </conditionalFormatting>
  <conditionalFormatting sqref="AQ30:AQ31">
    <cfRule type="containsBlanks" dxfId="51" priority="62">
      <formula>LEN(TRIM(AQ30))=0</formula>
    </cfRule>
  </conditionalFormatting>
  <conditionalFormatting sqref="AP30:AP31">
    <cfRule type="containsBlanks" dxfId="50" priority="63">
      <formula>LEN(TRIM(AP30))=0</formula>
    </cfRule>
  </conditionalFormatting>
  <conditionalFormatting sqref="AQ83:AQ89">
    <cfRule type="containsBlanks" dxfId="49" priority="58">
      <formula>LEN(TRIM(AQ83))=0</formula>
    </cfRule>
  </conditionalFormatting>
  <conditionalFormatting sqref="AP83:AP89">
    <cfRule type="containsBlanks" dxfId="48" priority="59">
      <formula>LEN(TRIM(AP83))=0</formula>
    </cfRule>
  </conditionalFormatting>
  <conditionalFormatting sqref="AQ94">
    <cfRule type="containsBlanks" dxfId="47" priority="56">
      <formula>LEN(TRIM(AQ94))=0</formula>
    </cfRule>
  </conditionalFormatting>
  <conditionalFormatting sqref="AP94">
    <cfRule type="containsBlanks" dxfId="46" priority="57">
      <formula>LEN(TRIM(AP94))=0</formula>
    </cfRule>
  </conditionalFormatting>
  <conditionalFormatting sqref="AQ95">
    <cfRule type="containsBlanks" dxfId="45" priority="54">
      <formula>LEN(TRIM(AQ95))=0</formula>
    </cfRule>
  </conditionalFormatting>
  <conditionalFormatting sqref="AP95">
    <cfRule type="containsBlanks" dxfId="44" priority="55">
      <formula>LEN(TRIM(AP95))=0</formula>
    </cfRule>
  </conditionalFormatting>
  <conditionalFormatting sqref="AQ69">
    <cfRule type="containsBlanks" dxfId="43" priority="60">
      <formula>LEN(TRIM(AQ69))=0</formula>
    </cfRule>
  </conditionalFormatting>
  <conditionalFormatting sqref="AP69">
    <cfRule type="containsBlanks" dxfId="42" priority="61">
      <formula>LEN(TRIM(AP69))=0</formula>
    </cfRule>
  </conditionalFormatting>
  <conditionalFormatting sqref="AR19">
    <cfRule type="containsBlanks" dxfId="41" priority="51">
      <formula>LEN(TRIM(AR19))=0</formula>
    </cfRule>
    <cfRule type="cellIs" dxfId="40" priority="52" operator="greaterThan">
      <formula>1</formula>
    </cfRule>
  </conditionalFormatting>
  <conditionalFormatting sqref="AR19">
    <cfRule type="iconSet" priority="53">
      <iconSet>
        <cfvo type="percent" val="0"/>
        <cfvo type="num" val="0.33"/>
        <cfvo type="num" val="0.67"/>
      </iconSet>
    </cfRule>
  </conditionalFormatting>
  <conditionalFormatting sqref="AR19">
    <cfRule type="iconSet" priority="50">
      <iconSet>
        <cfvo type="percent" val="0"/>
        <cfvo type="num" val="0.33"/>
        <cfvo type="num" val="0.67"/>
      </iconSet>
    </cfRule>
  </conditionalFormatting>
  <conditionalFormatting sqref="AR19">
    <cfRule type="iconSet" priority="49">
      <iconSet>
        <cfvo type="percent" val="0"/>
        <cfvo type="num" val="0.33"/>
        <cfvo type="num" val="0.67"/>
      </iconSet>
    </cfRule>
  </conditionalFormatting>
  <conditionalFormatting sqref="AQ19">
    <cfRule type="containsBlanks" dxfId="39" priority="47">
      <formula>LEN(TRIM(AQ19))=0</formula>
    </cfRule>
  </conditionalFormatting>
  <conditionalFormatting sqref="AP19">
    <cfRule type="containsBlanks" dxfId="38" priority="48">
      <formula>LEN(TRIM(AP19))=0</formula>
    </cfRule>
  </conditionalFormatting>
  <conditionalFormatting sqref="AR105:AR107">
    <cfRule type="containsBlanks" dxfId="37" priority="43">
      <formula>LEN(TRIM(AR105))=0</formula>
    </cfRule>
    <cfRule type="cellIs" dxfId="36" priority="44" operator="greaterThan">
      <formula>1</formula>
    </cfRule>
  </conditionalFormatting>
  <conditionalFormatting sqref="AR105:AR107">
    <cfRule type="iconSet" priority="46">
      <iconSet>
        <cfvo type="percent" val="0"/>
        <cfvo type="num" val="0.33"/>
        <cfvo type="num" val="0.67"/>
      </iconSet>
    </cfRule>
  </conditionalFormatting>
  <conditionalFormatting sqref="AR105:AR107">
    <cfRule type="iconSet" priority="45">
      <iconSet>
        <cfvo type="percent" val="0"/>
        <cfvo type="num" val="0.33"/>
        <cfvo type="num" val="0.67"/>
      </iconSet>
    </cfRule>
  </conditionalFormatting>
  <conditionalFormatting sqref="AR47">
    <cfRule type="containsBlanks" dxfId="35" priority="40">
      <formula>LEN(TRIM(AR47))=0</formula>
    </cfRule>
    <cfRule type="cellIs" dxfId="34" priority="41" operator="greaterThan">
      <formula>1</formula>
    </cfRule>
  </conditionalFormatting>
  <conditionalFormatting sqref="AR47">
    <cfRule type="iconSet" priority="42">
      <iconSet>
        <cfvo type="percent" val="0"/>
        <cfvo type="num" val="0.33"/>
        <cfvo type="num" val="0.67"/>
      </iconSet>
    </cfRule>
  </conditionalFormatting>
  <conditionalFormatting sqref="AR48">
    <cfRule type="containsBlanks" dxfId="33" priority="37">
      <formula>LEN(TRIM(AR48))=0</formula>
    </cfRule>
    <cfRule type="cellIs" dxfId="32" priority="38" operator="greaterThan">
      <formula>1</formula>
    </cfRule>
  </conditionalFormatting>
  <conditionalFormatting sqref="AR48">
    <cfRule type="iconSet" priority="39">
      <iconSet>
        <cfvo type="percent" val="0"/>
        <cfvo type="num" val="0.33"/>
        <cfvo type="num" val="0.67"/>
      </iconSet>
    </cfRule>
  </conditionalFormatting>
  <conditionalFormatting sqref="AQ33:AQ34 AQ36 AQ38 AQ40:AQ44">
    <cfRule type="containsBlanks" dxfId="31" priority="35">
      <formula>LEN(TRIM(AQ33))=0</formula>
    </cfRule>
  </conditionalFormatting>
  <conditionalFormatting sqref="AP33:AP34 AP36 AP38 AP40:AP44">
    <cfRule type="containsBlanks" dxfId="30" priority="36">
      <formula>LEN(TRIM(AP33))=0</formula>
    </cfRule>
  </conditionalFormatting>
  <conditionalFormatting sqref="AQ35">
    <cfRule type="containsBlanks" dxfId="29" priority="33">
      <formula>LEN(TRIM(AQ35))=0</formula>
    </cfRule>
  </conditionalFormatting>
  <conditionalFormatting sqref="AP35">
    <cfRule type="containsBlanks" dxfId="28" priority="34">
      <formula>LEN(TRIM(AP35))=0</formula>
    </cfRule>
  </conditionalFormatting>
  <conditionalFormatting sqref="AQ37">
    <cfRule type="containsBlanks" dxfId="27" priority="31">
      <formula>LEN(TRIM(AQ37))=0</formula>
    </cfRule>
  </conditionalFormatting>
  <conditionalFormatting sqref="AP37">
    <cfRule type="containsBlanks" dxfId="26" priority="32">
      <formula>LEN(TRIM(AP37))=0</formula>
    </cfRule>
  </conditionalFormatting>
  <conditionalFormatting sqref="AQ39">
    <cfRule type="containsBlanks" dxfId="25" priority="29">
      <formula>LEN(TRIM(AQ39))=0</formula>
    </cfRule>
  </conditionalFormatting>
  <conditionalFormatting sqref="AP39">
    <cfRule type="containsBlanks" dxfId="24" priority="30">
      <formula>LEN(TRIM(AP39))=0</formula>
    </cfRule>
  </conditionalFormatting>
  <conditionalFormatting sqref="AQ45">
    <cfRule type="containsBlanks" dxfId="23" priority="27">
      <formula>LEN(TRIM(AQ45))=0</formula>
    </cfRule>
  </conditionalFormatting>
  <conditionalFormatting sqref="AP45">
    <cfRule type="containsBlanks" dxfId="22" priority="28">
      <formula>LEN(TRIM(AP45))=0</formula>
    </cfRule>
  </conditionalFormatting>
  <conditionalFormatting sqref="AQ46">
    <cfRule type="containsBlanks" dxfId="21" priority="25">
      <formula>LEN(TRIM(AQ46))=0</formula>
    </cfRule>
  </conditionalFormatting>
  <conditionalFormatting sqref="AP46">
    <cfRule type="containsBlanks" dxfId="20" priority="26">
      <formula>LEN(TRIM(AP46))=0</formula>
    </cfRule>
  </conditionalFormatting>
  <conditionalFormatting sqref="AQ47">
    <cfRule type="containsBlanks" dxfId="19" priority="23">
      <formula>LEN(TRIM(AQ47))=0</formula>
    </cfRule>
  </conditionalFormatting>
  <conditionalFormatting sqref="AP47">
    <cfRule type="containsBlanks" dxfId="18" priority="24">
      <formula>LEN(TRIM(AP47))=0</formula>
    </cfRule>
  </conditionalFormatting>
  <conditionalFormatting sqref="AQ48">
    <cfRule type="containsBlanks" dxfId="17" priority="21">
      <formula>LEN(TRIM(AQ48))=0</formula>
    </cfRule>
  </conditionalFormatting>
  <conditionalFormatting sqref="AP48">
    <cfRule type="containsBlanks" dxfId="16" priority="22">
      <formula>LEN(TRIM(AP48))=0</formula>
    </cfRule>
  </conditionalFormatting>
  <conditionalFormatting sqref="AR90">
    <cfRule type="containsBlanks" dxfId="15" priority="17">
      <formula>LEN(TRIM(AR90))=0</formula>
    </cfRule>
    <cfRule type="cellIs" dxfId="14" priority="18" operator="greaterThan">
      <formula>1</formula>
    </cfRule>
  </conditionalFormatting>
  <conditionalFormatting sqref="AR90">
    <cfRule type="iconSet" priority="20">
      <iconSet>
        <cfvo type="percent" val="0"/>
        <cfvo type="num" val="0.33"/>
        <cfvo type="num" val="0.67"/>
      </iconSet>
    </cfRule>
  </conditionalFormatting>
  <conditionalFormatting sqref="AR90">
    <cfRule type="iconSet" priority="19">
      <iconSet>
        <cfvo type="percent" val="0"/>
        <cfvo type="num" val="0.33"/>
        <cfvo type="num" val="0.67"/>
      </iconSet>
    </cfRule>
  </conditionalFormatting>
  <conditionalFormatting sqref="AQ90">
    <cfRule type="containsBlanks" dxfId="13" priority="15">
      <formula>LEN(TRIM(AQ90))=0</formula>
    </cfRule>
  </conditionalFormatting>
  <conditionalFormatting sqref="AP90">
    <cfRule type="containsBlanks" dxfId="12" priority="16">
      <formula>LEN(TRIM(AP90))=0</formula>
    </cfRule>
  </conditionalFormatting>
  <conditionalFormatting sqref="AR108">
    <cfRule type="containsBlanks" dxfId="11" priority="11">
      <formula>LEN(TRIM(AR108))=0</formula>
    </cfRule>
    <cfRule type="cellIs" dxfId="10" priority="12" operator="greaterThan">
      <formula>1</formula>
    </cfRule>
  </conditionalFormatting>
  <conditionalFormatting sqref="AR108">
    <cfRule type="iconSet" priority="14">
      <iconSet>
        <cfvo type="percent" val="0"/>
        <cfvo type="num" val="0.33"/>
        <cfvo type="num" val="0.67"/>
      </iconSet>
    </cfRule>
  </conditionalFormatting>
  <conditionalFormatting sqref="AR108">
    <cfRule type="iconSet" priority="13">
      <iconSet>
        <cfvo type="percent" val="0"/>
        <cfvo type="num" val="0.33"/>
        <cfvo type="num" val="0.67"/>
      </iconSet>
    </cfRule>
  </conditionalFormatting>
  <conditionalFormatting sqref="AQ98:AQ105 AQ107">
    <cfRule type="containsBlanks" dxfId="9" priority="9">
      <formula>LEN(TRIM(AQ98))=0</formula>
    </cfRule>
  </conditionalFormatting>
  <conditionalFormatting sqref="AP98:AP105 AP107">
    <cfRule type="containsBlanks" dxfId="8" priority="10">
      <formula>LEN(TRIM(AP98))=0</formula>
    </cfRule>
  </conditionalFormatting>
  <conditionalFormatting sqref="AQ96">
    <cfRule type="containsBlanks" dxfId="7" priority="7">
      <formula>LEN(TRIM(AQ96))=0</formula>
    </cfRule>
  </conditionalFormatting>
  <conditionalFormatting sqref="AP96">
    <cfRule type="containsBlanks" dxfId="6" priority="8">
      <formula>LEN(TRIM(AP96))=0</formula>
    </cfRule>
  </conditionalFormatting>
  <conditionalFormatting sqref="AQ97">
    <cfRule type="containsBlanks" dxfId="5" priority="5">
      <formula>LEN(TRIM(AQ97))=0</formula>
    </cfRule>
  </conditionalFormatting>
  <conditionalFormatting sqref="AP97">
    <cfRule type="containsBlanks" dxfId="4" priority="6">
      <formula>LEN(TRIM(AP97))=0</formula>
    </cfRule>
  </conditionalFormatting>
  <conditionalFormatting sqref="AQ106">
    <cfRule type="containsBlanks" dxfId="3" priority="3">
      <formula>LEN(TRIM(AQ106))=0</formula>
    </cfRule>
  </conditionalFormatting>
  <conditionalFormatting sqref="AP106">
    <cfRule type="containsBlanks" dxfId="2" priority="4">
      <formula>LEN(TRIM(AP106))=0</formula>
    </cfRule>
  </conditionalFormatting>
  <conditionalFormatting sqref="AQ108">
    <cfRule type="containsBlanks" dxfId="1" priority="1">
      <formula>LEN(TRIM(AQ108))=0</formula>
    </cfRule>
  </conditionalFormatting>
  <conditionalFormatting sqref="AP108">
    <cfRule type="containsBlanks" dxfId="0" priority="2">
      <formula>LEN(TRIM(AP108))=0</formula>
    </cfRule>
  </conditionalFormatting>
  <pageMargins left="0.7" right="0.7" top="0.75" bottom="0.75" header="0" footer="0"/>
  <pageSetup paperSize="9" scale="39" fitToHeight="2"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0070C0"/>
    <pageSetUpPr fitToPage="1"/>
  </sheetPr>
  <dimension ref="A1:AK130"/>
  <sheetViews>
    <sheetView showGridLines="0" tabSelected="1" zoomScale="85" zoomScaleNormal="85" zoomScalePageLayoutView="50" workbookViewId="0">
      <pane xSplit="6" ySplit="4" topLeftCell="J8" activePane="bottomRight" state="frozen"/>
      <selection pane="topRight" activeCell="G1" sqref="G1"/>
      <selection pane="bottomLeft" activeCell="A5" sqref="A5"/>
      <selection pane="bottomRight" activeCell="O31" sqref="O31"/>
    </sheetView>
  </sheetViews>
  <sheetFormatPr defaultColWidth="11" defaultRowHeight="13.8" outlineLevelRow="1" outlineLevelCol="1"/>
  <cols>
    <col min="1" max="1" width="13.08984375" style="9" customWidth="1"/>
    <col min="2" max="2" width="25.36328125" style="10" customWidth="1"/>
    <col min="3" max="3" width="3.453125" style="2" customWidth="1"/>
    <col min="4" max="4" width="20.08984375" style="10" customWidth="1"/>
    <col min="5" max="5" width="8.6328125" style="10" hidden="1" customWidth="1"/>
    <col min="6" max="6" width="0.90625" style="9" customWidth="1"/>
    <col min="7" max="7" width="4.6328125" style="9" customWidth="1"/>
    <col min="8" max="8" width="6.6328125" style="9" customWidth="1"/>
    <col min="9" max="9" width="30.90625" style="9" customWidth="1"/>
    <col min="10" max="10" width="22.6328125" style="180" customWidth="1"/>
    <col min="11" max="12" width="12" style="9" customWidth="1"/>
    <col min="13" max="13" width="1.26953125" style="9" customWidth="1"/>
    <col min="14" max="15" width="4.453125" style="11" customWidth="1" outlineLevel="1"/>
    <col min="16" max="16" width="1.26953125" style="11" customWidth="1"/>
    <col min="17" max="18" width="4.453125" style="11" customWidth="1" outlineLevel="1"/>
    <col min="19" max="19" width="1.26953125" style="11" customWidth="1"/>
    <col min="20" max="21" width="4.453125" style="11" customWidth="1" outlineLevel="1"/>
    <col min="22" max="22" width="1.26953125" style="11" customWidth="1"/>
    <col min="23" max="24" width="4.453125" style="11" customWidth="1" outlineLevel="1"/>
    <col min="25" max="25" width="1.26953125" style="11" customWidth="1"/>
    <col min="26" max="26" width="4.453125" style="11" customWidth="1"/>
    <col min="27" max="27" width="4.453125" style="12" customWidth="1"/>
    <col min="28" max="28" width="3.36328125" style="9" customWidth="1"/>
    <col min="29" max="32" width="21.08984375" style="9" customWidth="1" outlineLevel="1"/>
    <col min="33" max="33" width="11" style="9"/>
    <col min="34" max="35" width="7.453125" style="9" customWidth="1"/>
    <col min="36" max="16384" width="11" style="9"/>
  </cols>
  <sheetData>
    <row r="1" spans="1:37" s="1" customFormat="1" ht="36" customHeight="1">
      <c r="A1" s="83" t="str">
        <f>CONCATENATE("Plan de Trabajo ",'1. Dashboard'!$A$2," 2018")</f>
        <v>Plan de Trabajo HQ 2018</v>
      </c>
      <c r="B1" s="29"/>
      <c r="C1" s="2"/>
      <c r="D1" s="29"/>
      <c r="E1" s="29"/>
      <c r="I1" s="171">
        <v>6</v>
      </c>
      <c r="J1" s="171">
        <v>6</v>
      </c>
      <c r="N1" s="28"/>
      <c r="O1" s="28"/>
      <c r="P1" s="28"/>
      <c r="Q1" s="28"/>
      <c r="R1" s="28"/>
      <c r="S1" s="28"/>
      <c r="T1" s="28"/>
      <c r="U1" s="28"/>
      <c r="V1" s="28"/>
      <c r="W1" s="28"/>
      <c r="X1" s="28"/>
      <c r="Y1" s="28"/>
      <c r="Z1" s="28"/>
      <c r="AA1" s="26"/>
    </row>
    <row r="2" spans="1:37" s="13" customFormat="1" ht="12" customHeight="1">
      <c r="B2" s="14"/>
      <c r="C2" s="4"/>
      <c r="D2" s="14"/>
      <c r="E2" s="14"/>
      <c r="F2" s="14"/>
      <c r="G2" s="14">
        <v>4</v>
      </c>
      <c r="H2" s="14">
        <v>7</v>
      </c>
      <c r="I2" s="227">
        <f>IF('1. Dashboard'!$A$3="EN",8,IF('1. Dashboard'!$A$3="ES",9,"ERROR"))</f>
        <v>9</v>
      </c>
      <c r="J2" s="171">
        <v>12</v>
      </c>
      <c r="K2" s="14">
        <v>14</v>
      </c>
      <c r="L2" s="14">
        <v>13</v>
      </c>
      <c r="M2" s="14"/>
      <c r="N2" s="14">
        <v>10</v>
      </c>
      <c r="O2" s="14">
        <v>11</v>
      </c>
      <c r="P2" s="14"/>
      <c r="Q2" s="14">
        <v>13</v>
      </c>
      <c r="R2" s="14">
        <v>14</v>
      </c>
      <c r="S2" s="14"/>
      <c r="T2" s="14">
        <v>16</v>
      </c>
      <c r="U2" s="14">
        <v>17</v>
      </c>
      <c r="V2" s="14"/>
      <c r="W2" s="14">
        <v>19</v>
      </c>
      <c r="X2" s="14">
        <v>20</v>
      </c>
      <c r="Y2" s="14"/>
      <c r="Z2" s="14"/>
      <c r="AA2" s="14"/>
      <c r="AH2" s="14">
        <v>15</v>
      </c>
      <c r="AI2" s="14">
        <v>16</v>
      </c>
      <c r="AJ2" s="14">
        <v>17</v>
      </c>
      <c r="AK2" s="14">
        <v>18</v>
      </c>
    </row>
    <row r="3" spans="1:37" s="16" customFormat="1" ht="24.75" customHeight="1">
      <c r="A3" s="541" t="s">
        <v>514</v>
      </c>
      <c r="B3" s="469" t="s">
        <v>515</v>
      </c>
      <c r="C3" s="467" t="s">
        <v>3</v>
      </c>
      <c r="D3" s="481" t="s">
        <v>516</v>
      </c>
      <c r="E3" s="64"/>
      <c r="F3" s="15"/>
      <c r="G3" s="532" t="s">
        <v>3</v>
      </c>
      <c r="H3" s="399" t="s">
        <v>517</v>
      </c>
      <c r="I3" s="308" t="s">
        <v>518</v>
      </c>
      <c r="J3" s="534" t="s">
        <v>519</v>
      </c>
      <c r="K3" s="436" t="s">
        <v>520</v>
      </c>
      <c r="L3" s="436" t="s">
        <v>521</v>
      </c>
      <c r="M3" s="71"/>
      <c r="N3" s="545" t="s">
        <v>522</v>
      </c>
      <c r="O3" s="546"/>
      <c r="P3" s="546"/>
      <c r="Q3" s="546"/>
      <c r="R3" s="546"/>
      <c r="S3" s="546"/>
      <c r="T3" s="546"/>
      <c r="U3" s="546"/>
      <c r="V3" s="546"/>
      <c r="W3" s="546"/>
      <c r="X3" s="546"/>
      <c r="Y3" s="546"/>
      <c r="Z3" s="546"/>
      <c r="AA3" s="547"/>
      <c r="AC3" s="527" t="s">
        <v>523</v>
      </c>
      <c r="AD3" s="528"/>
      <c r="AE3" s="528"/>
      <c r="AF3" s="529"/>
      <c r="AH3" s="543" t="s">
        <v>524</v>
      </c>
      <c r="AI3" s="530" t="s">
        <v>15</v>
      </c>
      <c r="AJ3" s="530" t="s">
        <v>16</v>
      </c>
      <c r="AK3" s="530" t="s">
        <v>17</v>
      </c>
    </row>
    <row r="4" spans="1:37" ht="24.75" hidden="1" customHeight="1" thickBot="1">
      <c r="A4" s="542"/>
      <c r="B4" s="470"/>
      <c r="C4" s="468"/>
      <c r="D4" s="482"/>
      <c r="E4" s="65"/>
      <c r="F4" s="17"/>
      <c r="G4" s="533"/>
      <c r="H4" s="536"/>
      <c r="I4" s="309" t="s">
        <v>525</v>
      </c>
      <c r="J4" s="535"/>
      <c r="K4" s="437"/>
      <c r="L4" s="437"/>
      <c r="M4" s="72"/>
      <c r="N4" s="32" t="s">
        <v>526</v>
      </c>
      <c r="O4" s="33" t="s">
        <v>506</v>
      </c>
      <c r="P4" s="27"/>
      <c r="Q4" s="32" t="s">
        <v>134</v>
      </c>
      <c r="R4" s="34" t="s">
        <v>506</v>
      </c>
      <c r="S4" s="27"/>
      <c r="T4" s="32" t="s">
        <v>527</v>
      </c>
      <c r="U4" s="34" t="s">
        <v>506</v>
      </c>
      <c r="V4" s="27"/>
      <c r="W4" s="32" t="s">
        <v>35</v>
      </c>
      <c r="X4" s="34" t="s">
        <v>506</v>
      </c>
      <c r="Y4" s="48"/>
      <c r="Z4" s="49">
        <v>2018</v>
      </c>
      <c r="AA4" s="35" t="s">
        <v>506</v>
      </c>
      <c r="AC4" s="348" t="s">
        <v>526</v>
      </c>
      <c r="AD4" s="348" t="s">
        <v>134</v>
      </c>
      <c r="AE4" s="348" t="s">
        <v>527</v>
      </c>
      <c r="AF4" s="349" t="s">
        <v>35</v>
      </c>
      <c r="AH4" s="544"/>
      <c r="AI4" s="531"/>
      <c r="AJ4" s="531"/>
      <c r="AK4" s="531"/>
    </row>
    <row r="5" spans="1:37" ht="24.9" hidden="1" customHeight="1">
      <c r="A5" s="524" t="s">
        <v>528</v>
      </c>
      <c r="B5" s="464" t="s">
        <v>529</v>
      </c>
      <c r="C5" s="465" t="s">
        <v>504</v>
      </c>
      <c r="D5" s="537" t="s">
        <v>530</v>
      </c>
      <c r="E5" s="66" t="str">
        <f t="shared" ref="E5:E44" si="0">VLOOKUP(F5,data,3,FALSE)</f>
        <v>A01</v>
      </c>
      <c r="F5" s="53">
        <v>1</v>
      </c>
      <c r="G5" s="24" t="str">
        <f t="shared" ref="G5:L20" si="1">VLOOKUP($F5,data,G$2,FALSE)</f>
        <v>I.1.1</v>
      </c>
      <c r="H5" s="45" t="str">
        <f>VLOOKUP($F5,data,H$2,FALSE)</f>
        <v>Target</v>
      </c>
      <c r="I5" s="46" t="str">
        <f t="shared" si="1"/>
        <v>% Socios satisfechos con las soluciones de desarrollo IDBG -CRF (VPC)</v>
      </c>
      <c r="J5" s="172" t="s">
        <v>32</v>
      </c>
      <c r="K5" s="25" t="str">
        <f t="shared" si="1"/>
        <v>COF Team</v>
      </c>
      <c r="L5" s="25" t="str">
        <f t="shared" si="1"/>
        <v>FO Team</v>
      </c>
      <c r="M5" s="73"/>
      <c r="N5" s="94"/>
      <c r="O5" s="95"/>
      <c r="P5" s="96"/>
      <c r="Q5" s="94"/>
      <c r="R5" s="95"/>
      <c r="S5" s="96"/>
      <c r="T5" s="94"/>
      <c r="U5" s="95"/>
      <c r="V5" s="96"/>
      <c r="W5" s="94"/>
      <c r="X5" s="95"/>
      <c r="Y5" s="50"/>
      <c r="Z5" s="239"/>
      <c r="AA5" s="240"/>
      <c r="AC5" s="350"/>
      <c r="AD5" s="351"/>
      <c r="AE5" s="350"/>
      <c r="AF5" s="352"/>
      <c r="AH5" s="261" t="str">
        <f t="shared" ref="AH5:AK12" si="2">VLOOKUP($F5,data,AH$2,FALSE)</f>
        <v>4Q</v>
      </c>
      <c r="AI5" s="261" t="str">
        <f t="shared" si="2"/>
        <v>%</v>
      </c>
      <c r="AJ5" s="261" t="str">
        <f t="shared" si="2"/>
        <v>4Q</v>
      </c>
      <c r="AK5" s="261" t="str">
        <f t="shared" si="2"/>
        <v>COF</v>
      </c>
    </row>
    <row r="6" spans="1:37" ht="24.9" hidden="1" customHeight="1">
      <c r="A6" s="525"/>
      <c r="B6" s="459"/>
      <c r="C6" s="462"/>
      <c r="D6" s="519"/>
      <c r="E6" s="67" t="str">
        <f t="shared" si="0"/>
        <v>A01</v>
      </c>
      <c r="F6" s="54">
        <v>2</v>
      </c>
      <c r="G6" s="21" t="str">
        <f t="shared" si="1"/>
        <v>I.1.2</v>
      </c>
      <c r="H6" s="36" t="str">
        <f t="shared" si="1"/>
        <v>Target</v>
      </c>
      <c r="I6" s="37" t="str">
        <f t="shared" si="1"/>
        <v>% TCs de Clientes y Soporte Operacional aprobadas (VPC)</v>
      </c>
      <c r="J6" s="173" t="s">
        <v>46</v>
      </c>
      <c r="K6" s="22" t="str">
        <f t="shared" si="1"/>
        <v>FO Team</v>
      </c>
      <c r="L6" s="22" t="str">
        <f t="shared" si="1"/>
        <v>FO Team</v>
      </c>
      <c r="M6" s="74"/>
      <c r="N6" s="97"/>
      <c r="O6" s="98"/>
      <c r="P6" s="99"/>
      <c r="Q6" s="97"/>
      <c r="R6" s="98"/>
      <c r="S6" s="99"/>
      <c r="T6" s="97"/>
      <c r="U6" s="100"/>
      <c r="V6" s="99"/>
      <c r="W6" s="103">
        <v>0.5</v>
      </c>
      <c r="X6" s="104"/>
      <c r="Y6" s="282"/>
      <c r="Z6" s="77">
        <f>+N6+Q6+T6+W6</f>
        <v>0.5</v>
      </c>
      <c r="AA6" s="76">
        <f>+O6+R6+U6+X6</f>
        <v>0</v>
      </c>
      <c r="AC6" s="353"/>
      <c r="AD6" s="354"/>
      <c r="AE6" s="353"/>
      <c r="AF6" s="355"/>
      <c r="AH6" s="262" t="str">
        <f t="shared" si="2"/>
        <v>4Q</v>
      </c>
      <c r="AI6" s="262" t="str">
        <f t="shared" si="2"/>
        <v>%</v>
      </c>
      <c r="AJ6" s="262" t="str">
        <f t="shared" si="2"/>
        <v>4Q</v>
      </c>
      <c r="AK6" s="262" t="str">
        <f t="shared" si="2"/>
        <v>HQ</v>
      </c>
    </row>
    <row r="7" spans="1:37" ht="24.9" hidden="1" customHeight="1">
      <c r="A7" s="525"/>
      <c r="B7" s="459"/>
      <c r="C7" s="462"/>
      <c r="D7" s="519"/>
      <c r="E7" s="67" t="str">
        <f t="shared" si="0"/>
        <v>A01</v>
      </c>
      <c r="F7" s="54">
        <v>3</v>
      </c>
      <c r="G7" s="21" t="str">
        <f t="shared" si="1"/>
        <v>I.1.3</v>
      </c>
      <c r="H7" s="36" t="str">
        <f t="shared" si="1"/>
        <v>FYI</v>
      </c>
      <c r="I7" s="37" t="str">
        <f t="shared" si="1"/>
        <v># de Proyectos donde el Banco lidera la gestión financiera en nombre de los co-financiadores</v>
      </c>
      <c r="J7" s="126" t="s">
        <v>46</v>
      </c>
      <c r="K7" s="22" t="str">
        <f t="shared" si="1"/>
        <v>COF Team</v>
      </c>
      <c r="L7" s="22" t="str">
        <f t="shared" si="1"/>
        <v>COF</v>
      </c>
      <c r="M7" s="74"/>
      <c r="N7" s="97"/>
      <c r="O7" s="98"/>
      <c r="P7" s="99"/>
      <c r="Q7" s="97"/>
      <c r="R7" s="98"/>
      <c r="S7" s="99"/>
      <c r="T7" s="97"/>
      <c r="U7" s="98"/>
      <c r="V7" s="99"/>
      <c r="W7" s="97"/>
      <c r="X7" s="98"/>
      <c r="Y7" s="31"/>
      <c r="Z7" s="239"/>
      <c r="AA7" s="240"/>
      <c r="AC7" s="353"/>
      <c r="AD7" s="354"/>
      <c r="AE7" s="353"/>
      <c r="AF7" s="355"/>
      <c r="AH7" s="262" t="str">
        <f t="shared" si="2"/>
        <v>Each Q</v>
      </c>
      <c r="AI7" s="262" t="str">
        <f t="shared" si="2"/>
        <v>#</v>
      </c>
      <c r="AJ7" s="262" t="str">
        <f t="shared" si="2"/>
        <v>Last informed</v>
      </c>
      <c r="AK7" s="262" t="str">
        <f t="shared" si="2"/>
        <v>COF</v>
      </c>
    </row>
    <row r="8" spans="1:37" ht="24.9" customHeight="1">
      <c r="A8" s="525"/>
      <c r="B8" s="459"/>
      <c r="C8" s="462"/>
      <c r="D8" s="519"/>
      <c r="E8" s="67" t="str">
        <f t="shared" si="0"/>
        <v>A01</v>
      </c>
      <c r="F8" s="54">
        <v>4</v>
      </c>
      <c r="G8" s="21" t="str">
        <f t="shared" si="1"/>
        <v>I.1.4</v>
      </c>
      <c r="H8" s="36" t="str">
        <f t="shared" si="1"/>
        <v>FYI</v>
      </c>
      <c r="I8" s="37" t="str">
        <f t="shared" si="1"/>
        <v># Eventos de armonización de FMP</v>
      </c>
      <c r="J8" s="126" t="s">
        <v>46</v>
      </c>
      <c r="K8" s="22" t="str">
        <f t="shared" si="1"/>
        <v>COF Team / HQ Team</v>
      </c>
      <c r="L8" s="22" t="str">
        <f t="shared" si="1"/>
        <v>UCS Team</v>
      </c>
      <c r="M8" s="74"/>
      <c r="N8" s="384">
        <v>1</v>
      </c>
      <c r="O8" s="128">
        <v>1</v>
      </c>
      <c r="P8" s="385"/>
      <c r="Q8" s="384"/>
      <c r="R8" s="128"/>
      <c r="S8" s="385"/>
      <c r="T8" s="384"/>
      <c r="U8" s="128"/>
      <c r="V8" s="385"/>
      <c r="W8" s="384"/>
      <c r="X8" s="128"/>
      <c r="Y8" s="380"/>
      <c r="Z8" s="386"/>
      <c r="AA8" s="387">
        <f t="shared" ref="AA8" si="3">O8+R8+U8+X8</f>
        <v>1</v>
      </c>
      <c r="AC8" s="353" t="s">
        <v>531</v>
      </c>
      <c r="AD8" s="354"/>
      <c r="AE8" s="353"/>
      <c r="AF8" s="355"/>
      <c r="AH8" s="262" t="str">
        <f t="shared" si="2"/>
        <v>Each Q</v>
      </c>
      <c r="AI8" s="262" t="str">
        <f t="shared" si="2"/>
        <v>#</v>
      </c>
      <c r="AJ8" s="262" t="str">
        <f t="shared" si="2"/>
        <v>SUM</v>
      </c>
      <c r="AK8" s="262" t="str">
        <f t="shared" si="2"/>
        <v>COF/HQ</v>
      </c>
    </row>
    <row r="9" spans="1:37" ht="24.9" customHeight="1">
      <c r="A9" s="525"/>
      <c r="B9" s="460"/>
      <c r="C9" s="463"/>
      <c r="D9" s="519"/>
      <c r="E9" s="67" t="str">
        <f t="shared" si="0"/>
        <v>A01</v>
      </c>
      <c r="F9" s="54">
        <v>5</v>
      </c>
      <c r="G9" s="21" t="str">
        <f t="shared" si="1"/>
        <v>I.1.5</v>
      </c>
      <c r="H9" s="36" t="str">
        <f t="shared" si="1"/>
        <v>FYI</v>
      </c>
      <c r="I9" s="37" t="str">
        <f t="shared" si="1"/>
        <v># de participaciones en estudios e investigaciones de VPS</v>
      </c>
      <c r="J9" s="126" t="s">
        <v>46</v>
      </c>
      <c r="K9" s="22" t="str">
        <f t="shared" si="1"/>
        <v>HQ Team</v>
      </c>
      <c r="L9" s="22" t="str">
        <f t="shared" si="1"/>
        <v>TMs</v>
      </c>
      <c r="M9" s="74"/>
      <c r="N9" s="97"/>
      <c r="O9" s="98"/>
      <c r="P9" s="99"/>
      <c r="Q9" s="97"/>
      <c r="R9" s="98"/>
      <c r="S9" s="99"/>
      <c r="T9" s="97"/>
      <c r="U9" s="100"/>
      <c r="V9" s="99"/>
      <c r="W9" s="97"/>
      <c r="X9" s="360"/>
      <c r="Y9" s="361"/>
      <c r="Z9" s="239"/>
      <c r="AA9" s="363">
        <f>+X9</f>
        <v>0</v>
      </c>
      <c r="AC9" s="356"/>
      <c r="AD9" s="357"/>
      <c r="AE9" s="357"/>
      <c r="AF9" s="355"/>
      <c r="AH9" s="262" t="str">
        <f t="shared" si="2"/>
        <v>4Q</v>
      </c>
      <c r="AI9" s="262" t="str">
        <f t="shared" si="2"/>
        <v>#</v>
      </c>
      <c r="AJ9" s="262" t="str">
        <f t="shared" si="2"/>
        <v>4Q</v>
      </c>
      <c r="AK9" s="262" t="str">
        <f t="shared" si="2"/>
        <v>HQ</v>
      </c>
    </row>
    <row r="10" spans="1:37" ht="42" hidden="1" customHeight="1">
      <c r="A10" s="525"/>
      <c r="B10" s="430" t="s">
        <v>532</v>
      </c>
      <c r="C10" s="425" t="s">
        <v>507</v>
      </c>
      <c r="D10" s="70" t="s">
        <v>533</v>
      </c>
      <c r="E10" s="68" t="str">
        <f t="shared" si="0"/>
        <v>A02</v>
      </c>
      <c r="F10" s="54">
        <v>6</v>
      </c>
      <c r="G10" s="38" t="str">
        <f t="shared" si="1"/>
        <v>I.2.1</v>
      </c>
      <c r="H10" s="39" t="str">
        <f t="shared" si="1"/>
        <v>Checklist</v>
      </c>
      <c r="I10" s="40" t="str">
        <f t="shared" si="1"/>
        <v>% de Calidad en insumos a la EBP</v>
      </c>
      <c r="J10" s="293" t="s">
        <v>86</v>
      </c>
      <c r="K10" s="41" t="str">
        <f t="shared" si="1"/>
        <v>COF Team</v>
      </c>
      <c r="L10" s="41" t="str">
        <f t="shared" si="1"/>
        <v>CS TM</v>
      </c>
      <c r="M10" s="74"/>
      <c r="N10" s="97"/>
      <c r="O10" s="98"/>
      <c r="P10" s="99"/>
      <c r="Q10" s="97"/>
      <c r="R10" s="98"/>
      <c r="S10" s="99"/>
      <c r="T10" s="97"/>
      <c r="U10" s="98"/>
      <c r="V10" s="99"/>
      <c r="W10" s="97"/>
      <c r="X10" s="98"/>
      <c r="Y10" s="31"/>
      <c r="Z10" s="239"/>
      <c r="AA10" s="240"/>
      <c r="AC10" s="353" t="s">
        <v>534</v>
      </c>
      <c r="AD10" s="354"/>
      <c r="AE10" s="353"/>
      <c r="AF10" s="355"/>
      <c r="AH10" s="263" t="str">
        <f t="shared" si="2"/>
        <v>4Q</v>
      </c>
      <c r="AI10" s="263" t="str">
        <f t="shared" si="2"/>
        <v>%</v>
      </c>
      <c r="AJ10" s="263" t="str">
        <f t="shared" si="2"/>
        <v>4Q</v>
      </c>
      <c r="AK10" s="263" t="str">
        <f t="shared" si="2"/>
        <v>COF</v>
      </c>
    </row>
    <row r="11" spans="1:37" ht="42" hidden="1" customHeight="1">
      <c r="A11" s="525"/>
      <c r="B11" s="431"/>
      <c r="C11" s="426"/>
      <c r="D11" s="428" t="s">
        <v>535</v>
      </c>
      <c r="E11" s="68" t="str">
        <f t="shared" si="0"/>
        <v>A02</v>
      </c>
      <c r="F11" s="54">
        <v>7</v>
      </c>
      <c r="G11" s="39" t="str">
        <f t="shared" si="1"/>
        <v>I.2.2.1</v>
      </c>
      <c r="H11" s="40" t="str">
        <f t="shared" si="1"/>
        <v>Checklist</v>
      </c>
      <c r="I11" s="40" t="str">
        <f t="shared" si="1"/>
        <v>% de Calidad en insumos a los CPD</v>
      </c>
      <c r="J11" s="293" t="s">
        <v>86</v>
      </c>
      <c r="K11" s="41" t="str">
        <f t="shared" si="1"/>
        <v>COF Team</v>
      </c>
      <c r="L11" s="41" t="str">
        <f t="shared" si="1"/>
        <v>CPD TM</v>
      </c>
      <c r="M11" s="74"/>
      <c r="N11" s="97"/>
      <c r="O11" s="98"/>
      <c r="P11" s="99"/>
      <c r="Q11" s="97"/>
      <c r="R11" s="98"/>
      <c r="S11" s="99"/>
      <c r="T11" s="97"/>
      <c r="U11" s="98"/>
      <c r="V11" s="99"/>
      <c r="W11" s="97"/>
      <c r="X11" s="98"/>
      <c r="Y11" s="31"/>
      <c r="Z11" s="239"/>
      <c r="AA11" s="240"/>
      <c r="AC11" s="353"/>
      <c r="AD11" s="354"/>
      <c r="AE11" s="353"/>
      <c r="AF11" s="355"/>
      <c r="AH11" s="263" t="str">
        <f t="shared" si="2"/>
        <v>4Q</v>
      </c>
      <c r="AI11" s="263" t="str">
        <f t="shared" si="2"/>
        <v>%</v>
      </c>
      <c r="AJ11" s="263" t="str">
        <f t="shared" si="2"/>
        <v>4Q</v>
      </c>
      <c r="AK11" s="263" t="str">
        <f t="shared" si="2"/>
        <v>COF</v>
      </c>
    </row>
    <row r="12" spans="1:37" ht="42" customHeight="1">
      <c r="A12" s="525"/>
      <c r="B12" s="432"/>
      <c r="C12" s="427"/>
      <c r="D12" s="429"/>
      <c r="E12" s="321"/>
      <c r="F12" s="54">
        <v>7.2</v>
      </c>
      <c r="G12" s="38" t="str">
        <f t="shared" si="1"/>
        <v>I.2.2.2</v>
      </c>
      <c r="H12" s="39" t="str">
        <f t="shared" si="1"/>
        <v>Target</v>
      </c>
      <c r="I12" s="40" t="str">
        <f t="shared" si="1"/>
        <v>% OPR y CPD enviados al Directorio (VPC)</v>
      </c>
      <c r="J12" s="174" t="s">
        <v>46</v>
      </c>
      <c r="K12" s="41" t="str">
        <f t="shared" si="1"/>
        <v>HQ Team</v>
      </c>
      <c r="L12" s="41" t="str">
        <f t="shared" si="1"/>
        <v>CPD TM</v>
      </c>
      <c r="M12" s="74"/>
      <c r="N12" s="97"/>
      <c r="O12" s="98"/>
      <c r="P12" s="99"/>
      <c r="Q12" s="97"/>
      <c r="R12" s="98"/>
      <c r="S12" s="99"/>
      <c r="T12" s="97"/>
      <c r="U12" s="98"/>
      <c r="V12" s="99"/>
      <c r="W12" s="152">
        <v>1</v>
      </c>
      <c r="X12" s="379"/>
      <c r="Y12" s="380"/>
      <c r="Z12" s="381">
        <f>+W12</f>
        <v>1</v>
      </c>
      <c r="AA12" s="382">
        <f>+X12</f>
        <v>0</v>
      </c>
      <c r="AC12" s="353"/>
      <c r="AD12" s="354"/>
      <c r="AE12" s="353"/>
      <c r="AF12" s="355"/>
      <c r="AH12" s="263" t="str">
        <f t="shared" ref="AH12:AJ35" si="4">VLOOKUP($F12,data,AH$2,FALSE)</f>
        <v>4Q</v>
      </c>
      <c r="AI12" s="263" t="str">
        <f t="shared" si="4"/>
        <v>%</v>
      </c>
      <c r="AJ12" s="263" t="str">
        <f t="shared" si="4"/>
        <v>4Q</v>
      </c>
      <c r="AK12" s="263" t="str">
        <f t="shared" si="2"/>
        <v>COF/HQ</v>
      </c>
    </row>
    <row r="13" spans="1:37" ht="55.95" hidden="1" customHeight="1">
      <c r="A13" s="525"/>
      <c r="B13" s="475" t="s">
        <v>536</v>
      </c>
      <c r="C13" s="477" t="s">
        <v>508</v>
      </c>
      <c r="D13" s="479" t="s">
        <v>537</v>
      </c>
      <c r="E13" s="69" t="str">
        <f t="shared" si="0"/>
        <v>A05</v>
      </c>
      <c r="F13" s="54">
        <v>8</v>
      </c>
      <c r="G13" s="252" t="str">
        <f t="shared" si="1"/>
        <v>I.3.1.1</v>
      </c>
      <c r="H13" s="253" t="str">
        <f t="shared" si="1"/>
        <v>Checklist</v>
      </c>
      <c r="I13" s="254" t="str">
        <f t="shared" si="1"/>
        <v>% de diseño de calidad reflejado en los Anexos III</v>
      </c>
      <c r="J13" s="336" t="s">
        <v>86</v>
      </c>
      <c r="K13" s="251" t="str">
        <f t="shared" si="1"/>
        <v>COF Team</v>
      </c>
      <c r="L13" s="251" t="str">
        <f t="shared" si="1"/>
        <v>Ops Team</v>
      </c>
      <c r="M13" s="74"/>
      <c r="N13" s="97"/>
      <c r="O13" s="98"/>
      <c r="P13" s="99"/>
      <c r="Q13" s="97"/>
      <c r="R13" s="98"/>
      <c r="S13" s="99"/>
      <c r="T13" s="97"/>
      <c r="U13" s="98"/>
      <c r="V13" s="99"/>
      <c r="W13" s="97"/>
      <c r="X13" s="98"/>
      <c r="Y13" s="31"/>
      <c r="Z13" s="239"/>
      <c r="AA13" s="240"/>
      <c r="AC13" s="353"/>
      <c r="AD13" s="354"/>
      <c r="AE13" s="353"/>
      <c r="AF13" s="355"/>
      <c r="AH13" s="264" t="str">
        <f t="shared" si="4"/>
        <v>Each Q</v>
      </c>
      <c r="AI13" s="264" t="str">
        <f t="shared" si="4"/>
        <v>%</v>
      </c>
      <c r="AJ13" s="264" t="str">
        <f t="shared" si="4"/>
        <v>% average</v>
      </c>
      <c r="AK13" s="264" t="str">
        <f t="shared" ref="AK13:AK35" si="5">VLOOKUP($F13,data,AK$2,FALSE)</f>
        <v>COF</v>
      </c>
    </row>
    <row r="14" spans="1:37" ht="55.95" hidden="1" customHeight="1">
      <c r="A14" s="525"/>
      <c r="B14" s="476"/>
      <c r="C14" s="478"/>
      <c r="D14" s="480"/>
      <c r="E14" s="69"/>
      <c r="F14" s="54">
        <v>8.1999999999999993</v>
      </c>
      <c r="G14" s="252" t="str">
        <f t="shared" si="1"/>
        <v>I.3.1.2</v>
      </c>
      <c r="H14" s="253" t="str">
        <f t="shared" si="1"/>
        <v>FYI</v>
      </c>
      <c r="I14" s="254" t="str">
        <f t="shared" si="1"/>
        <v># de Anexos III</v>
      </c>
      <c r="J14" s="255" t="s">
        <v>46</v>
      </c>
      <c r="K14" s="251" t="str">
        <f t="shared" si="1"/>
        <v>COF Team</v>
      </c>
      <c r="L14" s="251" t="str">
        <f t="shared" si="1"/>
        <v>Ops Team</v>
      </c>
      <c r="M14" s="74"/>
      <c r="N14" s="97"/>
      <c r="O14" s="98"/>
      <c r="P14" s="99"/>
      <c r="Q14" s="97"/>
      <c r="R14" s="98"/>
      <c r="S14" s="99"/>
      <c r="T14" s="97"/>
      <c r="U14" s="98"/>
      <c r="V14" s="99"/>
      <c r="W14" s="97"/>
      <c r="X14" s="98"/>
      <c r="Y14" s="31"/>
      <c r="Z14" s="239"/>
      <c r="AA14" s="240"/>
      <c r="AC14" s="353"/>
      <c r="AD14" s="354"/>
      <c r="AE14" s="353"/>
      <c r="AF14" s="355"/>
      <c r="AH14" s="264" t="str">
        <f t="shared" si="4"/>
        <v>Each Q</v>
      </c>
      <c r="AI14" s="264" t="str">
        <f t="shared" si="4"/>
        <v>#</v>
      </c>
      <c r="AJ14" s="264" t="str">
        <f t="shared" si="4"/>
        <v>SUM</v>
      </c>
      <c r="AK14" s="264" t="str">
        <f t="shared" si="5"/>
        <v>COF</v>
      </c>
    </row>
    <row r="15" spans="1:37" ht="21.9" hidden="1" customHeight="1">
      <c r="A15" s="525"/>
      <c r="B15" s="430" t="s">
        <v>538</v>
      </c>
      <c r="C15" s="425" t="s">
        <v>509</v>
      </c>
      <c r="D15" s="433" t="s">
        <v>539</v>
      </c>
      <c r="E15" s="69" t="str">
        <f t="shared" si="0"/>
        <v>A06</v>
      </c>
      <c r="F15" s="54">
        <v>9</v>
      </c>
      <c r="G15" s="38" t="str">
        <f t="shared" si="1"/>
        <v>I.4.1</v>
      </c>
      <c r="H15" s="39" t="str">
        <f t="shared" si="1"/>
        <v>Target</v>
      </c>
      <c r="I15" s="40" t="str">
        <f t="shared" si="1"/>
        <v>% Reportes Financieros auditados en tiempo (VPC)</v>
      </c>
      <c r="J15" s="174" t="s">
        <v>46</v>
      </c>
      <c r="K15" s="41" t="str">
        <f t="shared" si="1"/>
        <v>COF Team</v>
      </c>
      <c r="L15" s="41" t="str">
        <f t="shared" si="1"/>
        <v>BI Team</v>
      </c>
      <c r="M15" s="74"/>
      <c r="N15" s="97"/>
      <c r="O15" s="98"/>
      <c r="P15" s="99"/>
      <c r="Q15" s="97"/>
      <c r="R15" s="98"/>
      <c r="S15" s="99"/>
      <c r="T15" s="97"/>
      <c r="U15" s="98"/>
      <c r="V15" s="99"/>
      <c r="W15" s="97"/>
      <c r="X15" s="98"/>
      <c r="Y15" s="31"/>
      <c r="Z15" s="239"/>
      <c r="AA15" s="240"/>
      <c r="AC15" s="353"/>
      <c r="AD15" s="354"/>
      <c r="AE15" s="353"/>
      <c r="AF15" s="355"/>
      <c r="AH15" s="263" t="str">
        <f t="shared" si="4"/>
        <v>2Q</v>
      </c>
      <c r="AI15" s="263" t="str">
        <f t="shared" si="4"/>
        <v>%</v>
      </c>
      <c r="AJ15" s="263" t="str">
        <f t="shared" si="4"/>
        <v>2Q</v>
      </c>
      <c r="AK15" s="263" t="str">
        <f t="shared" si="5"/>
        <v>COF</v>
      </c>
    </row>
    <row r="16" spans="1:37" ht="21.9" hidden="1" customHeight="1">
      <c r="A16" s="525"/>
      <c r="B16" s="431"/>
      <c r="C16" s="426"/>
      <c r="D16" s="434"/>
      <c r="E16" s="69" t="str">
        <f t="shared" si="0"/>
        <v>A06</v>
      </c>
      <c r="F16" s="54">
        <v>10</v>
      </c>
      <c r="G16" s="38" t="str">
        <f t="shared" si="1"/>
        <v>I.42.1</v>
      </c>
      <c r="H16" s="39" t="str">
        <f t="shared" si="1"/>
        <v>Checklist</v>
      </c>
      <c r="I16" s="40" t="str">
        <f t="shared" si="1"/>
        <v>% de calidad de los procesos de licitación pública internacional (LPI)</v>
      </c>
      <c r="J16" s="293" t="s">
        <v>86</v>
      </c>
      <c r="K16" s="41" t="str">
        <f t="shared" si="1"/>
        <v>COF Team</v>
      </c>
      <c r="L16" s="41" t="str">
        <f t="shared" si="1"/>
        <v>BI Team</v>
      </c>
      <c r="M16" s="74"/>
      <c r="N16" s="97"/>
      <c r="O16" s="98"/>
      <c r="P16" s="99"/>
      <c r="Q16" s="97"/>
      <c r="R16" s="98"/>
      <c r="S16" s="99"/>
      <c r="T16" s="97"/>
      <c r="U16" s="98"/>
      <c r="V16" s="99"/>
      <c r="W16" s="97"/>
      <c r="X16" s="98"/>
      <c r="Y16" s="31"/>
      <c r="Z16" s="239"/>
      <c r="AA16" s="240"/>
      <c r="AC16" s="353"/>
      <c r="AD16" s="354"/>
      <c r="AE16" s="353"/>
      <c r="AF16" s="355"/>
      <c r="AH16" s="263" t="str">
        <f t="shared" si="4"/>
        <v>Each Q</v>
      </c>
      <c r="AI16" s="263" t="str">
        <f t="shared" si="4"/>
        <v>%</v>
      </c>
      <c r="AJ16" s="263" t="str">
        <f t="shared" si="4"/>
        <v>% average</v>
      </c>
      <c r="AK16" s="263" t="str">
        <f t="shared" si="5"/>
        <v>COF</v>
      </c>
    </row>
    <row r="17" spans="1:37" ht="21.9" hidden="1" customHeight="1">
      <c r="A17" s="525"/>
      <c r="B17" s="431"/>
      <c r="C17" s="426"/>
      <c r="D17" s="434"/>
      <c r="E17" s="69" t="str">
        <f t="shared" ref="E17" si="6">VLOOKUP(F17,data,3,FALSE)</f>
        <v>A06</v>
      </c>
      <c r="F17" s="54">
        <v>10.199999999999999</v>
      </c>
      <c r="G17" s="38" t="str">
        <f t="shared" si="1"/>
        <v>I.4.2.2</v>
      </c>
      <c r="H17" s="39" t="str">
        <f t="shared" si="1"/>
        <v>FYI</v>
      </c>
      <c r="I17" s="40" t="str">
        <f t="shared" si="1"/>
        <v># de procesos de licitación pública internacional (LPI)</v>
      </c>
      <c r="J17" s="174" t="s">
        <v>46</v>
      </c>
      <c r="K17" s="41" t="str">
        <f t="shared" si="1"/>
        <v>COF Team</v>
      </c>
      <c r="L17" s="41" t="str">
        <f t="shared" si="1"/>
        <v>BI Team</v>
      </c>
      <c r="M17" s="74"/>
      <c r="N17" s="97"/>
      <c r="O17" s="98"/>
      <c r="P17" s="99"/>
      <c r="Q17" s="97"/>
      <c r="R17" s="98"/>
      <c r="S17" s="99"/>
      <c r="T17" s="97"/>
      <c r="U17" s="98"/>
      <c r="V17" s="99"/>
      <c r="W17" s="97"/>
      <c r="X17" s="98"/>
      <c r="Y17" s="31"/>
      <c r="Z17" s="239"/>
      <c r="AA17" s="240"/>
      <c r="AC17" s="353"/>
      <c r="AD17" s="354"/>
      <c r="AE17" s="353"/>
      <c r="AF17" s="355"/>
      <c r="AH17" s="263" t="str">
        <f t="shared" si="4"/>
        <v>Each Q</v>
      </c>
      <c r="AI17" s="263" t="str">
        <f t="shared" si="4"/>
        <v>#</v>
      </c>
      <c r="AJ17" s="263" t="str">
        <f t="shared" si="4"/>
        <v>SUM</v>
      </c>
      <c r="AK17" s="263" t="str">
        <f t="shared" si="5"/>
        <v>COF</v>
      </c>
    </row>
    <row r="18" spans="1:37" ht="21.9" hidden="1" customHeight="1">
      <c r="A18" s="525"/>
      <c r="B18" s="431"/>
      <c r="C18" s="426"/>
      <c r="D18" s="434"/>
      <c r="E18" s="69" t="str">
        <f t="shared" si="0"/>
        <v>A06</v>
      </c>
      <c r="F18" s="54">
        <v>11</v>
      </c>
      <c r="G18" s="38" t="str">
        <f t="shared" si="1"/>
        <v>I.4.3</v>
      </c>
      <c r="H18" s="39" t="str">
        <f t="shared" si="1"/>
        <v>FYI</v>
      </c>
      <c r="I18" s="40" t="str">
        <f t="shared" si="1"/>
        <v># días promedio de duración de procesos &gt;200K (ICB, SBCC)</v>
      </c>
      <c r="J18" s="174" t="s">
        <v>46</v>
      </c>
      <c r="K18" s="41" t="str">
        <f t="shared" si="1"/>
        <v>COF Team</v>
      </c>
      <c r="L18" s="41" t="str">
        <f t="shared" si="1"/>
        <v>BI Team</v>
      </c>
      <c r="M18" s="74"/>
      <c r="N18" s="97"/>
      <c r="O18" s="98"/>
      <c r="P18" s="99"/>
      <c r="Q18" s="97"/>
      <c r="R18" s="98"/>
      <c r="S18" s="99"/>
      <c r="T18" s="97"/>
      <c r="U18" s="98"/>
      <c r="V18" s="99"/>
      <c r="W18" s="97"/>
      <c r="X18" s="98"/>
      <c r="Y18" s="31"/>
      <c r="Z18" s="239"/>
      <c r="AA18" s="240"/>
      <c r="AC18" s="353"/>
      <c r="AD18" s="354"/>
      <c r="AE18" s="353"/>
      <c r="AF18" s="355"/>
      <c r="AH18" s="263" t="str">
        <f t="shared" si="4"/>
        <v>4Q</v>
      </c>
      <c r="AI18" s="263" t="str">
        <f t="shared" si="4"/>
        <v>#</v>
      </c>
      <c r="AJ18" s="263" t="str">
        <f t="shared" si="4"/>
        <v>4Q</v>
      </c>
      <c r="AK18" s="263" t="str">
        <f t="shared" si="5"/>
        <v>COF</v>
      </c>
    </row>
    <row r="19" spans="1:37" ht="21.9" hidden="1" customHeight="1">
      <c r="A19" s="525"/>
      <c r="B19" s="431"/>
      <c r="C19" s="426"/>
      <c r="D19" s="434"/>
      <c r="E19" s="69" t="str">
        <f t="shared" si="0"/>
        <v>A06</v>
      </c>
      <c r="F19" s="54">
        <v>12</v>
      </c>
      <c r="G19" s="38" t="str">
        <f t="shared" si="1"/>
        <v>I.4.4</v>
      </c>
      <c r="H19" s="39" t="str">
        <f t="shared" si="1"/>
        <v>FYI</v>
      </c>
      <c r="I19" s="40" t="str">
        <f t="shared" si="1"/>
        <v>% de planes financieros con antigüedad &gt; 180 días o planificada</v>
      </c>
      <c r="J19" s="174" t="s">
        <v>46</v>
      </c>
      <c r="K19" s="41" t="str">
        <f t="shared" si="1"/>
        <v>COF Team</v>
      </c>
      <c r="L19" s="41" t="str">
        <f t="shared" si="1"/>
        <v>BI Team</v>
      </c>
      <c r="M19" s="74"/>
      <c r="N19" s="97"/>
      <c r="O19" s="98"/>
      <c r="P19" s="99"/>
      <c r="Q19" s="97"/>
      <c r="R19" s="98"/>
      <c r="S19" s="99"/>
      <c r="T19" s="97"/>
      <c r="U19" s="98"/>
      <c r="V19" s="99"/>
      <c r="W19" s="97"/>
      <c r="X19" s="98"/>
      <c r="Y19" s="31"/>
      <c r="Z19" s="239"/>
      <c r="AA19" s="240"/>
      <c r="AC19" s="353"/>
      <c r="AD19" s="354"/>
      <c r="AE19" s="353"/>
      <c r="AF19" s="355"/>
      <c r="AH19" s="263" t="str">
        <f t="shared" si="4"/>
        <v>Each Q</v>
      </c>
      <c r="AI19" s="263" t="str">
        <f t="shared" si="4"/>
        <v>%</v>
      </c>
      <c r="AJ19" s="263" t="str">
        <f t="shared" si="4"/>
        <v>Last informed</v>
      </c>
      <c r="AK19" s="263" t="str">
        <f t="shared" si="5"/>
        <v>COF</v>
      </c>
    </row>
    <row r="20" spans="1:37" ht="21.9" hidden="1" customHeight="1">
      <c r="A20" s="525"/>
      <c r="B20" s="431"/>
      <c r="C20" s="426"/>
      <c r="D20" s="434"/>
      <c r="E20" s="69" t="str">
        <f t="shared" si="0"/>
        <v>A06</v>
      </c>
      <c r="F20" s="54">
        <v>13</v>
      </c>
      <c r="G20" s="38" t="str">
        <f t="shared" ref="G20:L67" si="7">VLOOKUP($F20,data,G$2,FALSE)</f>
        <v>I.4.5</v>
      </c>
      <c r="H20" s="39" t="str">
        <f t="shared" si="7"/>
        <v>Target</v>
      </c>
      <c r="I20" s="40" t="str">
        <f t="shared" si="7"/>
        <v>% de proyectos que cumplen las proyecciones de desembolso y tienen actualizado el plan financiero y de adquisiciones (VPC)</v>
      </c>
      <c r="J20" s="174" t="s">
        <v>46</v>
      </c>
      <c r="K20" s="41" t="str">
        <f t="shared" si="1"/>
        <v>COF Team</v>
      </c>
      <c r="L20" s="41" t="str">
        <f t="shared" si="1"/>
        <v>BI Team</v>
      </c>
      <c r="M20" s="74"/>
      <c r="N20" s="97"/>
      <c r="O20" s="98"/>
      <c r="P20" s="99"/>
      <c r="Q20" s="97"/>
      <c r="R20" s="98"/>
      <c r="S20" s="99"/>
      <c r="T20" s="97"/>
      <c r="U20" s="98"/>
      <c r="V20" s="99"/>
      <c r="W20" s="97"/>
      <c r="X20" s="98"/>
      <c r="Y20" s="31"/>
      <c r="Z20" s="239"/>
      <c r="AA20" s="240"/>
      <c r="AC20" s="353"/>
      <c r="AD20" s="354"/>
      <c r="AE20" s="353"/>
      <c r="AF20" s="355"/>
      <c r="AH20" s="263" t="str">
        <f t="shared" si="4"/>
        <v>4Q</v>
      </c>
      <c r="AI20" s="263" t="str">
        <f t="shared" si="4"/>
        <v>%</v>
      </c>
      <c r="AJ20" s="263" t="str">
        <f t="shared" si="4"/>
        <v>4Q</v>
      </c>
      <c r="AK20" s="263" t="str">
        <f t="shared" si="5"/>
        <v>COF</v>
      </c>
    </row>
    <row r="21" spans="1:37" ht="21.9" hidden="1" customHeight="1">
      <c r="A21" s="525"/>
      <c r="B21" s="431"/>
      <c r="C21" s="426"/>
      <c r="D21" s="434"/>
      <c r="E21" s="69" t="str">
        <f t="shared" si="0"/>
        <v>A06</v>
      </c>
      <c r="F21" s="54">
        <v>14</v>
      </c>
      <c r="G21" s="38" t="str">
        <f t="shared" si="7"/>
        <v>I.4.6</v>
      </c>
      <c r="H21" s="39" t="str">
        <f t="shared" si="7"/>
        <v>Target</v>
      </c>
      <c r="I21" s="40" t="str">
        <f t="shared" si="7"/>
        <v>% ex ante v. ex post y sistema nacionales</v>
      </c>
      <c r="J21" s="174" t="s">
        <v>46</v>
      </c>
      <c r="K21" s="41" t="str">
        <f t="shared" si="7"/>
        <v>COF Team</v>
      </c>
      <c r="L21" s="41" t="str">
        <f t="shared" si="7"/>
        <v>BI Team</v>
      </c>
      <c r="M21" s="74"/>
      <c r="N21" s="97"/>
      <c r="O21" s="98"/>
      <c r="P21" s="99"/>
      <c r="Q21" s="97"/>
      <c r="R21" s="98"/>
      <c r="S21" s="99"/>
      <c r="T21" s="97"/>
      <c r="U21" s="98"/>
      <c r="V21" s="99"/>
      <c r="W21" s="97"/>
      <c r="X21" s="98"/>
      <c r="Y21" s="31"/>
      <c r="Z21" s="239"/>
      <c r="AA21" s="240"/>
      <c r="AC21" s="353"/>
      <c r="AD21" s="354"/>
      <c r="AE21" s="353"/>
      <c r="AF21" s="355"/>
      <c r="AH21" s="263" t="str">
        <f t="shared" si="4"/>
        <v>4Q</v>
      </c>
      <c r="AI21" s="263" t="str">
        <f t="shared" si="4"/>
        <v>%</v>
      </c>
      <c r="AJ21" s="263" t="str">
        <f t="shared" si="4"/>
        <v>4Q</v>
      </c>
      <c r="AK21" s="263" t="str">
        <f t="shared" si="5"/>
        <v>COF</v>
      </c>
    </row>
    <row r="22" spans="1:37" ht="21.9" hidden="1" customHeight="1">
      <c r="A22" s="525"/>
      <c r="B22" s="431"/>
      <c r="C22" s="426"/>
      <c r="D22" s="434"/>
      <c r="E22" s="69" t="str">
        <f t="shared" si="0"/>
        <v>A06</v>
      </c>
      <c r="F22" s="54">
        <v>15</v>
      </c>
      <c r="G22" s="38" t="str">
        <f t="shared" si="7"/>
        <v>I.4.7</v>
      </c>
      <c r="H22" s="39" t="str">
        <f t="shared" si="7"/>
        <v>Target</v>
      </c>
      <c r="I22" s="40" t="str">
        <f t="shared" si="7"/>
        <v># de personal certificado (Staff o DTC)</v>
      </c>
      <c r="J22" s="174" t="s">
        <v>46</v>
      </c>
      <c r="K22" s="41" t="str">
        <f t="shared" si="7"/>
        <v>COF Team</v>
      </c>
      <c r="L22" s="41" t="str">
        <f t="shared" si="7"/>
        <v>Certif. TM</v>
      </c>
      <c r="M22" s="74"/>
      <c r="N22" s="97"/>
      <c r="O22" s="98"/>
      <c r="P22" s="99"/>
      <c r="Q22" s="97"/>
      <c r="R22" s="98"/>
      <c r="S22" s="99"/>
      <c r="T22" s="97"/>
      <c r="U22" s="98"/>
      <c r="V22" s="99"/>
      <c r="W22" s="97"/>
      <c r="X22" s="98"/>
      <c r="Y22" s="31"/>
      <c r="Z22" s="239"/>
      <c r="AA22" s="240"/>
      <c r="AC22" s="353"/>
      <c r="AD22" s="354"/>
      <c r="AE22" s="353"/>
      <c r="AF22" s="355"/>
      <c r="AH22" s="263" t="str">
        <f t="shared" si="4"/>
        <v>Each Q</v>
      </c>
      <c r="AI22" s="263" t="str">
        <f t="shared" si="4"/>
        <v>#</v>
      </c>
      <c r="AJ22" s="263" t="str">
        <f t="shared" si="4"/>
        <v>Last informed</v>
      </c>
      <c r="AK22" s="263" t="str">
        <f t="shared" si="5"/>
        <v>COF</v>
      </c>
    </row>
    <row r="23" spans="1:37" ht="21.9" hidden="1" customHeight="1">
      <c r="A23" s="525"/>
      <c r="B23" s="431"/>
      <c r="C23" s="426"/>
      <c r="D23" s="434"/>
      <c r="E23" s="69" t="str">
        <f t="shared" si="0"/>
        <v>A06</v>
      </c>
      <c r="F23" s="54">
        <v>16</v>
      </c>
      <c r="G23" s="38" t="str">
        <f t="shared" si="7"/>
        <v>I.4.8</v>
      </c>
      <c r="H23" s="39" t="str">
        <f t="shared" si="7"/>
        <v>Target</v>
      </c>
      <c r="I23" s="40" t="str">
        <f t="shared" si="7"/>
        <v>% de opiniones expertas de nivel 1 emitidas por personal certificado</v>
      </c>
      <c r="J23" s="174" t="s">
        <v>46</v>
      </c>
      <c r="K23" s="41" t="str">
        <f t="shared" si="7"/>
        <v>COF Team</v>
      </c>
      <c r="L23" s="41" t="str">
        <f t="shared" si="7"/>
        <v>Certif. TM</v>
      </c>
      <c r="M23" s="74"/>
      <c r="N23" s="97"/>
      <c r="O23" s="98"/>
      <c r="P23" s="99"/>
      <c r="Q23" s="97"/>
      <c r="R23" s="98"/>
      <c r="S23" s="99"/>
      <c r="T23" s="97"/>
      <c r="U23" s="98"/>
      <c r="V23" s="99"/>
      <c r="W23" s="97"/>
      <c r="X23" s="98"/>
      <c r="Y23" s="31"/>
      <c r="Z23" s="239"/>
      <c r="AA23" s="240"/>
      <c r="AC23" s="353"/>
      <c r="AD23" s="354"/>
      <c r="AE23" s="353"/>
      <c r="AF23" s="355"/>
      <c r="AH23" s="263" t="str">
        <f t="shared" si="4"/>
        <v>Each Q</v>
      </c>
      <c r="AI23" s="263" t="str">
        <f t="shared" si="4"/>
        <v>%</v>
      </c>
      <c r="AJ23" s="263" t="str">
        <f t="shared" si="4"/>
        <v>% average</v>
      </c>
      <c r="AK23" s="263" t="str">
        <f t="shared" si="5"/>
        <v>COF</v>
      </c>
    </row>
    <row r="24" spans="1:37" ht="21.9" hidden="1" customHeight="1">
      <c r="A24" s="525"/>
      <c r="B24" s="431"/>
      <c r="C24" s="426"/>
      <c r="D24" s="434"/>
      <c r="E24" s="69" t="str">
        <f t="shared" si="0"/>
        <v>A06</v>
      </c>
      <c r="F24" s="54">
        <v>17</v>
      </c>
      <c r="G24" s="38" t="str">
        <f t="shared" si="7"/>
        <v>I.4.9</v>
      </c>
      <c r="H24" s="39" t="str">
        <f t="shared" si="7"/>
        <v>FYI</v>
      </c>
      <c r="I24" s="40" t="str">
        <f t="shared" si="7"/>
        <v># de operaciones en alerta</v>
      </c>
      <c r="J24" s="174" t="s">
        <v>46</v>
      </c>
      <c r="K24" s="41" t="str">
        <f t="shared" si="7"/>
        <v>COF Team</v>
      </c>
      <c r="L24" s="41" t="str">
        <f t="shared" si="7"/>
        <v>COF Team</v>
      </c>
      <c r="M24" s="74"/>
      <c r="N24" s="97"/>
      <c r="O24" s="98"/>
      <c r="P24" s="99"/>
      <c r="Q24" s="97"/>
      <c r="R24" s="98"/>
      <c r="S24" s="99"/>
      <c r="T24" s="97"/>
      <c r="U24" s="98"/>
      <c r="V24" s="99"/>
      <c r="W24" s="97"/>
      <c r="X24" s="98"/>
      <c r="Y24" s="31"/>
      <c r="Z24" s="239"/>
      <c r="AA24" s="240"/>
      <c r="AC24" s="353"/>
      <c r="AD24" s="354"/>
      <c r="AE24" s="353"/>
      <c r="AF24" s="355"/>
      <c r="AH24" s="263" t="str">
        <f t="shared" si="4"/>
        <v>Each Q</v>
      </c>
      <c r="AI24" s="263" t="str">
        <f t="shared" si="4"/>
        <v>#</v>
      </c>
      <c r="AJ24" s="263" t="str">
        <f t="shared" si="4"/>
        <v>Last informed</v>
      </c>
      <c r="AK24" s="263" t="str">
        <f t="shared" si="5"/>
        <v>COF</v>
      </c>
    </row>
    <row r="25" spans="1:37" ht="21.9" hidden="1" customHeight="1">
      <c r="A25" s="525"/>
      <c r="B25" s="431"/>
      <c r="C25" s="426"/>
      <c r="D25" s="434"/>
      <c r="E25" s="69" t="str">
        <f>VLOOKUP(F25,data,3,FALSE)</f>
        <v>A06</v>
      </c>
      <c r="F25" s="54">
        <v>18</v>
      </c>
      <c r="G25" s="38" t="str">
        <f t="shared" si="7"/>
        <v>I.4.10</v>
      </c>
      <c r="H25" s="39" t="str">
        <f t="shared" si="7"/>
        <v>Target</v>
      </c>
      <c r="I25" s="40" t="str">
        <f t="shared" si="7"/>
        <v>% de actualización de plan de adquisiciones</v>
      </c>
      <c r="J25" s="174" t="s">
        <v>46</v>
      </c>
      <c r="K25" s="41" t="str">
        <f t="shared" si="7"/>
        <v>COF Team</v>
      </c>
      <c r="L25" s="41" t="str">
        <f t="shared" si="7"/>
        <v>BI Team</v>
      </c>
      <c r="M25" s="20"/>
      <c r="N25" s="97"/>
      <c r="O25" s="98"/>
      <c r="P25" s="99"/>
      <c r="Q25" s="97"/>
      <c r="R25" s="98"/>
      <c r="S25" s="99"/>
      <c r="T25" s="97"/>
      <c r="U25" s="98"/>
      <c r="V25" s="99"/>
      <c r="W25" s="97"/>
      <c r="X25" s="98"/>
      <c r="Y25" s="31"/>
      <c r="Z25" s="239"/>
      <c r="AA25" s="240"/>
      <c r="AC25" s="353"/>
      <c r="AD25" s="354"/>
      <c r="AE25" s="353"/>
      <c r="AF25" s="355"/>
      <c r="AH25" s="263" t="str">
        <f t="shared" si="4"/>
        <v>4Q</v>
      </c>
      <c r="AI25" s="263" t="str">
        <f t="shared" si="4"/>
        <v>%</v>
      </c>
      <c r="AJ25" s="263" t="str">
        <f t="shared" si="4"/>
        <v>4Q</v>
      </c>
      <c r="AK25" s="263" t="str">
        <f t="shared" si="5"/>
        <v>COF</v>
      </c>
    </row>
    <row r="26" spans="1:37" ht="21.9" hidden="1" customHeight="1">
      <c r="A26" s="525"/>
      <c r="B26" s="431"/>
      <c r="C26" s="426"/>
      <c r="D26" s="434"/>
      <c r="E26" s="69" t="str">
        <f>VLOOKUP(F26,data,3,FALSE)</f>
        <v>A06</v>
      </c>
      <c r="F26" s="54">
        <v>19</v>
      </c>
      <c r="G26" s="38" t="str">
        <f t="shared" si="7"/>
        <v>I.4.11</v>
      </c>
      <c r="H26" s="39" t="str">
        <f t="shared" si="7"/>
        <v>Target</v>
      </c>
      <c r="I26" s="40" t="str">
        <f t="shared" si="7"/>
        <v># de revisiones de firmas de auditoría de nivel 1</v>
      </c>
      <c r="J26" s="174" t="s">
        <v>46</v>
      </c>
      <c r="K26" s="41" t="str">
        <f t="shared" si="7"/>
        <v>COF Team</v>
      </c>
      <c r="L26" s="41" t="str">
        <f t="shared" si="7"/>
        <v>FAIS TM</v>
      </c>
      <c r="M26" s="20"/>
      <c r="N26" s="97"/>
      <c r="O26" s="98"/>
      <c r="P26" s="99"/>
      <c r="Q26" s="97"/>
      <c r="R26" s="98"/>
      <c r="S26" s="99"/>
      <c r="T26" s="97"/>
      <c r="U26" s="98"/>
      <c r="V26" s="99"/>
      <c r="W26" s="97"/>
      <c r="X26" s="98"/>
      <c r="Y26" s="31"/>
      <c r="Z26" s="239"/>
      <c r="AA26" s="240"/>
      <c r="AC26" s="353"/>
      <c r="AD26" s="354"/>
      <c r="AE26" s="353"/>
      <c r="AF26" s="355"/>
      <c r="AH26" s="263" t="str">
        <f t="shared" si="4"/>
        <v>Each Q</v>
      </c>
      <c r="AI26" s="263" t="str">
        <f t="shared" si="4"/>
        <v>#</v>
      </c>
      <c r="AJ26" s="263" t="str">
        <f t="shared" si="4"/>
        <v>SUM</v>
      </c>
      <c r="AK26" s="263" t="str">
        <f t="shared" si="5"/>
        <v>COF</v>
      </c>
    </row>
    <row r="27" spans="1:37" ht="21.9" hidden="1" customHeight="1">
      <c r="A27" s="525"/>
      <c r="B27" s="431"/>
      <c r="C27" s="426"/>
      <c r="D27" s="434"/>
      <c r="E27" s="69"/>
      <c r="F27" s="54">
        <v>20</v>
      </c>
      <c r="G27" s="38" t="str">
        <f t="shared" si="7"/>
        <v>I.4.12</v>
      </c>
      <c r="H27" s="39" t="str">
        <f t="shared" si="7"/>
        <v>Target</v>
      </c>
      <c r="I27" s="40" t="str">
        <f t="shared" si="7"/>
        <v>% de préstamos utilizando e-Disbursement</v>
      </c>
      <c r="J27" s="174" t="s">
        <v>46</v>
      </c>
      <c r="K27" s="41" t="str">
        <f t="shared" si="7"/>
        <v>COF Team</v>
      </c>
      <c r="L27" s="41" t="str">
        <f t="shared" ref="L27" si="8">VLOOKUP($F27,data,L$2,FALSE)</f>
        <v>e-disb TM</v>
      </c>
      <c r="M27" s="20"/>
      <c r="N27" s="97"/>
      <c r="O27" s="98"/>
      <c r="P27" s="99"/>
      <c r="Q27" s="97"/>
      <c r="R27" s="98"/>
      <c r="S27" s="99"/>
      <c r="T27" s="97"/>
      <c r="U27" s="98"/>
      <c r="V27" s="99"/>
      <c r="W27" s="97"/>
      <c r="X27" s="98"/>
      <c r="Y27" s="31"/>
      <c r="Z27" s="239"/>
      <c r="AA27" s="240"/>
      <c r="AC27" s="353"/>
      <c r="AD27" s="354"/>
      <c r="AE27" s="353"/>
      <c r="AF27" s="355"/>
      <c r="AH27" s="263" t="str">
        <f t="shared" si="4"/>
        <v>Each Q</v>
      </c>
      <c r="AI27" s="263" t="str">
        <f t="shared" si="4"/>
        <v>%</v>
      </c>
      <c r="AJ27" s="263" t="str">
        <f t="shared" si="4"/>
        <v>Last informed</v>
      </c>
      <c r="AK27" s="263" t="str">
        <f t="shared" si="5"/>
        <v>COF</v>
      </c>
    </row>
    <row r="28" spans="1:37" ht="21.9" hidden="1" customHeight="1">
      <c r="A28" s="525"/>
      <c r="B28" s="431"/>
      <c r="C28" s="426"/>
      <c r="D28" s="434"/>
      <c r="E28" s="69"/>
      <c r="F28" s="54">
        <v>21</v>
      </c>
      <c r="G28" s="38" t="str">
        <f t="shared" ref="G28:L28" si="9">VLOOKUP($F28,data,G$2,FALSE)</f>
        <v>I.4.13</v>
      </c>
      <c r="H28" s="39" t="str">
        <f t="shared" si="9"/>
        <v>Target</v>
      </c>
      <c r="I28" s="40" t="str">
        <f t="shared" si="9"/>
        <v>% de préstamos usando SEPA</v>
      </c>
      <c r="J28" s="174" t="s">
        <v>46</v>
      </c>
      <c r="K28" s="41" t="str">
        <f t="shared" si="9"/>
        <v>COF Team</v>
      </c>
      <c r="L28" s="41" t="str">
        <f t="shared" si="9"/>
        <v>SEPA TM</v>
      </c>
      <c r="M28" s="20"/>
      <c r="N28" s="97"/>
      <c r="O28" s="98"/>
      <c r="P28" s="99"/>
      <c r="Q28" s="97"/>
      <c r="R28" s="98"/>
      <c r="S28" s="99"/>
      <c r="T28" s="97"/>
      <c r="U28" s="98"/>
      <c r="V28" s="99"/>
      <c r="W28" s="97"/>
      <c r="X28" s="98"/>
      <c r="Y28" s="31"/>
      <c r="Z28" s="239"/>
      <c r="AA28" s="240"/>
      <c r="AC28" s="353"/>
      <c r="AD28" s="354"/>
      <c r="AE28" s="353"/>
      <c r="AF28" s="355"/>
      <c r="AH28" s="263" t="str">
        <f t="shared" si="4"/>
        <v>4Q</v>
      </c>
      <c r="AI28" s="263" t="str">
        <f t="shared" si="4"/>
        <v>%</v>
      </c>
      <c r="AJ28" s="263" t="str">
        <f t="shared" si="4"/>
        <v>4Q</v>
      </c>
      <c r="AK28" s="263" t="str">
        <f t="shared" si="5"/>
        <v>COF</v>
      </c>
    </row>
    <row r="29" spans="1:37" ht="21.9" hidden="1" customHeight="1">
      <c r="A29" s="525"/>
      <c r="B29" s="431"/>
      <c r="C29" s="426"/>
      <c r="D29" s="435"/>
      <c r="E29" s="69" t="str">
        <f>VLOOKUP(F29,data,3,FALSE)</f>
        <v>A06</v>
      </c>
      <c r="F29" s="54">
        <v>22</v>
      </c>
      <c r="G29" s="38" t="str">
        <f t="shared" si="7"/>
        <v>I.4.14</v>
      </c>
      <c r="H29" s="39" t="str">
        <f t="shared" si="7"/>
        <v>Target</v>
      </c>
      <c r="I29" s="40" t="str">
        <f t="shared" si="7"/>
        <v>% Registro Electrónico de Protestas</v>
      </c>
      <c r="J29" s="174" t="s">
        <v>46</v>
      </c>
      <c r="K29" s="41" t="str">
        <f t="shared" si="7"/>
        <v>COF Team</v>
      </c>
      <c r="L29" s="41" t="str">
        <f t="shared" si="7"/>
        <v>TM Protests</v>
      </c>
      <c r="M29" s="20"/>
      <c r="N29" s="97"/>
      <c r="O29" s="98"/>
      <c r="P29" s="99"/>
      <c r="Q29" s="97"/>
      <c r="R29" s="98"/>
      <c r="S29" s="99"/>
      <c r="T29" s="97"/>
      <c r="U29" s="98"/>
      <c r="V29" s="99"/>
      <c r="W29" s="97"/>
      <c r="X29" s="98"/>
      <c r="Y29" s="31"/>
      <c r="Z29" s="239"/>
      <c r="AA29" s="240"/>
      <c r="AC29" s="353"/>
      <c r="AD29" s="354"/>
      <c r="AE29" s="353"/>
      <c r="AF29" s="355"/>
      <c r="AH29" s="263" t="str">
        <f t="shared" si="4"/>
        <v>2Q &amp; 4Q</v>
      </c>
      <c r="AI29" s="263" t="str">
        <f t="shared" si="4"/>
        <v>%</v>
      </c>
      <c r="AJ29" s="263" t="str">
        <f t="shared" si="4"/>
        <v>% average</v>
      </c>
      <c r="AK29" s="263" t="str">
        <f t="shared" si="5"/>
        <v>COF</v>
      </c>
    </row>
    <row r="30" spans="1:37" ht="21.9" hidden="1" customHeight="1">
      <c r="A30" s="525"/>
      <c r="B30" s="431"/>
      <c r="C30" s="426"/>
      <c r="D30" s="428" t="s">
        <v>540</v>
      </c>
      <c r="E30" s="69" t="str">
        <f t="shared" si="0"/>
        <v>A06</v>
      </c>
      <c r="F30" s="54">
        <v>23</v>
      </c>
      <c r="G30" s="38" t="str">
        <f t="shared" si="7"/>
        <v>I.4.15</v>
      </c>
      <c r="H30" s="39" t="str">
        <f t="shared" si="7"/>
        <v>Target</v>
      </c>
      <c r="I30" s="40" t="str">
        <f t="shared" si="7"/>
        <v>% de operaciones que el Banco financia que se gestionan por sistemas nacionales fiduciarios (VPC)</v>
      </c>
      <c r="J30" s="174" t="s">
        <v>46</v>
      </c>
      <c r="K30" s="41" t="str">
        <f t="shared" si="7"/>
        <v>COF Team</v>
      </c>
      <c r="L30" s="41" t="str">
        <f t="shared" si="7"/>
        <v>UCS Team</v>
      </c>
      <c r="M30" s="74"/>
      <c r="N30" s="97"/>
      <c r="O30" s="98"/>
      <c r="P30" s="99"/>
      <c r="Q30" s="97"/>
      <c r="R30" s="98"/>
      <c r="S30" s="99"/>
      <c r="T30" s="97"/>
      <c r="U30" s="98"/>
      <c r="V30" s="99"/>
      <c r="W30" s="97"/>
      <c r="X30" s="98"/>
      <c r="Y30" s="31"/>
      <c r="Z30" s="239"/>
      <c r="AA30" s="240"/>
      <c r="AC30" s="353"/>
      <c r="AD30" s="354"/>
      <c r="AE30" s="353"/>
      <c r="AF30" s="355"/>
      <c r="AH30" s="263" t="str">
        <f t="shared" si="4"/>
        <v>4Q</v>
      </c>
      <c r="AI30" s="263" t="str">
        <f t="shared" si="4"/>
        <v>%</v>
      </c>
      <c r="AJ30" s="263" t="str">
        <f t="shared" si="4"/>
        <v>4Q</v>
      </c>
      <c r="AK30" s="263" t="str">
        <f t="shared" si="5"/>
        <v>COF</v>
      </c>
    </row>
    <row r="31" spans="1:37" ht="21.9" customHeight="1">
      <c r="A31" s="525"/>
      <c r="B31" s="431"/>
      <c r="C31" s="426"/>
      <c r="D31" s="539"/>
      <c r="E31" s="69" t="str">
        <f t="shared" si="0"/>
        <v>A06</v>
      </c>
      <c r="F31" s="54">
        <v>24</v>
      </c>
      <c r="G31" s="38" t="str">
        <f t="shared" si="7"/>
        <v>I.4.16</v>
      </c>
      <c r="H31" s="39" t="str">
        <f t="shared" si="7"/>
        <v>Target</v>
      </c>
      <c r="I31" s="40" t="str">
        <f t="shared" si="7"/>
        <v>% de países de usan sistemas fiduciarios nacionales en operaciones financiadas por el Banco (VPC)</v>
      </c>
      <c r="J31" s="174" t="s">
        <v>46</v>
      </c>
      <c r="K31" s="41" t="str">
        <f t="shared" si="7"/>
        <v>HQ Team</v>
      </c>
      <c r="L31" s="41" t="str">
        <f t="shared" si="7"/>
        <v>UCS Team</v>
      </c>
      <c r="M31" s="74"/>
      <c r="N31" s="97"/>
      <c r="O31" s="98"/>
      <c r="P31" s="99"/>
      <c r="Q31" s="97"/>
      <c r="R31" s="98"/>
      <c r="S31" s="99"/>
      <c r="T31" s="97"/>
      <c r="U31" s="100"/>
      <c r="V31" s="99"/>
      <c r="W31" s="103">
        <v>0.35</v>
      </c>
      <c r="X31" s="104"/>
      <c r="Y31" s="282"/>
      <c r="Z31" s="77">
        <f>+W31</f>
        <v>0.35</v>
      </c>
      <c r="AA31" s="76">
        <f>+X31</f>
        <v>0</v>
      </c>
      <c r="AC31" s="356"/>
      <c r="AD31" s="357"/>
      <c r="AE31" s="356"/>
      <c r="AF31" s="358"/>
      <c r="AH31" s="263" t="str">
        <f t="shared" si="4"/>
        <v>4Q</v>
      </c>
      <c r="AI31" s="263" t="str">
        <f t="shared" si="4"/>
        <v>%</v>
      </c>
      <c r="AJ31" s="263" t="str">
        <f t="shared" si="4"/>
        <v>4Q</v>
      </c>
      <c r="AK31" s="263" t="str">
        <f t="shared" si="5"/>
        <v>HQ</v>
      </c>
    </row>
    <row r="32" spans="1:37" ht="21.9" customHeight="1" thickBot="1">
      <c r="A32" s="525"/>
      <c r="B32" s="431"/>
      <c r="C32" s="426"/>
      <c r="D32" s="539"/>
      <c r="E32" s="69" t="str">
        <f t="shared" si="0"/>
        <v>A06</v>
      </c>
      <c r="F32" s="54">
        <v>25</v>
      </c>
      <c r="G32" s="38" t="str">
        <f t="shared" si="7"/>
        <v>I.4.17</v>
      </c>
      <c r="H32" s="39" t="str">
        <f t="shared" si="7"/>
        <v>FYI</v>
      </c>
      <c r="I32" s="40" t="str">
        <f t="shared" si="7"/>
        <v># de países que han adoptado o están en proceso de adopción de estándares internacionales</v>
      </c>
      <c r="J32" s="174" t="s">
        <v>46</v>
      </c>
      <c r="K32" s="41" t="str">
        <f t="shared" si="7"/>
        <v>HQ Team</v>
      </c>
      <c r="L32" s="41" t="str">
        <f t="shared" si="7"/>
        <v>UCS Team</v>
      </c>
      <c r="M32" s="74"/>
      <c r="N32" s="97"/>
      <c r="O32" s="98"/>
      <c r="P32" s="99"/>
      <c r="Q32" s="97"/>
      <c r="R32" s="98"/>
      <c r="S32" s="99"/>
      <c r="T32" s="97"/>
      <c r="U32" s="100"/>
      <c r="V32" s="99"/>
      <c r="W32" s="97"/>
      <c r="X32" s="360"/>
      <c r="Y32" s="361"/>
      <c r="Z32" s="239"/>
      <c r="AA32" s="363">
        <f>+X32</f>
        <v>0</v>
      </c>
      <c r="AC32" s="356"/>
      <c r="AD32" s="357"/>
      <c r="AE32" s="356"/>
      <c r="AF32" s="358"/>
      <c r="AH32" s="263" t="str">
        <f t="shared" si="4"/>
        <v>4Q</v>
      </c>
      <c r="AI32" s="263" t="str">
        <f t="shared" si="4"/>
        <v>#</v>
      </c>
      <c r="AJ32" s="263" t="str">
        <f t="shared" si="4"/>
        <v>4Q</v>
      </c>
      <c r="AK32" s="263" t="str">
        <f t="shared" si="5"/>
        <v>HQ</v>
      </c>
    </row>
    <row r="33" spans="1:37" ht="21.9" hidden="1" customHeight="1">
      <c r="A33" s="525"/>
      <c r="B33" s="431"/>
      <c r="C33" s="426"/>
      <c r="D33" s="539"/>
      <c r="E33" s="69" t="str">
        <f t="shared" si="0"/>
        <v>A06</v>
      </c>
      <c r="F33" s="54">
        <v>26</v>
      </c>
      <c r="G33" s="38" t="str">
        <f t="shared" si="7"/>
        <v>I.4.18</v>
      </c>
      <c r="H33" s="39" t="str">
        <f t="shared" si="7"/>
        <v>Target</v>
      </c>
      <c r="I33" s="40" t="str">
        <f t="shared" si="7"/>
        <v># de evaluaciones de diagnósticos de sistemas fiduciarios</v>
      </c>
      <c r="J33" s="174" t="s">
        <v>46</v>
      </c>
      <c r="K33" s="41" t="str">
        <f t="shared" si="7"/>
        <v>COF Team</v>
      </c>
      <c r="L33" s="41" t="str">
        <f t="shared" si="7"/>
        <v>UCS Team</v>
      </c>
      <c r="M33" s="74"/>
      <c r="N33" s="97"/>
      <c r="O33" s="98"/>
      <c r="P33" s="99"/>
      <c r="Q33" s="97"/>
      <c r="R33" s="98"/>
      <c r="S33" s="99"/>
      <c r="T33" s="97"/>
      <c r="U33" s="98"/>
      <c r="V33" s="99"/>
      <c r="W33" s="97"/>
      <c r="X33" s="98"/>
      <c r="Y33" s="31"/>
      <c r="Z33" s="239"/>
      <c r="AA33" s="240"/>
      <c r="AC33" s="353"/>
      <c r="AD33" s="354"/>
      <c r="AE33" s="353"/>
      <c r="AF33" s="355"/>
      <c r="AH33" s="263" t="str">
        <f t="shared" si="4"/>
        <v>Each Q</v>
      </c>
      <c r="AI33" s="263" t="str">
        <f t="shared" si="4"/>
        <v>#</v>
      </c>
      <c r="AJ33" s="263" t="str">
        <f t="shared" si="4"/>
        <v>SUM</v>
      </c>
      <c r="AK33" s="263" t="str">
        <f t="shared" si="5"/>
        <v>COF</v>
      </c>
    </row>
    <row r="34" spans="1:37" ht="21.9" hidden="1" customHeight="1">
      <c r="A34" s="525"/>
      <c r="B34" s="431"/>
      <c r="C34" s="426"/>
      <c r="D34" s="539"/>
      <c r="E34" s="69" t="str">
        <f t="shared" si="0"/>
        <v>A06</v>
      </c>
      <c r="F34" s="54">
        <v>27</v>
      </c>
      <c r="G34" s="38" t="str">
        <f t="shared" si="7"/>
        <v>I.4.19</v>
      </c>
      <c r="H34" s="39" t="str">
        <f t="shared" si="7"/>
        <v>Target</v>
      </c>
      <c r="I34" s="40" t="str">
        <f t="shared" si="7"/>
        <v># de sistemas fiduciarios validados para uso</v>
      </c>
      <c r="J34" s="174" t="s">
        <v>270</v>
      </c>
      <c r="K34" s="41" t="str">
        <f t="shared" si="7"/>
        <v>COF Team</v>
      </c>
      <c r="L34" s="41" t="str">
        <f t="shared" si="7"/>
        <v>UCS Team</v>
      </c>
      <c r="M34" s="74"/>
      <c r="N34" s="97"/>
      <c r="O34" s="98"/>
      <c r="P34" s="99"/>
      <c r="Q34" s="97"/>
      <c r="R34" s="98"/>
      <c r="S34" s="99"/>
      <c r="T34" s="97"/>
      <c r="U34" s="98"/>
      <c r="V34" s="99"/>
      <c r="W34" s="97"/>
      <c r="X34" s="98"/>
      <c r="Y34" s="31"/>
      <c r="Z34" s="239"/>
      <c r="AA34" s="240"/>
      <c r="AC34" s="353"/>
      <c r="AD34" s="354"/>
      <c r="AE34" s="353"/>
      <c r="AF34" s="355"/>
      <c r="AH34" s="263" t="str">
        <f t="shared" si="4"/>
        <v>2Q &amp; 4Q</v>
      </c>
      <c r="AI34" s="263" t="str">
        <f t="shared" si="4"/>
        <v>#</v>
      </c>
      <c r="AJ34" s="263" t="str">
        <f t="shared" si="4"/>
        <v>SUM</v>
      </c>
      <c r="AK34" s="263" t="str">
        <f t="shared" si="5"/>
        <v>COF</v>
      </c>
    </row>
    <row r="35" spans="1:37" ht="25.95" hidden="1" customHeight="1" thickBot="1">
      <c r="A35" s="526"/>
      <c r="B35" s="538"/>
      <c r="C35" s="466"/>
      <c r="D35" s="540"/>
      <c r="E35" s="69" t="str">
        <f t="shared" si="0"/>
        <v>A06</v>
      </c>
      <c r="F35" s="54">
        <v>28</v>
      </c>
      <c r="G35" s="337" t="str">
        <f t="shared" si="7"/>
        <v>I.4.20</v>
      </c>
      <c r="H35" s="55" t="str">
        <f t="shared" si="7"/>
        <v>Target</v>
      </c>
      <c r="I35" s="56" t="str">
        <f t="shared" si="7"/>
        <v># de intervenciones de fortalecimiento para el uso de sistemas nacionales</v>
      </c>
      <c r="J35" s="178" t="s">
        <v>46</v>
      </c>
      <c r="K35" s="60" t="str">
        <f t="shared" si="7"/>
        <v>COF Team</v>
      </c>
      <c r="L35" s="269" t="str">
        <f t="shared" si="7"/>
        <v>UCS Team</v>
      </c>
      <c r="M35" s="75"/>
      <c r="N35" s="246"/>
      <c r="O35" s="247"/>
      <c r="P35" s="106"/>
      <c r="Q35" s="246"/>
      <c r="R35" s="247"/>
      <c r="S35" s="106"/>
      <c r="T35" s="246"/>
      <c r="U35" s="247"/>
      <c r="V35" s="106"/>
      <c r="W35" s="246"/>
      <c r="X35" s="247"/>
      <c r="Y35" s="51"/>
      <c r="Z35" s="248"/>
      <c r="AA35" s="249"/>
      <c r="AC35" s="353"/>
      <c r="AD35" s="354"/>
      <c r="AE35" s="353"/>
      <c r="AF35" s="355"/>
      <c r="AH35" s="269" t="str">
        <f t="shared" si="4"/>
        <v>Each Q</v>
      </c>
      <c r="AI35" s="269" t="str">
        <f t="shared" si="4"/>
        <v>#</v>
      </c>
      <c r="AJ35" s="269" t="str">
        <f t="shared" si="4"/>
        <v>SUM</v>
      </c>
      <c r="AK35" s="269" t="str">
        <f t="shared" si="5"/>
        <v>COF</v>
      </c>
    </row>
    <row r="36" spans="1:37" ht="73.5" hidden="1" customHeight="1" thickBot="1">
      <c r="A36" s="330" t="s">
        <v>541</v>
      </c>
      <c r="B36" s="343" t="s">
        <v>542</v>
      </c>
      <c r="C36" s="344" t="s">
        <v>543</v>
      </c>
      <c r="D36" s="344" t="s">
        <v>544</v>
      </c>
      <c r="E36" s="69" t="e">
        <f t="shared" si="0"/>
        <v>#N/A</v>
      </c>
      <c r="F36" s="23"/>
      <c r="G36" s="338" t="s">
        <v>510</v>
      </c>
      <c r="H36" s="339"/>
      <c r="I36" s="340"/>
      <c r="J36" s="341"/>
      <c r="K36" s="342"/>
      <c r="L36" s="345"/>
      <c r="M36" s="331"/>
      <c r="N36" s="241"/>
      <c r="O36" s="242"/>
      <c r="P36" s="364"/>
      <c r="Q36" s="241"/>
      <c r="R36" s="242"/>
      <c r="S36" s="364"/>
      <c r="T36" s="241"/>
      <c r="U36" s="242"/>
      <c r="V36" s="364"/>
      <c r="W36" s="241"/>
      <c r="X36" s="242"/>
      <c r="Y36" s="243"/>
      <c r="Z36" s="244"/>
      <c r="AA36" s="245"/>
      <c r="AC36" s="356"/>
      <c r="AD36" s="357"/>
      <c r="AE36" s="356"/>
      <c r="AF36" s="358"/>
      <c r="AH36" s="345"/>
      <c r="AI36" s="345"/>
      <c r="AJ36" s="345"/>
      <c r="AK36" s="345"/>
    </row>
    <row r="37" spans="1:37" ht="84.6" customHeight="1" thickBot="1">
      <c r="A37" s="516" t="s">
        <v>545</v>
      </c>
      <c r="B37" s="471" t="s">
        <v>546</v>
      </c>
      <c r="C37" s="473" t="s">
        <v>547</v>
      </c>
      <c r="D37" s="346" t="s">
        <v>548</v>
      </c>
      <c r="E37" s="69" t="str">
        <f>VLOOKUP(F37,data,3,FALSE)</f>
        <v>A03</v>
      </c>
      <c r="F37" s="53">
        <v>29</v>
      </c>
      <c r="G37" s="90" t="str">
        <f t="shared" ref="G37:I38" si="10">VLOOKUP($F37,data,G$2,FALSE)</f>
        <v>III.1.1</v>
      </c>
      <c r="H37" s="91" t="str">
        <f t="shared" si="10"/>
        <v>Target</v>
      </c>
      <c r="I37" s="92" t="str">
        <f t="shared" si="10"/>
        <v># de iniciativas innovadoras en procesos operacionales o fiduciarios o innovaciones incluidas en proyectos (VPC)</v>
      </c>
      <c r="J37" s="176" t="s">
        <v>46</v>
      </c>
      <c r="K37" s="93" t="str">
        <f t="shared" si="7"/>
        <v>COF Team / HQ Team</v>
      </c>
      <c r="L37" s="93" t="str">
        <f t="shared" si="7"/>
        <v>Innovation Team</v>
      </c>
      <c r="M37" s="20"/>
      <c r="N37" s="101">
        <v>1</v>
      </c>
      <c r="O37" s="102"/>
      <c r="P37" s="99"/>
      <c r="Q37" s="101">
        <v>0</v>
      </c>
      <c r="R37" s="102"/>
      <c r="S37" s="99"/>
      <c r="T37" s="101">
        <v>1</v>
      </c>
      <c r="U37" s="102"/>
      <c r="V37" s="99"/>
      <c r="W37" s="332">
        <v>2</v>
      </c>
      <c r="X37" s="333"/>
      <c r="Y37" s="50"/>
      <c r="Z37" s="334">
        <f>+N37+Q37+T37+W37</f>
        <v>4</v>
      </c>
      <c r="AA37" s="335">
        <f>+O37+R37+U37+X37</f>
        <v>0</v>
      </c>
      <c r="AC37" s="388" t="s">
        <v>549</v>
      </c>
      <c r="AD37" s="354"/>
      <c r="AE37" s="388" t="s">
        <v>550</v>
      </c>
      <c r="AF37" s="389" t="s">
        <v>551</v>
      </c>
      <c r="AH37" s="267" t="str">
        <f t="shared" ref="AH37:AK67" si="11">VLOOKUP($F37,data,AH$2,FALSE)</f>
        <v>Each Q</v>
      </c>
      <c r="AI37" s="267" t="str">
        <f t="shared" si="11"/>
        <v>#</v>
      </c>
      <c r="AJ37" s="267" t="str">
        <f t="shared" si="11"/>
        <v>SUM</v>
      </c>
      <c r="AK37" s="267" t="str">
        <f t="shared" si="11"/>
        <v>COF/HQ</v>
      </c>
    </row>
    <row r="38" spans="1:37" ht="84.6" hidden="1" customHeight="1" thickBot="1">
      <c r="A38" s="516"/>
      <c r="B38" s="472"/>
      <c r="C38" s="474"/>
      <c r="D38" s="347" t="s">
        <v>552</v>
      </c>
      <c r="E38" s="89" t="str">
        <f t="shared" ref="E38" si="12">VLOOKUP(F38,data,3,FALSE)</f>
        <v>A03</v>
      </c>
      <c r="F38" s="54">
        <v>30</v>
      </c>
      <c r="G38" s="38" t="str">
        <f t="shared" si="10"/>
        <v>III.1.2</v>
      </c>
      <c r="H38" s="39" t="str">
        <f t="shared" si="10"/>
        <v>FYI</v>
      </c>
      <c r="I38" s="40" t="str">
        <f t="shared" si="10"/>
        <v># de capacitaciones técnicas de FMP a las AE en temas fiduciarios</v>
      </c>
      <c r="J38" s="174" t="s">
        <v>46</v>
      </c>
      <c r="K38" s="41" t="str">
        <f t="shared" si="7"/>
        <v>COF Team</v>
      </c>
      <c r="L38" s="41" t="str">
        <f t="shared" si="7"/>
        <v>COF Team</v>
      </c>
      <c r="M38" s="20"/>
      <c r="N38" s="97"/>
      <c r="O38" s="98"/>
      <c r="P38" s="20"/>
      <c r="Q38" s="97"/>
      <c r="R38" s="98"/>
      <c r="S38" s="20"/>
      <c r="T38" s="97"/>
      <c r="U38" s="98"/>
      <c r="V38" s="20"/>
      <c r="W38" s="97"/>
      <c r="X38" s="98"/>
      <c r="Y38" s="31"/>
      <c r="Z38" s="239"/>
      <c r="AA38" s="240"/>
      <c r="AC38" s="353"/>
      <c r="AD38" s="354"/>
      <c r="AE38" s="353"/>
      <c r="AF38" s="355"/>
      <c r="AH38" s="263" t="str">
        <f t="shared" si="11"/>
        <v>Each Q</v>
      </c>
      <c r="AI38" s="263" t="str">
        <f t="shared" si="11"/>
        <v>#</v>
      </c>
      <c r="AJ38" s="263" t="str">
        <f t="shared" si="11"/>
        <v>SUM</v>
      </c>
      <c r="AK38" s="263" t="str">
        <f t="shared" si="11"/>
        <v>COF</v>
      </c>
    </row>
    <row r="39" spans="1:37" ht="58.2" hidden="1" customHeight="1" thickBot="1">
      <c r="A39" s="516"/>
      <c r="B39" s="447" t="s">
        <v>553</v>
      </c>
      <c r="C39" s="452" t="s">
        <v>554</v>
      </c>
      <c r="D39" s="449" t="s">
        <v>555</v>
      </c>
      <c r="E39" s="88" t="str">
        <f t="shared" si="0"/>
        <v>B01</v>
      </c>
      <c r="F39" s="54">
        <v>31</v>
      </c>
      <c r="G39" s="252" t="str">
        <f t="shared" si="7"/>
        <v>III.2.1</v>
      </c>
      <c r="H39" s="253" t="str">
        <f t="shared" si="7"/>
        <v>Target</v>
      </c>
      <c r="I39" s="254" t="str">
        <f t="shared" si="7"/>
        <v>% de cumplimiento del plan de KNL (VPC)</v>
      </c>
      <c r="J39" s="255" t="s">
        <v>46</v>
      </c>
      <c r="K39" s="251" t="str">
        <f t="shared" si="7"/>
        <v>FO Team</v>
      </c>
      <c r="L39" s="251" t="str">
        <f t="shared" si="7"/>
        <v>KNL TM</v>
      </c>
      <c r="M39" s="20"/>
      <c r="N39" s="365"/>
      <c r="O39" s="366"/>
      <c r="P39" s="20"/>
      <c r="Q39" s="365"/>
      <c r="R39" s="366"/>
      <c r="S39" s="20"/>
      <c r="T39" s="365"/>
      <c r="U39" s="366"/>
      <c r="V39" s="20"/>
      <c r="W39" s="103">
        <v>1</v>
      </c>
      <c r="X39" s="104"/>
      <c r="Y39" s="20"/>
      <c r="Z39" s="77">
        <f>+N39+Q39+T39+W39</f>
        <v>1</v>
      </c>
      <c r="AA39" s="76">
        <f>+O39+R39+U39+X39</f>
        <v>0</v>
      </c>
      <c r="AC39" s="356"/>
      <c r="AD39" s="357"/>
      <c r="AE39" s="356"/>
      <c r="AF39" s="358"/>
      <c r="AH39" s="265" t="str">
        <f t="shared" si="11"/>
        <v>4Q</v>
      </c>
      <c r="AI39" s="265" t="str">
        <f t="shared" si="11"/>
        <v>%</v>
      </c>
      <c r="AJ39" s="265" t="str">
        <f t="shared" si="11"/>
        <v>4Q</v>
      </c>
      <c r="AK39" s="265" t="str">
        <f t="shared" si="11"/>
        <v>HQ</v>
      </c>
    </row>
    <row r="40" spans="1:37" ht="45.6" hidden="1" customHeight="1" thickBot="1">
      <c r="A40" s="516"/>
      <c r="B40" s="447"/>
      <c r="C40" s="452"/>
      <c r="D40" s="450"/>
      <c r="E40" s="69" t="str">
        <f t="shared" si="0"/>
        <v>B01</v>
      </c>
      <c r="F40" s="20">
        <v>32</v>
      </c>
      <c r="G40" s="78" t="str">
        <f t="shared" si="7"/>
        <v>III.2.2</v>
      </c>
      <c r="H40" s="79" t="str">
        <f t="shared" si="7"/>
        <v>Target</v>
      </c>
      <c r="I40" s="80" t="str">
        <f t="shared" si="7"/>
        <v># de talleres técnicos</v>
      </c>
      <c r="J40" s="175" t="s">
        <v>46</v>
      </c>
      <c r="K40" s="81" t="str">
        <f t="shared" si="7"/>
        <v>FO Team</v>
      </c>
      <c r="L40" s="81" t="str">
        <f t="shared" si="7"/>
        <v>KNL TM</v>
      </c>
      <c r="M40" s="20"/>
      <c r="N40" s="101">
        <v>1</v>
      </c>
      <c r="O40" s="102"/>
      <c r="P40" s="99"/>
      <c r="Q40" s="101">
        <v>1</v>
      </c>
      <c r="R40" s="102"/>
      <c r="S40" s="99"/>
      <c r="T40" s="101">
        <v>1</v>
      </c>
      <c r="U40" s="102"/>
      <c r="V40" s="99"/>
      <c r="W40" s="101"/>
      <c r="X40" s="102"/>
      <c r="Y40" s="20"/>
      <c r="Z40" s="18">
        <f t="shared" ref="Z40:Z45" si="13">+N40+Q40+T40+W40</f>
        <v>3</v>
      </c>
      <c r="AA40" s="47">
        <f>+O40+R40+U40+X40</f>
        <v>0</v>
      </c>
      <c r="AC40" s="356"/>
      <c r="AD40" s="357"/>
      <c r="AE40" s="356"/>
      <c r="AF40" s="358"/>
      <c r="AH40" s="266" t="str">
        <f t="shared" si="11"/>
        <v>Each Q</v>
      </c>
      <c r="AI40" s="266" t="str">
        <f t="shared" si="11"/>
        <v>#</v>
      </c>
      <c r="AJ40" s="266" t="str">
        <f t="shared" si="11"/>
        <v>SUM</v>
      </c>
      <c r="AK40" s="266" t="str">
        <f t="shared" si="11"/>
        <v>HQ</v>
      </c>
    </row>
    <row r="41" spans="1:37" ht="45.6" hidden="1" customHeight="1" thickBot="1">
      <c r="A41" s="516"/>
      <c r="B41" s="447"/>
      <c r="C41" s="452"/>
      <c r="D41" s="450"/>
      <c r="E41" s="69"/>
      <c r="F41" s="54">
        <v>33</v>
      </c>
      <c r="G41" s="78" t="str">
        <f t="shared" si="7"/>
        <v>III.2.3</v>
      </c>
      <c r="H41" s="79" t="str">
        <f t="shared" si="7"/>
        <v>Target</v>
      </c>
      <c r="I41" s="80" t="str">
        <f t="shared" si="7"/>
        <v>% de HQ &amp; COFs que presentan planes de acción de D&amp;I (VPC)</v>
      </c>
      <c r="J41" s="175" t="s">
        <v>46</v>
      </c>
      <c r="K41" s="81" t="str">
        <f t="shared" si="7"/>
        <v>FO Team</v>
      </c>
      <c r="L41" s="81" t="str">
        <f t="shared" si="7"/>
        <v>RPA team</v>
      </c>
      <c r="M41" s="20"/>
      <c r="N41" s="97"/>
      <c r="O41" s="98"/>
      <c r="P41" s="99"/>
      <c r="Q41" s="97"/>
      <c r="R41" s="98"/>
      <c r="S41" s="99"/>
      <c r="T41" s="97"/>
      <c r="U41" s="100"/>
      <c r="V41" s="99"/>
      <c r="W41" s="103">
        <v>1</v>
      </c>
      <c r="X41" s="104"/>
      <c r="Y41" s="282"/>
      <c r="Z41" s="77">
        <f t="shared" si="13"/>
        <v>1</v>
      </c>
      <c r="AA41" s="76">
        <f t="shared" ref="AA41:AA44" si="14">IF(X41="",IF(U41="",IF(R41="",O41,R41),U41),X41)</f>
        <v>0</v>
      </c>
      <c r="AC41" s="356"/>
      <c r="AD41" s="357"/>
      <c r="AE41" s="356"/>
      <c r="AF41" s="358"/>
      <c r="AH41" s="266" t="str">
        <f t="shared" si="11"/>
        <v>4Q</v>
      </c>
      <c r="AI41" s="266" t="str">
        <f t="shared" si="11"/>
        <v>%</v>
      </c>
      <c r="AJ41" s="266" t="str">
        <f t="shared" si="11"/>
        <v>4Q</v>
      </c>
      <c r="AK41" s="266" t="str">
        <f t="shared" si="11"/>
        <v>HQ</v>
      </c>
    </row>
    <row r="42" spans="1:37" ht="45.6" hidden="1" customHeight="1" thickBot="1">
      <c r="A42" s="516"/>
      <c r="B42" s="448"/>
      <c r="C42" s="453"/>
      <c r="D42" s="451"/>
      <c r="E42" s="69"/>
      <c r="F42" s="20">
        <v>34</v>
      </c>
      <c r="G42" s="78" t="str">
        <f t="shared" si="7"/>
        <v>III.2.4</v>
      </c>
      <c r="H42" s="79" t="str">
        <f t="shared" si="7"/>
        <v>Target</v>
      </c>
      <c r="I42" s="80" t="str">
        <f t="shared" si="7"/>
        <v>Compartir Conocimiento - tiempo reportado  % (VPC)</v>
      </c>
      <c r="J42" s="175" t="s">
        <v>326</v>
      </c>
      <c r="K42" s="81" t="str">
        <f t="shared" si="7"/>
        <v>FO Team</v>
      </c>
      <c r="L42" s="81" t="str">
        <f t="shared" si="7"/>
        <v>FO Team</v>
      </c>
      <c r="M42" s="20"/>
      <c r="N42" s="367">
        <v>0.05</v>
      </c>
      <c r="O42" s="368"/>
      <c r="P42" s="369"/>
      <c r="Q42" s="367">
        <v>0.05</v>
      </c>
      <c r="R42" s="368"/>
      <c r="S42" s="369"/>
      <c r="T42" s="367">
        <v>0.05</v>
      </c>
      <c r="U42" s="368"/>
      <c r="V42" s="369"/>
      <c r="W42" s="367">
        <v>0.05</v>
      </c>
      <c r="X42" s="368"/>
      <c r="Y42" s="370"/>
      <c r="Z42" s="371">
        <f t="shared" si="13"/>
        <v>0.2</v>
      </c>
      <c r="AA42" s="372">
        <f t="shared" si="14"/>
        <v>0</v>
      </c>
      <c r="AC42" s="353"/>
      <c r="AD42" s="354"/>
      <c r="AE42" s="353"/>
      <c r="AF42" s="355"/>
      <c r="AH42" s="266" t="str">
        <f t="shared" si="11"/>
        <v>Each Q</v>
      </c>
      <c r="AI42" s="266" t="str">
        <f t="shared" si="11"/>
        <v>%</v>
      </c>
      <c r="AJ42" s="266" t="str">
        <f t="shared" si="11"/>
        <v>% average</v>
      </c>
      <c r="AK42" s="266" t="str">
        <f t="shared" si="11"/>
        <v>COF/HQ</v>
      </c>
    </row>
    <row r="43" spans="1:37" ht="54.6" hidden="1" customHeight="1">
      <c r="A43" s="444" t="s">
        <v>556</v>
      </c>
      <c r="B43" s="454" t="s">
        <v>557</v>
      </c>
      <c r="C43" s="455" t="s">
        <v>511</v>
      </c>
      <c r="D43" s="517" t="s">
        <v>558</v>
      </c>
      <c r="E43" s="88" t="str">
        <f t="shared" si="0"/>
        <v>B02</v>
      </c>
      <c r="F43" s="54">
        <v>35</v>
      </c>
      <c r="G43" s="90" t="str">
        <f t="shared" si="7"/>
        <v>IV.1.1</v>
      </c>
      <c r="H43" s="91" t="str">
        <f t="shared" si="7"/>
        <v>Target</v>
      </c>
      <c r="I43" s="92" t="str">
        <f t="shared" si="7"/>
        <v>Contribuir a la implementación de una estructura de gobierno de Convergencia actualizada y un plan de recursos en colaboración con VPF y VPS (VPC)</v>
      </c>
      <c r="J43" s="176" t="s">
        <v>46</v>
      </c>
      <c r="K43" s="93" t="str">
        <f t="shared" si="7"/>
        <v>FO Team</v>
      </c>
      <c r="L43" s="93" t="str">
        <f t="shared" si="7"/>
        <v>FO Team</v>
      </c>
      <c r="M43" s="87"/>
      <c r="N43" s="107"/>
      <c r="O43" s="108"/>
      <c r="P43" s="109"/>
      <c r="Q43" s="107"/>
      <c r="R43" s="108"/>
      <c r="S43" s="109"/>
      <c r="T43" s="107"/>
      <c r="U43" s="108"/>
      <c r="V43" s="109"/>
      <c r="W43" s="373">
        <v>1</v>
      </c>
      <c r="X43" s="374"/>
      <c r="Y43" s="375"/>
      <c r="Z43" s="376">
        <f t="shared" si="13"/>
        <v>1</v>
      </c>
      <c r="AA43" s="377">
        <f t="shared" si="14"/>
        <v>0</v>
      </c>
      <c r="AC43" s="390"/>
      <c r="AD43" s="390"/>
      <c r="AE43" s="390"/>
      <c r="AF43" s="390"/>
      <c r="AH43" s="267" t="str">
        <f t="shared" si="11"/>
        <v>4Q</v>
      </c>
      <c r="AI43" s="267" t="str">
        <f t="shared" si="11"/>
        <v>%</v>
      </c>
      <c r="AJ43" s="267" t="str">
        <f t="shared" si="11"/>
        <v>4Q</v>
      </c>
      <c r="AK43" s="267" t="str">
        <f t="shared" si="11"/>
        <v>HQ</v>
      </c>
    </row>
    <row r="44" spans="1:37" ht="54.6" customHeight="1">
      <c r="A44" s="445"/>
      <c r="B44" s="432"/>
      <c r="C44" s="427"/>
      <c r="D44" s="435"/>
      <c r="E44" s="69" t="str">
        <f t="shared" si="0"/>
        <v>B02</v>
      </c>
      <c r="F44" s="20">
        <v>36</v>
      </c>
      <c r="G44" s="42" t="str">
        <f t="shared" si="7"/>
        <v>IV.1.2</v>
      </c>
      <c r="H44" s="43" t="str">
        <f t="shared" si="7"/>
        <v>Target</v>
      </c>
      <c r="I44" s="44" t="str">
        <f t="shared" si="7"/>
        <v># de módulos de IT diseñados para apoyar y agilizar la función fiduciaria</v>
      </c>
      <c r="J44" s="177" t="s">
        <v>46</v>
      </c>
      <c r="K44" s="58" t="str">
        <f t="shared" si="7"/>
        <v>COF Team / HQ Team</v>
      </c>
      <c r="L44" s="58" t="str">
        <f t="shared" si="7"/>
        <v>Ileana Pinto y Roberto Laguado</v>
      </c>
      <c r="M44" s="20"/>
      <c r="N44" s="97"/>
      <c r="O44" s="98"/>
      <c r="P44" s="99"/>
      <c r="Q44" s="97"/>
      <c r="R44" s="98"/>
      <c r="S44" s="99"/>
      <c r="T44" s="97"/>
      <c r="U44" s="100"/>
      <c r="V44" s="99"/>
      <c r="W44" s="101">
        <v>1</v>
      </c>
      <c r="X44" s="102"/>
      <c r="Y44" s="31"/>
      <c r="Z44" s="18">
        <f t="shared" si="13"/>
        <v>1</v>
      </c>
      <c r="AA44" s="47">
        <f t="shared" si="14"/>
        <v>0</v>
      </c>
      <c r="AC44" s="390"/>
      <c r="AD44" s="390"/>
      <c r="AE44" s="390"/>
      <c r="AF44" s="390" t="s">
        <v>559</v>
      </c>
      <c r="AH44" s="268" t="str">
        <f t="shared" si="11"/>
        <v>4Q</v>
      </c>
      <c r="AI44" s="268" t="str">
        <f t="shared" si="11"/>
        <v>#</v>
      </c>
      <c r="AJ44" s="268" t="str">
        <f t="shared" si="11"/>
        <v>4Q</v>
      </c>
      <c r="AK44" s="268" t="str">
        <f t="shared" si="11"/>
        <v>COF/HQ</v>
      </c>
    </row>
    <row r="45" spans="1:37" ht="56.4" customHeight="1">
      <c r="A45" s="445"/>
      <c r="B45" s="458" t="s">
        <v>560</v>
      </c>
      <c r="C45" s="461" t="s">
        <v>512</v>
      </c>
      <c r="D45" s="518" t="s">
        <v>561</v>
      </c>
      <c r="E45" s="69" t="str">
        <f t="shared" ref="E45:E67" si="15">VLOOKUP(F45,data,3,FALSE)</f>
        <v>B03</v>
      </c>
      <c r="F45" s="54">
        <v>37</v>
      </c>
      <c r="G45" s="21" t="str">
        <f t="shared" si="7"/>
        <v>IV.2.1</v>
      </c>
      <c r="H45" s="36" t="str">
        <f t="shared" si="7"/>
        <v>Target</v>
      </c>
      <c r="I45" s="37" t="str">
        <f t="shared" si="7"/>
        <v># de propuestas innovadoras en el área corporativa (VPC)</v>
      </c>
      <c r="J45" s="125" t="s">
        <v>46</v>
      </c>
      <c r="K45" s="22" t="str">
        <f t="shared" si="7"/>
        <v>COF Team / HQ Team</v>
      </c>
      <c r="L45" s="22" t="str">
        <f t="shared" si="7"/>
        <v>Innovation Team</v>
      </c>
      <c r="M45" s="20"/>
      <c r="N45" s="101"/>
      <c r="O45" s="102"/>
      <c r="P45" s="99"/>
      <c r="Q45" s="101">
        <v>1</v>
      </c>
      <c r="R45" s="102"/>
      <c r="S45" s="99"/>
      <c r="T45" s="101"/>
      <c r="U45" s="102"/>
      <c r="V45" s="99"/>
      <c r="W45" s="101">
        <v>1</v>
      </c>
      <c r="X45" s="102"/>
      <c r="Y45" s="31"/>
      <c r="Z45" s="362">
        <f t="shared" si="13"/>
        <v>2</v>
      </c>
      <c r="AA45" s="47">
        <f>+O45+R45+U45+X45</f>
        <v>0</v>
      </c>
      <c r="AC45" s="390"/>
      <c r="AD45" s="390" t="s">
        <v>562</v>
      </c>
      <c r="AE45" s="390"/>
      <c r="AF45" s="390" t="s">
        <v>563</v>
      </c>
      <c r="AH45" s="262" t="str">
        <f t="shared" si="11"/>
        <v>Each Q</v>
      </c>
      <c r="AI45" s="262" t="str">
        <f t="shared" si="11"/>
        <v>#</v>
      </c>
      <c r="AJ45" s="262" t="str">
        <f t="shared" si="11"/>
        <v>SUM</v>
      </c>
      <c r="AK45" s="262" t="str">
        <f t="shared" si="11"/>
        <v>COF/HQ</v>
      </c>
    </row>
    <row r="46" spans="1:37" ht="21.9" customHeight="1">
      <c r="A46" s="445"/>
      <c r="B46" s="459"/>
      <c r="C46" s="462"/>
      <c r="D46" s="519"/>
      <c r="E46" s="69" t="str">
        <f t="shared" si="15"/>
        <v>B03</v>
      </c>
      <c r="F46" s="20">
        <v>38</v>
      </c>
      <c r="G46" s="21" t="str">
        <f t="shared" si="7"/>
        <v>IV.2.2</v>
      </c>
      <c r="H46" s="36" t="str">
        <f t="shared" si="7"/>
        <v>Target</v>
      </c>
      <c r="I46" s="37" t="str">
        <f t="shared" si="7"/>
        <v># de exámenes de certificación realizados</v>
      </c>
      <c r="J46" s="126" t="s">
        <v>46</v>
      </c>
      <c r="K46" s="22" t="str">
        <f t="shared" si="7"/>
        <v>HQ Team</v>
      </c>
      <c r="L46" s="22" t="str">
        <f t="shared" si="7"/>
        <v>Certif. Team</v>
      </c>
      <c r="M46" s="20"/>
      <c r="N46" s="97"/>
      <c r="O46" s="98"/>
      <c r="P46" s="99"/>
      <c r="Q46" s="359">
        <v>1</v>
      </c>
      <c r="R46" s="360"/>
      <c r="S46" s="99"/>
      <c r="T46" s="97"/>
      <c r="U46" s="100"/>
      <c r="V46" s="99"/>
      <c r="W46" s="359">
        <v>1</v>
      </c>
      <c r="X46" s="360"/>
      <c r="Y46" s="361"/>
      <c r="Z46" s="362">
        <f>+Q46+W46</f>
        <v>2</v>
      </c>
      <c r="AA46" s="363">
        <f>+R46+X46</f>
        <v>0</v>
      </c>
      <c r="AC46" s="390"/>
      <c r="AD46" s="390" t="s">
        <v>564</v>
      </c>
      <c r="AE46" s="390"/>
      <c r="AF46" s="390" t="s">
        <v>565</v>
      </c>
      <c r="AH46" s="262" t="str">
        <f t="shared" si="11"/>
        <v>2Q &amp; 4Q</v>
      </c>
      <c r="AI46" s="262" t="str">
        <f t="shared" si="11"/>
        <v>#</v>
      </c>
      <c r="AJ46" s="262" t="str">
        <f t="shared" si="11"/>
        <v>SUM</v>
      </c>
      <c r="AK46" s="262" t="str">
        <f t="shared" si="11"/>
        <v>HQ</v>
      </c>
    </row>
    <row r="47" spans="1:37" ht="21.9" customHeight="1">
      <c r="A47" s="445"/>
      <c r="B47" s="459"/>
      <c r="C47" s="462"/>
      <c r="D47" s="519"/>
      <c r="E47" s="69" t="str">
        <f t="shared" si="15"/>
        <v>B03</v>
      </c>
      <c r="F47" s="54">
        <v>39</v>
      </c>
      <c r="G47" s="21" t="str">
        <f t="shared" si="7"/>
        <v>IV.2.3</v>
      </c>
      <c r="H47" s="36" t="str">
        <f t="shared" si="7"/>
        <v>Target</v>
      </c>
      <c r="I47" s="37" t="str">
        <f t="shared" si="7"/>
        <v># propuestas de actualización estrategia UCS</v>
      </c>
      <c r="J47" s="126" t="s">
        <v>46</v>
      </c>
      <c r="K47" s="22" t="str">
        <f t="shared" si="7"/>
        <v>HQ Team</v>
      </c>
      <c r="L47" s="22" t="str">
        <f t="shared" si="7"/>
        <v>UCS Team</v>
      </c>
      <c r="M47" s="20"/>
      <c r="N47" s="97"/>
      <c r="O47" s="98"/>
      <c r="P47" s="99"/>
      <c r="Q47" s="97"/>
      <c r="R47" s="98"/>
      <c r="S47" s="99"/>
      <c r="T47" s="97"/>
      <c r="U47" s="100"/>
      <c r="V47" s="99"/>
      <c r="W47" s="359">
        <v>1</v>
      </c>
      <c r="X47" s="360"/>
      <c r="Y47" s="361"/>
      <c r="Z47" s="362">
        <f t="shared" ref="Z47:AA49" si="16">+W47</f>
        <v>1</v>
      </c>
      <c r="AA47" s="363">
        <f t="shared" si="16"/>
        <v>0</v>
      </c>
      <c r="AC47" s="390"/>
      <c r="AD47" s="390"/>
      <c r="AE47" s="390"/>
      <c r="AF47" s="390"/>
      <c r="AH47" s="262" t="str">
        <f t="shared" si="11"/>
        <v>4Q</v>
      </c>
      <c r="AI47" s="262" t="str">
        <f t="shared" si="11"/>
        <v>#</v>
      </c>
      <c r="AJ47" s="262" t="str">
        <f t="shared" si="11"/>
        <v>4Q</v>
      </c>
      <c r="AK47" s="262" t="str">
        <f t="shared" si="11"/>
        <v>HQ</v>
      </c>
    </row>
    <row r="48" spans="1:37" ht="21.9" hidden="1" customHeight="1">
      <c r="A48" s="445"/>
      <c r="B48" s="459"/>
      <c r="C48" s="462"/>
      <c r="D48" s="519"/>
      <c r="E48" s="69" t="str">
        <f t="shared" si="15"/>
        <v>B03</v>
      </c>
      <c r="F48" s="20">
        <v>40</v>
      </c>
      <c r="G48" s="21" t="str">
        <f t="shared" si="7"/>
        <v>IV.2.4</v>
      </c>
      <c r="H48" s="36" t="str">
        <f t="shared" si="7"/>
        <v>Target</v>
      </c>
      <c r="I48" s="37" t="str">
        <f t="shared" si="7"/>
        <v># de indicadores agregados al on-line BI</v>
      </c>
      <c r="J48" s="126" t="s">
        <v>46</v>
      </c>
      <c r="K48" s="22" t="str">
        <f t="shared" si="7"/>
        <v>FO Team</v>
      </c>
      <c r="L48" s="22" t="str">
        <f t="shared" si="7"/>
        <v>BI Team</v>
      </c>
      <c r="M48" s="20"/>
      <c r="N48" s="97"/>
      <c r="O48" s="98"/>
      <c r="P48" s="99"/>
      <c r="Q48" s="97"/>
      <c r="R48" s="98"/>
      <c r="S48" s="99"/>
      <c r="T48" s="97"/>
      <c r="U48" s="100"/>
      <c r="V48" s="99"/>
      <c r="W48" s="359">
        <v>2</v>
      </c>
      <c r="X48" s="360"/>
      <c r="Y48" s="361"/>
      <c r="Z48" s="362">
        <f t="shared" si="16"/>
        <v>2</v>
      </c>
      <c r="AA48" s="363">
        <f t="shared" si="16"/>
        <v>0</v>
      </c>
      <c r="AC48" s="353"/>
      <c r="AD48" s="354"/>
      <c r="AE48" s="353"/>
      <c r="AF48" s="355" t="s">
        <v>566</v>
      </c>
      <c r="AH48" s="262" t="str">
        <f t="shared" si="11"/>
        <v>4Q</v>
      </c>
      <c r="AI48" s="262" t="str">
        <f t="shared" si="11"/>
        <v>#</v>
      </c>
      <c r="AJ48" s="262" t="str">
        <f t="shared" si="11"/>
        <v>4Q</v>
      </c>
      <c r="AK48" s="262" t="str">
        <f t="shared" si="11"/>
        <v>HQ</v>
      </c>
    </row>
    <row r="49" spans="1:37" ht="21.9" hidden="1" customHeight="1">
      <c r="A49" s="445"/>
      <c r="B49" s="459"/>
      <c r="C49" s="462"/>
      <c r="D49" s="519"/>
      <c r="E49" s="69" t="str">
        <f t="shared" si="15"/>
        <v>B03</v>
      </c>
      <c r="F49" s="54">
        <v>41</v>
      </c>
      <c r="G49" s="21" t="str">
        <f t="shared" si="7"/>
        <v>IV.2.5</v>
      </c>
      <c r="H49" s="36" t="str">
        <f t="shared" si="7"/>
        <v>Target</v>
      </c>
      <c r="I49" s="37" t="str">
        <f t="shared" si="7"/>
        <v># de Tablero on-line rediseñado</v>
      </c>
      <c r="J49" s="126" t="s">
        <v>46</v>
      </c>
      <c r="K49" s="22" t="str">
        <f t="shared" si="7"/>
        <v>FO Team</v>
      </c>
      <c r="L49" s="22" t="str">
        <f t="shared" si="7"/>
        <v>BI Team</v>
      </c>
      <c r="M49" s="20"/>
      <c r="N49" s="97"/>
      <c r="O49" s="98"/>
      <c r="P49" s="99"/>
      <c r="Q49" s="97"/>
      <c r="R49" s="98"/>
      <c r="S49" s="99"/>
      <c r="T49" s="97"/>
      <c r="U49" s="100"/>
      <c r="V49" s="99"/>
      <c r="W49" s="359">
        <v>1</v>
      </c>
      <c r="X49" s="360"/>
      <c r="Y49" s="361"/>
      <c r="Z49" s="362">
        <f t="shared" si="16"/>
        <v>1</v>
      </c>
      <c r="AA49" s="363">
        <f t="shared" si="16"/>
        <v>0</v>
      </c>
      <c r="AC49" s="353"/>
      <c r="AD49" s="390"/>
      <c r="AE49" s="353"/>
      <c r="AF49" s="355"/>
      <c r="AH49" s="262" t="str">
        <f t="shared" si="11"/>
        <v>4Q</v>
      </c>
      <c r="AI49" s="262" t="str">
        <f t="shared" si="11"/>
        <v>#</v>
      </c>
      <c r="AJ49" s="262" t="str">
        <f t="shared" si="11"/>
        <v>4Q</v>
      </c>
      <c r="AK49" s="262" t="str">
        <f t="shared" si="11"/>
        <v>HQ</v>
      </c>
    </row>
    <row r="50" spans="1:37" ht="36">
      <c r="A50" s="445"/>
      <c r="B50" s="459"/>
      <c r="C50" s="462"/>
      <c r="D50" s="519"/>
      <c r="E50" s="69" t="str">
        <f t="shared" si="15"/>
        <v>B03</v>
      </c>
      <c r="F50" s="20">
        <v>42</v>
      </c>
      <c r="G50" s="21" t="str">
        <f t="shared" si="7"/>
        <v>IV.2.6</v>
      </c>
      <c r="H50" s="36" t="str">
        <f t="shared" si="7"/>
        <v>Target</v>
      </c>
      <c r="I50" s="37" t="str">
        <f t="shared" si="7"/>
        <v># de acuerdos /negociaciones con donantes</v>
      </c>
      <c r="J50" s="126" t="s">
        <v>46</v>
      </c>
      <c r="K50" s="22" t="str">
        <f t="shared" si="7"/>
        <v>HQ Team</v>
      </c>
      <c r="L50" s="22" t="str">
        <f t="shared" si="7"/>
        <v>TM</v>
      </c>
      <c r="M50" s="20"/>
      <c r="N50" s="101"/>
      <c r="O50" s="102"/>
      <c r="P50" s="99"/>
      <c r="Q50" s="101">
        <v>1</v>
      </c>
      <c r="R50" s="102"/>
      <c r="S50" s="99"/>
      <c r="T50" s="101"/>
      <c r="U50" s="102"/>
      <c r="V50" s="99"/>
      <c r="W50" s="101"/>
      <c r="X50" s="102"/>
      <c r="Y50" s="361"/>
      <c r="Z50" s="18">
        <f>+N50+Q50+T50+W50</f>
        <v>1</v>
      </c>
      <c r="AA50" s="47">
        <f>+O50+R50+U50+X50</f>
        <v>0</v>
      </c>
      <c r="AC50" s="353"/>
      <c r="AD50" s="390" t="s">
        <v>567</v>
      </c>
      <c r="AE50" s="353"/>
      <c r="AF50" s="353"/>
      <c r="AH50" s="262" t="str">
        <f t="shared" si="11"/>
        <v>Each Q</v>
      </c>
      <c r="AI50" s="262" t="str">
        <f t="shared" si="11"/>
        <v>#</v>
      </c>
      <c r="AJ50" s="262" t="str">
        <f t="shared" si="11"/>
        <v>SUM</v>
      </c>
      <c r="AK50" s="262" t="str">
        <f t="shared" si="11"/>
        <v>HQ</v>
      </c>
    </row>
    <row r="51" spans="1:37" ht="131.4" customHeight="1">
      <c r="A51" s="445"/>
      <c r="B51" s="459"/>
      <c r="C51" s="462"/>
      <c r="D51" s="519"/>
      <c r="E51" s="69"/>
      <c r="F51" s="20">
        <v>43</v>
      </c>
      <c r="G51" s="21" t="str">
        <f t="shared" ref="G51:L51" si="17">VLOOKUP($F51,data,G$2,FALSE)</f>
        <v>IV.2.7</v>
      </c>
      <c r="H51" s="36" t="str">
        <f t="shared" si="17"/>
        <v>Target</v>
      </c>
      <c r="I51" s="37" t="str">
        <f t="shared" si="17"/>
        <v># de Guías y Toolkits de FMP actualizados</v>
      </c>
      <c r="J51" s="126" t="s">
        <v>46</v>
      </c>
      <c r="K51" s="22" t="str">
        <f t="shared" si="17"/>
        <v>HQ Team</v>
      </c>
      <c r="L51" s="22" t="str">
        <f t="shared" si="17"/>
        <v>TM</v>
      </c>
      <c r="M51" s="20"/>
      <c r="N51" s="97"/>
      <c r="O51" s="98"/>
      <c r="P51" s="99"/>
      <c r="Q51" s="97"/>
      <c r="R51" s="98"/>
      <c r="S51" s="99"/>
      <c r="T51" s="97"/>
      <c r="U51" s="100"/>
      <c r="V51" s="99"/>
      <c r="W51" s="101">
        <v>7</v>
      </c>
      <c r="X51" s="102"/>
      <c r="Y51" s="361"/>
      <c r="Z51" s="18">
        <f>+W51</f>
        <v>7</v>
      </c>
      <c r="AA51" s="47">
        <f>+X51</f>
        <v>0</v>
      </c>
      <c r="AC51" s="356"/>
      <c r="AD51" s="357"/>
      <c r="AE51" s="356"/>
      <c r="AF51" s="390" t="s">
        <v>568</v>
      </c>
      <c r="AH51" s="262" t="str">
        <f t="shared" si="11"/>
        <v>4Q</v>
      </c>
      <c r="AI51" s="262" t="str">
        <f t="shared" si="11"/>
        <v>#</v>
      </c>
      <c r="AJ51" s="262" t="str">
        <f t="shared" si="11"/>
        <v>4Q</v>
      </c>
      <c r="AK51" s="262" t="str">
        <f t="shared" si="11"/>
        <v>HQ</v>
      </c>
    </row>
    <row r="52" spans="1:37" ht="21.9" hidden="1" customHeight="1">
      <c r="A52" s="445"/>
      <c r="B52" s="460"/>
      <c r="C52" s="463"/>
      <c r="D52" s="520"/>
      <c r="E52" s="69" t="str">
        <f t="shared" si="15"/>
        <v>B03</v>
      </c>
      <c r="F52" s="54">
        <v>44</v>
      </c>
      <c r="G52" s="21" t="str">
        <f t="shared" si="7"/>
        <v>IV.2.8</v>
      </c>
      <c r="H52" s="36" t="str">
        <f t="shared" si="7"/>
        <v>FYI</v>
      </c>
      <c r="I52" s="37" t="str">
        <f t="shared" si="7"/>
        <v># Ferias de Adquisiciones en COF</v>
      </c>
      <c r="J52" s="126" t="s">
        <v>46</v>
      </c>
      <c r="K52" s="22" t="str">
        <f t="shared" si="7"/>
        <v>COF Team</v>
      </c>
      <c r="L52" s="22" t="str">
        <f t="shared" si="7"/>
        <v>TM</v>
      </c>
      <c r="M52" s="20"/>
      <c r="N52" s="97"/>
      <c r="O52" s="98"/>
      <c r="P52" s="99"/>
      <c r="Q52" s="97"/>
      <c r="R52" s="98"/>
      <c r="S52" s="99"/>
      <c r="T52" s="97"/>
      <c r="U52" s="98"/>
      <c r="V52" s="99"/>
      <c r="W52" s="97"/>
      <c r="X52" s="98"/>
      <c r="Y52" s="31"/>
      <c r="Z52" s="239"/>
      <c r="AA52" s="240"/>
      <c r="AC52" s="356"/>
      <c r="AD52" s="357"/>
      <c r="AE52" s="356"/>
      <c r="AF52" s="358"/>
      <c r="AH52" s="262" t="str">
        <f t="shared" si="11"/>
        <v>Each Q</v>
      </c>
      <c r="AI52" s="262" t="str">
        <f t="shared" si="11"/>
        <v>#</v>
      </c>
      <c r="AJ52" s="262" t="str">
        <f t="shared" si="11"/>
        <v>SUM</v>
      </c>
      <c r="AK52" s="262" t="str">
        <f t="shared" si="11"/>
        <v>COF</v>
      </c>
    </row>
    <row r="53" spans="1:37" ht="31.5" hidden="1" customHeight="1">
      <c r="A53" s="445"/>
      <c r="B53" s="422" t="s">
        <v>569</v>
      </c>
      <c r="C53" s="425" t="s">
        <v>513</v>
      </c>
      <c r="D53" s="433" t="s">
        <v>570</v>
      </c>
      <c r="E53" s="69" t="str">
        <f t="shared" si="15"/>
        <v>B04</v>
      </c>
      <c r="F53" s="20">
        <v>45</v>
      </c>
      <c r="G53" s="42" t="str">
        <f t="shared" si="7"/>
        <v>IV.3.1</v>
      </c>
      <c r="H53" s="43" t="str">
        <f t="shared" si="7"/>
        <v>Target</v>
      </c>
      <c r="I53" s="44" t="str">
        <f t="shared" si="7"/>
        <v>% de personal de G4 y superior que son mujeres enfocadando en mas contrataciones y promociones (VPC)</v>
      </c>
      <c r="J53" s="177" t="s">
        <v>46</v>
      </c>
      <c r="K53" s="41" t="str">
        <f t="shared" si="7"/>
        <v>FO Team</v>
      </c>
      <c r="L53" s="41" t="str">
        <f t="shared" si="7"/>
        <v>RPA team</v>
      </c>
      <c r="M53" s="20"/>
      <c r="N53" s="97"/>
      <c r="O53" s="98"/>
      <c r="P53" s="99"/>
      <c r="Q53" s="97"/>
      <c r="R53" s="98"/>
      <c r="S53" s="99"/>
      <c r="T53" s="97"/>
      <c r="U53" s="100"/>
      <c r="V53" s="99"/>
      <c r="W53" s="103">
        <v>0.38</v>
      </c>
      <c r="X53" s="104"/>
      <c r="Y53" s="282"/>
      <c r="Z53" s="77">
        <f>+N53+Q53+T53+W53</f>
        <v>0.38</v>
      </c>
      <c r="AA53" s="76">
        <f>+O53+R53+U53+X53</f>
        <v>0</v>
      </c>
      <c r="AC53" s="356"/>
      <c r="AD53" s="357"/>
      <c r="AE53" s="356"/>
      <c r="AF53" s="358"/>
      <c r="AH53" s="263" t="str">
        <f t="shared" si="11"/>
        <v>4Q</v>
      </c>
      <c r="AI53" s="263" t="str">
        <f t="shared" si="11"/>
        <v>%</v>
      </c>
      <c r="AJ53" s="263" t="str">
        <f t="shared" si="11"/>
        <v>4Q</v>
      </c>
      <c r="AK53" s="263" t="str">
        <f t="shared" si="11"/>
        <v>HQ</v>
      </c>
    </row>
    <row r="54" spans="1:37" ht="31.5" hidden="1" customHeight="1">
      <c r="A54" s="445"/>
      <c r="B54" s="423"/>
      <c r="C54" s="426"/>
      <c r="D54" s="434"/>
      <c r="E54" s="69" t="str">
        <f t="shared" si="15"/>
        <v>B04</v>
      </c>
      <c r="F54" s="54">
        <v>46</v>
      </c>
      <c r="G54" s="42" t="str">
        <f t="shared" si="7"/>
        <v>IV.3.2</v>
      </c>
      <c r="H54" s="39" t="str">
        <f t="shared" si="7"/>
        <v>Target</v>
      </c>
      <c r="I54" s="40" t="str">
        <f t="shared" si="7"/>
        <v># de Programa de Asociado Señor de FMP diseñado e implementado</v>
      </c>
      <c r="J54" s="174" t="s">
        <v>46</v>
      </c>
      <c r="K54" s="41" t="str">
        <f t="shared" si="7"/>
        <v>FO Team</v>
      </c>
      <c r="L54" s="41" t="str">
        <f t="shared" si="7"/>
        <v>RPA team</v>
      </c>
      <c r="M54" s="20"/>
      <c r="N54" s="97"/>
      <c r="O54" s="98"/>
      <c r="P54" s="99"/>
      <c r="Q54" s="97"/>
      <c r="R54" s="98"/>
      <c r="S54" s="99"/>
      <c r="T54" s="97"/>
      <c r="U54" s="100"/>
      <c r="V54" s="99"/>
      <c r="W54" s="359">
        <v>1</v>
      </c>
      <c r="X54" s="360"/>
      <c r="Y54" s="361"/>
      <c r="Z54" s="362">
        <f>+W54</f>
        <v>1</v>
      </c>
      <c r="AA54" s="363">
        <f>+X54</f>
        <v>0</v>
      </c>
      <c r="AC54" s="356"/>
      <c r="AD54" s="357"/>
      <c r="AE54" s="356"/>
      <c r="AF54" s="358"/>
      <c r="AH54" s="263" t="str">
        <f t="shared" si="11"/>
        <v>4Q</v>
      </c>
      <c r="AI54" s="263" t="str">
        <f t="shared" si="11"/>
        <v>#</v>
      </c>
      <c r="AJ54" s="263" t="str">
        <f t="shared" si="11"/>
        <v>4Q</v>
      </c>
      <c r="AK54" s="263" t="str">
        <f t="shared" si="11"/>
        <v>HQ</v>
      </c>
    </row>
    <row r="55" spans="1:37" ht="31.5" hidden="1" customHeight="1">
      <c r="A55" s="445"/>
      <c r="B55" s="423"/>
      <c r="C55" s="426"/>
      <c r="D55" s="434"/>
      <c r="E55" s="69" t="str">
        <f t="shared" si="15"/>
        <v>B04</v>
      </c>
      <c r="F55" s="20">
        <v>47</v>
      </c>
      <c r="G55" s="42" t="str">
        <f t="shared" si="7"/>
        <v>IV.3.3</v>
      </c>
      <c r="H55" s="39" t="str">
        <f t="shared" si="7"/>
        <v>FYI</v>
      </c>
      <c r="I55" s="40" t="str">
        <f t="shared" si="7"/>
        <v># de asignaciones temporales (WA)</v>
      </c>
      <c r="J55" s="174" t="s">
        <v>46</v>
      </c>
      <c r="K55" s="41" t="str">
        <f t="shared" si="7"/>
        <v>FO Team</v>
      </c>
      <c r="L55" s="41" t="str">
        <f t="shared" si="7"/>
        <v>RPA team</v>
      </c>
      <c r="M55" s="20"/>
      <c r="N55" s="97"/>
      <c r="O55" s="98"/>
      <c r="P55" s="99"/>
      <c r="Q55" s="97"/>
      <c r="R55" s="98"/>
      <c r="S55" s="99"/>
      <c r="T55" s="97"/>
      <c r="U55" s="100"/>
      <c r="V55" s="99"/>
      <c r="W55" s="97"/>
      <c r="X55" s="360"/>
      <c r="Y55" s="361"/>
      <c r="Z55" s="239"/>
      <c r="AA55" s="363">
        <f>+X55</f>
        <v>0</v>
      </c>
      <c r="AC55" s="356"/>
      <c r="AD55" s="357"/>
      <c r="AE55" s="356"/>
      <c r="AF55" s="358"/>
      <c r="AH55" s="263" t="str">
        <f t="shared" si="11"/>
        <v>4Q</v>
      </c>
      <c r="AI55" s="263" t="str">
        <f t="shared" si="11"/>
        <v>#</v>
      </c>
      <c r="AJ55" s="263" t="str">
        <f t="shared" si="11"/>
        <v>4Q</v>
      </c>
      <c r="AK55" s="263" t="str">
        <f t="shared" si="11"/>
        <v>HQ</v>
      </c>
    </row>
    <row r="56" spans="1:37" ht="31.5" hidden="1" customHeight="1">
      <c r="A56" s="445"/>
      <c r="B56" s="423"/>
      <c r="C56" s="426"/>
      <c r="D56" s="434"/>
      <c r="E56" s="69" t="str">
        <f t="shared" si="15"/>
        <v>B04</v>
      </c>
      <c r="F56" s="54">
        <v>48</v>
      </c>
      <c r="G56" s="42" t="str">
        <f t="shared" si="7"/>
        <v>IV.3.4</v>
      </c>
      <c r="H56" s="39" t="str">
        <f t="shared" si="7"/>
        <v>Target</v>
      </c>
      <c r="I56" s="40" t="str">
        <f t="shared" si="7"/>
        <v># de capacitaciones gerenciales y "core"</v>
      </c>
      <c r="J56" s="174" t="s">
        <v>46</v>
      </c>
      <c r="K56" s="41" t="str">
        <f t="shared" si="7"/>
        <v>FO Team</v>
      </c>
      <c r="L56" s="41" t="str">
        <f t="shared" si="7"/>
        <v>KNL TM</v>
      </c>
      <c r="M56" s="20"/>
      <c r="N56" s="101"/>
      <c r="O56" s="102"/>
      <c r="P56" s="99"/>
      <c r="Q56" s="101"/>
      <c r="R56" s="102"/>
      <c r="S56" s="99"/>
      <c r="T56" s="101"/>
      <c r="U56" s="102"/>
      <c r="V56" s="99"/>
      <c r="W56" s="101"/>
      <c r="X56" s="102"/>
      <c r="Y56" s="361"/>
      <c r="Z56" s="18">
        <f>+N56+Q56+T56+W56</f>
        <v>0</v>
      </c>
      <c r="AA56" s="47">
        <f>+O56+R56+U56+X56</f>
        <v>0</v>
      </c>
      <c r="AC56" s="356"/>
      <c r="AD56" s="357"/>
      <c r="AE56" s="356"/>
      <c r="AF56" s="358"/>
      <c r="AH56" s="263" t="str">
        <f t="shared" si="11"/>
        <v>Each Q</v>
      </c>
      <c r="AI56" s="263" t="str">
        <f t="shared" si="11"/>
        <v>#</v>
      </c>
      <c r="AJ56" s="263" t="str">
        <f t="shared" si="11"/>
        <v>SUM</v>
      </c>
      <c r="AK56" s="263" t="str">
        <f t="shared" si="11"/>
        <v>HQ</v>
      </c>
    </row>
    <row r="57" spans="1:37" ht="31.5" hidden="1" customHeight="1">
      <c r="A57" s="445"/>
      <c r="B57" s="423"/>
      <c r="C57" s="426"/>
      <c r="D57" s="434"/>
      <c r="E57" s="69" t="str">
        <f t="shared" si="15"/>
        <v>B04</v>
      </c>
      <c r="F57" s="20">
        <v>49</v>
      </c>
      <c r="G57" s="42" t="str">
        <f t="shared" si="7"/>
        <v>IV.3.5</v>
      </c>
      <c r="H57" s="39" t="str">
        <f t="shared" si="7"/>
        <v>Target</v>
      </c>
      <c r="I57" s="40" t="str">
        <f t="shared" si="7"/>
        <v>Al menos X% de candidatos diversos que llegan a etapa de entrevista (VPC)</v>
      </c>
      <c r="J57" s="174" t="s">
        <v>46</v>
      </c>
      <c r="K57" s="41" t="str">
        <f t="shared" si="7"/>
        <v>FO Team</v>
      </c>
      <c r="L57" s="41" t="str">
        <f t="shared" si="7"/>
        <v>RPA team</v>
      </c>
      <c r="M57" s="20"/>
      <c r="N57" s="97"/>
      <c r="O57" s="98"/>
      <c r="P57" s="99"/>
      <c r="Q57" s="97"/>
      <c r="R57" s="98"/>
      <c r="S57" s="99"/>
      <c r="T57" s="97"/>
      <c r="U57" s="100"/>
      <c r="V57" s="99"/>
      <c r="W57" s="103">
        <v>0.5</v>
      </c>
      <c r="X57" s="104"/>
      <c r="Y57" s="282"/>
      <c r="Z57" s="77">
        <f>+N57+Q57+T57+W57</f>
        <v>0.5</v>
      </c>
      <c r="AA57" s="76">
        <f>+O57+R57+U57+X57</f>
        <v>0</v>
      </c>
      <c r="AC57" s="356"/>
      <c r="AD57" s="357"/>
      <c r="AE57" s="356"/>
      <c r="AF57" s="358"/>
      <c r="AH57" s="263" t="str">
        <f t="shared" si="11"/>
        <v>4Q</v>
      </c>
      <c r="AI57" s="263" t="str">
        <f t="shared" si="11"/>
        <v>%</v>
      </c>
      <c r="AJ57" s="263" t="str">
        <f t="shared" si="11"/>
        <v>4Q</v>
      </c>
      <c r="AK57" s="263" t="str">
        <f t="shared" si="11"/>
        <v>HQ</v>
      </c>
    </row>
    <row r="58" spans="1:37" ht="31.5" hidden="1" customHeight="1">
      <c r="A58" s="445"/>
      <c r="B58" s="423"/>
      <c r="C58" s="426"/>
      <c r="D58" s="434"/>
      <c r="E58" s="69"/>
      <c r="F58" s="54">
        <v>50</v>
      </c>
      <c r="G58" s="42" t="str">
        <f t="shared" si="7"/>
        <v>IV.3.6</v>
      </c>
      <c r="H58" s="39" t="str">
        <f t="shared" si="7"/>
        <v>Target</v>
      </c>
      <c r="I58" s="40" t="str">
        <f t="shared" si="7"/>
        <v>% de gerentes y superiores que utilizan arreglos de trabajo flexibles y para gerentes:% del tiempo del personal en arreglos de trabajo flexible (VPC)</v>
      </c>
      <c r="J58" s="174" t="s">
        <v>46</v>
      </c>
      <c r="K58" s="41" t="str">
        <f t="shared" si="7"/>
        <v>FO Team</v>
      </c>
      <c r="L58" s="41" t="str">
        <f t="shared" si="7"/>
        <v>RPA team</v>
      </c>
      <c r="M58" s="20"/>
      <c r="N58" s="97"/>
      <c r="O58" s="100"/>
      <c r="P58" s="99"/>
      <c r="Q58" s="97"/>
      <c r="R58" s="100"/>
      <c r="S58" s="99"/>
      <c r="T58" s="97"/>
      <c r="U58" s="100"/>
      <c r="V58" s="99"/>
      <c r="W58" s="103">
        <v>0.1</v>
      </c>
      <c r="X58" s="104"/>
      <c r="Y58" s="282"/>
      <c r="Z58" s="77">
        <f>+W58</f>
        <v>0.1</v>
      </c>
      <c r="AA58" s="76">
        <f>+X58</f>
        <v>0</v>
      </c>
      <c r="AC58" s="356"/>
      <c r="AD58" s="357"/>
      <c r="AE58" s="356"/>
      <c r="AF58" s="358"/>
      <c r="AH58" s="263" t="str">
        <f t="shared" si="11"/>
        <v>4Q</v>
      </c>
      <c r="AI58" s="263" t="str">
        <f t="shared" si="11"/>
        <v>%</v>
      </c>
      <c r="AJ58" s="263" t="str">
        <f t="shared" si="11"/>
        <v>4Q</v>
      </c>
      <c r="AK58" s="263" t="str">
        <f t="shared" si="11"/>
        <v>HQ</v>
      </c>
    </row>
    <row r="59" spans="1:37" ht="31.5" hidden="1" customHeight="1">
      <c r="A59" s="445"/>
      <c r="B59" s="423"/>
      <c r="C59" s="427"/>
      <c r="D59" s="435"/>
      <c r="E59" s="69"/>
      <c r="F59" s="20">
        <v>51</v>
      </c>
      <c r="G59" s="42" t="str">
        <f t="shared" si="7"/>
        <v>IV.3.7</v>
      </c>
      <c r="H59" s="39" t="str">
        <f t="shared" si="7"/>
        <v>FYI</v>
      </c>
      <c r="I59" s="40" t="str">
        <f t="shared" si="7"/>
        <v>% Vacantes (VPC)</v>
      </c>
      <c r="J59" s="174" t="s">
        <v>46</v>
      </c>
      <c r="K59" s="41" t="str">
        <f t="shared" si="7"/>
        <v>FO Team</v>
      </c>
      <c r="L59" s="41" t="str">
        <f t="shared" si="7"/>
        <v>RPA team</v>
      </c>
      <c r="M59" s="20"/>
      <c r="N59" s="97"/>
      <c r="O59" s="104"/>
      <c r="P59" s="99"/>
      <c r="Q59" s="97"/>
      <c r="R59" s="104"/>
      <c r="S59" s="99"/>
      <c r="T59" s="97"/>
      <c r="U59" s="104"/>
      <c r="V59" s="99"/>
      <c r="W59" s="97"/>
      <c r="X59" s="104"/>
      <c r="Y59" s="282"/>
      <c r="Z59" s="239"/>
      <c r="AA59" s="76">
        <f>IF(X59="",IF(U59="",IF(R59="",O59,R59),U59),X59)</f>
        <v>0</v>
      </c>
      <c r="AC59" s="356"/>
      <c r="AD59" s="357"/>
      <c r="AE59" s="356"/>
      <c r="AF59" s="358"/>
      <c r="AH59" s="263" t="str">
        <f t="shared" si="11"/>
        <v>Each Q</v>
      </c>
      <c r="AI59" s="263" t="str">
        <f t="shared" si="11"/>
        <v>%</v>
      </c>
      <c r="AJ59" s="263" t="str">
        <f t="shared" si="11"/>
        <v>Last informed</v>
      </c>
      <c r="AK59" s="263" t="str">
        <f t="shared" si="11"/>
        <v>HQ</v>
      </c>
    </row>
    <row r="60" spans="1:37" ht="21.9" customHeight="1">
      <c r="A60" s="445"/>
      <c r="B60" s="423"/>
      <c r="C60" s="425" t="s">
        <v>571</v>
      </c>
      <c r="D60" s="433" t="s">
        <v>572</v>
      </c>
      <c r="E60" s="69" t="str">
        <f t="shared" si="15"/>
        <v>B04</v>
      </c>
      <c r="F60" s="54">
        <v>52</v>
      </c>
      <c r="G60" s="42" t="str">
        <f t="shared" si="7"/>
        <v>IV.4.1</v>
      </c>
      <c r="H60" s="39" t="str">
        <f t="shared" si="7"/>
        <v>Target</v>
      </c>
      <c r="I60" s="40" t="str">
        <f t="shared" si="7"/>
        <v>% de ejecución del presupuesto NPC desde enero a noviembre (VPC)</v>
      </c>
      <c r="J60" s="174" t="s">
        <v>46</v>
      </c>
      <c r="K60" s="41" t="str">
        <f t="shared" si="7"/>
        <v>COF Team / HQ Team</v>
      </c>
      <c r="L60" s="41" t="str">
        <f t="shared" si="7"/>
        <v>RPA team</v>
      </c>
      <c r="M60" s="20"/>
      <c r="N60" s="103">
        <v>0.2</v>
      </c>
      <c r="O60" s="104"/>
      <c r="P60" s="99"/>
      <c r="Q60" s="103">
        <v>0.5</v>
      </c>
      <c r="R60" s="104"/>
      <c r="S60" s="99"/>
      <c r="T60" s="103">
        <v>0.75</v>
      </c>
      <c r="U60" s="104"/>
      <c r="V60" s="99"/>
      <c r="W60" s="103">
        <v>0.77</v>
      </c>
      <c r="X60" s="104"/>
      <c r="Y60" s="31"/>
      <c r="Z60" s="77">
        <f>MAX(N60,Q60,T60,W60)</f>
        <v>0.77</v>
      </c>
      <c r="AA60" s="76">
        <f>MAX(O60,R60,U60,X60)</f>
        <v>0</v>
      </c>
      <c r="AC60" s="353"/>
      <c r="AD60" s="354"/>
      <c r="AE60" s="353"/>
      <c r="AF60" s="355"/>
      <c r="AH60" s="263" t="str">
        <f t="shared" si="11"/>
        <v>Each Q</v>
      </c>
      <c r="AI60" s="263" t="str">
        <f t="shared" si="11"/>
        <v>%</v>
      </c>
      <c r="AJ60" s="263" t="str">
        <f t="shared" si="11"/>
        <v>Maximum</v>
      </c>
      <c r="AK60" s="263" t="str">
        <f t="shared" si="11"/>
        <v>COF/HQ</v>
      </c>
    </row>
    <row r="61" spans="1:37" ht="21.9" customHeight="1">
      <c r="A61" s="445"/>
      <c r="B61" s="423"/>
      <c r="C61" s="426"/>
      <c r="D61" s="434"/>
      <c r="E61" s="69" t="str">
        <f t="shared" si="15"/>
        <v>B04</v>
      </c>
      <c r="F61" s="20">
        <v>53</v>
      </c>
      <c r="G61" s="42" t="str">
        <f t="shared" si="7"/>
        <v>IV.4.2</v>
      </c>
      <c r="H61" s="39" t="str">
        <f t="shared" si="7"/>
        <v>Target</v>
      </c>
      <c r="I61" s="40" t="str">
        <f t="shared" si="7"/>
        <v>5% (hasta 10%) de ahorros reales en el presupuesto administrativo aprobado 2018 (VPC)</v>
      </c>
      <c r="J61" s="174" t="s">
        <v>46</v>
      </c>
      <c r="K61" s="41" t="str">
        <f t="shared" si="7"/>
        <v>COF Team / HQ Team</v>
      </c>
      <c r="L61" s="41" t="str">
        <f t="shared" si="7"/>
        <v>RPA team</v>
      </c>
      <c r="M61" s="20"/>
      <c r="N61" s="103">
        <v>0.05</v>
      </c>
      <c r="O61" s="104"/>
      <c r="P61" s="99"/>
      <c r="Q61" s="103">
        <v>0.05</v>
      </c>
      <c r="R61" s="104"/>
      <c r="S61" s="99"/>
      <c r="T61" s="103">
        <v>0.05</v>
      </c>
      <c r="U61" s="104"/>
      <c r="V61" s="99"/>
      <c r="W61" s="103">
        <v>0.05</v>
      </c>
      <c r="X61" s="104"/>
      <c r="Y61" s="74"/>
      <c r="Z61" s="77">
        <f>IF(SUM(N61,Q61,T61,W61)=0,0,SUM(N61,Q61,T61,W61)/(COUNTIF(N61,"&gt;0")+COUNTIF(Q61,"&gt;0")+COUNTIF(T61,"&gt;0")+COUNTIF(W61,"&gt;0")))</f>
        <v>0.05</v>
      </c>
      <c r="AA61" s="76">
        <f>IF(SUM(O61,R61,U61,X61)=0,0,SUM(O61,R61,U61,X61)/(COUNTIF(O61,"&gt;0")+COUNTIF(R61,"&gt;0")+COUNTIF(U61,"&gt;0")+COUNTIF(X61,"&gt;0")))</f>
        <v>0</v>
      </c>
      <c r="AC61" s="353"/>
      <c r="AD61" s="354"/>
      <c r="AE61" s="353"/>
      <c r="AF61" s="355"/>
      <c r="AH61" s="263" t="str">
        <f t="shared" si="11"/>
        <v>Each Q</v>
      </c>
      <c r="AI61" s="263" t="str">
        <f t="shared" si="11"/>
        <v>%</v>
      </c>
      <c r="AJ61" s="263" t="str">
        <f t="shared" si="11"/>
        <v>% average</v>
      </c>
      <c r="AK61" s="263" t="str">
        <f t="shared" si="11"/>
        <v>COF/HQ</v>
      </c>
    </row>
    <row r="62" spans="1:37" ht="21.9" customHeight="1">
      <c r="A62" s="445"/>
      <c r="B62" s="423"/>
      <c r="C62" s="426"/>
      <c r="D62" s="434"/>
      <c r="E62" s="69" t="str">
        <f t="shared" si="15"/>
        <v>B04</v>
      </c>
      <c r="F62" s="54">
        <v>54</v>
      </c>
      <c r="G62" s="42" t="str">
        <f t="shared" si="7"/>
        <v>IV.4.3.1</v>
      </c>
      <c r="H62" s="39" t="str">
        <f t="shared" si="7"/>
        <v>Checklist</v>
      </c>
      <c r="I62" s="40" t="str">
        <f t="shared" si="7"/>
        <v>% de cumplimiento del T&amp;L &amp; mejora en la calidad del reporte (Checklist)</v>
      </c>
      <c r="J62" s="293" t="s">
        <v>86</v>
      </c>
      <c r="K62" s="41" t="str">
        <f t="shared" si="7"/>
        <v>COF Team / HQ Team</v>
      </c>
      <c r="L62" s="41" t="str">
        <f t="shared" si="7"/>
        <v>RPA team</v>
      </c>
      <c r="M62" s="20"/>
      <c r="N62" s="103">
        <v>1</v>
      </c>
      <c r="O62" s="297">
        <f>+'T&amp;L Checklist'!H13</f>
        <v>0</v>
      </c>
      <c r="P62" s="74"/>
      <c r="Q62" s="103">
        <v>1</v>
      </c>
      <c r="R62" s="297">
        <f>+'T&amp;L Checklist'!L13</f>
        <v>0</v>
      </c>
      <c r="S62" s="74"/>
      <c r="T62" s="103">
        <v>1</v>
      </c>
      <c r="U62" s="297">
        <f>+'T&amp;L Checklist'!P13</f>
        <v>0</v>
      </c>
      <c r="V62" s="74"/>
      <c r="W62" s="103">
        <v>1</v>
      </c>
      <c r="X62" s="297">
        <f>+'T&amp;L Checklist'!T13</f>
        <v>0</v>
      </c>
      <c r="Y62" s="74"/>
      <c r="Z62" s="77">
        <f>IF(SUM(N62,Q62,T62,W62)=0,0,SUM(N62,Q62,T62,W62)/(COUNTIF(N62,"&gt;0")+COUNTIF(Q62,"&gt;0")+COUNTIF(T62,"&gt;0")+COUNTIF(W62,"&gt;0")))</f>
        <v>1</v>
      </c>
      <c r="AA62" s="76">
        <f>IF(SUM(O62,R62,U62,X62)=0,0,SUM(O62,R62,U62,X62)/(COUNTIF(O62,"&gt;0")+COUNTIF(R62,"&gt;0")+COUNTIF(U62,"&gt;0")+COUNTIF(X62,"&gt;0")))</f>
        <v>0</v>
      </c>
      <c r="AC62" s="353"/>
      <c r="AD62" s="354"/>
      <c r="AE62" s="353"/>
      <c r="AF62" s="355"/>
      <c r="AH62" s="263" t="str">
        <f t="shared" si="11"/>
        <v>Each Q</v>
      </c>
      <c r="AI62" s="263" t="str">
        <f t="shared" si="11"/>
        <v>%</v>
      </c>
      <c r="AJ62" s="263" t="str">
        <f t="shared" si="11"/>
        <v>% average</v>
      </c>
      <c r="AK62" s="263" t="str">
        <f t="shared" si="11"/>
        <v>COF/HQ</v>
      </c>
    </row>
    <row r="63" spans="1:37" ht="21.9" hidden="1" customHeight="1">
      <c r="A63" s="445"/>
      <c r="B63" s="423"/>
      <c r="C63" s="426"/>
      <c r="D63" s="434"/>
      <c r="E63" s="69"/>
      <c r="F63" s="20">
        <v>54.2</v>
      </c>
      <c r="G63" s="42" t="str">
        <f t="shared" si="7"/>
        <v>IV.4.3.2</v>
      </c>
      <c r="H63" s="39" t="str">
        <f t="shared" si="7"/>
        <v>Target</v>
      </c>
      <c r="I63" s="40" t="str">
        <f t="shared" si="7"/>
        <v>% de cumplimiento del T&amp;L(VPC)</v>
      </c>
      <c r="J63" s="174" t="s">
        <v>326</v>
      </c>
      <c r="K63" s="41" t="str">
        <f t="shared" si="7"/>
        <v>FO Team</v>
      </c>
      <c r="L63" s="41" t="str">
        <f t="shared" si="7"/>
        <v>RPA team</v>
      </c>
      <c r="M63" s="20"/>
      <c r="N63" s="103">
        <v>1</v>
      </c>
      <c r="O63" s="104"/>
      <c r="P63" s="281"/>
      <c r="Q63" s="103">
        <v>1</v>
      </c>
      <c r="R63" s="104"/>
      <c r="S63" s="281"/>
      <c r="T63" s="103">
        <v>1</v>
      </c>
      <c r="U63" s="104"/>
      <c r="V63" s="281"/>
      <c r="W63" s="103">
        <v>1</v>
      </c>
      <c r="X63" s="104"/>
      <c r="Y63" s="282"/>
      <c r="Z63" s="77">
        <f>IF(AND(N63="",O63=""),0,AVERAGE(N63,Q63,T63,W63))</f>
        <v>1</v>
      </c>
      <c r="AA63" s="76">
        <f>IF(AND(O63="",P63=""),0,AVERAGE(O63,R63,U63,X63))</f>
        <v>0</v>
      </c>
      <c r="AC63" s="353"/>
      <c r="AD63" s="354"/>
      <c r="AE63" s="353"/>
      <c r="AF63" s="355"/>
      <c r="AH63" s="263" t="str">
        <f t="shared" si="11"/>
        <v>Each Q</v>
      </c>
      <c r="AI63" s="263" t="str">
        <f t="shared" si="11"/>
        <v>%</v>
      </c>
      <c r="AJ63" s="263" t="str">
        <f t="shared" si="11"/>
        <v>% average</v>
      </c>
      <c r="AK63" s="263" t="str">
        <f t="shared" si="11"/>
        <v>COF/HQ</v>
      </c>
    </row>
    <row r="64" spans="1:37" ht="21.9" hidden="1" customHeight="1">
      <c r="A64" s="445"/>
      <c r="B64" s="423"/>
      <c r="C64" s="427"/>
      <c r="D64" s="435"/>
      <c r="E64" s="69"/>
      <c r="F64" s="20">
        <v>55</v>
      </c>
      <c r="G64" s="42" t="str">
        <f t="shared" si="7"/>
        <v>IV.4.4</v>
      </c>
      <c r="H64" s="39" t="str">
        <f t="shared" si="7"/>
        <v>FYI</v>
      </c>
      <c r="I64" s="40" t="str">
        <f t="shared" si="7"/>
        <v>% del tiempo dedicado a las actividades administrativas</v>
      </c>
      <c r="J64" s="174" t="s">
        <v>326</v>
      </c>
      <c r="K64" s="41" t="str">
        <f t="shared" si="7"/>
        <v>FO Team</v>
      </c>
      <c r="L64" s="41" t="str">
        <f t="shared" si="7"/>
        <v>FO Team</v>
      </c>
      <c r="M64" s="20"/>
      <c r="N64" s="97"/>
      <c r="O64" s="289"/>
      <c r="P64" s="290"/>
      <c r="Q64" s="310"/>
      <c r="R64" s="289"/>
      <c r="S64" s="290"/>
      <c r="T64" s="310"/>
      <c r="U64" s="289"/>
      <c r="V64" s="290"/>
      <c r="W64" s="310"/>
      <c r="X64" s="289"/>
      <c r="Y64" s="291"/>
      <c r="Z64" s="239"/>
      <c r="AA64" s="292">
        <f>IF(AND(O64="",P64=""),0,AVERAGE(O64,R64,U64,X64))</f>
        <v>0</v>
      </c>
      <c r="AC64" s="353"/>
      <c r="AD64" s="354"/>
      <c r="AE64" s="353"/>
      <c r="AF64" s="355"/>
      <c r="AH64" s="263" t="str">
        <f t="shared" si="11"/>
        <v>Each Q</v>
      </c>
      <c r="AI64" s="263" t="str">
        <f t="shared" si="11"/>
        <v>%</v>
      </c>
      <c r="AJ64" s="263" t="str">
        <f t="shared" si="11"/>
        <v>% average</v>
      </c>
      <c r="AK64" s="263" t="str">
        <f t="shared" si="11"/>
        <v>COF/HQ</v>
      </c>
    </row>
    <row r="65" spans="1:37" ht="21.9" hidden="1" customHeight="1">
      <c r="A65" s="445"/>
      <c r="B65" s="423"/>
      <c r="C65" s="425" t="s">
        <v>573</v>
      </c>
      <c r="D65" s="487" t="s">
        <v>574</v>
      </c>
      <c r="E65" s="69" t="str">
        <f t="shared" si="15"/>
        <v>B04</v>
      </c>
      <c r="F65" s="54">
        <v>56</v>
      </c>
      <c r="G65" s="42" t="str">
        <f t="shared" si="7"/>
        <v>IV.5.1</v>
      </c>
      <c r="H65" s="39" t="str">
        <f t="shared" si="7"/>
        <v>Target</v>
      </c>
      <c r="I65" s="40" t="str">
        <f t="shared" si="7"/>
        <v># de iniciativas que fomentan la comunicación</v>
      </c>
      <c r="J65" s="174" t="s">
        <v>46</v>
      </c>
      <c r="K65" s="41" t="str">
        <f t="shared" si="7"/>
        <v>FO Team</v>
      </c>
      <c r="L65" s="41" t="str">
        <f t="shared" si="7"/>
        <v>Cumunication Team</v>
      </c>
      <c r="M65" s="20"/>
      <c r="N65" s="97"/>
      <c r="O65" s="98"/>
      <c r="P65" s="99"/>
      <c r="Q65" s="97"/>
      <c r="R65" s="98"/>
      <c r="S65" s="99"/>
      <c r="T65" s="97"/>
      <c r="U65" s="100"/>
      <c r="V65" s="99"/>
      <c r="W65" s="359">
        <v>1</v>
      </c>
      <c r="X65" s="360"/>
      <c r="Y65" s="361"/>
      <c r="Z65" s="362">
        <f>+W65</f>
        <v>1</v>
      </c>
      <c r="AA65" s="363">
        <f>+X65</f>
        <v>0</v>
      </c>
      <c r="AC65" s="356"/>
      <c r="AD65" s="357"/>
      <c r="AE65" s="356"/>
      <c r="AF65" s="358"/>
      <c r="AH65" s="263" t="str">
        <f t="shared" si="11"/>
        <v>4Q</v>
      </c>
      <c r="AI65" s="263" t="str">
        <f t="shared" si="11"/>
        <v>#</v>
      </c>
      <c r="AJ65" s="263" t="str">
        <f t="shared" si="11"/>
        <v>4Q</v>
      </c>
      <c r="AK65" s="263" t="str">
        <f t="shared" si="11"/>
        <v>HQ</v>
      </c>
    </row>
    <row r="66" spans="1:37" ht="21.9" hidden="1" customHeight="1">
      <c r="A66" s="445"/>
      <c r="B66" s="423"/>
      <c r="C66" s="426"/>
      <c r="D66" s="487"/>
      <c r="E66" s="69" t="str">
        <f t="shared" si="15"/>
        <v>B04</v>
      </c>
      <c r="F66" s="20">
        <v>57</v>
      </c>
      <c r="G66" s="42" t="str">
        <f t="shared" si="7"/>
        <v>IV.5.2</v>
      </c>
      <c r="H66" s="39" t="str">
        <f t="shared" si="7"/>
        <v>Target</v>
      </c>
      <c r="I66" s="40" t="str">
        <f t="shared" si="7"/>
        <v>% de satisfacción en general por la reunión anual de FMP 2018</v>
      </c>
      <c r="J66" s="174" t="s">
        <v>46</v>
      </c>
      <c r="K66" s="41" t="str">
        <f t="shared" si="7"/>
        <v>FO Team</v>
      </c>
      <c r="L66" s="41" t="str">
        <f t="shared" si="7"/>
        <v>KNL TM</v>
      </c>
      <c r="M66" s="20"/>
      <c r="N66" s="97"/>
      <c r="O66" s="98"/>
      <c r="P66" s="99"/>
      <c r="Q66" s="97"/>
      <c r="R66" s="98"/>
      <c r="S66" s="99"/>
      <c r="T66" s="97"/>
      <c r="U66" s="100"/>
      <c r="V66" s="99"/>
      <c r="W66" s="103">
        <v>0.9</v>
      </c>
      <c r="X66" s="104"/>
      <c r="Y66" s="282"/>
      <c r="Z66" s="77">
        <f>+N66+Q66+T66+W66</f>
        <v>0.9</v>
      </c>
      <c r="AA66" s="76">
        <f>+O66+R66+U66+X66</f>
        <v>0</v>
      </c>
      <c r="AC66" s="356"/>
      <c r="AD66" s="357"/>
      <c r="AE66" s="356"/>
      <c r="AF66" s="358"/>
      <c r="AH66" s="263" t="str">
        <f t="shared" si="11"/>
        <v>4Q</v>
      </c>
      <c r="AI66" s="263" t="str">
        <f t="shared" si="11"/>
        <v>%</v>
      </c>
      <c r="AJ66" s="263" t="str">
        <f t="shared" si="11"/>
        <v>4Q</v>
      </c>
      <c r="AK66" s="263" t="str">
        <f t="shared" si="11"/>
        <v>HQ</v>
      </c>
    </row>
    <row r="67" spans="1:37" ht="21.9" hidden="1" customHeight="1" thickBot="1">
      <c r="A67" s="446"/>
      <c r="B67" s="424"/>
      <c r="C67" s="466"/>
      <c r="D67" s="488"/>
      <c r="E67" s="89" t="str">
        <f t="shared" si="15"/>
        <v>B04</v>
      </c>
      <c r="F67" s="54">
        <v>58</v>
      </c>
      <c r="G67" s="59" t="str">
        <f t="shared" si="7"/>
        <v>IV.5.3</v>
      </c>
      <c r="H67" s="55" t="str">
        <f t="shared" si="7"/>
        <v>FYI</v>
      </c>
      <c r="I67" s="56" t="str">
        <f t="shared" si="7"/>
        <v># de Consultores al final de cada período (VPC)</v>
      </c>
      <c r="J67" s="178" t="s">
        <v>46</v>
      </c>
      <c r="K67" s="60" t="str">
        <f t="shared" ref="K67:L67" si="18">VLOOKUP($F67,data,K$2,FALSE)</f>
        <v>FO Team</v>
      </c>
      <c r="L67" s="269" t="str">
        <f t="shared" si="18"/>
        <v>RPA team</v>
      </c>
      <c r="M67" s="378"/>
      <c r="N67" s="246"/>
      <c r="O67" s="105"/>
      <c r="P67" s="106"/>
      <c r="Q67" s="246"/>
      <c r="R67" s="105"/>
      <c r="S67" s="106"/>
      <c r="T67" s="246"/>
      <c r="U67" s="105"/>
      <c r="V67" s="106"/>
      <c r="W67" s="246"/>
      <c r="X67" s="105"/>
      <c r="Y67" s="51"/>
      <c r="Z67" s="19">
        <f>+N67+Q67+T67+W67</f>
        <v>0</v>
      </c>
      <c r="AA67" s="52">
        <f>+O67+R67+U67+X67</f>
        <v>0</v>
      </c>
      <c r="AC67" s="356"/>
      <c r="AD67" s="357"/>
      <c r="AE67" s="356"/>
      <c r="AF67" s="358"/>
      <c r="AH67" s="269" t="str">
        <f t="shared" si="11"/>
        <v>Each Q</v>
      </c>
      <c r="AI67" s="269" t="str">
        <f t="shared" si="11"/>
        <v>#</v>
      </c>
      <c r="AJ67" s="269" t="str">
        <f t="shared" si="11"/>
        <v>Last informed</v>
      </c>
      <c r="AK67" s="269" t="str">
        <f t="shared" si="11"/>
        <v>HQ</v>
      </c>
    </row>
    <row r="68" spans="1:37" s="2" customFormat="1">
      <c r="A68" s="30"/>
      <c r="B68" s="7"/>
      <c r="C68" s="30"/>
      <c r="D68" s="6"/>
      <c r="E68" s="6"/>
      <c r="F68" s="5"/>
      <c r="J68" s="179"/>
      <c r="K68" s="3"/>
      <c r="L68" s="3"/>
      <c r="M68" s="5"/>
      <c r="AC68" s="3"/>
      <c r="AD68" s="3"/>
      <c r="AE68" s="3"/>
    </row>
    <row r="69" spans="1:37" s="2" customFormat="1" ht="14.4">
      <c r="D69" s="8"/>
      <c r="E69" s="8"/>
      <c r="F69" s="5"/>
      <c r="J69" s="179"/>
      <c r="K69" s="3"/>
      <c r="L69" s="3"/>
      <c r="M69" s="5"/>
      <c r="AA69" s="3"/>
      <c r="AC69" s="3"/>
      <c r="AD69" s="3"/>
    </row>
    <row r="70" spans="1:37" s="2" customFormat="1" ht="17.25" customHeight="1">
      <c r="A70" s="438" t="s">
        <v>575</v>
      </c>
      <c r="B70" s="456" t="s">
        <v>515</v>
      </c>
      <c r="C70" s="440" t="s">
        <v>3</v>
      </c>
      <c r="D70" s="442"/>
      <c r="E70" s="489" t="s">
        <v>516</v>
      </c>
      <c r="F70" s="111"/>
      <c r="G70" s="491" t="s">
        <v>3</v>
      </c>
      <c r="H70" s="483" t="s">
        <v>576</v>
      </c>
      <c r="I70" s="485" t="s">
        <v>518</v>
      </c>
      <c r="J70" s="493" t="s">
        <v>519</v>
      </c>
      <c r="K70" s="494"/>
      <c r="L70" s="495"/>
      <c r="M70" s="111"/>
      <c r="N70" s="510" t="s">
        <v>522</v>
      </c>
      <c r="O70" s="511"/>
      <c r="P70" s="511"/>
      <c r="Q70" s="511"/>
      <c r="R70" s="511"/>
      <c r="S70" s="511"/>
      <c r="T70" s="511"/>
      <c r="U70" s="511"/>
      <c r="V70" s="511"/>
      <c r="W70" s="511"/>
      <c r="X70" s="511"/>
      <c r="Y70" s="511"/>
      <c r="Z70" s="511"/>
      <c r="AA70" s="512"/>
      <c r="AB70" s="9"/>
      <c r="AC70" s="508" t="s">
        <v>577</v>
      </c>
      <c r="AD70" s="508" t="s">
        <v>578</v>
      </c>
      <c r="AE70" s="504" t="s">
        <v>579</v>
      </c>
      <c r="AF70" s="506" t="s">
        <v>580</v>
      </c>
      <c r="AG70" s="502" t="s">
        <v>581</v>
      </c>
    </row>
    <row r="71" spans="1:37" ht="15" customHeight="1">
      <c r="A71" s="439"/>
      <c r="B71" s="457"/>
      <c r="C71" s="441"/>
      <c r="D71" s="443"/>
      <c r="E71" s="490"/>
      <c r="F71" s="112"/>
      <c r="G71" s="492"/>
      <c r="H71" s="484"/>
      <c r="I71" s="486"/>
      <c r="J71" s="496"/>
      <c r="K71" s="497"/>
      <c r="L71" s="498"/>
      <c r="M71" s="112"/>
      <c r="N71" s="113" t="s">
        <v>526</v>
      </c>
      <c r="O71" s="114" t="s">
        <v>506</v>
      </c>
      <c r="P71" s="115"/>
      <c r="Q71" s="113" t="s">
        <v>134</v>
      </c>
      <c r="R71" s="116" t="s">
        <v>506</v>
      </c>
      <c r="S71" s="115"/>
      <c r="T71" s="113" t="s">
        <v>527</v>
      </c>
      <c r="U71" s="116" t="s">
        <v>506</v>
      </c>
      <c r="V71" s="115"/>
      <c r="W71" s="113" t="s">
        <v>35</v>
      </c>
      <c r="X71" s="116" t="s">
        <v>506</v>
      </c>
      <c r="Y71" s="117"/>
      <c r="Z71" s="118">
        <v>2018</v>
      </c>
      <c r="AA71" s="119" t="s">
        <v>506</v>
      </c>
      <c r="AC71" s="509"/>
      <c r="AD71" s="509"/>
      <c r="AE71" s="505"/>
      <c r="AF71" s="507"/>
      <c r="AG71" s="503"/>
    </row>
    <row r="72" spans="1:37" ht="29.4" hidden="1" customHeight="1" outlineLevel="1">
      <c r="A72" s="120" t="s">
        <v>582</v>
      </c>
      <c r="B72" s="121" t="s">
        <v>583</v>
      </c>
      <c r="C72" s="122"/>
      <c r="D72" s="122"/>
      <c r="E72" s="123"/>
      <c r="F72" s="110"/>
      <c r="G72" s="124">
        <v>1</v>
      </c>
      <c r="H72" s="125"/>
      <c r="I72" s="123"/>
      <c r="J72" s="521"/>
      <c r="K72" s="522"/>
      <c r="L72" s="523"/>
      <c r="M72" s="110"/>
      <c r="N72" s="127"/>
      <c r="O72" s="128"/>
      <c r="P72" s="129"/>
      <c r="Q72" s="127"/>
      <c r="R72" s="128"/>
      <c r="S72" s="129"/>
      <c r="T72" s="127"/>
      <c r="U72" s="128"/>
      <c r="V72" s="129"/>
      <c r="W72" s="127"/>
      <c r="X72" s="128"/>
      <c r="Y72" s="130"/>
      <c r="Z72" s="127"/>
      <c r="AA72" s="128"/>
      <c r="AC72" s="283">
        <v>0</v>
      </c>
      <c r="AD72" s="283">
        <v>0</v>
      </c>
      <c r="AE72" s="284">
        <v>0</v>
      </c>
      <c r="AF72" s="285">
        <f>AC72+AD72+AE72</f>
        <v>0</v>
      </c>
      <c r="AG72" s="131"/>
    </row>
    <row r="73" spans="1:37" ht="29.4" hidden="1" customHeight="1" outlineLevel="1">
      <c r="A73" s="120" t="s">
        <v>582</v>
      </c>
      <c r="B73" s="121" t="s">
        <v>583</v>
      </c>
      <c r="C73" s="122"/>
      <c r="D73" s="122"/>
      <c r="E73" s="123"/>
      <c r="F73" s="110"/>
      <c r="G73" s="124">
        <v>2</v>
      </c>
      <c r="H73" s="125"/>
      <c r="I73" s="123"/>
      <c r="J73" s="499"/>
      <c r="K73" s="500"/>
      <c r="L73" s="501"/>
      <c r="M73" s="110"/>
      <c r="N73" s="127"/>
      <c r="O73" s="128"/>
      <c r="P73" s="129"/>
      <c r="Q73" s="127"/>
      <c r="R73" s="128"/>
      <c r="S73" s="129"/>
      <c r="T73" s="127"/>
      <c r="U73" s="128"/>
      <c r="V73" s="129"/>
      <c r="W73" s="127"/>
      <c r="X73" s="128"/>
      <c r="Y73" s="130"/>
      <c r="Z73" s="127"/>
      <c r="AA73" s="128"/>
      <c r="AC73" s="283">
        <v>0</v>
      </c>
      <c r="AD73" s="283">
        <v>0</v>
      </c>
      <c r="AE73" s="284">
        <v>0</v>
      </c>
      <c r="AF73" s="285">
        <f t="shared" ref="AF73:AF93" si="19">AB73+AD73+AE73</f>
        <v>0</v>
      </c>
      <c r="AG73" s="131"/>
    </row>
    <row r="74" spans="1:37" ht="29.4" hidden="1" customHeight="1" outlineLevel="1">
      <c r="A74" s="120" t="s">
        <v>584</v>
      </c>
      <c r="B74" s="132" t="s">
        <v>585</v>
      </c>
      <c r="C74" s="122"/>
      <c r="D74" s="122"/>
      <c r="E74" s="123"/>
      <c r="F74" s="110"/>
      <c r="G74" s="124">
        <v>1</v>
      </c>
      <c r="H74" s="125"/>
      <c r="I74" s="123"/>
      <c r="J74" s="499"/>
      <c r="K74" s="500"/>
      <c r="L74" s="501"/>
      <c r="M74" s="110"/>
      <c r="N74" s="127"/>
      <c r="O74" s="128"/>
      <c r="P74" s="129"/>
      <c r="Q74" s="127"/>
      <c r="R74" s="128"/>
      <c r="S74" s="129"/>
      <c r="T74" s="127"/>
      <c r="U74" s="128"/>
      <c r="V74" s="129"/>
      <c r="W74" s="127"/>
      <c r="X74" s="128"/>
      <c r="Y74" s="130"/>
      <c r="Z74" s="127"/>
      <c r="AA74" s="128"/>
      <c r="AC74" s="283">
        <v>0</v>
      </c>
      <c r="AD74" s="283">
        <v>0</v>
      </c>
      <c r="AE74" s="284">
        <v>0</v>
      </c>
      <c r="AF74" s="285">
        <f t="shared" si="19"/>
        <v>0</v>
      </c>
      <c r="AG74" s="131"/>
    </row>
    <row r="75" spans="1:37" ht="29.4" hidden="1" customHeight="1" outlineLevel="1">
      <c r="A75" s="120" t="s">
        <v>584</v>
      </c>
      <c r="B75" s="132" t="s">
        <v>585</v>
      </c>
      <c r="C75" s="122"/>
      <c r="D75" s="122"/>
      <c r="E75" s="123"/>
      <c r="F75" s="110"/>
      <c r="G75" s="124">
        <v>2</v>
      </c>
      <c r="H75" s="125"/>
      <c r="I75" s="123"/>
      <c r="J75" s="499"/>
      <c r="K75" s="500"/>
      <c r="L75" s="501"/>
      <c r="M75" s="110"/>
      <c r="N75" s="127"/>
      <c r="O75" s="128"/>
      <c r="P75" s="129"/>
      <c r="Q75" s="127"/>
      <c r="R75" s="128"/>
      <c r="S75" s="129"/>
      <c r="T75" s="127"/>
      <c r="U75" s="128"/>
      <c r="V75" s="129"/>
      <c r="W75" s="127"/>
      <c r="X75" s="128"/>
      <c r="Y75" s="130"/>
      <c r="Z75" s="127"/>
      <c r="AA75" s="128"/>
      <c r="AC75" s="283">
        <v>0</v>
      </c>
      <c r="AD75" s="283">
        <v>0</v>
      </c>
      <c r="AE75" s="284">
        <v>0</v>
      </c>
      <c r="AF75" s="285">
        <f t="shared" si="19"/>
        <v>0</v>
      </c>
      <c r="AG75" s="131"/>
    </row>
    <row r="76" spans="1:37" ht="29.4" hidden="1" customHeight="1" outlineLevel="1">
      <c r="A76" s="133" t="s">
        <v>586</v>
      </c>
      <c r="B76" s="134"/>
      <c r="C76" s="122"/>
      <c r="D76" s="122"/>
      <c r="E76" s="123"/>
      <c r="F76" s="110"/>
      <c r="G76" s="124">
        <v>3</v>
      </c>
      <c r="H76" s="125"/>
      <c r="I76" s="123"/>
      <c r="J76" s="499"/>
      <c r="K76" s="500"/>
      <c r="L76" s="501"/>
      <c r="M76" s="110"/>
      <c r="N76" s="127"/>
      <c r="O76" s="128"/>
      <c r="P76" s="129"/>
      <c r="Q76" s="127"/>
      <c r="R76" s="128"/>
      <c r="S76" s="129"/>
      <c r="T76" s="127"/>
      <c r="U76" s="128"/>
      <c r="V76" s="129"/>
      <c r="W76" s="127"/>
      <c r="X76" s="128"/>
      <c r="Y76" s="130"/>
      <c r="Z76" s="127"/>
      <c r="AA76" s="128"/>
      <c r="AC76" s="283">
        <v>0</v>
      </c>
      <c r="AD76" s="283">
        <v>0</v>
      </c>
      <c r="AE76" s="284">
        <v>0</v>
      </c>
      <c r="AF76" s="285">
        <f t="shared" si="19"/>
        <v>0</v>
      </c>
      <c r="AG76" s="131"/>
    </row>
    <row r="77" spans="1:37" ht="29.4" hidden="1" customHeight="1" outlineLevel="1">
      <c r="A77" s="133" t="s">
        <v>586</v>
      </c>
      <c r="B77" s="134"/>
      <c r="C77" s="122"/>
      <c r="D77" s="122"/>
      <c r="E77" s="123"/>
      <c r="F77" s="110"/>
      <c r="G77" s="124">
        <v>4</v>
      </c>
      <c r="H77" s="125"/>
      <c r="I77" s="123"/>
      <c r="J77" s="499"/>
      <c r="K77" s="500"/>
      <c r="L77" s="501"/>
      <c r="M77" s="110"/>
      <c r="N77" s="127"/>
      <c r="O77" s="128"/>
      <c r="P77" s="129"/>
      <c r="Q77" s="127"/>
      <c r="R77" s="128"/>
      <c r="S77" s="129"/>
      <c r="T77" s="127"/>
      <c r="U77" s="128"/>
      <c r="V77" s="129"/>
      <c r="W77" s="127"/>
      <c r="X77" s="128"/>
      <c r="Y77" s="130"/>
      <c r="Z77" s="127"/>
      <c r="AA77" s="128"/>
      <c r="AC77" s="283">
        <v>0</v>
      </c>
      <c r="AD77" s="283">
        <v>0</v>
      </c>
      <c r="AE77" s="284">
        <v>0</v>
      </c>
      <c r="AF77" s="285">
        <f t="shared" si="19"/>
        <v>0</v>
      </c>
      <c r="AG77" s="131"/>
    </row>
    <row r="78" spans="1:37" ht="29.4" hidden="1" customHeight="1" outlineLevel="1">
      <c r="A78" s="133" t="s">
        <v>586</v>
      </c>
      <c r="B78" s="134"/>
      <c r="C78" s="122"/>
      <c r="D78" s="122"/>
      <c r="E78" s="123"/>
      <c r="F78" s="110"/>
      <c r="G78" s="124">
        <v>5</v>
      </c>
      <c r="H78" s="125"/>
      <c r="I78" s="123"/>
      <c r="J78" s="499"/>
      <c r="K78" s="500"/>
      <c r="L78" s="501"/>
      <c r="M78" s="110"/>
      <c r="N78" s="127"/>
      <c r="O78" s="128"/>
      <c r="P78" s="129"/>
      <c r="Q78" s="127"/>
      <c r="R78" s="128"/>
      <c r="S78" s="129"/>
      <c r="T78" s="127"/>
      <c r="U78" s="128"/>
      <c r="V78" s="129"/>
      <c r="W78" s="127"/>
      <c r="X78" s="128"/>
      <c r="Y78" s="130"/>
      <c r="Z78" s="127"/>
      <c r="AA78" s="128"/>
      <c r="AC78" s="283">
        <v>0</v>
      </c>
      <c r="AD78" s="283">
        <v>0</v>
      </c>
      <c r="AE78" s="284">
        <v>0</v>
      </c>
      <c r="AF78" s="285">
        <f t="shared" si="19"/>
        <v>0</v>
      </c>
      <c r="AG78" s="131"/>
    </row>
    <row r="79" spans="1:37" ht="29.4" hidden="1" customHeight="1" outlineLevel="1">
      <c r="A79" s="133" t="s">
        <v>586</v>
      </c>
      <c r="B79" s="134"/>
      <c r="C79" s="122"/>
      <c r="D79" s="122"/>
      <c r="E79" s="123"/>
      <c r="F79" s="110"/>
      <c r="G79" s="124">
        <v>6</v>
      </c>
      <c r="H79" s="125"/>
      <c r="I79" s="123"/>
      <c r="J79" s="499"/>
      <c r="K79" s="500"/>
      <c r="L79" s="501"/>
      <c r="M79" s="110"/>
      <c r="N79" s="127"/>
      <c r="O79" s="128"/>
      <c r="P79" s="129"/>
      <c r="Q79" s="127"/>
      <c r="R79" s="128"/>
      <c r="S79" s="129"/>
      <c r="T79" s="127"/>
      <c r="U79" s="128"/>
      <c r="V79" s="129"/>
      <c r="W79" s="127"/>
      <c r="X79" s="128"/>
      <c r="Y79" s="130"/>
      <c r="Z79" s="127"/>
      <c r="AA79" s="128"/>
      <c r="AC79" s="283">
        <v>0</v>
      </c>
      <c r="AD79" s="283">
        <v>0</v>
      </c>
      <c r="AE79" s="284">
        <v>0</v>
      </c>
      <c r="AF79" s="285">
        <f t="shared" si="19"/>
        <v>0</v>
      </c>
      <c r="AG79" s="131"/>
    </row>
    <row r="80" spans="1:37" ht="29.4" hidden="1" customHeight="1" outlineLevel="1">
      <c r="A80" s="133" t="s">
        <v>586</v>
      </c>
      <c r="B80" s="135"/>
      <c r="C80" s="136"/>
      <c r="D80" s="136"/>
      <c r="E80" s="137"/>
      <c r="F80" s="138"/>
      <c r="G80" s="139">
        <v>7</v>
      </c>
      <c r="H80" s="136"/>
      <c r="I80" s="136"/>
      <c r="J80" s="499"/>
      <c r="K80" s="500"/>
      <c r="L80" s="501"/>
      <c r="M80" s="140"/>
      <c r="N80" s="141"/>
      <c r="O80" s="142"/>
      <c r="P80" s="143"/>
      <c r="Q80" s="141"/>
      <c r="R80" s="142"/>
      <c r="S80" s="143"/>
      <c r="T80" s="141"/>
      <c r="U80" s="142"/>
      <c r="V80" s="143"/>
      <c r="W80" s="141"/>
      <c r="X80" s="142"/>
      <c r="Y80" s="144"/>
      <c r="Z80" s="127"/>
      <c r="AA80" s="128"/>
      <c r="AC80" s="283">
        <v>0</v>
      </c>
      <c r="AD80" s="283">
        <v>0</v>
      </c>
      <c r="AE80" s="284">
        <v>0</v>
      </c>
      <c r="AF80" s="285">
        <f t="shared" si="19"/>
        <v>0</v>
      </c>
      <c r="AG80" s="131"/>
    </row>
    <row r="81" spans="1:33" ht="29.4" hidden="1" customHeight="1" outlineLevel="1">
      <c r="A81" s="133" t="s">
        <v>586</v>
      </c>
      <c r="B81" s="135"/>
      <c r="C81" s="136"/>
      <c r="D81" s="136"/>
      <c r="E81" s="137"/>
      <c r="F81" s="138"/>
      <c r="G81" s="139">
        <v>8</v>
      </c>
      <c r="H81" s="136"/>
      <c r="I81" s="136"/>
      <c r="J81" s="499"/>
      <c r="K81" s="500"/>
      <c r="L81" s="501"/>
      <c r="M81" s="110"/>
      <c r="N81" s="141"/>
      <c r="O81" s="142"/>
      <c r="P81" s="145"/>
      <c r="Q81" s="141"/>
      <c r="R81" s="142"/>
      <c r="S81" s="145"/>
      <c r="T81" s="141"/>
      <c r="U81" s="142"/>
      <c r="V81" s="143"/>
      <c r="W81" s="146"/>
      <c r="X81" s="142"/>
      <c r="Y81" s="144"/>
      <c r="Z81" s="127"/>
      <c r="AA81" s="128"/>
      <c r="AC81" s="283">
        <v>0</v>
      </c>
      <c r="AD81" s="283">
        <v>0</v>
      </c>
      <c r="AE81" s="284">
        <v>0</v>
      </c>
      <c r="AF81" s="285">
        <f t="shared" si="19"/>
        <v>0</v>
      </c>
      <c r="AG81" s="131"/>
    </row>
    <row r="82" spans="1:33" ht="29.4" hidden="1" customHeight="1" outlineLevel="1">
      <c r="A82" s="133" t="s">
        <v>586</v>
      </c>
      <c r="B82" s="135"/>
      <c r="C82" s="136"/>
      <c r="D82" s="136"/>
      <c r="E82" s="137"/>
      <c r="F82" s="138"/>
      <c r="G82" s="139">
        <v>9</v>
      </c>
      <c r="H82" s="136"/>
      <c r="I82" s="147"/>
      <c r="J82" s="499"/>
      <c r="K82" s="500"/>
      <c r="L82" s="501"/>
      <c r="M82" s="110"/>
      <c r="N82" s="148"/>
      <c r="O82" s="149"/>
      <c r="P82" s="150"/>
      <c r="Q82" s="148"/>
      <c r="R82" s="149"/>
      <c r="S82" s="150"/>
      <c r="T82" s="148"/>
      <c r="U82" s="149"/>
      <c r="V82" s="150"/>
      <c r="W82" s="148"/>
      <c r="X82" s="149"/>
      <c r="Y82" s="151"/>
      <c r="Z82" s="152"/>
      <c r="AA82" s="153"/>
      <c r="AC82" s="283">
        <v>0</v>
      </c>
      <c r="AD82" s="283">
        <v>0</v>
      </c>
      <c r="AE82" s="284">
        <v>0</v>
      </c>
      <c r="AF82" s="285">
        <f t="shared" si="19"/>
        <v>0</v>
      </c>
      <c r="AG82" s="131"/>
    </row>
    <row r="83" spans="1:33" ht="29.4" hidden="1" customHeight="1" outlineLevel="1">
      <c r="A83" s="133" t="s">
        <v>586</v>
      </c>
      <c r="B83" s="135"/>
      <c r="C83" s="136"/>
      <c r="D83" s="136"/>
      <c r="E83" s="137"/>
      <c r="F83" s="138"/>
      <c r="G83" s="139">
        <v>10</v>
      </c>
      <c r="H83" s="136"/>
      <c r="I83" s="147"/>
      <c r="J83" s="499"/>
      <c r="K83" s="500"/>
      <c r="L83" s="501"/>
      <c r="M83" s="110"/>
      <c r="N83" s="148"/>
      <c r="O83" s="149"/>
      <c r="P83" s="150"/>
      <c r="Q83" s="148"/>
      <c r="R83" s="149"/>
      <c r="S83" s="150"/>
      <c r="T83" s="148"/>
      <c r="U83" s="149"/>
      <c r="V83" s="150"/>
      <c r="W83" s="148"/>
      <c r="X83" s="149"/>
      <c r="Y83" s="151"/>
      <c r="Z83" s="152"/>
      <c r="AA83" s="153"/>
      <c r="AC83" s="283">
        <v>0</v>
      </c>
      <c r="AD83" s="283">
        <v>0</v>
      </c>
      <c r="AE83" s="284">
        <v>0</v>
      </c>
      <c r="AF83" s="285">
        <f t="shared" si="19"/>
        <v>0</v>
      </c>
      <c r="AG83" s="131"/>
    </row>
    <row r="84" spans="1:33" ht="29.4" hidden="1" customHeight="1" outlineLevel="1">
      <c r="A84" s="133" t="s">
        <v>586</v>
      </c>
      <c r="B84" s="154"/>
      <c r="C84" s="155"/>
      <c r="D84" s="156"/>
      <c r="E84" s="157"/>
      <c r="F84" s="110"/>
      <c r="G84" s="124">
        <v>11</v>
      </c>
      <c r="H84" s="125"/>
      <c r="I84" s="126"/>
      <c r="J84" s="499"/>
      <c r="K84" s="500"/>
      <c r="L84" s="501"/>
      <c r="M84" s="110"/>
      <c r="N84" s="127"/>
      <c r="O84" s="128"/>
      <c r="P84" s="129"/>
      <c r="Q84" s="127"/>
      <c r="R84" s="128"/>
      <c r="S84" s="129"/>
      <c r="T84" s="127"/>
      <c r="U84" s="128"/>
      <c r="V84" s="129"/>
      <c r="W84" s="127"/>
      <c r="X84" s="128"/>
      <c r="Y84" s="130"/>
      <c r="Z84" s="127"/>
      <c r="AA84" s="128"/>
      <c r="AC84" s="283">
        <v>0</v>
      </c>
      <c r="AD84" s="283">
        <v>0</v>
      </c>
      <c r="AE84" s="284">
        <v>0</v>
      </c>
      <c r="AF84" s="285">
        <f t="shared" si="19"/>
        <v>0</v>
      </c>
      <c r="AG84" s="131"/>
    </row>
    <row r="85" spans="1:33" ht="29.4" hidden="1" customHeight="1" outlineLevel="1">
      <c r="A85" s="133" t="s">
        <v>586</v>
      </c>
      <c r="B85" s="154"/>
      <c r="C85" s="155"/>
      <c r="D85" s="156"/>
      <c r="E85" s="157"/>
      <c r="F85" s="110"/>
      <c r="G85" s="124">
        <v>12</v>
      </c>
      <c r="H85" s="125"/>
      <c r="I85" s="126"/>
      <c r="J85" s="499"/>
      <c r="K85" s="500"/>
      <c r="L85" s="501"/>
      <c r="M85" s="110"/>
      <c r="N85" s="127"/>
      <c r="O85" s="128"/>
      <c r="P85" s="129"/>
      <c r="Q85" s="127"/>
      <c r="R85" s="128"/>
      <c r="S85" s="129"/>
      <c r="T85" s="127"/>
      <c r="U85" s="128"/>
      <c r="V85" s="129"/>
      <c r="W85" s="127"/>
      <c r="X85" s="128"/>
      <c r="Y85" s="130"/>
      <c r="Z85" s="127"/>
      <c r="AA85" s="128"/>
      <c r="AC85" s="283">
        <v>0</v>
      </c>
      <c r="AD85" s="283">
        <v>0</v>
      </c>
      <c r="AE85" s="284">
        <v>0</v>
      </c>
      <c r="AF85" s="285">
        <f t="shared" si="19"/>
        <v>0</v>
      </c>
      <c r="AG85" s="131"/>
    </row>
    <row r="86" spans="1:33" ht="29.4" hidden="1" customHeight="1" outlineLevel="1">
      <c r="A86" s="133" t="s">
        <v>586</v>
      </c>
      <c r="B86" s="154"/>
      <c r="C86" s="155"/>
      <c r="D86" s="156"/>
      <c r="E86" s="157"/>
      <c r="F86" s="110"/>
      <c r="G86" s="124">
        <v>13</v>
      </c>
      <c r="H86" s="125"/>
      <c r="I86" s="126"/>
      <c r="J86" s="499"/>
      <c r="K86" s="500"/>
      <c r="L86" s="501"/>
      <c r="M86" s="110"/>
      <c r="N86" s="127"/>
      <c r="O86" s="128"/>
      <c r="P86" s="129"/>
      <c r="Q86" s="127"/>
      <c r="R86" s="128"/>
      <c r="S86" s="129"/>
      <c r="T86" s="127"/>
      <c r="U86" s="128"/>
      <c r="V86" s="129"/>
      <c r="W86" s="127"/>
      <c r="X86" s="128"/>
      <c r="Y86" s="130"/>
      <c r="Z86" s="127"/>
      <c r="AA86" s="128"/>
      <c r="AC86" s="283">
        <v>0</v>
      </c>
      <c r="AD86" s="283">
        <v>0</v>
      </c>
      <c r="AE86" s="284">
        <v>0</v>
      </c>
      <c r="AF86" s="285">
        <f t="shared" si="19"/>
        <v>0</v>
      </c>
      <c r="AG86" s="131"/>
    </row>
    <row r="87" spans="1:33" ht="29.4" hidden="1" customHeight="1" outlineLevel="1">
      <c r="A87" s="133" t="s">
        <v>586</v>
      </c>
      <c r="B87" s="154"/>
      <c r="C87" s="155"/>
      <c r="D87" s="156"/>
      <c r="E87" s="157"/>
      <c r="F87" s="110"/>
      <c r="G87" s="124">
        <v>14</v>
      </c>
      <c r="H87" s="125"/>
      <c r="I87" s="126"/>
      <c r="J87" s="499"/>
      <c r="K87" s="500"/>
      <c r="L87" s="501"/>
      <c r="M87" s="110"/>
      <c r="N87" s="127"/>
      <c r="O87" s="128"/>
      <c r="P87" s="129"/>
      <c r="Q87" s="127"/>
      <c r="R87" s="128"/>
      <c r="S87" s="129"/>
      <c r="T87" s="127"/>
      <c r="U87" s="128"/>
      <c r="V87" s="129"/>
      <c r="W87" s="127"/>
      <c r="X87" s="128"/>
      <c r="Y87" s="130"/>
      <c r="Z87" s="127"/>
      <c r="AA87" s="128"/>
      <c r="AC87" s="283">
        <v>0</v>
      </c>
      <c r="AD87" s="283">
        <v>0</v>
      </c>
      <c r="AE87" s="284">
        <v>0</v>
      </c>
      <c r="AF87" s="285">
        <f t="shared" si="19"/>
        <v>0</v>
      </c>
      <c r="AG87" s="131"/>
    </row>
    <row r="88" spans="1:33" ht="29.4" hidden="1" customHeight="1" outlineLevel="1">
      <c r="A88" s="133" t="s">
        <v>586</v>
      </c>
      <c r="B88" s="154"/>
      <c r="C88" s="155"/>
      <c r="D88" s="156"/>
      <c r="E88" s="157"/>
      <c r="F88" s="110"/>
      <c r="G88" s="124">
        <v>15</v>
      </c>
      <c r="H88" s="125"/>
      <c r="I88" s="126"/>
      <c r="J88" s="499"/>
      <c r="K88" s="500"/>
      <c r="L88" s="501"/>
      <c r="M88" s="110"/>
      <c r="N88" s="127"/>
      <c r="O88" s="128"/>
      <c r="P88" s="129"/>
      <c r="Q88" s="127"/>
      <c r="R88" s="128"/>
      <c r="S88" s="129"/>
      <c r="T88" s="127"/>
      <c r="U88" s="128"/>
      <c r="V88" s="129"/>
      <c r="W88" s="127"/>
      <c r="X88" s="128"/>
      <c r="Y88" s="130"/>
      <c r="Z88" s="127"/>
      <c r="AA88" s="128"/>
      <c r="AC88" s="283">
        <v>0</v>
      </c>
      <c r="AD88" s="283">
        <v>0</v>
      </c>
      <c r="AE88" s="284">
        <v>0</v>
      </c>
      <c r="AF88" s="285">
        <f t="shared" si="19"/>
        <v>0</v>
      </c>
      <c r="AG88" s="131"/>
    </row>
    <row r="89" spans="1:33" ht="29.4" hidden="1" customHeight="1" outlineLevel="1">
      <c r="A89" s="133" t="s">
        <v>586</v>
      </c>
      <c r="B89" s="154"/>
      <c r="C89" s="155"/>
      <c r="D89" s="156"/>
      <c r="E89" s="157"/>
      <c r="F89" s="110"/>
      <c r="G89" s="124">
        <v>16</v>
      </c>
      <c r="H89" s="125"/>
      <c r="I89" s="126"/>
      <c r="J89" s="499"/>
      <c r="K89" s="500"/>
      <c r="L89" s="501"/>
      <c r="M89" s="110"/>
      <c r="N89" s="127"/>
      <c r="O89" s="128"/>
      <c r="P89" s="129"/>
      <c r="Q89" s="127"/>
      <c r="R89" s="128"/>
      <c r="S89" s="129"/>
      <c r="T89" s="127"/>
      <c r="U89" s="128"/>
      <c r="V89" s="129"/>
      <c r="W89" s="127"/>
      <c r="X89" s="128"/>
      <c r="Y89" s="130"/>
      <c r="Z89" s="127"/>
      <c r="AA89" s="128"/>
      <c r="AC89" s="283">
        <v>0</v>
      </c>
      <c r="AD89" s="283">
        <v>0</v>
      </c>
      <c r="AE89" s="284">
        <v>0</v>
      </c>
      <c r="AF89" s="285">
        <f t="shared" si="19"/>
        <v>0</v>
      </c>
      <c r="AG89" s="131"/>
    </row>
    <row r="90" spans="1:33" ht="29.4" hidden="1" customHeight="1" outlineLevel="1">
      <c r="A90" s="133" t="s">
        <v>586</v>
      </c>
      <c r="B90" s="154"/>
      <c r="C90" s="155"/>
      <c r="D90" s="156"/>
      <c r="E90" s="157"/>
      <c r="F90" s="110"/>
      <c r="G90" s="124">
        <v>17</v>
      </c>
      <c r="H90" s="125"/>
      <c r="I90" s="126"/>
      <c r="J90" s="499"/>
      <c r="K90" s="500"/>
      <c r="L90" s="501"/>
      <c r="M90" s="110"/>
      <c r="N90" s="127"/>
      <c r="O90" s="128"/>
      <c r="P90" s="129"/>
      <c r="Q90" s="127"/>
      <c r="R90" s="128"/>
      <c r="S90" s="129"/>
      <c r="T90" s="127"/>
      <c r="U90" s="128"/>
      <c r="V90" s="129"/>
      <c r="W90" s="127"/>
      <c r="X90" s="128"/>
      <c r="Y90" s="130"/>
      <c r="Z90" s="127"/>
      <c r="AA90" s="128"/>
      <c r="AC90" s="283">
        <v>0</v>
      </c>
      <c r="AD90" s="283">
        <v>0</v>
      </c>
      <c r="AE90" s="284">
        <v>0</v>
      </c>
      <c r="AF90" s="285">
        <f t="shared" si="19"/>
        <v>0</v>
      </c>
      <c r="AG90" s="131"/>
    </row>
    <row r="91" spans="1:33" ht="29.4" hidden="1" customHeight="1" outlineLevel="1">
      <c r="A91" s="133" t="s">
        <v>586</v>
      </c>
      <c r="B91" s="154"/>
      <c r="C91" s="155"/>
      <c r="D91" s="156"/>
      <c r="E91" s="157"/>
      <c r="F91" s="110"/>
      <c r="G91" s="124">
        <v>18</v>
      </c>
      <c r="H91" s="125"/>
      <c r="I91" s="126"/>
      <c r="J91" s="499"/>
      <c r="K91" s="500"/>
      <c r="L91" s="501"/>
      <c r="M91" s="110"/>
      <c r="N91" s="127"/>
      <c r="O91" s="128"/>
      <c r="P91" s="129"/>
      <c r="Q91" s="127"/>
      <c r="R91" s="128"/>
      <c r="S91" s="129"/>
      <c r="T91" s="127"/>
      <c r="U91" s="128"/>
      <c r="V91" s="129"/>
      <c r="W91" s="127"/>
      <c r="X91" s="128"/>
      <c r="Y91" s="130"/>
      <c r="Z91" s="127"/>
      <c r="AA91" s="128"/>
      <c r="AC91" s="283">
        <v>0</v>
      </c>
      <c r="AD91" s="283">
        <v>0</v>
      </c>
      <c r="AE91" s="284">
        <v>0</v>
      </c>
      <c r="AF91" s="285">
        <f t="shared" si="19"/>
        <v>0</v>
      </c>
      <c r="AG91" s="131"/>
    </row>
    <row r="92" spans="1:33" ht="29.4" hidden="1" customHeight="1" outlineLevel="1">
      <c r="A92" s="133" t="s">
        <v>586</v>
      </c>
      <c r="B92" s="154"/>
      <c r="C92" s="155"/>
      <c r="D92" s="156"/>
      <c r="E92" s="157"/>
      <c r="F92" s="110"/>
      <c r="G92" s="124">
        <v>19</v>
      </c>
      <c r="H92" s="125"/>
      <c r="I92" s="126"/>
      <c r="J92" s="499"/>
      <c r="K92" s="500"/>
      <c r="L92" s="501"/>
      <c r="M92" s="110"/>
      <c r="N92" s="127"/>
      <c r="O92" s="128"/>
      <c r="P92" s="129"/>
      <c r="Q92" s="127"/>
      <c r="R92" s="128"/>
      <c r="S92" s="129"/>
      <c r="T92" s="127"/>
      <c r="U92" s="128"/>
      <c r="V92" s="129"/>
      <c r="W92" s="127"/>
      <c r="X92" s="128"/>
      <c r="Y92" s="130"/>
      <c r="Z92" s="127"/>
      <c r="AA92" s="128"/>
      <c r="AC92" s="283">
        <v>0</v>
      </c>
      <c r="AD92" s="283">
        <v>0</v>
      </c>
      <c r="AE92" s="284">
        <v>0</v>
      </c>
      <c r="AF92" s="285">
        <f t="shared" si="19"/>
        <v>0</v>
      </c>
      <c r="AG92" s="131"/>
    </row>
    <row r="93" spans="1:33" ht="29.4" hidden="1" customHeight="1" outlineLevel="1">
      <c r="A93" s="158" t="s">
        <v>586</v>
      </c>
      <c r="B93" s="159"/>
      <c r="C93" s="160"/>
      <c r="D93" s="161"/>
      <c r="E93" s="162"/>
      <c r="F93" s="110"/>
      <c r="G93" s="163">
        <v>20</v>
      </c>
      <c r="H93" s="164"/>
      <c r="I93" s="165"/>
      <c r="J93" s="513"/>
      <c r="K93" s="514"/>
      <c r="L93" s="515"/>
      <c r="M93" s="110"/>
      <c r="N93" s="166"/>
      <c r="O93" s="167"/>
      <c r="P93" s="168"/>
      <c r="Q93" s="166"/>
      <c r="R93" s="167"/>
      <c r="S93" s="168"/>
      <c r="T93" s="166"/>
      <c r="U93" s="167"/>
      <c r="V93" s="168"/>
      <c r="W93" s="166"/>
      <c r="X93" s="167"/>
      <c r="Y93" s="169"/>
      <c r="Z93" s="166"/>
      <c r="AA93" s="167"/>
      <c r="AC93" s="286">
        <v>0</v>
      </c>
      <c r="AD93" s="286">
        <v>0</v>
      </c>
      <c r="AE93" s="287">
        <v>0</v>
      </c>
      <c r="AF93" s="288">
        <f t="shared" si="19"/>
        <v>0</v>
      </c>
      <c r="AG93" s="170"/>
    </row>
    <row r="94" spans="1:33" ht="12" collapsed="1">
      <c r="B94" s="9"/>
      <c r="C94" s="9"/>
      <c r="N94" s="84"/>
      <c r="O94" s="84"/>
      <c r="P94" s="84"/>
      <c r="Q94" s="84"/>
      <c r="R94" s="84"/>
      <c r="S94" s="84"/>
      <c r="T94" s="84"/>
      <c r="U94" s="84"/>
      <c r="V94" s="84"/>
      <c r="W94" s="84"/>
      <c r="X94" s="84"/>
      <c r="Y94" s="84"/>
      <c r="Z94" s="84"/>
      <c r="AA94" s="85"/>
      <c r="AE94" s="86"/>
    </row>
    <row r="95" spans="1:33">
      <c r="B95" s="9"/>
      <c r="C95" s="10"/>
      <c r="D95" s="2"/>
      <c r="F95" s="10"/>
      <c r="N95" s="9"/>
      <c r="AA95" s="11"/>
    </row>
    <row r="96" spans="1:33">
      <c r="B96" s="9"/>
      <c r="C96" s="10"/>
      <c r="D96" s="2"/>
      <c r="F96" s="10"/>
      <c r="N96" s="9"/>
      <c r="AA96" s="11"/>
    </row>
    <row r="97" spans="2:27">
      <c r="B97" s="9"/>
      <c r="C97" s="10"/>
      <c r="D97" s="2"/>
      <c r="F97" s="10"/>
      <c r="N97" s="9"/>
      <c r="AA97" s="11"/>
    </row>
    <row r="98" spans="2:27">
      <c r="B98" s="9"/>
      <c r="C98" s="10"/>
      <c r="D98" s="2"/>
      <c r="F98" s="10"/>
      <c r="N98" s="9"/>
      <c r="AA98" s="11"/>
    </row>
    <row r="99" spans="2:27">
      <c r="B99" s="9"/>
      <c r="C99" s="10"/>
      <c r="D99" s="2"/>
      <c r="F99" s="10"/>
      <c r="N99" s="9"/>
      <c r="AA99" s="11"/>
    </row>
    <row r="100" spans="2:27">
      <c r="B100" s="9"/>
      <c r="C100" s="10"/>
      <c r="D100" s="2"/>
      <c r="F100" s="10"/>
      <c r="N100" s="9"/>
      <c r="AA100" s="11"/>
    </row>
    <row r="101" spans="2:27">
      <c r="B101" s="9"/>
      <c r="C101" s="10"/>
      <c r="D101" s="2"/>
      <c r="F101" s="10"/>
      <c r="N101" s="9"/>
      <c r="AA101" s="11"/>
    </row>
    <row r="102" spans="2:27">
      <c r="B102" s="9"/>
      <c r="C102" s="10"/>
      <c r="D102" s="2"/>
      <c r="F102" s="10"/>
      <c r="N102" s="9"/>
      <c r="AA102" s="11"/>
    </row>
    <row r="103" spans="2:27">
      <c r="B103" s="9"/>
      <c r="C103" s="10"/>
      <c r="D103" s="2"/>
      <c r="F103" s="10"/>
      <c r="N103" s="9"/>
      <c r="AA103" s="11"/>
    </row>
    <row r="104" spans="2:27">
      <c r="B104" s="9"/>
      <c r="C104" s="10"/>
      <c r="D104" s="2"/>
      <c r="F104" s="10"/>
      <c r="N104" s="9"/>
      <c r="AA104" s="11"/>
    </row>
    <row r="105" spans="2:27">
      <c r="B105" s="9"/>
      <c r="C105" s="10"/>
      <c r="D105" s="2"/>
      <c r="F105" s="10"/>
      <c r="N105" s="9"/>
      <c r="AA105" s="11"/>
    </row>
    <row r="106" spans="2:27">
      <c r="B106" s="9"/>
      <c r="C106" s="10"/>
      <c r="D106" s="2"/>
      <c r="F106" s="10"/>
      <c r="N106" s="9"/>
      <c r="AA106" s="11"/>
    </row>
    <row r="107" spans="2:27">
      <c r="B107" s="9"/>
      <c r="C107" s="10"/>
      <c r="D107" s="2"/>
      <c r="F107" s="10"/>
      <c r="N107" s="9"/>
      <c r="AA107" s="11"/>
    </row>
    <row r="108" spans="2:27">
      <c r="B108" s="9"/>
      <c r="C108" s="10"/>
      <c r="D108" s="2"/>
      <c r="F108" s="10"/>
      <c r="N108" s="9"/>
      <c r="AA108" s="11"/>
    </row>
    <row r="109" spans="2:27">
      <c r="B109" s="9"/>
      <c r="C109" s="10"/>
      <c r="D109" s="2"/>
      <c r="F109" s="10"/>
      <c r="N109" s="9"/>
      <c r="AA109" s="11"/>
    </row>
    <row r="110" spans="2:27">
      <c r="B110" s="9"/>
      <c r="C110" s="10"/>
      <c r="D110" s="2"/>
      <c r="F110" s="10"/>
      <c r="N110" s="9"/>
      <c r="AA110" s="11"/>
    </row>
    <row r="111" spans="2:27">
      <c r="B111" s="9"/>
      <c r="C111" s="10"/>
      <c r="D111" s="2"/>
      <c r="F111" s="10"/>
      <c r="N111" s="9"/>
      <c r="AA111" s="11"/>
    </row>
    <row r="112" spans="2:27">
      <c r="B112" s="9"/>
      <c r="C112" s="10"/>
      <c r="D112" s="2"/>
      <c r="F112" s="10"/>
      <c r="N112" s="9"/>
      <c r="AA112" s="11"/>
    </row>
    <row r="113" spans="2:27">
      <c r="B113" s="9"/>
      <c r="C113" s="10"/>
      <c r="D113" s="2"/>
      <c r="F113" s="10"/>
      <c r="N113" s="9"/>
      <c r="AA113" s="11"/>
    </row>
    <row r="114" spans="2:27">
      <c r="B114" s="9"/>
      <c r="C114" s="10"/>
      <c r="D114" s="2"/>
      <c r="F114" s="10"/>
      <c r="N114" s="9"/>
      <c r="AA114" s="11"/>
    </row>
    <row r="115" spans="2:27">
      <c r="B115" s="9"/>
      <c r="C115" s="10"/>
      <c r="D115" s="2"/>
      <c r="F115" s="10"/>
      <c r="N115" s="9"/>
      <c r="AA115" s="11"/>
    </row>
    <row r="116" spans="2:27">
      <c r="B116" s="9"/>
      <c r="C116" s="10"/>
      <c r="D116" s="2"/>
      <c r="F116" s="10"/>
      <c r="N116" s="9"/>
      <c r="AA116" s="11"/>
    </row>
    <row r="117" spans="2:27">
      <c r="B117" s="9"/>
      <c r="C117" s="10"/>
      <c r="D117" s="2"/>
      <c r="F117" s="10"/>
      <c r="N117" s="9"/>
      <c r="AA117" s="11"/>
    </row>
    <row r="118" spans="2:27">
      <c r="B118" s="9"/>
      <c r="C118" s="10"/>
      <c r="D118" s="2"/>
      <c r="F118" s="10"/>
      <c r="N118" s="9"/>
      <c r="AA118" s="11"/>
    </row>
    <row r="119" spans="2:27">
      <c r="B119" s="9"/>
      <c r="C119" s="10"/>
      <c r="D119" s="2"/>
      <c r="F119" s="10"/>
      <c r="N119" s="9"/>
      <c r="AA119" s="11"/>
    </row>
    <row r="120" spans="2:27">
      <c r="B120" s="9"/>
      <c r="C120" s="10"/>
      <c r="D120" s="2"/>
      <c r="F120" s="10"/>
      <c r="N120" s="9"/>
      <c r="AA120" s="11"/>
    </row>
    <row r="121" spans="2:27">
      <c r="B121" s="9"/>
      <c r="C121" s="10"/>
      <c r="D121" s="2"/>
      <c r="F121" s="10"/>
      <c r="N121" s="9"/>
      <c r="AA121" s="11"/>
    </row>
    <row r="122" spans="2:27">
      <c r="B122" s="9"/>
      <c r="C122" s="10"/>
      <c r="D122" s="2"/>
      <c r="F122" s="10"/>
      <c r="N122" s="9"/>
      <c r="AA122" s="11"/>
    </row>
    <row r="123" spans="2:27">
      <c r="B123" s="9"/>
      <c r="C123" s="10"/>
      <c r="D123" s="2"/>
      <c r="F123" s="10"/>
      <c r="N123" s="9"/>
      <c r="AA123" s="11"/>
    </row>
    <row r="124" spans="2:27">
      <c r="B124" s="9"/>
      <c r="C124" s="10"/>
      <c r="D124" s="2"/>
      <c r="F124" s="10"/>
      <c r="N124" s="9"/>
      <c r="AA124" s="11"/>
    </row>
    <row r="125" spans="2:27">
      <c r="B125" s="9"/>
      <c r="C125" s="10"/>
      <c r="D125" s="2"/>
      <c r="F125" s="10"/>
      <c r="N125" s="9"/>
      <c r="AA125" s="11"/>
    </row>
    <row r="126" spans="2:27">
      <c r="B126" s="9"/>
      <c r="C126" s="10"/>
      <c r="D126" s="2"/>
      <c r="F126" s="10"/>
      <c r="N126" s="9"/>
      <c r="AA126" s="11"/>
    </row>
    <row r="127" spans="2:27">
      <c r="B127" s="9"/>
      <c r="C127" s="10"/>
      <c r="D127" s="2"/>
      <c r="F127" s="10"/>
      <c r="N127" s="9"/>
      <c r="AA127" s="11"/>
    </row>
    <row r="128" spans="2:27">
      <c r="B128" s="9"/>
      <c r="C128" s="10"/>
      <c r="D128" s="2"/>
      <c r="F128" s="10"/>
      <c r="N128" s="9"/>
      <c r="AA128" s="11"/>
    </row>
    <row r="129" spans="2:27">
      <c r="B129" s="9"/>
      <c r="C129" s="10"/>
      <c r="D129" s="2"/>
      <c r="F129" s="10"/>
      <c r="N129" s="9"/>
      <c r="AA129" s="11"/>
    </row>
    <row r="130" spans="2:27">
      <c r="B130" s="9"/>
      <c r="C130" s="10"/>
      <c r="D130" s="2"/>
      <c r="F130" s="10"/>
      <c r="N130" s="9"/>
      <c r="AA130" s="11"/>
    </row>
  </sheetData>
  <autoFilter ref="A3:AK67" xr:uid="{6C7B5635-B6A2-4600-9174-D2BE2BC05F55}">
    <filterColumn colId="10">
      <filters>
        <filter val="COF Team / HQ Team"/>
        <filter val="HQ Team"/>
      </filters>
    </filterColumn>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8" showButton="0"/>
    <filterColumn colId="29" showButton="0"/>
    <filterColumn colId="30" showButton="0"/>
  </autoFilter>
  <mergeCells count="86">
    <mergeCell ref="A5:A35"/>
    <mergeCell ref="AC3:AF3"/>
    <mergeCell ref="AK3:AK4"/>
    <mergeCell ref="AI3:AI4"/>
    <mergeCell ref="AJ3:AJ4"/>
    <mergeCell ref="G3:G4"/>
    <mergeCell ref="L3:L4"/>
    <mergeCell ref="J3:J4"/>
    <mergeCell ref="H3:H4"/>
    <mergeCell ref="D5:D9"/>
    <mergeCell ref="B15:B35"/>
    <mergeCell ref="C15:C35"/>
    <mergeCell ref="D30:D35"/>
    <mergeCell ref="A3:A4"/>
    <mergeCell ref="AH3:AH4"/>
    <mergeCell ref="N3:AA3"/>
    <mergeCell ref="J82:L82"/>
    <mergeCell ref="J83:L83"/>
    <mergeCell ref="J84:L84"/>
    <mergeCell ref="J85:L85"/>
    <mergeCell ref="A37:A42"/>
    <mergeCell ref="J77:L77"/>
    <mergeCell ref="J78:L78"/>
    <mergeCell ref="J79:L79"/>
    <mergeCell ref="J80:L80"/>
    <mergeCell ref="J81:L81"/>
    <mergeCell ref="D43:D44"/>
    <mergeCell ref="D45:D52"/>
    <mergeCell ref="J72:L72"/>
    <mergeCell ref="J73:L73"/>
    <mergeCell ref="J74:L74"/>
    <mergeCell ref="J75:L75"/>
    <mergeCell ref="J93:L93"/>
    <mergeCell ref="J86:L86"/>
    <mergeCell ref="J87:L87"/>
    <mergeCell ref="J88:L88"/>
    <mergeCell ref="J89:L89"/>
    <mergeCell ref="J90:L90"/>
    <mergeCell ref="J92:L92"/>
    <mergeCell ref="J91:L91"/>
    <mergeCell ref="J70:L71"/>
    <mergeCell ref="J76:L76"/>
    <mergeCell ref="AG70:AG71"/>
    <mergeCell ref="AE70:AE71"/>
    <mergeCell ref="AF70:AF71"/>
    <mergeCell ref="AD70:AD71"/>
    <mergeCell ref="AC70:AC71"/>
    <mergeCell ref="N70:AA70"/>
    <mergeCell ref="H70:H71"/>
    <mergeCell ref="I70:I71"/>
    <mergeCell ref="D65:D67"/>
    <mergeCell ref="E70:E71"/>
    <mergeCell ref="G70:G71"/>
    <mergeCell ref="C3:C4"/>
    <mergeCell ref="B3:B4"/>
    <mergeCell ref="B37:B38"/>
    <mergeCell ref="D15:D29"/>
    <mergeCell ref="C37:C38"/>
    <mergeCell ref="B13:B14"/>
    <mergeCell ref="C13:C14"/>
    <mergeCell ref="D13:D14"/>
    <mergeCell ref="D3:D4"/>
    <mergeCell ref="K3:K4"/>
    <mergeCell ref="A70:A71"/>
    <mergeCell ref="C70:C71"/>
    <mergeCell ref="D70:D71"/>
    <mergeCell ref="A43:A67"/>
    <mergeCell ref="B39:B42"/>
    <mergeCell ref="D39:D42"/>
    <mergeCell ref="C39:C42"/>
    <mergeCell ref="B43:B44"/>
    <mergeCell ref="C43:C44"/>
    <mergeCell ref="B70:B71"/>
    <mergeCell ref="B45:B52"/>
    <mergeCell ref="C45:C52"/>
    <mergeCell ref="B5:B9"/>
    <mergeCell ref="C5:C9"/>
    <mergeCell ref="C65:C67"/>
    <mergeCell ref="B53:B67"/>
    <mergeCell ref="C60:C64"/>
    <mergeCell ref="C53:C59"/>
    <mergeCell ref="D11:D12"/>
    <mergeCell ref="C10:C12"/>
    <mergeCell ref="B10:B12"/>
    <mergeCell ref="D53:D59"/>
    <mergeCell ref="D60:D64"/>
  </mergeCells>
  <hyperlinks>
    <hyperlink ref="I4" r:id="rId1" xr:uid="{00000000-0004-0000-0200-000005000000}"/>
    <hyperlink ref="J16" location="'ICB Checklist'!A1" display="'ICB Checklist'!A1" xr:uid="{00000000-0004-0000-0200-000003000000}"/>
    <hyperlink ref="J13" location="'ANEXO III Checklist'!A1" display="'ANEXO III Checklist'!A1" xr:uid="{00000000-0004-0000-0200-000002000000}"/>
    <hyperlink ref="J11" location="'CPD Checklists'!A1" display="'CPD Checklists'!A1" xr:uid="{00000000-0004-0000-0200-000001000000}"/>
    <hyperlink ref="J10" location="'EBP Checklist'!A1" display="'EBP Checklist'!A1" xr:uid="{00000000-0004-0000-0200-000000000000}"/>
    <hyperlink ref="J62" location="'T&amp;L Checklist'!A1" display="'T&amp;L Checklist'!A1" xr:uid="{BA82B079-DB2C-4A3A-8181-FB9FD99B46FA}"/>
  </hyperlinks>
  <pageMargins left="0.25" right="0.25" top="0.44" bottom="0.36" header="0.33" footer="0.3"/>
  <pageSetup paperSize="17" scale="81" fitToWidth="2" fitToHeight="2" orientation="landscape" r:id="rId2"/>
  <drawing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66"/>
    <pageSetUpPr fitToPage="1"/>
  </sheetPr>
  <dimension ref="A2:V14"/>
  <sheetViews>
    <sheetView showGridLines="0" zoomScale="70" zoomScaleNormal="70" workbookViewId="0"/>
  </sheetViews>
  <sheetFormatPr defaultColWidth="9" defaultRowHeight="12.6"/>
  <cols>
    <col min="1" max="1" width="2.26953125" style="311" customWidth="1"/>
    <col min="2" max="2" width="5.90625" style="299" customWidth="1"/>
    <col min="3" max="3" width="1.26953125" style="299" customWidth="1"/>
    <col min="4" max="4" width="65.36328125" style="299" bestFit="1" customWidth="1"/>
    <col min="5" max="5" width="1.26953125" style="299" customWidth="1"/>
    <col min="6" max="6" width="9" style="299"/>
    <col min="7" max="7" width="1.26953125" style="299" customWidth="1"/>
    <col min="8" max="8" width="6.90625" style="299" customWidth="1"/>
    <col min="9" max="9" width="1.453125" style="299" customWidth="1"/>
    <col min="10" max="10" width="9" style="299"/>
    <col min="11" max="11" width="1.26953125" style="299" customWidth="1"/>
    <col min="12" max="12" width="6.90625" style="299" customWidth="1"/>
    <col min="13" max="13" width="1.453125" style="299" customWidth="1"/>
    <col min="14" max="14" width="9" style="299"/>
    <col min="15" max="15" width="1.26953125" style="299" customWidth="1"/>
    <col min="16" max="16" width="6.90625" style="299" customWidth="1"/>
    <col min="17" max="17" width="1.453125" style="299" customWidth="1"/>
    <col min="18" max="18" width="9" style="299"/>
    <col min="19" max="19" width="1.26953125" style="299" customWidth="1"/>
    <col min="20" max="20" width="6.90625" style="299" customWidth="1"/>
    <col min="21" max="21" width="9" style="299"/>
    <col min="22" max="22" width="29.453125" style="299" customWidth="1"/>
    <col min="23" max="16384" width="9" style="299"/>
  </cols>
  <sheetData>
    <row r="2" spans="1:22" ht="28.8">
      <c r="B2" s="300" t="str">
        <f>CONCATENATE("EBP Checklist - ",'1. Dashboard'!$A$2," 2018")</f>
        <v>EBP Checklist - HQ 2018</v>
      </c>
      <c r="V2" s="320" t="s">
        <v>587</v>
      </c>
    </row>
    <row r="5" spans="1:22" ht="25.2" customHeight="1">
      <c r="B5" s="548" t="str">
        <f>+'2. Work Plan'!I10</f>
        <v>% de Calidad en insumos a la EBP</v>
      </c>
      <c r="C5" s="549"/>
      <c r="D5" s="550"/>
      <c r="F5" s="548" t="s">
        <v>526</v>
      </c>
      <c r="G5" s="549"/>
      <c r="H5" s="550"/>
      <c r="J5" s="548" t="s">
        <v>134</v>
      </c>
      <c r="K5" s="549"/>
      <c r="L5" s="550"/>
      <c r="N5" s="548" t="s">
        <v>527</v>
      </c>
      <c r="O5" s="549"/>
      <c r="P5" s="550"/>
      <c r="R5" s="548" t="s">
        <v>35</v>
      </c>
      <c r="S5" s="549"/>
      <c r="T5" s="550"/>
      <c r="V5" s="301" t="str">
        <f>IF('1. Dashboard'!A3="ES","Comentarios","Comments")</f>
        <v>Comentarios</v>
      </c>
    </row>
    <row r="6" spans="1:22" ht="8.4" customHeight="1"/>
    <row r="7" spans="1:22" s="303" customFormat="1" ht="36" customHeight="1">
      <c r="A7" s="313">
        <v>4</v>
      </c>
      <c r="B7" s="302">
        <v>1</v>
      </c>
      <c r="D7" s="304" t="str">
        <f>HLOOKUP(CONCATENATE('1. Dashboard'!$A$3," Checklists"),checklists,A7,FALSE)</f>
        <v>¿Se informó oportunamente sobre el cronograma de la EBP en todas sus etapas?</v>
      </c>
      <c r="F7" s="554"/>
      <c r="G7" s="555"/>
      <c r="H7" s="556"/>
      <c r="J7" s="554"/>
      <c r="K7" s="555"/>
      <c r="L7" s="556"/>
      <c r="N7" s="554"/>
      <c r="O7" s="555"/>
      <c r="P7" s="556"/>
      <c r="R7" s="305" t="s">
        <v>38</v>
      </c>
      <c r="T7" s="306">
        <f>IF(R7="yes",0.2,0)</f>
        <v>0</v>
      </c>
      <c r="V7" s="315"/>
    </row>
    <row r="8" spans="1:22" s="303" customFormat="1" ht="36" customHeight="1">
      <c r="A8" s="313">
        <v>5</v>
      </c>
      <c r="B8" s="302">
        <v>2</v>
      </c>
      <c r="D8" s="304" t="str">
        <f>HLOOKUP(CONCATENATE('1. Dashboard'!$A$3," Checklists"),checklists,A8,FALSE)</f>
        <v>¿Coordinó una propuesta de cronograma interno (FMP) para la presentación a tiempo de todos los insumos fiduciarios?</v>
      </c>
      <c r="F8" s="554"/>
      <c r="G8" s="555"/>
      <c r="H8" s="556"/>
      <c r="J8" s="554"/>
      <c r="K8" s="555"/>
      <c r="L8" s="556"/>
      <c r="N8" s="554"/>
      <c r="O8" s="555"/>
      <c r="P8" s="556"/>
      <c r="R8" s="305" t="s">
        <v>38</v>
      </c>
      <c r="T8" s="306">
        <f t="shared" ref="T8:T10" si="0">IF(R8="yes",0.2,0)</f>
        <v>0</v>
      </c>
      <c r="V8" s="315"/>
    </row>
    <row r="9" spans="1:22" ht="36" customHeight="1">
      <c r="A9" s="312">
        <v>6</v>
      </c>
      <c r="B9" s="302">
        <v>3</v>
      </c>
      <c r="D9" s="304" t="str">
        <f>HLOOKUP(CONCATENATE('1. Dashboard'!$A$3," Checklists"),checklists,A9,FALSE)</f>
        <v>¿Los insumos fiduciarios cumplen con los parámetros de la Guía? (inclusive la consistencia con la información cargada en Convergencia)</v>
      </c>
      <c r="F9" s="554"/>
      <c r="G9" s="555"/>
      <c r="H9" s="556"/>
      <c r="J9" s="554"/>
      <c r="K9" s="555"/>
      <c r="L9" s="556"/>
      <c r="N9" s="554"/>
      <c r="O9" s="555"/>
      <c r="P9" s="556"/>
      <c r="R9" s="305" t="s">
        <v>38</v>
      </c>
      <c r="T9" s="306">
        <f t="shared" si="0"/>
        <v>0</v>
      </c>
      <c r="V9" s="315"/>
    </row>
    <row r="10" spans="1:22" ht="36" customHeight="1">
      <c r="A10" s="312">
        <v>7</v>
      </c>
      <c r="B10" s="302">
        <v>4</v>
      </c>
      <c r="D10" s="304" t="str">
        <f>HLOOKUP(CONCATENATE('1. Dashboard'!$A$3," Checklists"),checklists,A10,FALSE)</f>
        <v>¿Los insumos fiduciarios fueron preparados en forma integral y consistente entre FM y PRM?</v>
      </c>
      <c r="F10" s="554"/>
      <c r="G10" s="555"/>
      <c r="H10" s="556"/>
      <c r="J10" s="554"/>
      <c r="K10" s="555"/>
      <c r="L10" s="556"/>
      <c r="N10" s="554"/>
      <c r="O10" s="555"/>
      <c r="P10" s="556"/>
      <c r="R10" s="305" t="s">
        <v>38</v>
      </c>
      <c r="T10" s="306">
        <f t="shared" si="0"/>
        <v>0</v>
      </c>
      <c r="V10" s="315"/>
    </row>
    <row r="11" spans="1:22" ht="36" customHeight="1">
      <c r="A11" s="312">
        <v>8</v>
      </c>
      <c r="B11" s="302">
        <v>5</v>
      </c>
      <c r="D11" s="304" t="str">
        <f>HLOOKUP(CONCATENATE('1. Dashboard'!$A$3," Checklists"),checklists,A11,FALSE)</f>
        <v>¿La información es consistente con otros documentos relacionados (CPD, Dashboard, ¿Perfil fiduciario, etc.)?</v>
      </c>
      <c r="F11" s="554"/>
      <c r="G11" s="555"/>
      <c r="H11" s="556"/>
      <c r="J11" s="554"/>
      <c r="K11" s="555"/>
      <c r="L11" s="556"/>
      <c r="N11" s="554"/>
      <c r="O11" s="555"/>
      <c r="P11" s="556"/>
      <c r="R11" s="305" t="s">
        <v>38</v>
      </c>
      <c r="T11" s="306">
        <f>IF(R11="yes",0.2,0)</f>
        <v>0</v>
      </c>
      <c r="V11" s="315"/>
    </row>
    <row r="12" spans="1:22" ht="8.4" customHeight="1">
      <c r="A12" s="312"/>
    </row>
    <row r="13" spans="1:22" ht="26.4" customHeight="1">
      <c r="A13" s="312">
        <v>43</v>
      </c>
      <c r="B13" s="551">
        <f>HLOOKUP(CONCATENATE('1. Dashboard'!$A$3," Checklists"),checklists,A13,FALSE)</f>
        <v>0</v>
      </c>
      <c r="C13" s="552"/>
      <c r="D13" s="553"/>
      <c r="T13" s="307">
        <f>SUM(T7:T11)</f>
        <v>0</v>
      </c>
    </row>
    <row r="14" spans="1:22">
      <c r="A14" s="312"/>
    </row>
  </sheetData>
  <mergeCells count="21">
    <mergeCell ref="R5:T5"/>
    <mergeCell ref="F9:H9"/>
    <mergeCell ref="F8:H8"/>
    <mergeCell ref="F7:H7"/>
    <mergeCell ref="F11:H11"/>
    <mergeCell ref="F10:H10"/>
    <mergeCell ref="J10:L10"/>
    <mergeCell ref="J9:L9"/>
    <mergeCell ref="J8:L8"/>
    <mergeCell ref="J7:L7"/>
    <mergeCell ref="F5:H5"/>
    <mergeCell ref="N10:P10"/>
    <mergeCell ref="N11:P11"/>
    <mergeCell ref="B5:D5"/>
    <mergeCell ref="J5:L5"/>
    <mergeCell ref="B13:D13"/>
    <mergeCell ref="N5:P5"/>
    <mergeCell ref="J11:L11"/>
    <mergeCell ref="N7:P7"/>
    <mergeCell ref="N8:P8"/>
    <mergeCell ref="N9:P9"/>
  </mergeCells>
  <hyperlinks>
    <hyperlink ref="V2" r:id="rId1" display="Go to Manual de Indicadores" xr:uid="{02AF3449-5C08-498A-8B02-86ED74DE9DF6}"/>
  </hyperlinks>
  <pageMargins left="0.7" right="0.7" top="0.75" bottom="0.75" header="0.3" footer="0.3"/>
  <pageSetup paperSize="9" scale="53" fitToHeight="0"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DATA!$V$4:$V$6</xm:f>
          </x14:formula1>
          <xm:sqref>R7:R11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BFBE-ED3E-495A-A278-5190AB6BF9FD}">
  <sheetPr>
    <tabColor rgb="FFFFFF66"/>
    <pageSetUpPr fitToPage="1"/>
  </sheetPr>
  <dimension ref="A2:V14"/>
  <sheetViews>
    <sheetView showGridLines="0" zoomScale="70" zoomScaleNormal="70" workbookViewId="0"/>
  </sheetViews>
  <sheetFormatPr defaultColWidth="9" defaultRowHeight="12.6"/>
  <cols>
    <col min="1" max="1" width="2.26953125" style="311" customWidth="1"/>
    <col min="2" max="2" width="5.90625" style="299" customWidth="1"/>
    <col min="3" max="3" width="1.26953125" style="299" customWidth="1"/>
    <col min="4" max="4" width="65.36328125" style="299" bestFit="1" customWidth="1"/>
    <col min="5" max="5" width="1.26953125" style="299" customWidth="1"/>
    <col min="6" max="6" width="9" style="299"/>
    <col min="7" max="7" width="1.26953125" style="299" customWidth="1"/>
    <col min="8" max="8" width="6.90625" style="299" customWidth="1"/>
    <col min="9" max="9" width="1.453125" style="299" customWidth="1"/>
    <col min="10" max="10" width="9" style="299"/>
    <col min="11" max="11" width="1.26953125" style="299" customWidth="1"/>
    <col min="12" max="12" width="6.90625" style="299" customWidth="1"/>
    <col min="13" max="13" width="1.453125" style="299" customWidth="1"/>
    <col min="14" max="14" width="9" style="299"/>
    <col min="15" max="15" width="1.26953125" style="299" customWidth="1"/>
    <col min="16" max="16" width="6.90625" style="299" customWidth="1"/>
    <col min="17" max="17" width="1.453125" style="299" customWidth="1"/>
    <col min="18" max="18" width="9" style="299"/>
    <col min="19" max="19" width="1.26953125" style="299" customWidth="1"/>
    <col min="20" max="20" width="6.90625" style="299" customWidth="1"/>
    <col min="21" max="21" width="9" style="299"/>
    <col min="22" max="22" width="29.453125" style="299" customWidth="1"/>
    <col min="23" max="16384" width="9" style="299"/>
  </cols>
  <sheetData>
    <row r="2" spans="1:22" ht="28.8">
      <c r="B2" s="300" t="str">
        <f>CONCATENATE("CPD Checklist - ",'1. Dashboard'!$A$2," 2018")</f>
        <v>CPD Checklist - HQ 2018</v>
      </c>
      <c r="V2" s="320" t="s">
        <v>587</v>
      </c>
    </row>
    <row r="5" spans="1:22" ht="25.2" customHeight="1">
      <c r="A5" s="312"/>
      <c r="B5" s="548" t="str">
        <f>+'2. Work Plan'!I11</f>
        <v>% de Calidad en insumos a los CPD</v>
      </c>
      <c r="C5" s="549"/>
      <c r="D5" s="550"/>
      <c r="F5" s="548" t="s">
        <v>526</v>
      </c>
      <c r="G5" s="549"/>
      <c r="H5" s="550"/>
      <c r="J5" s="548" t="s">
        <v>134</v>
      </c>
      <c r="K5" s="549"/>
      <c r="L5" s="550"/>
      <c r="N5" s="548" t="s">
        <v>527</v>
      </c>
      <c r="O5" s="549"/>
      <c r="P5" s="550"/>
      <c r="R5" s="548" t="s">
        <v>35</v>
      </c>
      <c r="S5" s="549"/>
      <c r="T5" s="550"/>
      <c r="V5" s="301" t="str">
        <f>IF('1. Dashboard'!A3="ES","Comentarios","Comments")</f>
        <v>Comentarios</v>
      </c>
    </row>
    <row r="6" spans="1:22" ht="8.4" customHeight="1">
      <c r="A6" s="312"/>
    </row>
    <row r="7" spans="1:22" s="303" customFormat="1" ht="36" customHeight="1">
      <c r="A7" s="313">
        <v>10</v>
      </c>
      <c r="B7" s="302">
        <v>1</v>
      </c>
      <c r="D7" s="304" t="str">
        <f>HLOOKUP(CONCATENATE('1. Dashboard'!$A$3," Checklists"),checklists,A7,FALSE)</f>
        <v>¿La información presentada es consistente con otros documentos relacionados (Reporte anual de uso de sistemas nacionales, perfil fiduciario, Estrategia Banco Pais, etc.)?</v>
      </c>
      <c r="F7" s="554"/>
      <c r="G7" s="555"/>
      <c r="H7" s="556"/>
      <c r="J7" s="554"/>
      <c r="K7" s="555"/>
      <c r="L7" s="556"/>
      <c r="N7" s="554"/>
      <c r="O7" s="555"/>
      <c r="P7" s="556"/>
      <c r="R7" s="305" t="s">
        <v>38</v>
      </c>
      <c r="T7" s="306">
        <f>IF(R7="yes",1/6,0)</f>
        <v>0</v>
      </c>
      <c r="V7" s="315"/>
    </row>
    <row r="8" spans="1:22" s="303" customFormat="1" ht="42.6" customHeight="1">
      <c r="A8" s="313">
        <v>11</v>
      </c>
      <c r="B8" s="302">
        <v>2</v>
      </c>
      <c r="D8" s="304" t="str">
        <f>HLOOKUP(CONCATENATE('1. Dashboard'!$A$3," Checklists"),checklists,A8,FALSE)</f>
        <v>¿Se cargó en Convergencia la información fiduciaria completa (incluso aquellas intervenciones que “no tienen acciones previstas”, anexos, etc.)</v>
      </c>
      <c r="F8" s="554"/>
      <c r="G8" s="555"/>
      <c r="H8" s="556"/>
      <c r="J8" s="554"/>
      <c r="K8" s="555"/>
      <c r="L8" s="556"/>
      <c r="N8" s="554"/>
      <c r="O8" s="555"/>
      <c r="P8" s="556"/>
      <c r="R8" s="305" t="s">
        <v>38</v>
      </c>
      <c r="T8" s="306">
        <f t="shared" ref="T8:T12" si="0">IF(R8="yes",1/6,0)</f>
        <v>0</v>
      </c>
      <c r="V8" s="315"/>
    </row>
    <row r="9" spans="1:22" s="303" customFormat="1" ht="36" customHeight="1">
      <c r="A9" s="313">
        <v>12</v>
      </c>
      <c r="B9" s="302">
        <v>3</v>
      </c>
      <c r="D9" s="304" t="str">
        <f>HLOOKUP(CONCATENATE('1. Dashboard'!$A$3," Checklists"),checklists,A9,FALSE)</f>
        <v>¿Se atendieron todas las recomendaciones realizadas por los TMs?</v>
      </c>
      <c r="F9" s="554"/>
      <c r="G9" s="555"/>
      <c r="H9" s="556"/>
      <c r="I9" s="299"/>
      <c r="J9" s="554"/>
      <c r="K9" s="555"/>
      <c r="L9" s="556"/>
      <c r="M9" s="299"/>
      <c r="N9" s="554"/>
      <c r="O9" s="555"/>
      <c r="P9" s="556"/>
      <c r="R9" s="305" t="s">
        <v>38</v>
      </c>
      <c r="T9" s="306">
        <f t="shared" si="0"/>
        <v>0</v>
      </c>
      <c r="V9" s="315"/>
    </row>
    <row r="10" spans="1:22" s="303" customFormat="1" ht="36" customHeight="1">
      <c r="A10" s="313">
        <v>13</v>
      </c>
      <c r="B10" s="302">
        <v>4</v>
      </c>
      <c r="D10" s="304" t="str">
        <f>HLOOKUP(CONCATENATE('1. Dashboard'!$A$3," Checklists"),checklists,A10,FALSE)</f>
        <v>¿El CPD cumple con los lineamientos establecidos en la Guía (inclusive la consistencia con la información cargada en Convergencia)?</v>
      </c>
      <c r="F10" s="554"/>
      <c r="G10" s="555"/>
      <c r="H10" s="556"/>
      <c r="I10" s="299"/>
      <c r="J10" s="554"/>
      <c r="K10" s="555"/>
      <c r="L10" s="556"/>
      <c r="M10" s="299"/>
      <c r="N10" s="554"/>
      <c r="O10" s="555"/>
      <c r="P10" s="556"/>
      <c r="R10" s="305" t="s">
        <v>38</v>
      </c>
      <c r="T10" s="306">
        <f t="shared" si="0"/>
        <v>0</v>
      </c>
      <c r="V10" s="315"/>
    </row>
    <row r="11" spans="1:22" s="303" customFormat="1" ht="36" customHeight="1">
      <c r="A11" s="313">
        <v>14</v>
      </c>
      <c r="B11" s="302">
        <v>5</v>
      </c>
      <c r="D11" s="304" t="str">
        <f>HLOOKUP(CONCATENATE('1. Dashboard'!$A$3," Checklists"),checklists,A11,FALSE)</f>
        <v>¿Los insumos fiduciarios fueron preparados en forma integral entre FM y PRM?</v>
      </c>
      <c r="F11" s="554"/>
      <c r="G11" s="555"/>
      <c r="H11" s="556"/>
      <c r="I11" s="299"/>
      <c r="J11" s="554"/>
      <c r="K11" s="555"/>
      <c r="L11" s="556"/>
      <c r="M11" s="299"/>
      <c r="N11" s="554"/>
      <c r="O11" s="555"/>
      <c r="P11" s="556"/>
      <c r="R11" s="305" t="s">
        <v>38</v>
      </c>
      <c r="T11" s="306">
        <f t="shared" si="0"/>
        <v>0</v>
      </c>
      <c r="V11" s="315"/>
    </row>
    <row r="12" spans="1:22" s="303" customFormat="1" ht="36" customHeight="1">
      <c r="A12" s="313">
        <v>15</v>
      </c>
      <c r="B12" s="302">
        <v>6</v>
      </c>
      <c r="D12" s="304" t="str">
        <f>HLOOKUP(CONCATENATE('1. Dashboard'!$A$3," Checklists"),checklists,A12,FALSE)</f>
        <v>% de diseño de calidad reflejado en los Anexos III</v>
      </c>
      <c r="F12" s="554"/>
      <c r="G12" s="555"/>
      <c r="H12" s="556"/>
      <c r="I12" s="299"/>
      <c r="J12" s="554"/>
      <c r="K12" s="555"/>
      <c r="L12" s="556"/>
      <c r="M12" s="299"/>
      <c r="N12" s="554"/>
      <c r="O12" s="555"/>
      <c r="P12" s="556"/>
      <c r="R12" s="305" t="s">
        <v>38</v>
      </c>
      <c r="T12" s="306">
        <f t="shared" si="0"/>
        <v>0</v>
      </c>
      <c r="V12" s="315"/>
    </row>
    <row r="13" spans="1:22" ht="8.4" customHeight="1">
      <c r="A13" s="312"/>
    </row>
    <row r="14" spans="1:22" ht="26.4" customHeight="1">
      <c r="A14" s="312">
        <v>43</v>
      </c>
      <c r="B14" s="551">
        <f>HLOOKUP(CONCATENATE('1. Dashboard'!$A$3," Checklists"),checklists,A14,FALSE)</f>
        <v>0</v>
      </c>
      <c r="C14" s="552"/>
      <c r="D14" s="553"/>
      <c r="T14" s="307">
        <f>SUM(T7:T12)</f>
        <v>0</v>
      </c>
    </row>
  </sheetData>
  <mergeCells count="24">
    <mergeCell ref="B14:D14"/>
    <mergeCell ref="F11:H11"/>
    <mergeCell ref="J11:L11"/>
    <mergeCell ref="N11:P11"/>
    <mergeCell ref="F12:H12"/>
    <mergeCell ref="J12:L12"/>
    <mergeCell ref="N12:P12"/>
    <mergeCell ref="F9:H9"/>
    <mergeCell ref="J9:L9"/>
    <mergeCell ref="N9:P9"/>
    <mergeCell ref="F10:H10"/>
    <mergeCell ref="J10:L10"/>
    <mergeCell ref="N10:P10"/>
    <mergeCell ref="F7:H7"/>
    <mergeCell ref="J7:L7"/>
    <mergeCell ref="N7:P7"/>
    <mergeCell ref="F8:H8"/>
    <mergeCell ref="J8:L8"/>
    <mergeCell ref="N8:P8"/>
    <mergeCell ref="B5:D5"/>
    <mergeCell ref="F5:H5"/>
    <mergeCell ref="J5:L5"/>
    <mergeCell ref="N5:P5"/>
    <mergeCell ref="R5:T5"/>
  </mergeCells>
  <hyperlinks>
    <hyperlink ref="V2" r:id="rId1" display="Go to Manual de Indicadores" xr:uid="{76F58A7E-69C0-4323-91FC-F1657D8130CC}"/>
  </hyperlinks>
  <pageMargins left="0.7" right="0.7" top="0.75" bottom="0.75" header="0.3" footer="0.3"/>
  <pageSetup paperSize="9" scale="53" fitToHeight="0"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F6FF4B98-931C-4D6C-A49A-2D6B5576DAA5}">
          <x14:formula1>
            <xm:f>DATA!$V$4:$V$6</xm:f>
          </x14:formula1>
          <xm:sqref>R7:R12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755C-5E8D-49E0-9E3E-32626DB41487}">
  <sheetPr>
    <tabColor rgb="FFFFFF66"/>
    <pageSetUpPr fitToPage="1"/>
  </sheetPr>
  <dimension ref="A1:V18"/>
  <sheetViews>
    <sheetView showGridLines="0" zoomScale="70" zoomScaleNormal="70" workbookViewId="0"/>
  </sheetViews>
  <sheetFormatPr defaultColWidth="9" defaultRowHeight="12.6"/>
  <cols>
    <col min="1" max="1" width="2.453125" style="311" customWidth="1"/>
    <col min="2" max="2" width="5.90625" style="299" customWidth="1"/>
    <col min="3" max="3" width="1.26953125" style="299" customWidth="1"/>
    <col min="4" max="4" width="65.36328125" style="299" bestFit="1" customWidth="1"/>
    <col min="5" max="5" width="1.26953125" style="299" customWidth="1"/>
    <col min="6" max="6" width="9" style="299"/>
    <col min="7" max="7" width="1.26953125" style="299" customWidth="1"/>
    <col min="8" max="8" width="6.90625" style="299" customWidth="1"/>
    <col min="9" max="9" width="1.453125" style="299" customWidth="1"/>
    <col min="10" max="10" width="9" style="299"/>
    <col min="11" max="11" width="1.26953125" style="299" customWidth="1"/>
    <col min="12" max="12" width="6.90625" style="299" customWidth="1"/>
    <col min="13" max="13" width="1.453125" style="299" customWidth="1"/>
    <col min="14" max="14" width="9" style="299"/>
    <col min="15" max="15" width="1.26953125" style="299" customWidth="1"/>
    <col min="16" max="16" width="6.90625" style="299" customWidth="1"/>
    <col min="17" max="17" width="1.453125" style="299" customWidth="1"/>
    <col min="18" max="18" width="9" style="299"/>
    <col min="19" max="19" width="1.26953125" style="299" customWidth="1"/>
    <col min="20" max="20" width="6.90625" style="299" customWidth="1"/>
    <col min="21" max="21" width="3" style="299" customWidth="1"/>
    <col min="22" max="22" width="29.453125" style="299" customWidth="1"/>
    <col min="23" max="16384" width="9" style="299"/>
  </cols>
  <sheetData>
    <row r="1" spans="1:22" s="311" customFormat="1"/>
    <row r="2" spans="1:22" ht="28.8">
      <c r="B2" s="300" t="str">
        <f>CONCATENATE("ICB Checklist - ",'1. Dashboard'!$A$2," 2018")</f>
        <v>ICB Checklist - HQ 2018</v>
      </c>
      <c r="V2" s="320" t="s">
        <v>587</v>
      </c>
    </row>
    <row r="3" spans="1:22" ht="18" customHeight="1"/>
    <row r="5" spans="1:22" ht="25.2" customHeight="1">
      <c r="A5" s="312"/>
      <c r="B5" s="548" t="str">
        <f>+'2. Work Plan'!I13</f>
        <v>% de diseño de calidad reflejado en los Anexos III</v>
      </c>
      <c r="C5" s="549"/>
      <c r="D5" s="550" t="str">
        <f>+'2. Work Plan'!I13</f>
        <v>% de diseño de calidad reflejado en los Anexos III</v>
      </c>
      <c r="F5" s="548" t="s">
        <v>96</v>
      </c>
      <c r="G5" s="549"/>
      <c r="H5" s="550"/>
      <c r="J5" s="548" t="s">
        <v>102</v>
      </c>
      <c r="K5" s="549"/>
      <c r="L5" s="550"/>
      <c r="N5" s="548" t="s">
        <v>115</v>
      </c>
      <c r="O5" s="549"/>
      <c r="P5" s="550"/>
      <c r="R5" s="548" t="s">
        <v>122</v>
      </c>
      <c r="S5" s="549"/>
      <c r="T5" s="550"/>
    </row>
    <row r="6" spans="1:22" ht="8.4" customHeight="1">
      <c r="A6" s="312"/>
    </row>
    <row r="7" spans="1:22" s="303" customFormat="1" ht="36" customHeight="1">
      <c r="A7" s="313">
        <v>38</v>
      </c>
      <c r="B7" s="551" t="s">
        <v>588</v>
      </c>
      <c r="C7" s="552"/>
      <c r="D7" s="553"/>
      <c r="F7" s="560"/>
      <c r="G7" s="561"/>
      <c r="H7" s="562"/>
      <c r="I7" s="317"/>
      <c r="J7" s="560"/>
      <c r="K7" s="561"/>
      <c r="L7" s="562"/>
      <c r="M7" s="317"/>
      <c r="N7" s="560"/>
      <c r="O7" s="561"/>
      <c r="P7" s="562"/>
      <c r="Q7" s="317"/>
      <c r="R7" s="560"/>
      <c r="S7" s="561"/>
      <c r="T7" s="562"/>
      <c r="V7" s="299"/>
    </row>
    <row r="9" spans="1:22" s="303" customFormat="1" ht="36" customHeight="1">
      <c r="A9" s="313"/>
      <c r="B9" s="551"/>
      <c r="C9" s="552"/>
      <c r="D9" s="553"/>
      <c r="F9" s="557" t="s">
        <v>589</v>
      </c>
      <c r="G9" s="558"/>
      <c r="H9" s="559"/>
      <c r="J9" s="557" t="s">
        <v>589</v>
      </c>
      <c r="K9" s="558"/>
      <c r="L9" s="559"/>
      <c r="N9" s="557" t="s">
        <v>589</v>
      </c>
      <c r="O9" s="558"/>
      <c r="P9" s="559"/>
      <c r="R9" s="557" t="s">
        <v>589</v>
      </c>
      <c r="S9" s="558"/>
      <c r="T9" s="559"/>
      <c r="V9" s="301" t="str">
        <f>IF('1. Dashboard'!A3="ES","Comentarios","Comments")</f>
        <v>Comentarios</v>
      </c>
    </row>
    <row r="11" spans="1:22" s="303" customFormat="1" ht="36" customHeight="1">
      <c r="A11" s="313">
        <v>17</v>
      </c>
      <c r="B11" s="302">
        <v>1</v>
      </c>
      <c r="D11" s="304" t="str">
        <f>HLOOKUP(CONCATENATE('1. Dashboard'!$A$3," Checklists"),checklists,A11,FALSE)</f>
        <v>¿Se identifica la evaluación de la capacidad institucional y los riesgos fiduciarios con las medidas de mitigación propuestas?</v>
      </c>
      <c r="F11" s="319"/>
      <c r="H11" s="306">
        <f>IF(F$7=0,0,F11/F$7/5)</f>
        <v>0</v>
      </c>
      <c r="J11" s="319"/>
      <c r="L11" s="306">
        <f>IF(J$7=0,0,J11/J$7/5)</f>
        <v>0</v>
      </c>
      <c r="N11" s="319"/>
      <c r="P11" s="306">
        <f>IF(N$7=0,0,N11/N$7/5)</f>
        <v>0</v>
      </c>
      <c r="R11" s="319"/>
      <c r="T11" s="306">
        <f>IF(R$7=0,0,R11/R$7/5)</f>
        <v>0</v>
      </c>
      <c r="V11" s="315"/>
    </row>
    <row r="12" spans="1:22" s="303" customFormat="1" ht="36" customHeight="1">
      <c r="A12" s="313">
        <v>18</v>
      </c>
      <c r="B12" s="302">
        <v>2</v>
      </c>
      <c r="D12" s="304" t="str">
        <f>HLOOKUP(CONCATENATE('1. Dashboard'!$A$3," Checklists"),checklists,A12,FALSE)</f>
        <v>Cuando es aplicable, ¿existe consistencia entre el lenguaje de Contratación Directa utilizado para la justificación en el Anexo III y el POD, con la debida consideración y referencia a la cláusula específica de la póliza, importe involucrado, y nombre de la empresa?</v>
      </c>
      <c r="F12" s="319"/>
      <c r="H12" s="306">
        <f>IF(F$7=0,0,F12/F$7/5)</f>
        <v>0</v>
      </c>
      <c r="J12" s="319"/>
      <c r="L12" s="306">
        <f>IF(J$7=0,0,J12/J$7/5)</f>
        <v>0</v>
      </c>
      <c r="N12" s="319"/>
      <c r="P12" s="306">
        <f>IF(N$7=0,0,N12/N$7/5)</f>
        <v>0</v>
      </c>
      <c r="R12" s="319"/>
      <c r="T12" s="306">
        <f>IF(R$7=0,0,R12/R$7/5)</f>
        <v>0</v>
      </c>
      <c r="V12" s="315"/>
    </row>
    <row r="13" spans="1:22" s="303" customFormat="1" ht="64.2" customHeight="1">
      <c r="A13" s="313">
        <v>19</v>
      </c>
      <c r="B13" s="302">
        <v>3</v>
      </c>
      <c r="D13" s="304" t="str">
        <f>HLOOKUP(CONCATENATE('1. Dashboard'!$A$3," Checklists"),checklists,A13,FALSE)</f>
        <v>¿Existe consistencia con el primer desembolso previo a las condiciones?</v>
      </c>
      <c r="F13" s="319"/>
      <c r="H13" s="306">
        <f>IF(F$7=0,0,F13/F$7/5)</f>
        <v>0</v>
      </c>
      <c r="J13" s="319"/>
      <c r="L13" s="306">
        <f>IF(J$7=0,0,J13/J$7/5)</f>
        <v>0</v>
      </c>
      <c r="N13" s="319"/>
      <c r="P13" s="306">
        <f>IF(N$7=0,0,N13/N$7/5)</f>
        <v>0</v>
      </c>
      <c r="R13" s="319"/>
      <c r="T13" s="306">
        <f>IF(R$7=0,0,R13/R$7/5)</f>
        <v>0</v>
      </c>
      <c r="V13" s="315"/>
    </row>
    <row r="14" spans="1:22" s="303" customFormat="1" ht="36" customHeight="1">
      <c r="A14" s="313">
        <v>20</v>
      </c>
      <c r="B14" s="302">
        <v>4</v>
      </c>
      <c r="D14" s="304" t="str">
        <f>HLOOKUP(CONCATENATE('1. Dashboard'!$A$3," Checklists"),checklists,A14,FALSE)</f>
        <v>La información que describe los subsistemas de gestión financiera ha sido discutida y confirmada con la OE y el gobierno</v>
      </c>
      <c r="F14" s="319"/>
      <c r="H14" s="306">
        <f>IF(F$7=0,0,F14/F$7/5)</f>
        <v>0</v>
      </c>
      <c r="J14" s="319"/>
      <c r="L14" s="306">
        <f>IF(J$7=0,0,J14/J$7/5)</f>
        <v>0</v>
      </c>
      <c r="N14" s="319"/>
      <c r="P14" s="306">
        <f>IF(N$7=0,0,N14/N$7/5)</f>
        <v>0</v>
      </c>
      <c r="R14" s="319"/>
      <c r="T14" s="306">
        <f>IF(R$7=0,0,R14/R$7/5)</f>
        <v>0</v>
      </c>
      <c r="V14" s="315"/>
    </row>
    <row r="15" spans="1:22" s="303" customFormat="1" ht="36" customHeight="1">
      <c r="A15" s="313">
        <v>21</v>
      </c>
      <c r="B15" s="302">
        <v>5</v>
      </c>
      <c r="D15" s="304" t="str">
        <f>HLOOKUP(CONCATENATE('1. Dashboard'!$A$3," Checklists"),checklists,A15,FALSE)</f>
        <v>% de calidad de los procesos de licitación pública internacional (LPI)</v>
      </c>
      <c r="F15" s="319"/>
      <c r="H15" s="306">
        <f>IF(F$7=0,0,F15/F$7/5)</f>
        <v>0</v>
      </c>
      <c r="J15" s="319"/>
      <c r="L15" s="306">
        <f>IF(J$7=0,0,J15/J$7/5)</f>
        <v>0</v>
      </c>
      <c r="N15" s="319"/>
      <c r="P15" s="306">
        <f>IF(N$7=0,0,N15/N$7/5)</f>
        <v>0</v>
      </c>
      <c r="R15" s="319"/>
      <c r="T15" s="306">
        <f>IF(R$7=0,0,R15/R$7/5)</f>
        <v>0</v>
      </c>
      <c r="V15" s="315"/>
    </row>
    <row r="16" spans="1:22" ht="8.4" customHeight="1">
      <c r="A16" s="312"/>
    </row>
    <row r="17" spans="1:20" ht="26.4" customHeight="1">
      <c r="A17" s="312">
        <v>41</v>
      </c>
      <c r="B17" s="551">
        <f>HLOOKUP(CONCATENATE('1. Dashboard'!$A$3," Checklists"),checklists,A17,FALSE)</f>
        <v>0</v>
      </c>
      <c r="C17" s="552"/>
      <c r="D17" s="553"/>
      <c r="H17" s="307">
        <f>SUM(H11:H15)</f>
        <v>0</v>
      </c>
      <c r="L17" s="307">
        <f>SUM(L11:L15)</f>
        <v>0</v>
      </c>
      <c r="P17" s="307">
        <f>SUM(P11:P15)</f>
        <v>0</v>
      </c>
      <c r="T17" s="307">
        <f>SUM(T11:T15)</f>
        <v>0</v>
      </c>
    </row>
    <row r="18" spans="1:20">
      <c r="A18" s="312"/>
    </row>
  </sheetData>
  <mergeCells count="16">
    <mergeCell ref="B17:D17"/>
    <mergeCell ref="B9:D9"/>
    <mergeCell ref="F9:H9"/>
    <mergeCell ref="J9:L9"/>
    <mergeCell ref="N9:P9"/>
    <mergeCell ref="R9:T9"/>
    <mergeCell ref="B7:D7"/>
    <mergeCell ref="F7:H7"/>
    <mergeCell ref="J7:L7"/>
    <mergeCell ref="N7:P7"/>
    <mergeCell ref="R7:T7"/>
    <mergeCell ref="B5:D5"/>
    <mergeCell ref="F5:H5"/>
    <mergeCell ref="J5:L5"/>
    <mergeCell ref="N5:P5"/>
    <mergeCell ref="R5:T5"/>
  </mergeCells>
  <dataValidations count="1">
    <dataValidation type="whole" operator="lessThanOrEqual" allowBlank="1" showInputMessage="1" showErrorMessage="1" error="El número ingresado no puede ser mayor a la cantidad de Anexos III realizados en el Quarter" sqref="F11:F15 J11:J15 N11:N15 R11:R15" xr:uid="{902F1D62-4F75-4673-AF28-E41E694AF862}">
      <formula1>F7</formula1>
    </dataValidation>
  </dataValidations>
  <hyperlinks>
    <hyperlink ref="V2" r:id="rId1" display="Go to Manual de Indicadores" xr:uid="{6FEBFD1E-D87A-46D3-852D-2E861DE4B18E}"/>
  </hyperlinks>
  <pageMargins left="0.7" right="0.7" top="0.75" bottom="0.75" header="0.3" footer="0.3"/>
  <pageSetup paperSize="9" scale="53" fitToHeight="0" orientation="portrait"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FB2A2-DB7A-4424-A216-ED4BC7B8BB62}">
  <sheetPr>
    <tabColor rgb="FFFFFF66"/>
    <pageSetUpPr fitToPage="1"/>
  </sheetPr>
  <dimension ref="A1:W22"/>
  <sheetViews>
    <sheetView showGridLines="0" topLeftCell="A4" zoomScale="70" zoomScaleNormal="70" workbookViewId="0">
      <selection activeCell="G11" sqref="G11"/>
    </sheetView>
  </sheetViews>
  <sheetFormatPr defaultColWidth="9" defaultRowHeight="12.6"/>
  <cols>
    <col min="1" max="1" width="2.453125" style="311" customWidth="1"/>
    <col min="2" max="2" width="5.90625" style="299" customWidth="1"/>
    <col min="3" max="3" width="1.26953125" style="299" customWidth="1"/>
    <col min="4" max="4" width="65.36328125" style="299" bestFit="1" customWidth="1"/>
    <col min="5" max="5" width="1.26953125" style="299" customWidth="1"/>
    <col min="6" max="6" width="9" style="299"/>
    <col min="7" max="7" width="1.26953125" style="299" customWidth="1"/>
    <col min="8" max="8" width="6.90625" style="299" customWidth="1"/>
    <col min="9" max="9" width="1.453125" style="299" customWidth="1"/>
    <col min="10" max="10" width="9" style="299"/>
    <col min="11" max="11" width="1.26953125" style="299" customWidth="1"/>
    <col min="12" max="12" width="6.90625" style="299" customWidth="1"/>
    <col min="13" max="13" width="1.453125" style="299" customWidth="1"/>
    <col min="14" max="14" width="9" style="299"/>
    <col min="15" max="15" width="1.26953125" style="299" customWidth="1"/>
    <col min="16" max="16" width="6.90625" style="299" customWidth="1"/>
    <col min="17" max="17" width="1.453125" style="299" customWidth="1"/>
    <col min="18" max="18" width="9" style="299"/>
    <col min="19" max="19" width="1.26953125" style="299" customWidth="1"/>
    <col min="20" max="20" width="6.90625" style="299" customWidth="1"/>
    <col min="21" max="21" width="3" style="299" customWidth="1"/>
    <col min="22" max="22" width="29.453125" style="299" customWidth="1"/>
    <col min="23" max="16384" width="9" style="299"/>
  </cols>
  <sheetData>
    <row r="1" spans="1:23" s="311" customFormat="1"/>
    <row r="2" spans="1:23" ht="28.8">
      <c r="B2" s="300" t="str">
        <f>CONCATENATE("ICB Checklist - ",'1. Dashboard'!$A$2," 2018")</f>
        <v>ICB Checklist - HQ 2018</v>
      </c>
      <c r="V2" s="320" t="s">
        <v>587</v>
      </c>
    </row>
    <row r="5" spans="1:23" ht="25.2" customHeight="1">
      <c r="A5" s="312"/>
      <c r="B5" s="548" t="str">
        <f>+'2. Work Plan'!I16</f>
        <v>% de calidad de los procesos de licitación pública internacional (LPI)</v>
      </c>
      <c r="C5" s="549"/>
      <c r="D5" s="550" t="str">
        <f>+'2. Work Plan'!I16</f>
        <v>% de calidad de los procesos de licitación pública internacional (LPI)</v>
      </c>
      <c r="F5" s="548" t="s">
        <v>96</v>
      </c>
      <c r="G5" s="549"/>
      <c r="H5" s="550"/>
      <c r="J5" s="548" t="s">
        <v>102</v>
      </c>
      <c r="K5" s="549"/>
      <c r="L5" s="550"/>
      <c r="N5" s="548" t="s">
        <v>115</v>
      </c>
      <c r="O5" s="549"/>
      <c r="P5" s="550"/>
      <c r="R5" s="548" t="s">
        <v>122</v>
      </c>
      <c r="S5" s="549"/>
      <c r="T5" s="550"/>
    </row>
    <row r="6" spans="1:23" ht="8.4" customHeight="1">
      <c r="A6" s="312"/>
    </row>
    <row r="7" spans="1:23" s="303" customFormat="1" ht="36" customHeight="1">
      <c r="A7" s="313">
        <v>38</v>
      </c>
      <c r="B7" s="551" t="s">
        <v>590</v>
      </c>
      <c r="C7" s="552"/>
      <c r="D7" s="553"/>
      <c r="F7" s="560">
        <v>4</v>
      </c>
      <c r="G7" s="561"/>
      <c r="H7" s="562"/>
      <c r="I7" s="317"/>
      <c r="J7" s="560"/>
      <c r="K7" s="561"/>
      <c r="L7" s="562"/>
      <c r="M7" s="317"/>
      <c r="N7" s="560"/>
      <c r="O7" s="561"/>
      <c r="P7" s="562"/>
      <c r="Q7" s="317"/>
      <c r="R7" s="560"/>
      <c r="S7" s="561"/>
      <c r="T7" s="562"/>
      <c r="W7" s="299"/>
    </row>
    <row r="9" spans="1:23" s="303" customFormat="1" ht="36" customHeight="1">
      <c r="A9" s="313"/>
      <c r="B9" s="551"/>
      <c r="C9" s="552"/>
      <c r="D9" s="553"/>
      <c r="F9" s="557" t="s">
        <v>591</v>
      </c>
      <c r="G9" s="558"/>
      <c r="H9" s="559"/>
      <c r="J9" s="557" t="s">
        <v>591</v>
      </c>
      <c r="K9" s="558"/>
      <c r="L9" s="559"/>
      <c r="N9" s="557" t="s">
        <v>591</v>
      </c>
      <c r="O9" s="558"/>
      <c r="P9" s="559"/>
      <c r="R9" s="557" t="s">
        <v>591</v>
      </c>
      <c r="S9" s="558"/>
      <c r="T9" s="559"/>
      <c r="V9" s="301" t="str">
        <f>IF('1. Dashboard'!A3="ES","Comentarios","Comments")</f>
        <v>Comentarios</v>
      </c>
    </row>
    <row r="10" spans="1:23" ht="8.4" customHeight="1">
      <c r="A10" s="312"/>
    </row>
    <row r="11" spans="1:23" s="303" customFormat="1" ht="36" customHeight="1">
      <c r="A11" s="313">
        <v>23</v>
      </c>
      <c r="B11" s="302">
        <v>1</v>
      </c>
      <c r="D11" s="304" t="str">
        <f>HLOOKUP(CONCATENATE('1. Dashboard'!$A$3," Checklists"),checklists,A11,FALSE)</f>
        <v xml:space="preserve">¿El número de ofertas recibidas fue de al menos 3 participantes? </v>
      </c>
      <c r="F11" s="318"/>
      <c r="H11" s="306">
        <f>IF(F$7=0,0,F11/F$7/8)</f>
        <v>0</v>
      </c>
      <c r="J11" s="318"/>
      <c r="L11" s="306">
        <f>IF(J$7=0,0,J11/J$7/8)</f>
        <v>0</v>
      </c>
      <c r="N11" s="318"/>
      <c r="P11" s="306">
        <f>IF(N$7=0,0,N11/N$7/8)</f>
        <v>0</v>
      </c>
      <c r="R11" s="318"/>
      <c r="T11" s="306">
        <f>IF(R$7=0,0,R11/R$7/8)</f>
        <v>0</v>
      </c>
      <c r="V11" s="315"/>
    </row>
    <row r="12" spans="1:23" s="303" customFormat="1" ht="36" customHeight="1">
      <c r="A12" s="313">
        <v>24</v>
      </c>
      <c r="B12" s="302">
        <v>2</v>
      </c>
      <c r="D12" s="304" t="str">
        <f>HLOOKUP(CONCATENATE('1. Dashboard'!$A$3," Checklists"),checklists,A12,FALSE)</f>
        <v>¿Hubo ausencia de enmiendas sustantivas[1] a los pliegos de la LPI? Por ejemplo, con ocasión de preguntas aclaratorias o por debilidades en las especificaciones técnicas</v>
      </c>
      <c r="F12" s="318"/>
      <c r="H12" s="306">
        <f t="shared" ref="H12:H18" si="0">IF(F$7=0,0,F12/F$7/8)</f>
        <v>0</v>
      </c>
      <c r="J12" s="318"/>
      <c r="L12" s="306">
        <f t="shared" ref="L12:L18" si="1">IF(J$7=0,0,J12/J$7/8)</f>
        <v>0</v>
      </c>
      <c r="N12" s="318"/>
      <c r="P12" s="306">
        <f t="shared" ref="P12:P18" si="2">IF(N$7=0,0,N12/N$7/8)</f>
        <v>0</v>
      </c>
      <c r="R12" s="318"/>
      <c r="T12" s="306">
        <f t="shared" ref="T12:T18" si="3">IF(R$7=0,0,R12/R$7/8)</f>
        <v>0</v>
      </c>
      <c r="V12" s="315"/>
    </row>
    <row r="13" spans="1:23" s="303" customFormat="1" ht="36" customHeight="1">
      <c r="A13" s="313">
        <v>25</v>
      </c>
      <c r="B13" s="302">
        <v>3</v>
      </c>
      <c r="D13" s="304" t="str">
        <f>HLOOKUP(CONCATENATE('1. Dashboard'!$A$3," Checklists"),checklists,A13,FALSE)</f>
        <v xml:space="preserve">¿Hubo ausencia de protestas/quejas/reclamos durante el proceso de la LPI? </v>
      </c>
      <c r="F13" s="318"/>
      <c r="H13" s="306">
        <f t="shared" si="0"/>
        <v>0</v>
      </c>
      <c r="J13" s="318"/>
      <c r="L13" s="306">
        <f t="shared" si="1"/>
        <v>0</v>
      </c>
      <c r="N13" s="318"/>
      <c r="P13" s="306">
        <f t="shared" si="2"/>
        <v>0</v>
      </c>
      <c r="R13" s="318"/>
      <c r="T13" s="306">
        <f t="shared" si="3"/>
        <v>0</v>
      </c>
      <c r="V13" s="315"/>
    </row>
    <row r="14" spans="1:23" s="303" customFormat="1" ht="36" customHeight="1">
      <c r="A14" s="313">
        <v>26</v>
      </c>
      <c r="B14" s="302">
        <v>4</v>
      </c>
      <c r="D14" s="304" t="str">
        <f>HLOOKUP(CONCATENATE('1. Dashboard'!$A$3," Checklists"),checklists,A14,FALSE)</f>
        <v>La diferencia entre el precio estimado y el precio final adjudicado fue menor al 20%? (Es indiferente si hubo incremento o disminución, solo se quiere saber si hubo una brecha entre lo estimado y lo adjudicado)</v>
      </c>
      <c r="F14" s="318"/>
      <c r="H14" s="306">
        <f t="shared" si="0"/>
        <v>0</v>
      </c>
      <c r="J14" s="318"/>
      <c r="L14" s="306">
        <f t="shared" si="1"/>
        <v>0</v>
      </c>
      <c r="N14" s="318"/>
      <c r="P14" s="306">
        <f t="shared" si="2"/>
        <v>0</v>
      </c>
      <c r="R14" s="318"/>
      <c r="T14" s="306">
        <f t="shared" si="3"/>
        <v>0</v>
      </c>
      <c r="V14" s="315"/>
    </row>
    <row r="15" spans="1:23" s="303" customFormat="1" ht="41.4" customHeight="1">
      <c r="A15" s="313">
        <v>27</v>
      </c>
      <c r="B15" s="302">
        <v>5</v>
      </c>
      <c r="D15" s="304" t="str">
        <f>HLOOKUP(CONCATENATE('1. Dashboard'!$A$3," Checklists"),checklists,A15,FALSE)</f>
        <v xml:space="preserve">¿El proceso de licitación fue declarado nulo o desierto? </v>
      </c>
      <c r="F15" s="318"/>
      <c r="H15" s="306">
        <f t="shared" si="0"/>
        <v>0</v>
      </c>
      <c r="J15" s="318"/>
      <c r="L15" s="306">
        <f t="shared" si="1"/>
        <v>0</v>
      </c>
      <c r="N15" s="318"/>
      <c r="P15" s="306">
        <f t="shared" si="2"/>
        <v>0</v>
      </c>
      <c r="R15" s="318"/>
      <c r="T15" s="306">
        <f t="shared" si="3"/>
        <v>0</v>
      </c>
      <c r="V15" s="315"/>
    </row>
    <row r="16" spans="1:23" s="303" customFormat="1" ht="36" customHeight="1">
      <c r="A16" s="313">
        <v>28</v>
      </c>
      <c r="B16" s="302">
        <v>6</v>
      </c>
      <c r="D16" s="304" t="str">
        <f>HLOOKUP(CONCATENATE('1. Dashboard'!$A$3," Checklists"),checklists,A16,FALSE)</f>
        <v xml:space="preserve">¿Hubo ausencia de adendas/enmiendas en el precio del contrato mayores al 15%? </v>
      </c>
      <c r="F16" s="318"/>
      <c r="H16" s="306">
        <f t="shared" si="0"/>
        <v>0</v>
      </c>
      <c r="J16" s="318"/>
      <c r="L16" s="306">
        <f t="shared" si="1"/>
        <v>0</v>
      </c>
      <c r="N16" s="318"/>
      <c r="P16" s="306">
        <f t="shared" si="2"/>
        <v>0</v>
      </c>
      <c r="R16" s="318"/>
      <c r="T16" s="306">
        <f t="shared" si="3"/>
        <v>0</v>
      </c>
      <c r="V16" s="315"/>
    </row>
    <row r="17" spans="1:22" s="303" customFormat="1" ht="36" customHeight="1">
      <c r="A17" s="313">
        <v>29</v>
      </c>
      <c r="B17" s="302">
        <v>7</v>
      </c>
      <c r="D17" s="304" t="str">
        <f>HLOOKUP(CONCATENATE('1. Dashboard'!$A$3," Checklists"),checklists,A17,FALSE)</f>
        <v>¿Hubo ausencia de adendas/enmiendas al plazo de ejecución del contrato? (En tanto se requirió CO del Especialista de Adquisiciones para ello)</v>
      </c>
      <c r="F17" s="318"/>
      <c r="H17" s="306">
        <f t="shared" si="0"/>
        <v>0</v>
      </c>
      <c r="J17" s="318"/>
      <c r="L17" s="306">
        <f t="shared" si="1"/>
        <v>0</v>
      </c>
      <c r="N17" s="318"/>
      <c r="P17" s="306">
        <f t="shared" si="2"/>
        <v>0</v>
      </c>
      <c r="R17" s="318"/>
      <c r="T17" s="306">
        <f t="shared" si="3"/>
        <v>0</v>
      </c>
      <c r="V17" s="315"/>
    </row>
    <row r="18" spans="1:22" s="303" customFormat="1" ht="36" customHeight="1">
      <c r="A18" s="313">
        <v>30</v>
      </c>
      <c r="B18" s="302">
        <v>8</v>
      </c>
      <c r="D18" s="304" t="str">
        <f>HLOOKUP(CONCATENATE('1. Dashboard'!$A$3," Checklists"),checklists,A18,FALSE)</f>
        <v>% de cumplimiento del T&amp;L &amp; mejora en la calidad del reporte</v>
      </c>
      <c r="F18" s="318"/>
      <c r="H18" s="306">
        <f t="shared" si="0"/>
        <v>0</v>
      </c>
      <c r="J18" s="318"/>
      <c r="L18" s="306">
        <f t="shared" si="1"/>
        <v>0</v>
      </c>
      <c r="N18" s="318"/>
      <c r="P18" s="306">
        <f t="shared" si="2"/>
        <v>0</v>
      </c>
      <c r="R18" s="318"/>
      <c r="T18" s="306">
        <f t="shared" si="3"/>
        <v>0</v>
      </c>
      <c r="V18" s="315"/>
    </row>
    <row r="19" spans="1:22" ht="8.4" customHeight="1">
      <c r="A19" s="312"/>
    </row>
    <row r="20" spans="1:22" ht="26.4" customHeight="1">
      <c r="A20" s="312">
        <v>41</v>
      </c>
      <c r="B20" s="551">
        <f>HLOOKUP(CONCATENATE('1. Dashboard'!$A$3," Checklists"),checklists,A20,FALSE)</f>
        <v>0</v>
      </c>
      <c r="C20" s="552"/>
      <c r="D20" s="553"/>
      <c r="H20" s="307">
        <f>SUM(H11:H18)</f>
        <v>0</v>
      </c>
      <c r="L20" s="307">
        <f>SUM(L11:L18)</f>
        <v>0</v>
      </c>
      <c r="P20" s="307">
        <f>SUM(P11:P18)</f>
        <v>0</v>
      </c>
      <c r="T20" s="307">
        <f>SUM(T11:T18)</f>
        <v>0</v>
      </c>
    </row>
    <row r="21" spans="1:22">
      <c r="A21" s="312"/>
    </row>
    <row r="22" spans="1:22">
      <c r="A22" s="312"/>
    </row>
  </sheetData>
  <mergeCells count="16">
    <mergeCell ref="B20:D20"/>
    <mergeCell ref="B9:D9"/>
    <mergeCell ref="F9:H9"/>
    <mergeCell ref="J9:L9"/>
    <mergeCell ref="N9:P9"/>
    <mergeCell ref="R9:T9"/>
    <mergeCell ref="B7:D7"/>
    <mergeCell ref="F7:H7"/>
    <mergeCell ref="J7:L7"/>
    <mergeCell ref="N7:P7"/>
    <mergeCell ref="R7:T7"/>
    <mergeCell ref="B5:D5"/>
    <mergeCell ref="F5:H5"/>
    <mergeCell ref="J5:L5"/>
    <mergeCell ref="N5:P5"/>
    <mergeCell ref="R5:T5"/>
  </mergeCells>
  <dataValidations count="1">
    <dataValidation type="whole" operator="lessThanOrEqual" allowBlank="1" showInputMessage="1" showErrorMessage="1" error="El número ingresado no puede ser mayor a la cantidad de ICB realizados en el Quarter" sqref="F11:F18 J11:J18 N11:N18 R11:R18" xr:uid="{A1EB6325-968A-4C2B-B767-C21EEC04C99D}">
      <formula1>F$7</formula1>
    </dataValidation>
  </dataValidations>
  <hyperlinks>
    <hyperlink ref="V2" r:id="rId1" display="Go to Manual de Indicadores" xr:uid="{A30A915A-7436-4CDB-BB66-F1BB5400C758}"/>
  </hyperlinks>
  <pageMargins left="0.7" right="0.7" top="0.75" bottom="0.75" header="0.3" footer="0.3"/>
  <pageSetup paperSize="9" scale="53" fitToHeight="0" orientation="portrait"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DEDD9-44E1-4FB1-9F2A-15EB73455D27}">
  <sheetPr>
    <tabColor rgb="FFFFFF66"/>
    <pageSetUpPr fitToPage="1"/>
  </sheetPr>
  <dimension ref="A2:V13"/>
  <sheetViews>
    <sheetView showGridLines="0" zoomScale="70" zoomScaleNormal="70" workbookViewId="0">
      <selection activeCell="F11" sqref="F11"/>
    </sheetView>
  </sheetViews>
  <sheetFormatPr defaultColWidth="9" defaultRowHeight="12.6"/>
  <cols>
    <col min="1" max="1" width="2.26953125" style="311" customWidth="1"/>
    <col min="2" max="2" width="5.90625" style="299" customWidth="1"/>
    <col min="3" max="3" width="1.26953125" style="299" customWidth="1"/>
    <col min="4" max="4" width="65.36328125" style="299" bestFit="1" customWidth="1"/>
    <col min="5" max="5" width="1.26953125" style="299" customWidth="1"/>
    <col min="6" max="6" width="9" style="299"/>
    <col min="7" max="7" width="1.26953125" style="299" customWidth="1"/>
    <col min="8" max="8" width="6.90625" style="299" customWidth="1"/>
    <col min="9" max="9" width="1.453125" style="299" customWidth="1"/>
    <col min="10" max="10" width="9" style="299"/>
    <col min="11" max="11" width="1.26953125" style="299" customWidth="1"/>
    <col min="12" max="12" width="6.90625" style="299" customWidth="1"/>
    <col min="13" max="13" width="1.453125" style="299" customWidth="1"/>
    <col min="14" max="14" width="9" style="299"/>
    <col min="15" max="15" width="1.26953125" style="299" customWidth="1"/>
    <col min="16" max="16" width="6.90625" style="299" customWidth="1"/>
    <col min="17" max="17" width="1.453125" style="299" customWidth="1"/>
    <col min="18" max="18" width="9" style="299"/>
    <col min="19" max="19" width="1.26953125" style="299" customWidth="1"/>
    <col min="20" max="20" width="6.90625" style="299" customWidth="1"/>
    <col min="21" max="21" width="9" style="299"/>
    <col min="22" max="22" width="29.453125" style="299" customWidth="1"/>
    <col min="23" max="16384" width="9" style="299"/>
  </cols>
  <sheetData>
    <row r="2" spans="1:22" ht="28.8">
      <c r="B2" s="300" t="str">
        <f>CONCATENATE("T&amp;L Checklist - ",'1. Dashboard'!$A$2," 2018")</f>
        <v>T&amp;L Checklist - HQ 2018</v>
      </c>
      <c r="V2" s="320" t="s">
        <v>587</v>
      </c>
    </row>
    <row r="5" spans="1:22" ht="25.2" customHeight="1">
      <c r="A5" s="312"/>
      <c r="B5" s="548" t="str">
        <f>+'2. Work Plan'!I61</f>
        <v>5% (hasta 10%) de ahorros reales en el presupuesto administrativo aprobado 2018 (VPC)</v>
      </c>
      <c r="C5" s="549"/>
      <c r="D5" s="550" t="str">
        <f>+'2. Work Plan'!I61</f>
        <v>5% (hasta 10%) de ahorros reales en el presupuesto administrativo aprobado 2018 (VPC)</v>
      </c>
      <c r="F5" s="548" t="s">
        <v>526</v>
      </c>
      <c r="G5" s="549"/>
      <c r="H5" s="550"/>
      <c r="J5" s="548" t="s">
        <v>134</v>
      </c>
      <c r="K5" s="549"/>
      <c r="L5" s="550"/>
      <c r="N5" s="548" t="s">
        <v>527</v>
      </c>
      <c r="O5" s="549"/>
      <c r="P5" s="550"/>
      <c r="R5" s="548" t="s">
        <v>35</v>
      </c>
      <c r="S5" s="549"/>
      <c r="T5" s="550"/>
      <c r="V5" s="301" t="str">
        <f>IF('1. Dashboard'!A3="ES","Comentarios","Comments")</f>
        <v>Comentarios</v>
      </c>
    </row>
    <row r="6" spans="1:22">
      <c r="A6" s="312"/>
    </row>
    <row r="7" spans="1:22" s="303" customFormat="1" ht="36" customHeight="1">
      <c r="A7" s="313">
        <v>32</v>
      </c>
      <c r="B7" s="302">
        <v>1</v>
      </c>
      <c r="D7" s="304" t="str">
        <f>HLOOKUP(CONCATENATE('1. Dashboard'!$A$3," Checklists"),checklists,A7,FALSE)</f>
        <v>¿Realicé yo mismo la carga sin ayuda del administrador del sistema?</v>
      </c>
      <c r="F7" s="305" t="s">
        <v>38</v>
      </c>
      <c r="H7" s="306">
        <f>IF(F7="yes",0.2,0)</f>
        <v>0</v>
      </c>
      <c r="J7" s="305" t="s">
        <v>38</v>
      </c>
      <c r="L7" s="306">
        <f>IF(J7="yes",0.2,0)</f>
        <v>0</v>
      </c>
      <c r="N7" s="305" t="s">
        <v>38</v>
      </c>
      <c r="P7" s="306">
        <f>IF(N7="yes",0.2,0)</f>
        <v>0</v>
      </c>
      <c r="R7" s="305" t="s">
        <v>38</v>
      </c>
      <c r="T7" s="306">
        <f>IF(R7="yes",0.2,0)</f>
        <v>0</v>
      </c>
      <c r="V7" s="315"/>
    </row>
    <row r="8" spans="1:22" s="303" customFormat="1" ht="36" customHeight="1">
      <c r="A8" s="313">
        <v>33</v>
      </c>
      <c r="B8" s="302">
        <v>2</v>
      </c>
      <c r="D8" s="304" t="str">
        <f>HLOOKUP(CONCATENATE('1. Dashboard'!$A$3," Checklists"),checklists,A8,FALSE)</f>
        <v xml:space="preserve">¿Registré de la mejor manera posible y según mi mejor conocimiento correctamente el tiempo a cada actividad en la que estuve trabajando? </v>
      </c>
      <c r="F8" s="305" t="s">
        <v>38</v>
      </c>
      <c r="H8" s="306">
        <f>IF(F8="yes",0.2,0)</f>
        <v>0</v>
      </c>
      <c r="J8" s="305" t="s">
        <v>38</v>
      </c>
      <c r="L8" s="306">
        <f>IF(J8="yes",0.2,0)</f>
        <v>0</v>
      </c>
      <c r="N8" s="305" t="s">
        <v>38</v>
      </c>
      <c r="P8" s="306">
        <f>IF(N8="yes",0.2,0)</f>
        <v>0</v>
      </c>
      <c r="R8" s="305" t="s">
        <v>38</v>
      </c>
      <c r="T8" s="306">
        <f>IF(R8="yes",0.2,0)</f>
        <v>0</v>
      </c>
      <c r="V8" s="315"/>
    </row>
    <row r="9" spans="1:22" s="303" customFormat="1" ht="36" customHeight="1">
      <c r="A9" s="313">
        <v>34</v>
      </c>
      <c r="B9" s="302">
        <v>3</v>
      </c>
      <c r="D9" s="304" t="str">
        <f>HLOOKUP(CONCATENATE('1. Dashboard'!$A$3," Checklists"),checklists,A9,FALSE)</f>
        <v>¿Registré correctamente las horas en las que tomé licencias, el banco estuvo cerrado, hice teleworking, etc.?</v>
      </c>
      <c r="F9" s="305" t="s">
        <v>38</v>
      </c>
      <c r="H9" s="306">
        <f>IF(F9="yes",0.2,0)</f>
        <v>0</v>
      </c>
      <c r="J9" s="305" t="s">
        <v>38</v>
      </c>
      <c r="L9" s="306">
        <f>IF(J9="yes",0.2,0)</f>
        <v>0</v>
      </c>
      <c r="N9" s="305" t="s">
        <v>38</v>
      </c>
      <c r="P9" s="306">
        <f>IF(N9="yes",0.2,0)</f>
        <v>0</v>
      </c>
      <c r="R9" s="305" t="s">
        <v>38</v>
      </c>
      <c r="T9" s="306">
        <f>IF(R9="yes",0.2,0)</f>
        <v>0</v>
      </c>
      <c r="V9" s="315"/>
    </row>
    <row r="10" spans="1:22" s="303" customFormat="1" ht="36" customHeight="1">
      <c r="A10" s="313">
        <v>35</v>
      </c>
      <c r="B10" s="302">
        <v>4</v>
      </c>
      <c r="D10" s="304" t="str">
        <f>HLOOKUP(CONCATENATE('1. Dashboard'!$A$3," Checklists"),checklists,A10,FALSE)</f>
        <v>¿Considero que la distribución de mi tiempo registrado en las diferentes tareas tiene cierta lógica con mi rol en FMP?</v>
      </c>
      <c r="F10" s="305" t="s">
        <v>38</v>
      </c>
      <c r="H10" s="306">
        <f>IF(F10="yes",0.2,0)</f>
        <v>0</v>
      </c>
      <c r="J10" s="305" t="s">
        <v>38</v>
      </c>
      <c r="L10" s="306">
        <f>IF(J10="yes",0.2,0)</f>
        <v>0</v>
      </c>
      <c r="N10" s="305" t="s">
        <v>38</v>
      </c>
      <c r="P10" s="306">
        <f>IF(N10="yes",0.2,0)</f>
        <v>0</v>
      </c>
      <c r="R10" s="305" t="s">
        <v>38</v>
      </c>
      <c r="T10" s="306">
        <f>IF(R10="yes",0.2,0)</f>
        <v>0</v>
      </c>
      <c r="V10" s="315"/>
    </row>
    <row r="11" spans="1:22" s="303" customFormat="1" ht="36" customHeight="1">
      <c r="A11" s="313">
        <v>36</v>
      </c>
      <c r="B11" s="302">
        <v>5</v>
      </c>
      <c r="D11" s="304">
        <f>HLOOKUP(CONCATENATE('1. Dashboard'!$A$3," Checklists"),checklists,A11,FALSE)</f>
        <v>0</v>
      </c>
      <c r="F11" s="305" t="s">
        <v>38</v>
      </c>
      <c r="H11" s="306">
        <f>IF(F11="yes",0.2,0)</f>
        <v>0</v>
      </c>
      <c r="J11" s="305" t="s">
        <v>38</v>
      </c>
      <c r="L11" s="306">
        <f>IF(J11="yes",0.2,0)</f>
        <v>0</v>
      </c>
      <c r="N11" s="305" t="s">
        <v>38</v>
      </c>
      <c r="P11" s="306">
        <f>IF(N11="yes",0.2,0)</f>
        <v>0</v>
      </c>
      <c r="R11" s="305" t="s">
        <v>38</v>
      </c>
      <c r="T11" s="306">
        <f>IF(R11="yes",0.2,0)</f>
        <v>0</v>
      </c>
      <c r="V11" s="315"/>
    </row>
    <row r="12" spans="1:22" ht="8.4" customHeight="1"/>
    <row r="13" spans="1:22" ht="26.4" customHeight="1">
      <c r="A13" s="312">
        <v>43</v>
      </c>
      <c r="B13" s="551">
        <f>HLOOKUP(CONCATENATE('1. Dashboard'!$A$3," Checklists"),checklists,A13,FALSE)</f>
        <v>0</v>
      </c>
      <c r="C13" s="552"/>
      <c r="D13" s="553"/>
      <c r="H13" s="307">
        <f>SUM(H7:H11)</f>
        <v>0</v>
      </c>
      <c r="L13" s="307">
        <f>SUM(L7:L11)</f>
        <v>0</v>
      </c>
      <c r="P13" s="307">
        <f>SUM(P7:P11)</f>
        <v>0</v>
      </c>
      <c r="T13" s="307">
        <f>SUM(T7:T11)</f>
        <v>0</v>
      </c>
    </row>
  </sheetData>
  <mergeCells count="6">
    <mergeCell ref="R5:T5"/>
    <mergeCell ref="B13:D13"/>
    <mergeCell ref="B5:D5"/>
    <mergeCell ref="F5:H5"/>
    <mergeCell ref="J5:L5"/>
    <mergeCell ref="N5:P5"/>
  </mergeCells>
  <hyperlinks>
    <hyperlink ref="V2" r:id="rId1" display="Go to Manual de Indicadores" xr:uid="{05C2A655-B6C5-41AA-8AA9-2997236DFCBC}"/>
  </hyperlinks>
  <pageMargins left="0.7" right="0.7" top="0.75" bottom="0.75" header="0.3" footer="0.3"/>
  <pageSetup paperSize="9" scale="53" fitToHeight="0"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9E229168-4F4C-4930-930F-1990B44B0B52}">
          <x14:formula1>
            <xm:f>DATA!$V$4:$V$6</xm:f>
          </x14:formula1>
          <xm:sqref>J7:J11 N7:N11 F7:F11 R7:R11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231B53566423D439E69DB42E9D6B095" ma:contentTypeVersion="4" ma:contentTypeDescription="Create a new document." ma:contentTypeScope="" ma:versionID="f5f8ea23a1f387bb3772460b3d633a2d">
  <xsd:schema xmlns:xsd="http://www.w3.org/2001/XMLSchema" xmlns:xs="http://www.w3.org/2001/XMLSchema" xmlns:p="http://schemas.microsoft.com/office/2006/metadata/properties" xmlns:ns2="4514f414-d341-4517-97ef-d693c1aa224b" xmlns:ns3="bd2103e9-b3c2-44e9-8e1d-c27569ebbf04" targetNamespace="http://schemas.microsoft.com/office/2006/metadata/properties" ma:root="true" ma:fieldsID="f462d469b347705f4971985c182ff735" ns2:_="" ns3:_="">
    <xsd:import namespace="4514f414-d341-4517-97ef-d693c1aa224b"/>
    <xsd:import namespace="bd2103e9-b3c2-44e9-8e1d-c27569ebbf0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514f414-d341-4517-97ef-d693c1aa22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d2103e9-b3c2-44e9-8e1d-c27569ebbf0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7EC68DC-E963-450B-8289-981A6C564037}">
  <ds:schemaRefs>
    <ds:schemaRef ds:uri="bd2103e9-b3c2-44e9-8e1d-c27569ebbf04"/>
    <ds:schemaRef ds:uri="http://schemas.microsoft.com/office/2006/documentManagement/types"/>
    <ds:schemaRef ds:uri="http://purl.org/dc/terms/"/>
    <ds:schemaRef ds:uri="4514f414-d341-4517-97ef-d693c1aa224b"/>
    <ds:schemaRef ds:uri="http://purl.org/dc/dcmitype/"/>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EA43F5BD-C9F7-44BE-8169-8618C7C1C5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514f414-d341-4517-97ef-d693c1aa224b"/>
    <ds:schemaRef ds:uri="bd2103e9-b3c2-44e9-8e1d-c27569ebbf0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5FAFC59-C1D0-4091-8602-B4D22519D5D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DATA</vt:lpstr>
      <vt:lpstr>1. Dashboard</vt:lpstr>
      <vt:lpstr>2. Work Plan</vt:lpstr>
      <vt:lpstr>EBP Checklist</vt:lpstr>
      <vt:lpstr>CPD Checklists</vt:lpstr>
      <vt:lpstr>ANEXO III Checklist</vt:lpstr>
      <vt:lpstr>ICB Checklist</vt:lpstr>
      <vt:lpstr>T&amp;L Checklist</vt:lpstr>
      <vt:lpstr>checklists</vt:lpstr>
      <vt:lpstr>data</vt:lpstr>
      <vt:lpstr>'ICB Checklist'!ICB_Checklist</vt:lpstr>
      <vt:lpstr>MBFS</vt:lpstr>
      <vt:lpstr>PLAN</vt:lpstr>
      <vt:lpstr>'2. Work Plan'!Print_Area</vt:lpstr>
    </vt:vector>
  </TitlesOfParts>
  <Manager/>
  <Company>Inter American Development Bank</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Meniw, Andres Edgardo;Eugenio Hillman</dc:creator>
  <cp:keywords/>
  <dc:description/>
  <cp:lastModifiedBy>Hernandez Gomez, Ana Maria</cp:lastModifiedBy>
  <cp:revision/>
  <dcterms:created xsi:type="dcterms:W3CDTF">2011-02-05T15:36:05Z</dcterms:created>
  <dcterms:modified xsi:type="dcterms:W3CDTF">2018-05-29T19:24:39Z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0x010100E231B53566423D439E69DB42E9D6B095</vt:lpwstr>
  </property>
</Properties>
</file>