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avidsa\Downloads\"/>
    </mc:Choice>
  </mc:AlternateContent>
  <bookViews>
    <workbookView xWindow="-17295" yWindow="1365" windowWidth="29040" windowHeight="357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V9" i="59"/>
  <c r="H17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J37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J38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K33" i="43"/>
  <c r="L32" i="43"/>
  <c r="G32" i="43"/>
  <c r="AH51" i="43"/>
  <c r="AJ33" i="43"/>
  <c r="AJ32" i="43"/>
  <c r="H51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J14" i="43"/>
  <c r="L12" i="43"/>
  <c r="J11" i="43"/>
  <c r="L9" i="43"/>
  <c r="K8" i="43"/>
  <c r="J7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J8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H20" i="61"/>
  <c r="T20" i="61"/>
  <c r="X16" i="43"/>
  <c r="P20" i="61"/>
  <c r="U16" i="43"/>
  <c r="H17" i="60"/>
  <c r="O13" i="43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G5" i="43"/>
  <c r="G11" i="43"/>
  <c r="AQ29" i="3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K5" i="43"/>
  <c r="AH5" i="43"/>
  <c r="L5" i="43"/>
  <c r="I5" i="43"/>
  <c r="AG9" i="33"/>
  <c r="AA10" i="43"/>
  <c r="Z5" i="43"/>
  <c r="O10" i="33"/>
  <c r="P13" i="33"/>
  <c r="AH9" i="33"/>
  <c r="AA5" i="43"/>
  <c r="AQ9" i="33"/>
  <c r="AG11" i="33"/>
  <c r="Y11" i="33"/>
  <c r="AH11" i="33"/>
  <c r="P9" i="33"/>
  <c r="Y9" i="33"/>
  <c r="X10" i="33"/>
  <c r="AQ10" i="33"/>
  <c r="AH10" i="33"/>
  <c r="Y10" i="33"/>
  <c r="AP10" i="33"/>
  <c r="AG10" i="33"/>
  <c r="X9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H51" i="33"/>
  <c r="F52" i="33"/>
  <c r="G53" i="33"/>
  <c r="F51" i="33"/>
  <c r="AA17" i="43"/>
  <c r="G9" i="33"/>
  <c r="Z62" i="43"/>
  <c r="Z60" i="43"/>
  <c r="AA60" i="43"/>
  <c r="Z44" i="43"/>
  <c r="Z13" i="43"/>
  <c r="AA18" i="43"/>
  <c r="AA7" i="43"/>
  <c r="AQ11" i="33"/>
  <c r="Z20" i="43"/>
  <c r="AA14" i="43"/>
  <c r="Z42" i="43"/>
  <c r="Z10" i="43"/>
  <c r="AA38" i="43"/>
  <c r="AA15" i="43"/>
  <c r="AA20" i="43"/>
  <c r="Z16" i="43"/>
  <c r="AA8" i="43"/>
  <c r="AQ12" i="33"/>
  <c r="Z15" i="43"/>
  <c r="AA44" i="43"/>
  <c r="AA42" i="43"/>
  <c r="D11" i="33"/>
  <c r="D12" i="33"/>
  <c r="H11" i="43"/>
  <c r="E11" i="43"/>
  <c r="I11" i="43"/>
  <c r="Z11" i="43"/>
  <c r="AH6" i="43"/>
  <c r="L6" i="43"/>
  <c r="AI6" i="43"/>
  <c r="E6" i="43"/>
  <c r="AK6" i="43"/>
  <c r="AJ6" i="43"/>
  <c r="G11" i="33"/>
  <c r="G10" i="33"/>
  <c r="F10" i="33"/>
  <c r="AP63" i="33"/>
  <c r="P19" i="33"/>
  <c r="X41" i="33"/>
  <c r="O89" i="33"/>
  <c r="AQ70" i="33"/>
  <c r="P104" i="33"/>
  <c r="Y98" i="33"/>
  <c r="AP84" i="33"/>
  <c r="AG94" i="33"/>
  <c r="O63" i="33"/>
  <c r="O84" i="33"/>
  <c r="X19" i="33"/>
  <c r="AQ97" i="33"/>
  <c r="O19" i="33"/>
  <c r="Q19" i="33"/>
  <c r="O95" i="33"/>
  <c r="AG48" i="33"/>
  <c r="P31" i="33"/>
  <c r="AP33" i="33"/>
  <c r="Y40" i="33"/>
  <c r="AQ84" i="33"/>
  <c r="AP105" i="33"/>
  <c r="AQ45" i="33"/>
  <c r="Y84" i="33"/>
  <c r="Y30" i="33"/>
  <c r="P34" i="33"/>
  <c r="X99" i="33"/>
  <c r="AP101" i="33"/>
  <c r="P85" i="33"/>
  <c r="AH18" i="33"/>
  <c r="Y39" i="33"/>
  <c r="AQ23" i="33"/>
  <c r="P90" i="33"/>
  <c r="X89" i="33"/>
  <c r="AG44" i="33"/>
  <c r="AP32" i="33"/>
  <c r="AP70" i="33"/>
  <c r="AG63" i="33"/>
  <c r="X18" i="33"/>
  <c r="P71" i="33"/>
  <c r="AH103" i="33"/>
  <c r="Y38" i="33"/>
  <c r="P32" i="33"/>
  <c r="AQ105" i="33"/>
  <c r="AQ47" i="33"/>
  <c r="Y63" i="33"/>
  <c r="X103" i="33"/>
  <c r="P43" i="33"/>
  <c r="AP18" i="33"/>
  <c r="X43" i="33"/>
  <c r="P69" i="33"/>
  <c r="AG86" i="33"/>
  <c r="AG46" i="33"/>
  <c r="O88" i="33"/>
  <c r="AQ19" i="33"/>
  <c r="Y99" i="33"/>
  <c r="P40" i="33"/>
  <c r="Y31" i="33"/>
  <c r="X106" i="33"/>
  <c r="AG33" i="33"/>
  <c r="AH46" i="33"/>
  <c r="AP83" i="33"/>
  <c r="O78" i="33"/>
  <c r="O41" i="33"/>
  <c r="Y42" i="33"/>
  <c r="AG95" i="33"/>
  <c r="P64" i="33"/>
  <c r="AP107" i="33"/>
  <c r="X100" i="33"/>
  <c r="X78" i="33"/>
  <c r="Y23" i="33"/>
  <c r="AP100" i="33"/>
  <c r="AH102" i="33"/>
  <c r="X28" i="33"/>
  <c r="X37" i="33"/>
  <c r="AP87" i="33"/>
  <c r="AP29" i="33"/>
  <c r="AQ89" i="33"/>
  <c r="AQ108" i="33"/>
  <c r="Y100" i="33"/>
  <c r="Y78" i="33"/>
  <c r="P102" i="33"/>
  <c r="X23" i="33"/>
  <c r="AP89" i="33"/>
  <c r="AQ44" i="33"/>
  <c r="AG87" i="33"/>
  <c r="Y34" i="33"/>
  <c r="Y44" i="33"/>
  <c r="AP90" i="33"/>
  <c r="X36" i="33"/>
  <c r="O70" i="33"/>
  <c r="O69" i="33"/>
  <c r="Y32" i="33"/>
  <c r="AP69" i="33"/>
  <c r="P28" i="33"/>
  <c r="AQ88" i="33"/>
  <c r="AP38" i="33"/>
  <c r="AG37" i="33"/>
  <c r="AH87" i="33"/>
  <c r="O48" i="33"/>
  <c r="X44" i="33"/>
  <c r="AP30" i="33"/>
  <c r="AQ36" i="33"/>
  <c r="AH68" i="33"/>
  <c r="AQ39" i="33"/>
  <c r="X88" i="33"/>
  <c r="AH105" i="33"/>
  <c r="Y102" i="33"/>
  <c r="AG34" i="33"/>
  <c r="AQ69" i="33"/>
  <c r="AH86" i="33"/>
  <c r="P46" i="33"/>
  <c r="AH34" i="33"/>
  <c r="P23" i="33"/>
  <c r="AG108" i="33"/>
  <c r="AH85" i="33"/>
  <c r="AP36" i="33"/>
  <c r="AQ98" i="33"/>
  <c r="Y88" i="33"/>
  <c r="AP68" i="33"/>
  <c r="X64" i="33"/>
  <c r="AH95" i="33"/>
  <c r="AI95" i="33"/>
  <c r="O33" i="33"/>
  <c r="Y86" i="33"/>
  <c r="AQ107" i="33"/>
  <c r="AP108" i="33"/>
  <c r="AQ46" i="33"/>
  <c r="AQ87" i="33"/>
  <c r="AH83" i="33"/>
  <c r="AH64" i="33"/>
  <c r="Y89" i="33"/>
  <c r="G47" i="33"/>
  <c r="G106" i="33"/>
  <c r="F108" i="33"/>
  <c r="G108" i="33"/>
  <c r="F107" i="33"/>
  <c r="F45" i="33"/>
  <c r="G90" i="33"/>
  <c r="G48" i="33"/>
  <c r="F44" i="33"/>
  <c r="G107" i="33"/>
  <c r="G34" i="33"/>
  <c r="F103" i="33"/>
  <c r="F85" i="33"/>
  <c r="G101" i="33"/>
  <c r="F86" i="33"/>
  <c r="F102" i="33"/>
  <c r="G100" i="33"/>
  <c r="F99" i="33"/>
  <c r="G103" i="33"/>
  <c r="G35" i="33"/>
  <c r="G89" i="33"/>
  <c r="G33" i="33"/>
  <c r="F38" i="33"/>
  <c r="G84" i="33"/>
  <c r="F32" i="33"/>
  <c r="G42" i="33"/>
  <c r="G40" i="33"/>
  <c r="F89" i="33"/>
  <c r="G87" i="33"/>
  <c r="G39" i="33"/>
  <c r="G97" i="33"/>
  <c r="G86" i="33"/>
  <c r="F31" i="33"/>
  <c r="F33" i="33"/>
  <c r="G102" i="33"/>
  <c r="F39" i="33"/>
  <c r="G43" i="33"/>
  <c r="G36" i="33"/>
  <c r="G28" i="33"/>
  <c r="F37" i="33"/>
  <c r="F70" i="33"/>
  <c r="F63" i="33"/>
  <c r="F79" i="33"/>
  <c r="F68" i="33"/>
  <c r="F69" i="33"/>
  <c r="F83" i="33"/>
  <c r="G95" i="33"/>
  <c r="G71" i="33"/>
  <c r="G68" i="33"/>
  <c r="G83" i="33"/>
  <c r="G24" i="33"/>
  <c r="G78" i="33"/>
  <c r="F94" i="33"/>
  <c r="F71" i="33"/>
  <c r="AR105" i="33"/>
  <c r="H33" i="33"/>
  <c r="Z99" i="33"/>
  <c r="Z78" i="33"/>
  <c r="AI46" i="33"/>
  <c r="AR84" i="33"/>
  <c r="AI9" i="33"/>
  <c r="H10" i="33"/>
  <c r="AI34" i="33"/>
  <c r="AR29" i="33"/>
  <c r="AI86" i="33"/>
  <c r="AR108" i="33"/>
  <c r="AI87" i="33"/>
  <c r="H68" i="33"/>
  <c r="AR69" i="33"/>
  <c r="AR70" i="33"/>
  <c r="H83" i="33"/>
  <c r="AI11" i="33"/>
  <c r="Z9" i="33"/>
  <c r="H39" i="33"/>
  <c r="H102" i="33"/>
  <c r="AR87" i="33"/>
  <c r="Z10" i="33"/>
  <c r="H89" i="33"/>
  <c r="AI10" i="33"/>
  <c r="AR10" i="33"/>
  <c r="H108" i="33"/>
  <c r="Z88" i="33"/>
  <c r="H71" i="33"/>
  <c r="H107" i="33"/>
  <c r="AR89" i="33"/>
  <c r="Q69" i="33"/>
  <c r="Z89" i="33"/>
  <c r="H103" i="33"/>
  <c r="Z23" i="33"/>
  <c r="H86" i="33"/>
  <c r="AR107" i="33"/>
  <c r="Y17" i="33"/>
  <c r="AQ17" i="33"/>
  <c r="Y13" i="33"/>
  <c r="AG17" i="33"/>
  <c r="AP13" i="33"/>
  <c r="F17" i="33"/>
  <c r="P96" i="33"/>
  <c r="Y45" i="33"/>
  <c r="O99" i="33"/>
  <c r="Y46" i="33"/>
  <c r="P68" i="33"/>
  <c r="AH63" i="33"/>
  <c r="AI63" i="33"/>
  <c r="P35" i="33"/>
  <c r="X79" i="33"/>
  <c r="AG42" i="33"/>
  <c r="O107" i="33"/>
  <c r="Y103" i="33"/>
  <c r="Z103" i="33"/>
  <c r="AQ40" i="33"/>
  <c r="X35" i="33"/>
  <c r="X95" i="33"/>
  <c r="Y47" i="33"/>
  <c r="P47" i="33"/>
  <c r="O96" i="33"/>
  <c r="Y48" i="33"/>
  <c r="AQ28" i="33"/>
  <c r="X70" i="33"/>
  <c r="AP31" i="33"/>
  <c r="X39" i="33"/>
  <c r="Z39" i="33"/>
  <c r="X24" i="33"/>
  <c r="Y79" i="33"/>
  <c r="AH42" i="33"/>
  <c r="AP99" i="33"/>
  <c r="AG40" i="33"/>
  <c r="AQ78" i="33"/>
  <c r="AQ41" i="33"/>
  <c r="P63" i="33"/>
  <c r="Q63" i="33"/>
  <c r="Y101" i="33"/>
  <c r="AQ34" i="33"/>
  <c r="AG47" i="33"/>
  <c r="P45" i="33"/>
  <c r="Y83" i="33"/>
  <c r="P95" i="33"/>
  <c r="Q95" i="33"/>
  <c r="AQ95" i="33"/>
  <c r="O31" i="33"/>
  <c r="Q31" i="33"/>
  <c r="AG78" i="33"/>
  <c r="X102" i="33"/>
  <c r="Z102" i="33"/>
  <c r="P41" i="33"/>
  <c r="Q41" i="33"/>
  <c r="AG38" i="33"/>
  <c r="Y71" i="33"/>
  <c r="AG84" i="33"/>
  <c r="Y104" i="33"/>
  <c r="X94" i="33"/>
  <c r="O29" i="33"/>
  <c r="Y97" i="33"/>
  <c r="O100" i="33"/>
  <c r="Y69" i="33"/>
  <c r="AP40" i="33"/>
  <c r="X96" i="33"/>
  <c r="AG79" i="33"/>
  <c r="X32" i="33"/>
  <c r="Z32" i="33"/>
  <c r="P18" i="33"/>
  <c r="AH99" i="33"/>
  <c r="O45" i="33"/>
  <c r="O85" i="33"/>
  <c r="Q85" i="33"/>
  <c r="AH79" i="33"/>
  <c r="AG83" i="33"/>
  <c r="AI83" i="33"/>
  <c r="Y36" i="33"/>
  <c r="Z36" i="33"/>
  <c r="AQ106" i="33"/>
  <c r="X86" i="33"/>
  <c r="Z86" i="33"/>
  <c r="AP88" i="33"/>
  <c r="AR88" i="33"/>
  <c r="O83" i="33"/>
  <c r="AG100" i="33"/>
  <c r="Y87" i="33"/>
  <c r="P94" i="33"/>
  <c r="X13" i="33"/>
  <c r="Z13" i="33"/>
  <c r="O13" i="33"/>
  <c r="Q13" i="33"/>
  <c r="AH17" i="33"/>
  <c r="X17" i="33"/>
  <c r="P12" i="33"/>
  <c r="O12" i="33"/>
  <c r="AP12" i="33"/>
  <c r="AR12" i="33"/>
  <c r="G17" i="33"/>
  <c r="F12" i="33"/>
  <c r="AH104" i="33"/>
  <c r="AP48" i="33"/>
  <c r="AH96" i="33"/>
  <c r="AH37" i="33"/>
  <c r="AI37" i="33"/>
  <c r="AH38" i="33"/>
  <c r="X71" i="33"/>
  <c r="Z71" i="33"/>
  <c r="AP64" i="33"/>
  <c r="X105" i="33"/>
  <c r="AQ94" i="33"/>
  <c r="AQ24" i="33"/>
  <c r="Y64" i="33"/>
  <c r="Z64" i="33"/>
  <c r="O43" i="33"/>
  <c r="Q43" i="33"/>
  <c r="O24" i="33"/>
  <c r="AG24" i="33"/>
  <c r="X30" i="33"/>
  <c r="Z30" i="33"/>
  <c r="O34" i="33"/>
  <c r="Q34" i="33"/>
  <c r="P38" i="33"/>
  <c r="AQ63" i="33"/>
  <c r="AR63" i="33"/>
  <c r="AG96" i="33"/>
  <c r="AI96" i="33"/>
  <c r="AG90" i="33"/>
  <c r="AG18" i="33"/>
  <c r="AI18" i="33"/>
  <c r="Y85" i="33"/>
  <c r="AP23" i="33"/>
  <c r="AR23" i="33"/>
  <c r="Y105" i="33"/>
  <c r="O87" i="33"/>
  <c r="AP24" i="33"/>
  <c r="AR24" i="33"/>
  <c r="AG103" i="33"/>
  <c r="AI103" i="33"/>
  <c r="O32" i="33"/>
  <c r="Q32" i="33"/>
  <c r="AP47" i="33"/>
  <c r="AR47" i="33"/>
  <c r="Y35" i="33"/>
  <c r="P84" i="33"/>
  <c r="Q84" i="33"/>
  <c r="O47" i="33"/>
  <c r="O18" i="33"/>
  <c r="O40" i="33"/>
  <c r="Q40" i="33"/>
  <c r="Y106" i="33"/>
  <c r="Z106" i="33"/>
  <c r="AQ83" i="33"/>
  <c r="AR83" i="33"/>
  <c r="X29" i="33"/>
  <c r="AH48" i="33"/>
  <c r="AI48" i="33"/>
  <c r="X33" i="33"/>
  <c r="Y28" i="33"/>
  <c r="Z28" i="33"/>
  <c r="AG89" i="33"/>
  <c r="AG13" i="33"/>
  <c r="AH12" i="33"/>
  <c r="G12" i="33"/>
  <c r="O86" i="33"/>
  <c r="AH44" i="33"/>
  <c r="AI44" i="33"/>
  <c r="AH32" i="33"/>
  <c r="AP103" i="33"/>
  <c r="AG70" i="33"/>
  <c r="AQ18" i="33"/>
  <c r="AR18" i="33"/>
  <c r="AQ102" i="33"/>
  <c r="AG31" i="33"/>
  <c r="X45" i="33"/>
  <c r="Z45" i="33"/>
  <c r="Y29" i="33"/>
  <c r="O79" i="33"/>
  <c r="AQ103" i="33"/>
  <c r="O103" i="33"/>
  <c r="P39" i="33"/>
  <c r="AG106" i="33"/>
  <c r="AG99" i="33"/>
  <c r="P108" i="33"/>
  <c r="AQ31" i="33"/>
  <c r="X87" i="33"/>
  <c r="Y41" i="33"/>
  <c r="Z41" i="33"/>
  <c r="O68" i="33"/>
  <c r="AG32" i="33"/>
  <c r="AQ99" i="33"/>
  <c r="AH40" i="33"/>
  <c r="AP78" i="33"/>
  <c r="AP41" i="33"/>
  <c r="AG88" i="33"/>
  <c r="P24" i="33"/>
  <c r="Y37" i="33"/>
  <c r="Z37" i="33"/>
  <c r="AG30" i="33"/>
  <c r="AH47" i="33"/>
  <c r="AP37" i="33"/>
  <c r="X83" i="33"/>
  <c r="AG69" i="33"/>
  <c r="AQ38" i="33"/>
  <c r="AR38" i="33"/>
  <c r="P33" i="33"/>
  <c r="Q33" i="33"/>
  <c r="AH45" i="33"/>
  <c r="AH19" i="33"/>
  <c r="X68" i="33"/>
  <c r="AP86" i="33"/>
  <c r="AQ35" i="33"/>
  <c r="AQ43" i="33"/>
  <c r="AG35" i="33"/>
  <c r="P83" i="33"/>
  <c r="AH100" i="33"/>
  <c r="AH43" i="33"/>
  <c r="P48" i="33"/>
  <c r="Q48" i="33"/>
  <c r="AQ30" i="33"/>
  <c r="AR30" i="33"/>
  <c r="X104" i="33"/>
  <c r="P78" i="33"/>
  <c r="Q78" i="33"/>
  <c r="O71" i="33"/>
  <c r="Q71" i="33"/>
  <c r="AG64" i="33"/>
  <c r="AI64" i="33"/>
  <c r="AG29" i="33"/>
  <c r="AG23" i="33"/>
  <c r="AG97" i="33"/>
  <c r="AQ100" i="33"/>
  <c r="AR100" i="33"/>
  <c r="AP98" i="33"/>
  <c r="AR98" i="33"/>
  <c r="AQ68" i="33"/>
  <c r="AR68" i="33"/>
  <c r="AH108" i="33"/>
  <c r="AI108" i="33"/>
  <c r="AP43" i="33"/>
  <c r="AH70" i="33"/>
  <c r="AQ90" i="33"/>
  <c r="AR90" i="33"/>
  <c r="AG85" i="33"/>
  <c r="AI85" i="33"/>
  <c r="O101" i="33"/>
  <c r="AP106" i="33"/>
  <c r="AR106" i="33"/>
  <c r="O23" i="33"/>
  <c r="Q23" i="33"/>
  <c r="F48" i="33"/>
  <c r="H48" i="33"/>
  <c r="G44" i="33"/>
  <c r="H44" i="33"/>
  <c r="F47" i="33"/>
  <c r="H47" i="33"/>
  <c r="F46" i="33"/>
  <c r="F105" i="33"/>
  <c r="G45" i="33"/>
  <c r="H45" i="33"/>
  <c r="F43" i="33"/>
  <c r="H43" i="33"/>
  <c r="F28" i="33"/>
  <c r="H28" i="33"/>
  <c r="G38" i="33"/>
  <c r="H38" i="33"/>
  <c r="G32" i="33"/>
  <c r="H32" i="33"/>
  <c r="G88" i="33"/>
  <c r="G41" i="33"/>
  <c r="F100" i="33"/>
  <c r="H100" i="33"/>
  <c r="F35" i="33"/>
  <c r="H35" i="33"/>
  <c r="F41" i="33"/>
  <c r="G104" i="33"/>
  <c r="F87" i="33"/>
  <c r="H87" i="33"/>
  <c r="G96" i="33"/>
  <c r="G99" i="33"/>
  <c r="H99" i="33"/>
  <c r="G85" i="33"/>
  <c r="H85" i="33"/>
  <c r="F104" i="33"/>
  <c r="G69" i="33"/>
  <c r="H69" i="33"/>
  <c r="G94" i="33"/>
  <c r="H94" i="33"/>
  <c r="F78" i="33"/>
  <c r="H78" i="33"/>
  <c r="F18" i="33"/>
  <c r="G70" i="33"/>
  <c r="H70" i="33"/>
  <c r="G19" i="33"/>
  <c r="G79" i="33"/>
  <c r="H79" i="33"/>
  <c r="F23" i="33"/>
  <c r="Y12" i="33"/>
  <c r="O17" i="33"/>
  <c r="AP17" i="33"/>
  <c r="X90" i="33"/>
  <c r="AP28" i="33"/>
  <c r="AQ32" i="33"/>
  <c r="AR32" i="33"/>
  <c r="Y18" i="33"/>
  <c r="Z18" i="33"/>
  <c r="O44" i="33"/>
  <c r="AG43" i="33"/>
  <c r="Y96" i="33"/>
  <c r="AH106" i="33"/>
  <c r="AG104" i="33"/>
  <c r="AQ42" i="33"/>
  <c r="O105" i="33"/>
  <c r="AH78" i="33"/>
  <c r="P44" i="33"/>
  <c r="X38" i="33"/>
  <c r="Z38" i="33"/>
  <c r="X63" i="33"/>
  <c r="Z63" i="33"/>
  <c r="X31" i="33"/>
  <c r="Z31" i="33"/>
  <c r="AH90" i="33"/>
  <c r="AG41" i="33"/>
  <c r="AQ86" i="33"/>
  <c r="X46" i="33"/>
  <c r="P89" i="33"/>
  <c r="Q89" i="33"/>
  <c r="AQ64" i="33"/>
  <c r="P103" i="33"/>
  <c r="AG71" i="33"/>
  <c r="O39" i="33"/>
  <c r="O30" i="33"/>
  <c r="AH94" i="33"/>
  <c r="AI94" i="33"/>
  <c r="P106" i="33"/>
  <c r="O46" i="33"/>
  <c r="Q46" i="33"/>
  <c r="AG98" i="33"/>
  <c r="O37" i="33"/>
  <c r="AQ101" i="33"/>
  <c r="AR101" i="33"/>
  <c r="O108" i="33"/>
  <c r="P70" i="33"/>
  <c r="Q70" i="33"/>
  <c r="X107" i="33"/>
  <c r="O36" i="33"/>
  <c r="AP104" i="33"/>
  <c r="O102" i="33"/>
  <c r="Q102" i="33"/>
  <c r="AH31" i="33"/>
  <c r="O106" i="33"/>
  <c r="Q106" i="33"/>
  <c r="P88" i="33"/>
  <c r="Q88" i="33"/>
  <c r="AH35" i="33"/>
  <c r="AP45" i="33"/>
  <c r="AR45" i="33"/>
  <c r="AG19" i="33"/>
  <c r="AI19" i="33"/>
  <c r="AG105" i="33"/>
  <c r="AI105" i="33"/>
  <c r="AH23" i="33"/>
  <c r="AH97" i="33"/>
  <c r="AH36" i="33"/>
  <c r="Y108" i="33"/>
  <c r="O90" i="33"/>
  <c r="Q90" i="33"/>
  <c r="X108" i="33"/>
  <c r="Y68" i="33"/>
  <c r="AG36" i="33"/>
  <c r="AP44" i="33"/>
  <c r="AR44" i="33"/>
  <c r="X34" i="33"/>
  <c r="Z34" i="33"/>
  <c r="AQ71" i="33"/>
  <c r="P101" i="33"/>
  <c r="AQ79" i="33"/>
  <c r="AH69" i="33"/>
  <c r="AH89" i="33"/>
  <c r="AH30" i="33"/>
  <c r="Y107" i="33"/>
  <c r="AP46" i="33"/>
  <c r="AR46" i="33"/>
  <c r="AG68" i="33"/>
  <c r="AI68" i="33"/>
  <c r="AP39" i="33"/>
  <c r="AR39" i="33"/>
  <c r="AP79" i="33"/>
  <c r="AR79" i="33"/>
  <c r="P36" i="33"/>
  <c r="O64" i="33"/>
  <c r="Q64" i="33"/>
  <c r="AG45" i="33"/>
  <c r="AH29" i="33"/>
  <c r="O28" i="33"/>
  <c r="Q28" i="33"/>
  <c r="F90" i="33"/>
  <c r="H90" i="33"/>
  <c r="G30" i="33"/>
  <c r="G105" i="33"/>
  <c r="F106" i="33"/>
  <c r="H106" i="33"/>
  <c r="F30" i="33"/>
  <c r="G46" i="33"/>
  <c r="F36" i="33"/>
  <c r="H36" i="33"/>
  <c r="G37" i="33"/>
  <c r="H37" i="33"/>
  <c r="F84" i="33"/>
  <c r="H84" i="33"/>
  <c r="F34" i="33"/>
  <c r="H34" i="33"/>
  <c r="F40" i="33"/>
  <c r="H40" i="33"/>
  <c r="G98" i="33"/>
  <c r="G29" i="33"/>
  <c r="F88" i="33"/>
  <c r="F98" i="33"/>
  <c r="F29" i="33"/>
  <c r="F96" i="33"/>
  <c r="G31" i="33"/>
  <c r="H31" i="33"/>
  <c r="F42" i="33"/>
  <c r="H42" i="33"/>
  <c r="F101" i="33"/>
  <c r="H101" i="33"/>
  <c r="F97" i="33"/>
  <c r="H97" i="33"/>
  <c r="F95" i="33"/>
  <c r="H95" i="33"/>
  <c r="G64" i="33"/>
  <c r="F19" i="33"/>
  <c r="H19" i="33"/>
  <c r="F64" i="33"/>
  <c r="G18" i="33"/>
  <c r="G23" i="33"/>
  <c r="F24" i="33"/>
  <c r="H24" i="33"/>
  <c r="G63" i="33"/>
  <c r="H63" i="33"/>
  <c r="AR36" i="33"/>
  <c r="Z44" i="33"/>
  <c r="Z100" i="33"/>
  <c r="AH39" i="33"/>
  <c r="AH98" i="33"/>
  <c r="AP102" i="33"/>
  <c r="AH71" i="33"/>
  <c r="P42" i="33"/>
  <c r="AH28" i="33"/>
  <c r="AP34" i="33"/>
  <c r="X69" i="33"/>
  <c r="O42" i="33"/>
  <c r="AG28" i="33"/>
  <c r="F13" i="33"/>
  <c r="P17" i="33"/>
  <c r="P10" i="33"/>
  <c r="Q10" i="33"/>
  <c r="AP11" i="33"/>
  <c r="AR11" i="33"/>
  <c r="AP9" i="33"/>
  <c r="AR9" i="33"/>
  <c r="X12" i="33"/>
  <c r="AH13" i="33"/>
  <c r="X11" i="33"/>
  <c r="Z11" i="33"/>
  <c r="O9" i="33"/>
  <c r="Q9" i="33"/>
  <c r="AG12" i="33"/>
  <c r="AQ13" i="33"/>
  <c r="O11" i="33"/>
  <c r="P11" i="33"/>
  <c r="F9" i="33"/>
  <c r="H9" i="33"/>
  <c r="G13" i="33"/>
  <c r="F11" i="33"/>
  <c r="H11" i="33"/>
  <c r="O38" i="33"/>
  <c r="AP97" i="33"/>
  <c r="AR97" i="33"/>
  <c r="X48" i="33"/>
  <c r="AP42" i="33"/>
  <c r="X42" i="33"/>
  <c r="Z42" i="33"/>
  <c r="AP85" i="33"/>
  <c r="AH107" i="33"/>
  <c r="O98" i="33"/>
  <c r="AH84" i="33"/>
  <c r="Y24" i="33"/>
  <c r="AQ33" i="33"/>
  <c r="AR33" i="33"/>
  <c r="P87" i="33"/>
  <c r="X40" i="33"/>
  <c r="Z40" i="33"/>
  <c r="AP35" i="33"/>
  <c r="P30" i="33"/>
  <c r="AH88" i="33"/>
  <c r="Y43" i="33"/>
  <c r="Z43" i="33"/>
  <c r="X84" i="33"/>
  <c r="Z84" i="33"/>
  <c r="X101" i="33"/>
  <c r="O97" i="33"/>
  <c r="AQ96" i="33"/>
  <c r="AG101" i="33"/>
  <c r="Y90" i="33"/>
  <c r="AQ48" i="33"/>
  <c r="P86" i="33"/>
  <c r="P99" i="33"/>
  <c r="AG39" i="33"/>
  <c r="AI39" i="33"/>
  <c r="AP95" i="33"/>
  <c r="AH41" i="33"/>
  <c r="Y33" i="33"/>
  <c r="O35" i="33"/>
  <c r="O104" i="33"/>
  <c r="Q104" i="33"/>
  <c r="AP94" i="33"/>
  <c r="X98" i="33"/>
  <c r="Z98" i="33"/>
  <c r="P107" i="33"/>
  <c r="Y94" i="33"/>
  <c r="P29" i="33"/>
  <c r="X97" i="33"/>
  <c r="P100" i="33"/>
  <c r="AH24" i="33"/>
  <c r="Y95" i="33"/>
  <c r="P97" i="33"/>
  <c r="X47" i="33"/>
  <c r="AP96" i="33"/>
  <c r="Y19" i="33"/>
  <c r="Z19" i="33"/>
  <c r="AH101" i="33"/>
  <c r="AP19" i="33"/>
  <c r="AR19" i="33"/>
  <c r="P37" i="33"/>
  <c r="AQ37" i="33"/>
  <c r="AH33" i="33"/>
  <c r="AI33" i="33"/>
  <c r="AQ104" i="33"/>
  <c r="Y70" i="33"/>
  <c r="P105" i="33"/>
  <c r="X85" i="33"/>
  <c r="P79" i="33"/>
  <c r="AG102" i="33"/>
  <c r="AI102" i="33"/>
  <c r="O94" i="33"/>
  <c r="AP71" i="33"/>
  <c r="AQ85" i="33"/>
  <c r="AG107" i="33"/>
  <c r="P98" i="33"/>
  <c r="AI28" i="33"/>
  <c r="Q96" i="33"/>
  <c r="AR95" i="33"/>
  <c r="Z104" i="33"/>
  <c r="Q68" i="33"/>
  <c r="O66" i="33"/>
  <c r="Q12" i="33"/>
  <c r="Z47" i="33"/>
  <c r="Q35" i="33"/>
  <c r="Z101" i="33"/>
  <c r="Z48" i="33"/>
  <c r="Z12" i="33"/>
  <c r="X7" i="33"/>
  <c r="AR41" i="33"/>
  <c r="Z46" i="33"/>
  <c r="AR17" i="33"/>
  <c r="AP15" i="33"/>
  <c r="AR40" i="33"/>
  <c r="Z97" i="33"/>
  <c r="AI12" i="33"/>
  <c r="AR34" i="33"/>
  <c r="AR78" i="33"/>
  <c r="AR76" i="33"/>
  <c r="Q42" i="33"/>
  <c r="Q94" i="33"/>
  <c r="AR102" i="33"/>
  <c r="Z108" i="33"/>
  <c r="AI99" i="33"/>
  <c r="Q47" i="33"/>
  <c r="Z85" i="33"/>
  <c r="Z107" i="33"/>
  <c r="Q105" i="33"/>
  <c r="Q17" i="33"/>
  <c r="H41" i="33"/>
  <c r="AI29" i="33"/>
  <c r="Z83" i="33"/>
  <c r="Q86" i="33"/>
  <c r="AI89" i="33"/>
  <c r="Z29" i="33"/>
  <c r="Q18" i="33"/>
  <c r="Q24" i="33"/>
  <c r="Q21" i="33"/>
  <c r="AI17" i="33"/>
  <c r="AG15" i="33"/>
  <c r="AR28" i="33"/>
  <c r="AR43" i="33"/>
  <c r="AR71" i="33"/>
  <c r="AP66" i="33"/>
  <c r="H29" i="33"/>
  <c r="H13" i="33"/>
  <c r="AI41" i="33"/>
  <c r="AI43" i="33"/>
  <c r="AI107" i="33"/>
  <c r="AR96" i="33"/>
  <c r="Q97" i="33"/>
  <c r="Q98" i="33"/>
  <c r="AR42" i="33"/>
  <c r="Q11" i="33"/>
  <c r="AI36" i="33"/>
  <c r="Q39" i="33"/>
  <c r="H104" i="33"/>
  <c r="Z68" i="33"/>
  <c r="Z87" i="33"/>
  <c r="AI106" i="33"/>
  <c r="Z17" i="33"/>
  <c r="Z15" i="33"/>
  <c r="O61" i="33"/>
  <c r="Q61" i="33"/>
  <c r="F66" i="33"/>
  <c r="H66" i="33"/>
  <c r="Q103" i="33"/>
  <c r="AI70" i="33"/>
  <c r="AI100" i="33"/>
  <c r="Z94" i="33"/>
  <c r="AI38" i="33"/>
  <c r="AR99" i="33"/>
  <c r="Z95" i="33"/>
  <c r="Q107" i="33"/>
  <c r="X61" i="33"/>
  <c r="Z61" i="33"/>
  <c r="AI98" i="33"/>
  <c r="Q30" i="33"/>
  <c r="Q101" i="33"/>
  <c r="AR86" i="33"/>
  <c r="AR37" i="33"/>
  <c r="AI31" i="33"/>
  <c r="AR103" i="33"/>
  <c r="AI90" i="33"/>
  <c r="Z105" i="33"/>
  <c r="H12" i="33"/>
  <c r="Q83" i="33"/>
  <c r="Q45" i="33"/>
  <c r="AI79" i="33"/>
  <c r="Q100" i="33"/>
  <c r="AI47" i="33"/>
  <c r="AR31" i="33"/>
  <c r="Z35" i="33"/>
  <c r="AI42" i="33"/>
  <c r="H98" i="33"/>
  <c r="AI101" i="33"/>
  <c r="AR35" i="33"/>
  <c r="AR85" i="33"/>
  <c r="AI45" i="33"/>
  <c r="Q108" i="33"/>
  <c r="H105" i="33"/>
  <c r="AI35" i="33"/>
  <c r="AI88" i="33"/>
  <c r="Q79" i="33"/>
  <c r="Q76" i="33"/>
  <c r="Z33" i="33"/>
  <c r="AR21" i="33"/>
  <c r="AP21" i="33"/>
  <c r="AR64" i="33"/>
  <c r="AR61" i="33"/>
  <c r="Z96" i="33"/>
  <c r="AI84" i="33"/>
  <c r="Z70" i="33"/>
  <c r="Z79" i="33"/>
  <c r="H17" i="33"/>
  <c r="Q37" i="33"/>
  <c r="Q87" i="33"/>
  <c r="AI61" i="33"/>
  <c r="AG61" i="33"/>
  <c r="H88" i="33"/>
  <c r="H81" i="33"/>
  <c r="AR104" i="33"/>
  <c r="AI104" i="33"/>
  <c r="Q44" i="33"/>
  <c r="Z90" i="33"/>
  <c r="H23" i="33"/>
  <c r="H18" i="33"/>
  <c r="AI97" i="33"/>
  <c r="AR94" i="33"/>
  <c r="Q38" i="33"/>
  <c r="Z69" i="33"/>
  <c r="H64" i="33"/>
  <c r="F61" i="33"/>
  <c r="H96" i="33"/>
  <c r="H30" i="33"/>
  <c r="Q36" i="33"/>
  <c r="AI71" i="33"/>
  <c r="AR15" i="33"/>
  <c r="F76" i="33"/>
  <c r="H76" i="33"/>
  <c r="H46" i="33"/>
  <c r="AI23" i="33"/>
  <c r="AI69" i="33"/>
  <c r="AI30" i="33"/>
  <c r="AI32" i="33"/>
  <c r="AI13" i="33"/>
  <c r="AI24" i="33"/>
  <c r="AR48" i="33"/>
  <c r="Q29" i="33"/>
  <c r="AI78" i="33"/>
  <c r="AI40" i="33"/>
  <c r="Z24" i="33"/>
  <c r="Z21" i="33"/>
  <c r="Q99" i="33"/>
  <c r="AR13" i="33"/>
  <c r="AP7" i="33"/>
  <c r="O7" i="33"/>
  <c r="Z7" i="33"/>
  <c r="AI15" i="33"/>
  <c r="Q7" i="33"/>
  <c r="AP76" i="33"/>
  <c r="X66" i="33"/>
  <c r="X60" i="33"/>
  <c r="Y66" i="33"/>
  <c r="Q66" i="33"/>
  <c r="O59" i="33"/>
  <c r="X26" i="33"/>
  <c r="AR66" i="33"/>
  <c r="AP59" i="33"/>
  <c r="AI7" i="33"/>
  <c r="H7" i="33"/>
  <c r="X15" i="33"/>
  <c r="AR81" i="33"/>
  <c r="F7" i="33"/>
  <c r="F26" i="33"/>
  <c r="AP26" i="33"/>
  <c r="AP6" i="33"/>
  <c r="AQ7" i="33"/>
  <c r="AG7" i="33"/>
  <c r="O92" i="33"/>
  <c r="AG92" i="33"/>
  <c r="AI81" i="33"/>
  <c r="AG66" i="33"/>
  <c r="AG60" i="33"/>
  <c r="AH66" i="33"/>
  <c r="Q15" i="33"/>
  <c r="O76" i="33"/>
  <c r="AP81" i="33"/>
  <c r="AI66" i="33"/>
  <c r="AG59" i="33"/>
  <c r="H26" i="33"/>
  <c r="O15" i="33"/>
  <c r="Q92" i="33"/>
  <c r="O26" i="33"/>
  <c r="O21" i="33"/>
  <c r="H92" i="33"/>
  <c r="F74" i="33"/>
  <c r="AR7" i="33"/>
  <c r="AI26" i="33"/>
  <c r="F60" i="33"/>
  <c r="G66" i="33"/>
  <c r="X81" i="33"/>
  <c r="AG81" i="33"/>
  <c r="AR26" i="33"/>
  <c r="AI92" i="33"/>
  <c r="F15" i="33"/>
  <c r="H15" i="33"/>
  <c r="Z66" i="33"/>
  <c r="O81" i="33"/>
  <c r="Q81" i="33"/>
  <c r="Z26" i="33"/>
  <c r="O60" i="33"/>
  <c r="P66" i="33"/>
  <c r="AP61" i="33"/>
  <c r="AP60" i="33"/>
  <c r="AQ66" i="33"/>
  <c r="F81" i="33"/>
  <c r="H61" i="33"/>
  <c r="Q26" i="33"/>
  <c r="X76" i="33"/>
  <c r="Z76" i="33"/>
  <c r="AI76" i="33"/>
  <c r="AG76" i="33"/>
  <c r="AG21" i="33"/>
  <c r="AI21" i="33"/>
  <c r="AR92" i="33"/>
  <c r="AP92" i="33"/>
  <c r="AG26" i="33"/>
  <c r="X21" i="33"/>
  <c r="Z92" i="33"/>
  <c r="X92" i="33"/>
  <c r="Z81" i="33"/>
  <c r="F92" i="33"/>
  <c r="H21" i="33"/>
  <c r="F21" i="33"/>
  <c r="AP74" i="33"/>
  <c r="X5" i="33"/>
  <c r="F6" i="33"/>
  <c r="G7" i="33"/>
  <c r="F5" i="33"/>
  <c r="O5" i="33"/>
  <c r="O75" i="33"/>
  <c r="P81" i="33"/>
  <c r="X6" i="33"/>
  <c r="Y21" i="33"/>
  <c r="AP5" i="33"/>
  <c r="AP75" i="33"/>
  <c r="AQ76" i="33"/>
  <c r="AQ26" i="33"/>
  <c r="O6" i="33"/>
  <c r="P15" i="33"/>
  <c r="AG5" i="33"/>
  <c r="AQ21" i="33"/>
  <c r="AG6" i="33"/>
  <c r="AH15" i="33"/>
  <c r="X75" i="33"/>
  <c r="Y92" i="33"/>
  <c r="O74" i="33"/>
  <c r="AQ15" i="33"/>
  <c r="F75" i="33"/>
  <c r="G76" i="33"/>
  <c r="AG75" i="33"/>
  <c r="AH76" i="33"/>
  <c r="F59" i="33"/>
  <c r="X74" i="33"/>
  <c r="X59" i="33"/>
  <c r="AG74" i="33"/>
  <c r="AQ61" i="33"/>
  <c r="AR59" i="33"/>
  <c r="AP4" i="33"/>
  <c r="AQ51" i="33"/>
  <c r="G26" i="33"/>
  <c r="AH92" i="33"/>
  <c r="Y15" i="33"/>
  <c r="Y76" i="33"/>
  <c r="P7" i="33"/>
  <c r="Y81" i="33"/>
  <c r="G15" i="33"/>
  <c r="Y7" i="33"/>
  <c r="P61" i="33"/>
  <c r="Q59" i="33"/>
  <c r="G61" i="33"/>
  <c r="H59" i="33"/>
  <c r="Y26" i="33"/>
  <c r="Y61" i="33"/>
  <c r="Z59" i="33"/>
  <c r="P26" i="33"/>
  <c r="G21" i="33"/>
  <c r="AH81" i="33"/>
  <c r="AI74" i="33"/>
  <c r="F4" i="33"/>
  <c r="G51" i="33"/>
  <c r="X4" i="33"/>
  <c r="Y51" i="33"/>
  <c r="P76" i="33"/>
  <c r="AH26" i="33"/>
  <c r="AQ92" i="33"/>
  <c r="O4" i="33"/>
  <c r="P51" i="33"/>
  <c r="P92" i="33"/>
  <c r="Q74" i="33"/>
  <c r="AQ81" i="33"/>
  <c r="AR5" i="33"/>
  <c r="G92" i="33"/>
  <c r="P21" i="33"/>
  <c r="AH61" i="33"/>
  <c r="AI59" i="33"/>
  <c r="G81" i="33"/>
  <c r="AH21" i="33"/>
  <c r="AH7" i="33"/>
  <c r="AG4" i="33"/>
  <c r="AH74" i="33"/>
  <c r="AQ74" i="33"/>
  <c r="AQ5" i="33"/>
  <c r="AQ59" i="33"/>
  <c r="H5" i="33"/>
  <c r="Z5" i="33"/>
  <c r="Y74" i="33"/>
  <c r="G74" i="33"/>
  <c r="Z74" i="33"/>
  <c r="Y5" i="33"/>
  <c r="Q5" i="33"/>
  <c r="AR74" i="33"/>
  <c r="Y59" i="33"/>
  <c r="P74" i="33"/>
  <c r="H74" i="33"/>
  <c r="G59" i="33"/>
  <c r="G5" i="33"/>
  <c r="P5" i="33"/>
  <c r="P59" i="33"/>
  <c r="AI5" i="33"/>
  <c r="AH51" i="33"/>
  <c r="AH5" i="33"/>
  <c r="AH59" i="33"/>
  <c r="AP3" i="33"/>
  <c r="F3" i="33"/>
  <c r="X3" i="33"/>
  <c r="O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C3076B9C-1AD4-4AFD-8A36-2060EB30C872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 Rosa, Analia</author>
  </authors>
  <commentList>
    <comment ref="W20" authorId="0" shapeId="0" xr:uid="{445931AF-88F7-4444-8341-90BD065DE0ED}">
      <text>
        <r>
          <rPr>
            <b/>
            <sz val="9"/>
            <color indexed="81"/>
            <rFont val="Tahoma"/>
            <charset val="1"/>
          </rPr>
          <t>La Rosa, Analia:</t>
        </r>
        <r>
          <rPr>
            <sz val="9"/>
            <color indexed="81"/>
            <rFont val="Tahoma"/>
            <charset val="1"/>
          </rPr>
          <t xml:space="preserve">
En general en CHILE operan con reembolso de gastos</t>
        </r>
      </text>
    </comment>
    <comment ref="J24" authorId="0" shapeId="0" xr:uid="{D8CB5965-1C73-45DC-8AF5-B894877AC9E1}">
      <text>
        <r>
          <rPr>
            <b/>
            <sz val="9"/>
            <color indexed="81"/>
            <rFont val="Tahoma"/>
            <charset val="1"/>
          </rPr>
          <t>La Rosa, Analia:</t>
        </r>
        <r>
          <rPr>
            <sz val="9"/>
            <color indexed="81"/>
            <rFont val="Tahoma"/>
            <charset val="1"/>
          </rPr>
          <t xml:space="preserve">
Son Cooperaciones Técnicas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<sst xmlns="http://schemas.openxmlformats.org/spreadsheetml/2006/main" count="1604" uniqueCount="595">
  <si>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</si>
  <si>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</si>
  <si>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</si>
  <si>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</si>
  <si>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</si>
  <si>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</si>
  <si>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</si>
  <si>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</si>
  <si>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</si>
  <si>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</si>
  <si>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</si>
  <si>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</si>
  <si>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</si>
  <si>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</si>
  <si>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</si>
  <si>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</si>
  <si>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</si>
  <si>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</si>
  <si>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</si>
  <si>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</si>
  <si>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</si>
  <si>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</si>
  <si>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</si>
  <si>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</si>
  <si>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</si>
  <si>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</si>
  <si>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</si>
  <si>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</si>
  <si>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</si>
  <si>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</si>
  <si>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</si>
  <si>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</si>
  <si>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</si>
  <si>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</si>
  <si>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</si>
  <si>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</si>
  <si>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</si>
  <si>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</si>
  <si>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</si>
  <si>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</si>
  <si>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</si>
  <si>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</si>
  <si>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</si>
  <si>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</si>
  <si>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</si>
  <si>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</si>
  <si>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</si>
  <si>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</si>
  <si>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</si>
  <si>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</si>
  <si>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</si>
  <si>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</si>
  <si>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</si>
  <si>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</si>
  <si>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</si>
  <si>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</si>
  <si>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</si>
  <si>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</si>
  <si>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</si>
  <si>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</si>
  <si>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</si>
  <si>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</si>
  <si>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</si>
  <si>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</si>
  <si>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</si>
  <si>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</si>
  <si>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</si>
  <si>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</si>
  <si>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</si>
  <si>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</si>
  <si>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</si>
  <si>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</si>
  <si>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</si>
  <si>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</si>
  <si>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</si>
  <si>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</si>
  <si>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</si>
  <si>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</si>
  <si>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</si>
  <si>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</si>
  <si>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</si>
  <si>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</si>
  <si>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</si>
  <si>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</si>
  <si>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</si>
  <si>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</si>
  <si>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</si>
  <si>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</si>
  <si>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</si>
  <si>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</si>
  <si>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</si>
  <si>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</si>
  <si>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</si>
  <si>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</si>
  <si>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</si>
  <si>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</si>
  <si>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</si>
  <si>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</si>
  <si>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</si>
  <si>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</si>
  <si>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</si>
  <si>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</si>
  <si>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</si>
  <si>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</si>
  <si>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</si>
  <si>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</si>
  <si>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</si>
  <si>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</si>
  <si>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</si>
  <si>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</si>
  <si>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</si>
  <si>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</si>
  <si>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</si>
  <si>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</si>
  <si>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</si>
  <si>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</si>
  <si>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</si>
  <si>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</si>
  <si>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</si>
  <si>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</si>
  <si>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</si>
  <si>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</si>
  <si>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</si>
  <si>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</si>
  <si>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</si>
  <si>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</si>
  <si>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</si>
  <si>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</si>
  <si>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</si>
  <si>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</si>
  <si>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</si>
  <si>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</si>
  <si>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</si>
  <si>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</si>
  <si>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</si>
  <si>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</si>
  <si>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</si>
  <si>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</si>
  <si>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</si>
  <si>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</si>
  <si>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</si>
  <si>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</si>
  <si>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</si>
  <si>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</si>
  <si>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</si>
  <si>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</si>
  <si>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</si>
  <si>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</si>
  <si>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</si>
  <si>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</si>
  <si>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</si>
  <si>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</si>
  <si>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</si>
  <si>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</si>
  <si>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</si>
  <si>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</si>
  <si>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</si>
  <si>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</si>
  <si>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</si>
  <si>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</si>
  <si>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</si>
  <si>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</si>
  <si>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</si>
  <si>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</si>
  <si>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</si>
  <si>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</si>
  <si>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</si>
  <si>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</si>
  <si>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</si>
  <si>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</si>
  <si>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</si>
  <si>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</si>
  <si>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</si>
  <si>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</si>
  <si>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</si>
  <si>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</si>
  <si>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</si>
  <si>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</si>
  <si>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</si>
  <si>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</si>
  <si>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</si>
  <si>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</si>
  <si>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</si>
  <si>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</si>
  <si>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</si>
  <si>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</si>
  <si>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</si>
  <si>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</si>
  <si>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</si>
  <si>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</si>
  <si>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</si>
  <si>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</si>
  <si>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</si>
  <si>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</si>
  <si>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</si>
  <si>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</si>
  <si>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</si>
  <si>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</si>
  <si>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</si>
  <si>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</si>
  <si>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</si>
  <si>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</si>
  <si>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</si>
  <si>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</si>
  <si>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</si>
  <si>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</si>
  <si>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</si>
  <si>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</si>
  <si>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</si>
  <si>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</si>
  <si>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</si>
  <si>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</si>
  <si>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</si>
  <si>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</si>
  <si>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</si>
  <si>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</si>
  <si>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</si>
  <si>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</si>
  <si>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</si>
  <si>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</si>
  <si>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</si>
  <si>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</si>
  <si>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</si>
  <si>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</si>
  <si>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</si>
  <si>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</si>
  <si>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</si>
  <si>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</si>
  <si>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</si>
  <si>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</si>
  <si>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</si>
  <si>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</si>
  <si>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</si>
  <si>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</si>
  <si>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</si>
  <si>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</si>
  <si>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</si>
  <si>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</si>
  <si>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</si>
  <si>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</si>
  <si>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</si>
  <si>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</si>
  <si>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</si>
  <si>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</si>
  <si>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</si>
  <si>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</si>
  <si>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</si>
  <si>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</si>
  <si>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</si>
  <si>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</si>
  <si>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</si>
  <si>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</si>
  <si>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</si>
  <si>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</si>
  <si>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</si>
  <si>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</si>
  <si>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</si>
  <si>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</si>
  <si>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</si>
  <si>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</si>
  <si>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</si>
  <si>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</si>
  <si>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</si>
  <si>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</si>
  <si>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</si>
  <si>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</si>
  <si>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</si>
  <si>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</si>
  <si>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</si>
  <si>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</si>
  <si>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</si>
  <si>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</si>
  <si>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</si>
  <si>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</si>
  <si>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</si>
  <si>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</si>
  <si>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</si>
  <si>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</si>
  <si>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</si>
  <si>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</si>
  <si>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</si>
  <si>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</si>
  <si>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</si>
  <si>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</si>
  <si>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</si>
  <si>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</si>
  <si>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</si>
  <si>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</si>
  <si>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</si>
  <si>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</si>
  <si>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</si>
  <si>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</si>
  <si>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</si>
  <si>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</si>
  <si>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</si>
  <si>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</si>
  <si>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</si>
  <si>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</si>
  <si>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</si>
  <si>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</si>
  <si>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</si>
  <si>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</si>
  <si>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</si>
  <si>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</si>
  <si>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</si>
  <si>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</si>
  <si>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</si>
  <si>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</si>
  <si>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</si>
  <si>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</si>
  <si>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</si>
  <si>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</si>
  <si>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</si>
  <si>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</si>
  <si>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</si>
  <si>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</si>
  <si>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</si>
  <si>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</si>
  <si>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</si>
  <si>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</si>
  <si>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</si>
  <si>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</si>
  <si>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</si>
  <si>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</si>
  <si>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</si>
  <si>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</si>
  <si>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</si>
  <si>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</si>
  <si>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</si>
  <si>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</si>
  <si>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</si>
  <si>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</si>
  <si>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</si>
  <si>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</si>
  <si>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</si>
  <si>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</si>
  <si>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</si>
  <si>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</si>
  <si>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</si>
  <si>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</si>
  <si>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</si>
  <si>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</si>
  <si>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</si>
  <si>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</si>
  <si>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</si>
  <si>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</si>
  <si>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</si>
  <si>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</si>
  <si>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</si>
  <si>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</si>
  <si>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</si>
  <si>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</si>
  <si>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</si>
  <si>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</si>
  <si>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</si>
  <si>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</si>
  <si>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</si>
  <si>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</si>
  <si>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</si>
  <si>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</si>
  <si>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</si>
  <si>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</si>
  <si>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</si>
  <si>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</si>
  <si>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</si>
  <si>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</si>
  <si>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</si>
  <si>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</si>
  <si>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</si>
  <si>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</si>
  <si>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</si>
  <si>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</si>
  <si>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</si>
  <si>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</si>
  <si>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</si>
  <si>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</si>
  <si>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</si>
  <si>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</si>
  <si>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</si>
  <si>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</si>
  <si>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</si>
  <si>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</si>
  <si>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</si>
  <si>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</si>
  <si>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</si>
  <si>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</si>
  <si>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</si>
  <si>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</si>
  <si>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</si>
  <si>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</si>
  <si>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</si>
  <si>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</si>
  <si>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</si>
  <si>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</si>
  <si>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</si>
  <si>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</si>
  <si>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</si>
  <si>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</si>
  <si>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</si>
  <si>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</si>
  <si>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</si>
  <si>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</si>
  <si>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</si>
  <si>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</si>
  <si>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</si>
  <si>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</si>
  <si>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</si>
  <si>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</si>
  <si>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</si>
  <si>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</si>
  <si>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</si>
  <si>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</si>
  <si>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</si>
  <si>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</si>
  <si>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</si>
  <si>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</si>
  <si>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</si>
  <si>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</si>
  <si>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</si>
  <si>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</si>
  <si>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</si>
  <si>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</si>
  <si>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</si>
  <si>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</si>
  <si>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</si>
  <si>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</si>
  <si>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</si>
  <si>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</si>
  <si>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</si>
  <si>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</si>
  <si>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</si>
  <si>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</si>
  <si>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</si>
  <si>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</si>
  <si>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</si>
  <si>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</si>
  <si>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</si>
  <si>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</si>
  <si>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</si>
  <si>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</si>
  <si>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</si>
  <si>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</si>
  <si>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</si>
  <si>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</si>
  <si>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</si>
  <si>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</si>
  <si>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</si>
  <si>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</si>
  <si>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</si>
  <si>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</si>
  <si>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</si>
  <si>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</si>
  <si>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</si>
  <si>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</si>
  <si>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</si>
  <si>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</si>
  <si>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</si>
  <si>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</si>
  <si>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</si>
  <si>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</si>
  <si>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</si>
  <si>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</si>
  <si>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</si>
  <si>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</si>
  <si>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</si>
  <si>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</si>
  <si>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</si>
  <si>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</si>
  <si>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</si>
  <si>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</si>
  <si>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</si>
  <si>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</si>
  <si>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</si>
  <si>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</si>
  <si>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</si>
  <si>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</si>
  <si>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</si>
  <si>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</si>
  <si>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</si>
  <si>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</si>
  <si>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</si>
  <si>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</si>
  <si>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</si>
  <si>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</si>
  <si>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</si>
  <si>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</si>
  <si>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</si>
  <si>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</si>
  <si>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</si>
  <si>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</si>
  <si>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</si>
  <si>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</si>
  <si>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</si>
  <si>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</si>
  <si>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</si>
  <si>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</si>
  <si>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</si>
  <si>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</si>
  <si>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</si>
  <si>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</si>
  <si>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</si>
  <si>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</si>
  <si>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</si>
  <si>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</si>
  <si>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</si>
  <si>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</si>
  <si>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</si>
  <si>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</si>
  <si>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</si>
  <si>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CCH</t>
  </si>
  <si>
    <t>Chile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</si>
  <si>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</si>
  <si>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</si>
  <si>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</si>
  <si>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</si>
  <si>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</si>
  <si>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</si>
  <si>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</si>
  <si>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</si>
  <si>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</si>
  <si>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</si>
  <si>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</si>
  <si>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</si>
  <si>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</si>
  <si>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</si>
  <si>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</si>
  <si>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</si>
  <si>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</si>
  <si>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</si>
  <si>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</si>
  <si>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</si>
  <si>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</si>
  <si>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</si>
  <si>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</si>
  <si>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</si>
  <si>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</si>
  <si>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</si>
  <si>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</si>
  <si>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</si>
  <si>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</si>
  <si>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</si>
  <si>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</si>
  <si>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</si>
  <si>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No hay Proyectos en el Pipeline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</si>
  <si>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</si>
  <si>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</si>
  <si>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n/a</t>
  </si>
  <si>
    <t>La cartera de CCH no tiene LPIs, con excepción del TAN</t>
  </si>
  <si>
    <t>según sistema nacional</t>
  </si>
  <si>
    <t>RG-T2561/RG-M1231/RG-M1237</t>
  </si>
  <si>
    <t>no se registraron protestas en 1er T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</si>
  <si>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</si>
  <si>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SAI PMF</t>
  </si>
  <si>
    <t>Validados previamente: Sistema avanzado de adquisiciones, 4 subsitemas financieros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</si>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</sst>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5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89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1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36" fillId="6" borderId="156" xfId="0" applyFont="1" applyFill="1" applyBorder="1" applyAlignment="1">
      <alignment vertical="center" wrapText="1"/>
    </xf>
    <xf numFmtId="0" fontId="186" fillId="82" borderId="4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78" fillId="6" borderId="188" xfId="0" applyFont="1" applyFill="1" applyBorder="1" applyAlignment="1">
      <alignment horizontal="center"/>
    </xf>
    <xf numFmtId="0" fontId="178" fillId="6" borderId="168" xfId="0" applyFont="1" applyFill="1" applyBorder="1" applyAlignment="1">
      <alignment horizontal="center"/>
    </xf>
    <xf numFmtId="0" fontId="178" fillId="6" borderId="169" xfId="0" applyFont="1" applyFill="1" applyBorder="1" applyAlignment="1">
      <alignment horizont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eniw/Desktop/2018-Planning/Archivos%20para%20el%20cierre%201Q/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>
      <selection activeCell="F13" sqref="F13"/>
    </sheetView>
  </sheetViews>
  <sheetFormatPr defaultColWidth="8.75" defaultRowHeight="12.7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0" t="s">
        <v>0</v>
      </c>
      <c r="B2" s="410" t="s">
        <v>1</v>
      </c>
      <c r="C2" s="410" t="s">
        <v>2</v>
      </c>
      <c r="D2" s="410" t="s">
        <v>3</v>
      </c>
      <c r="E2" s="410" t="s">
        <v>4</v>
      </c>
      <c r="F2" s="410" t="s">
        <v>5</v>
      </c>
      <c r="G2" s="412" t="s">
        <v>6</v>
      </c>
      <c r="H2" s="406" t="s">
        <v>7</v>
      </c>
      <c r="I2" s="406" t="s">
        <v>8</v>
      </c>
      <c r="J2" s="406" t="s">
        <v>9</v>
      </c>
      <c r="K2" s="406" t="s">
        <v>10</v>
      </c>
      <c r="L2" s="406" t="s">
        <v>11</v>
      </c>
      <c r="M2" s="406" t="s">
        <v>12</v>
      </c>
      <c r="N2" s="406" t="s">
        <v>13</v>
      </c>
      <c r="O2" s="406" t="s">
        <v>14</v>
      </c>
      <c r="P2" s="406" t="s">
        <v>15</v>
      </c>
      <c r="Q2" s="402" t="s">
        <v>16</v>
      </c>
      <c r="R2" s="402" t="s">
        <v>17</v>
      </c>
      <c r="S2" s="406" t="s">
        <v>18</v>
      </c>
      <c r="V2" s="402" t="s">
        <v>19</v>
      </c>
      <c r="X2" s="60">
        <v>1</v>
      </c>
      <c r="Y2" s="404" t="s">
        <v>20</v>
      </c>
      <c r="Z2" s="404" t="s">
        <v>21</v>
      </c>
    </row>
    <row r="3" spans="1:26" ht="13.15" customHeight="1" thickBot="1">
      <c r="A3" s="411"/>
      <c r="B3" s="411"/>
      <c r="C3" s="411"/>
      <c r="D3" s="411"/>
      <c r="E3" s="411"/>
      <c r="F3" s="411"/>
      <c r="G3" s="413"/>
      <c r="H3" s="407"/>
      <c r="I3" s="407"/>
      <c r="J3" s="407"/>
      <c r="K3" s="407"/>
      <c r="L3" s="407"/>
      <c r="M3" s="407"/>
      <c r="N3" s="407"/>
      <c r="O3" s="407"/>
      <c r="P3" s="407"/>
      <c r="Q3" s="409"/>
      <c r="R3" s="409"/>
      <c r="S3" s="408"/>
      <c r="V3" s="403"/>
      <c r="X3" s="60">
        <v>2</v>
      </c>
      <c r="Y3" s="405"/>
      <c r="Z3" s="405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2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3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1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1"/>
    </row>
    <row r="68" spans="1:20" ht="31.15" customHeight="1">
      <c r="D68" s="64"/>
      <c r="E68" s="64"/>
      <c r="F68" s="64"/>
      <c r="G68" s="85"/>
      <c r="J68" s="401"/>
      <c r="K68" s="401"/>
      <c r="L68" s="401"/>
      <c r="M68" s="401"/>
      <c r="N68" s="401"/>
      <c r="O68" s="401"/>
      <c r="P68" s="401"/>
      <c r="Q68" s="401"/>
      <c r="R68" s="401"/>
      <c r="S68" s="401"/>
    </row>
    <row r="69" spans="1:20" ht="31.15" customHeight="1">
      <c r="D69" s="64"/>
      <c r="E69" s="64"/>
      <c r="F69" s="64"/>
      <c r="G69" s="85"/>
      <c r="J69" s="401"/>
      <c r="K69" s="401"/>
      <c r="L69" s="401"/>
      <c r="M69" s="401"/>
      <c r="N69" s="401"/>
      <c r="O69" s="401"/>
      <c r="P69" s="401"/>
      <c r="Q69" s="401"/>
      <c r="R69" s="401"/>
      <c r="S69" s="401"/>
    </row>
    <row r="70" spans="1:20" ht="31.15" customHeight="1">
      <c r="D70" s="64"/>
      <c r="E70" s="64"/>
      <c r="F70" s="64"/>
      <c r="G70" s="85"/>
      <c r="J70" s="401"/>
      <c r="K70" s="401"/>
      <c r="L70" s="401"/>
      <c r="M70" s="401"/>
      <c r="N70" s="401"/>
      <c r="O70" s="401"/>
      <c r="P70" s="401"/>
      <c r="Q70" s="401"/>
      <c r="R70" s="401"/>
      <c r="S70" s="401"/>
    </row>
    <row r="71" spans="1:20" ht="16.149999999999999" customHeight="1">
      <c r="D71" s="64"/>
      <c r="E71" s="64"/>
      <c r="F71" s="64"/>
      <c r="G71" s="85"/>
      <c r="J71" s="401"/>
      <c r="K71" s="401"/>
      <c r="L71" s="401"/>
      <c r="M71" s="401"/>
      <c r="N71" s="401"/>
      <c r="O71" s="401"/>
      <c r="P71" s="401"/>
      <c r="Q71" s="401"/>
      <c r="R71" s="401"/>
      <c r="S71" s="401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398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>
      <selection activeCell="M132" sqref="M132"/>
    </sheetView>
  </sheetViews>
  <sheetFormatPr defaultColWidth="8.75" defaultRowHeight="12.7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Chile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6" t="str">
        <f>CONCATENATE($A$1," 1Q18")</f>
        <v>CCH 1Q18</v>
      </c>
      <c r="C3" s="427"/>
      <c r="D3" s="427"/>
      <c r="E3" s="428"/>
      <c r="F3" s="418">
        <f>+H5*G5+H59*G59+H74*G74</f>
        <v>0.77</v>
      </c>
      <c r="G3" s="419"/>
      <c r="H3" s="419"/>
      <c r="I3" s="420"/>
      <c r="J3" s="189"/>
      <c r="K3" s="426" t="str">
        <f>CONCATENATE($A$1," 2Q18")</f>
        <v>CCH 2Q18</v>
      </c>
      <c r="L3" s="427"/>
      <c r="M3" s="427"/>
      <c r="N3" s="428"/>
      <c r="O3" s="418">
        <f>+Q5*P5+Q59*P59+Q74*P74</f>
        <v>0</v>
      </c>
      <c r="P3" s="419"/>
      <c r="Q3" s="419"/>
      <c r="R3" s="420"/>
      <c r="S3" s="189"/>
      <c r="T3" s="426" t="str">
        <f>CONCATENATE($A$1," 3Q18")</f>
        <v>CCH 3Q18</v>
      </c>
      <c r="U3" s="427"/>
      <c r="V3" s="427"/>
      <c r="W3" s="428"/>
      <c r="X3" s="418">
        <f>+Z5*Y5+Z59*Y59+Z74*Y74</f>
        <v>0</v>
      </c>
      <c r="Y3" s="419"/>
      <c r="Z3" s="419"/>
      <c r="AA3" s="420"/>
      <c r="AB3" s="189"/>
      <c r="AC3" s="426" t="str">
        <f>CONCATENATE($A$1," 4Q18")</f>
        <v>CCH 4Q18</v>
      </c>
      <c r="AD3" s="427"/>
      <c r="AE3" s="427"/>
      <c r="AF3" s="428"/>
      <c r="AG3" s="418">
        <f>+AI5*AH5+AI59*AH59+AI74*AH74</f>
        <v>0</v>
      </c>
      <c r="AH3" s="419"/>
      <c r="AI3" s="419"/>
      <c r="AJ3" s="420"/>
      <c r="AK3" s="236"/>
      <c r="AL3" s="423" t="str">
        <f>CONCATENATE($A$2," 2018")</f>
        <v>Chile 2018</v>
      </c>
      <c r="AM3" s="424"/>
      <c r="AN3" s="424"/>
      <c r="AO3" s="425"/>
      <c r="AP3" s="418">
        <f>+AR5*AQ5+AR59*AQ59+AR74*AQ74</f>
        <v>0.11570175438596492</v>
      </c>
      <c r="AQ3" s="419"/>
      <c r="AR3" s="419"/>
      <c r="AS3" s="420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6" t="str">
        <f>+HLOOKUP($A$3,MBFS,3,FALSE)</f>
        <v>OBJ. I</v>
      </c>
      <c r="C5" s="417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1">
        <f>IF(AND(H7="",H15="",H21="",H26=""),0,H7*G7+H15*G15+H21*G21+H26*G26)</f>
        <v>1</v>
      </c>
      <c r="I5" s="422">
        <f>IF(AND(I6="",I7=""),0,AVERAGE(I6:I7))</f>
        <v>0</v>
      </c>
      <c r="J5" s="229"/>
      <c r="K5" s="416" t="str">
        <f>+HLOOKUP($A$3,MBFS,3,FALSE)</f>
        <v>OBJ. I</v>
      </c>
      <c r="L5" s="417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1">
        <f>IF(AND(Q7="",Q15="",Q21="",Q26=""),0,Q7*P7+Q15*P15+Q21*P21+Q26*P26)</f>
        <v>0</v>
      </c>
      <c r="R5" s="422">
        <f>IF(AND(R6="",R7=""),0,AVERAGE(R6:R7))</f>
        <v>0</v>
      </c>
      <c r="S5" s="229"/>
      <c r="T5" s="416" t="str">
        <f>+HLOOKUP($A$3,MBFS,3,FALSE)</f>
        <v>OBJ. I</v>
      </c>
      <c r="U5" s="417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1">
        <f>IF(AND(Z7="",Z15="",Z21="",Z26=""),0,Z7*Y7+Z15*Y15+Z21*Y21+Z26*Y26)</f>
        <v>0</v>
      </c>
      <c r="AA5" s="422">
        <f>IF(AND(AA6="",AA7=""),0,AVERAGE(AA6:AA7))</f>
        <v>0</v>
      </c>
      <c r="AB5" s="229"/>
      <c r="AC5" s="416" t="str">
        <f>+HLOOKUP($A$3,MBFS,3,FALSE)</f>
        <v>OBJ. I</v>
      </c>
      <c r="AD5" s="417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1">
        <f>IF(AND(AI7="",AI15="",AI21="",AI26=""),0,AI7*AH7+AI15*AH15+AI21*AH21+AI26*AH26)</f>
        <v>0</v>
      </c>
      <c r="AJ5" s="422">
        <f>IF(AND(AJ6="",AJ7=""),0,AVERAGE(AJ6:AJ7))</f>
        <v>0</v>
      </c>
      <c r="AK5" s="238"/>
      <c r="AL5" s="416" t="str">
        <f>+HLOOKUP($A$3,MBFS,3,FALSE)</f>
        <v>OBJ. I</v>
      </c>
      <c r="AM5" s="417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1">
        <f>IF(AND(AR7="",AR15="",AR21="",AR26=""),0,AR7*AQ7+AR15*AQ15+AR21*AQ21+AR26*AQ26)</f>
        <v>9.7222222222222224E-2</v>
      </c>
      <c r="AS5" s="422">
        <f>IF(AND(AS6="",AS7=""),0,AVERAGE(AS6:AS7))</f>
        <v>0</v>
      </c>
      <c r="AT5" s="229"/>
    </row>
    <row r="6" spans="1:46" ht="23.2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0.79999999999999993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0.11111111111111113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0.9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0.9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0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>
        <f>IF(VLOOKUP(L12,PLAN,P$2,FALSE)="","",VLOOKUP(L12,PLAN,P$2,FALSE))</f>
        <v>0</v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0.12500000000000003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0.11111111111111113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1</v>
      </c>
      <c r="AH17" s="210">
        <f>IF(VLOOKUP(AD17,PLAN,AH$2,FALSE)="","",VLOOKUP(AD17,PLAN,AH$2,FALSE))</f>
        <v>0</v>
      </c>
      <c r="AI17" s="211">
        <f t="shared" ref="AI17:AI19" si="3">IF(OR(AG17="",AG17=0,AH17="",AF17="FYI"),"",IF(AH17=0,0,IF(AH17&gt;AG17,1.00001,AH17/AG17)))</f>
        <v>0</v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1</v>
      </c>
      <c r="AQ17" s="210">
        <f>IF(VLOOKUP(AM17,PLAN,AQ$2,FALSE)="","",VLOOKUP(AM17,PLAN,AQ$2,FALSE))</f>
        <v>0</v>
      </c>
      <c r="AR17" s="211">
        <f t="shared" ref="AR17:AR19" si="4">IF(OR(AP17="",AP17=0,AQ17="",AO17="FYI"),"",IF(AQ17=0,0,IF(AQ17&gt;AP17,1.00001,AQ17/AP17)))</f>
        <v>0</v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>
        <f>IF(VLOOKUP(AD19,PLAN,AG$2,FALSE)="","",VLOOKUP(AD19,PLAN,AG$2,FALSE))</f>
        <v>1</v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1</v>
      </c>
      <c r="AQ19" s="210">
        <f>IF(VLOOKUP(AM19,PLAN,AQ$2,FALSE)="","",VLOOKUP(AM19,PLAN,AQ$2,FALSE))</f>
        <v>0</v>
      </c>
      <c r="AR19" s="211">
        <f t="shared" si="4"/>
        <v>0</v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0</v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0</v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0</v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0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0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0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0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0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0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1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0.875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0.125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1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1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 t="str">
        <f t="shared" si="9"/>
        <v>n/a</v>
      </c>
      <c r="G29" s="210" t="str">
        <f t="shared" si="10"/>
        <v/>
      </c>
      <c r="H29" s="211" t="str">
        <f t="shared" si="11"/>
        <v/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 t="str">
        <f t="shared" si="15"/>
        <v>n/a</v>
      </c>
      <c r="P29" s="210" t="str">
        <f t="shared" si="16"/>
        <v/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 t="str">
        <f t="shared" si="21"/>
        <v>n/a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1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1</v>
      </c>
      <c r="AQ29" s="210">
        <f t="shared" si="34"/>
        <v>0</v>
      </c>
      <c r="AR29" s="211">
        <f t="shared" si="35"/>
        <v>0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0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>
        <f t="shared" si="16"/>
        <v>0</v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>
        <f t="shared" si="22"/>
        <v>0</v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>
        <f t="shared" si="28"/>
        <v>1</v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 t="str">
        <f t="shared" si="10"/>
        <v/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0.8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0.8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 t="str">
        <f t="shared" si="27"/>
        <v/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1</v>
      </c>
      <c r="G35" s="213">
        <f t="shared" si="10"/>
        <v>1</v>
      </c>
      <c r="H35" s="211">
        <f t="shared" si="11"/>
        <v>1</v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1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1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1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1</v>
      </c>
      <c r="AQ35" s="213">
        <f t="shared" si="34"/>
        <v>1</v>
      </c>
      <c r="AR35" s="211">
        <f t="shared" si="35"/>
        <v>1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</v>
      </c>
      <c r="G36" s="210">
        <f t="shared" si="10"/>
        <v>0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</v>
      </c>
      <c r="P36" s="210">
        <f t="shared" si="16"/>
        <v>0</v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3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3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0.9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0.9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>
        <f t="shared" si="16"/>
        <v>0</v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 t="str">
        <f t="shared" si="10"/>
        <v/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</v>
      </c>
      <c r="AH41" s="210">
        <f t="shared" si="28"/>
        <v>0</v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</v>
      </c>
      <c r="AQ41" s="210">
        <f t="shared" si="34"/>
        <v>0</v>
      </c>
      <c r="AR41" s="211" t="str">
        <f t="shared" si="35"/>
        <v/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0.94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0.94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 t="str">
        <f t="shared" si="10"/>
        <v/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1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 t="str">
        <f t="shared" si="10"/>
        <v/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0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0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0</v>
      </c>
      <c r="AQ48" s="213">
        <f t="shared" si="34"/>
        <v>0</v>
      </c>
      <c r="AR48" s="211" t="str">
        <f t="shared" si="35"/>
        <v/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6" t="str">
        <f>+HLOOKUP($A$3,MBFS,4,FALSE)</f>
        <v>OBJ. II</v>
      </c>
      <c r="C51" s="417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399" t="str">
        <f>IF(H53=-0.000001,"",IF(AND(H53=""),0,H53*G53))</f>
        <v/>
      </c>
      <c r="I51" s="400">
        <f t="shared" ref="I51" si="47">IF(AND(I52="",I53=""),0,AVERAGE(I52:I53))</f>
        <v>0</v>
      </c>
      <c r="J51" s="229"/>
      <c r="K51" s="416" t="str">
        <f>+HLOOKUP($A$3,MBFS,4,FALSE)</f>
        <v>OBJ. II</v>
      </c>
      <c r="L51" s="417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399" t="str">
        <f>IF(Q53=-0.000001,"",IF(AND(Q53=""),0,Q53*P53))</f>
        <v/>
      </c>
      <c r="R51" s="400">
        <f t="shared" ref="R51" si="48">IF(AND(R52="",R53=""),0,AVERAGE(R52:R53))</f>
        <v>0</v>
      </c>
      <c r="S51" s="229"/>
      <c r="T51" s="416" t="str">
        <f>+HLOOKUP($A$3,MBFS,4,FALSE)</f>
        <v>OBJ. II</v>
      </c>
      <c r="U51" s="417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399" t="str">
        <f>IF(Z53=-0.000001,"",IF(AND(Z53=""),0,Z53*Y53))</f>
        <v/>
      </c>
      <c r="AA51" s="400">
        <f t="shared" ref="AA51" si="49">IF(AND(AA52="",AA53=""),0,AVERAGE(AA52:AA53))</f>
        <v>0</v>
      </c>
      <c r="AB51" s="229"/>
      <c r="AC51" s="416" t="str">
        <f>+HLOOKUP($A$3,MBFS,4,FALSE)</f>
        <v>OBJ. II</v>
      </c>
      <c r="AD51" s="417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399" t="str">
        <f>IF(AI53=-0.000001,"",IF(AND(AI53=""),0,AI53*AH53))</f>
        <v/>
      </c>
      <c r="AJ51" s="400">
        <f t="shared" ref="AJ51" si="50">IF(AND(AJ52="",AJ53=""),0,AVERAGE(AJ52:AJ53))</f>
        <v>0</v>
      </c>
      <c r="AK51" s="238"/>
      <c r="AL51" s="416" t="str">
        <f>+HLOOKUP($A$3,MBFS,4,FALSE)</f>
        <v>OBJ. II</v>
      </c>
      <c r="AM51" s="417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399" t="str">
        <f>IF(AR53=-0.000001,"",IF(AND(AR53=""),0,AR53*AQ53))</f>
        <v/>
      </c>
      <c r="AS51" s="400">
        <f t="shared" ref="AS51" si="51">IF(AND(AS52="",AS53=""),0,AVERAGE(AS52:AS53))</f>
        <v>0</v>
      </c>
      <c r="AT51" s="229"/>
    </row>
    <row r="52" spans="1:46" ht="23.2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6" t="str">
        <f>+HLOOKUP($A$3,MBFS,5,FALSE)</f>
        <v>OBJ. III</v>
      </c>
      <c r="C59" s="417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4">
        <f>IF(AND(H61="",H66=""),0,H61*G61+H66*G66)</f>
        <v>0</v>
      </c>
      <c r="I59" s="415"/>
      <c r="J59" s="229"/>
      <c r="K59" s="416" t="str">
        <f>+HLOOKUP($A$3,MBFS,5,FALSE)</f>
        <v>OBJ. III</v>
      </c>
      <c r="L59" s="417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4">
        <f>IF(AND(Q61="",Q66=""),0,Q61*P61+Q66*P66)</f>
        <v>0</v>
      </c>
      <c r="R59" s="415"/>
      <c r="S59" s="229"/>
      <c r="T59" s="416" t="str">
        <f>+HLOOKUP($A$3,MBFS,5,FALSE)</f>
        <v>OBJ. III</v>
      </c>
      <c r="U59" s="417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4">
        <f>IF(AND(Z61="",Z66=""),0,Z61*Y61+Z66*Y66)</f>
        <v>0</v>
      </c>
      <c r="AA59" s="415"/>
      <c r="AB59" s="229"/>
      <c r="AC59" s="416" t="str">
        <f>+HLOOKUP($A$3,MBFS,5,FALSE)</f>
        <v>OBJ. III</v>
      </c>
      <c r="AD59" s="417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4">
        <f>IF(AND(AI61="",AI66=""),0,AI61*AH61+AI66*AH66)</f>
        <v>0</v>
      </c>
      <c r="AJ59" s="415"/>
      <c r="AK59" s="238"/>
      <c r="AL59" s="416" t="str">
        <f>+HLOOKUP($A$3,MBFS,5,FALSE)</f>
        <v>OBJ. III</v>
      </c>
      <c r="AM59" s="417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4">
        <f>IF(AND(AR61="",AR66=""),0,AR61*AQ61+AR66*AQ66)</f>
        <v>0</v>
      </c>
      <c r="AS59" s="415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</v>
      </c>
      <c r="AQ61" s="201">
        <f>IF(AP$6=0,0,AP61/AP$6)</f>
        <v>0</v>
      </c>
      <c r="AR61" s="202">
        <f>IF(AND(AR63="",AR64=""),-0.000001,AVERAGE(AR63:AR64))</f>
        <v>-9.9999999999999995E-7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 t="str">
        <f>IF(VLOOKUP(L63,PLAN,O$2,FALSE)="","",VLOOKUP(L63,PLAN,O$2,FALSE))</f>
        <v/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 t="str">
        <f>IF(VLOOKUP(U63,PLAN,X$2,FALSE)="","",VLOOKUP(U63,PLAN,X$2,FALSE))</f>
        <v/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 t="str">
        <f>IF(VLOOKUP(AD63,PLAN,AG$2,FALSE)="","",VLOOKUP(AD63,PLAN,AG$2,FALSE))</f>
        <v/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0</v>
      </c>
      <c r="AQ63" s="213">
        <f>IF(VLOOKUP(AM63,PLAN,AQ$2,FALSE)="","",VLOOKUP(AM63,PLAN,AQ$2,FALSE))</f>
        <v>0</v>
      </c>
      <c r="AR63" s="211" t="str">
        <f t="shared" ref="AR63:AR64" si="56">IF(OR(AP63="",AP63=0,AQ63="",AO63="FYI"),"",IF(AQ63=0,0,IF(AQ63&gt;AP63,1.00001,AQ63/AP63)))</f>
        <v/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3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3</v>
      </c>
      <c r="AR64" s="211" t="str">
        <f t="shared" si="56"/>
        <v/>
      </c>
      <c r="AS64" s="207"/>
      <c r="AT64" s="229"/>
    </row>
    <row r="65" spans="1:46" ht="23.2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1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6" t="str">
        <f>+HLOOKUP($A$3,MBFS,6,FALSE)</f>
        <v>OBJ. IV</v>
      </c>
      <c r="C74" s="417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4">
        <f>IF(AND(H76="",H81="",H92=""),0,H76*G76+H81*G81+H92*G92)</f>
        <v>0.85000000000000009</v>
      </c>
      <c r="I74" s="415"/>
      <c r="J74" s="229"/>
      <c r="K74" s="416" t="str">
        <f>+HLOOKUP($A$3,MBFS,6,FALSE)</f>
        <v>OBJ. IV</v>
      </c>
      <c r="L74" s="417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4">
        <f>IF(AND(Q76="",Q81="",Q92=""),0,Q76*P76+Q81*P81+Q92*P92)</f>
        <v>0</v>
      </c>
      <c r="R74" s="415"/>
      <c r="S74" s="229"/>
      <c r="T74" s="416" t="str">
        <f>+HLOOKUP($A$3,MBFS,6,FALSE)</f>
        <v>OBJ. IV</v>
      </c>
      <c r="U74" s="417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4">
        <f>IF(AND(Z76="",Z81="",Z92=""),0,Z76*Y76+Z81*Y81+Z92*Y92)</f>
        <v>0</v>
      </c>
      <c r="AA74" s="415"/>
      <c r="AB74" s="229"/>
      <c r="AC74" s="416" t="str">
        <f>+HLOOKUP($A$3,MBFS,6,FALSE)</f>
        <v>OBJ. IV</v>
      </c>
      <c r="AD74" s="417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4">
        <f>IF(AND(AI76="",AI81="",AI92=""),0,AI76*AH76+AI81*AH81+AI92*AH92)</f>
        <v>0</v>
      </c>
      <c r="AJ74" s="415"/>
      <c r="AK74" s="238"/>
      <c r="AL74" s="416" t="str">
        <f>+HLOOKUP($A$3,MBFS,6,FALSE)</f>
        <v>OBJ. IV</v>
      </c>
      <c r="AM74" s="417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4">
        <f>IF(AND(AR76="",AR81="",AR92=""),0,AR76*AQ76+AR81*AQ81+AR92*AQ92)</f>
        <v>0.2868421052631579</v>
      </c>
      <c r="AS74" s="415"/>
      <c r="AT74" s="229"/>
    </row>
    <row r="75" spans="1:46" ht="23.2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5.75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75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0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75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0.85000000000000009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0.2868421052631579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0.14000000000000001</v>
      </c>
      <c r="H101" s="211">
        <f t="shared" si="108"/>
        <v>0.70000000000000007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0.95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0.95</v>
      </c>
      <c r="AQ101" s="210">
        <f t="shared" si="131"/>
        <v>0.14000000000000001</v>
      </c>
      <c r="AR101" s="211">
        <f t="shared" si="132"/>
        <v>0.14736842105263159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0.05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0.05</v>
      </c>
      <c r="AQ102" s="210">
        <f t="shared" si="131"/>
        <v>0</v>
      </c>
      <c r="AR102" s="211">
        <f t="shared" si="132"/>
        <v>0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70C0"/>
    <pageSetUpPr fitToPage="1"/>
  </sheetPr>
  <dimension ref="A1:AK130"/>
  <sheetViews>
    <sheetView showGridLines="0" tabSelected="1" zoomScale="154" zoomScaleNormal="154" zoomScalePageLayoutView="50" workbookViewId="0" xr3:uid="{842E5F09-E766-5B8D-85AF-A39847EA96FD}">
      <pane xSplit="6" ySplit="4" topLeftCell="H35" activePane="bottomRight" state="frozen"/>
      <selection pane="bottomRight" activeCell="O97" sqref="O97"/>
      <selection pane="bottomLeft" activeCell="A5" sqref="A5"/>
      <selection pane="topRight" activeCell="G1" sqref="G1"/>
    </sheetView>
  </sheetViews>
  <sheetFormatPr defaultColWidth="11" defaultRowHeight="12.7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Chile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2" t="s">
        <v>521</v>
      </c>
      <c r="B3" s="522" t="s">
        <v>522</v>
      </c>
      <c r="C3" s="520" t="s">
        <v>3</v>
      </c>
      <c r="D3" s="505" t="s">
        <v>523</v>
      </c>
      <c r="E3" s="67"/>
      <c r="F3" s="15"/>
      <c r="G3" s="437" t="s">
        <v>3</v>
      </c>
      <c r="H3" s="412" t="s">
        <v>524</v>
      </c>
      <c r="I3" s="329" t="s">
        <v>525</v>
      </c>
      <c r="J3" s="441" t="s">
        <v>526</v>
      </c>
      <c r="K3" s="439" t="s">
        <v>527</v>
      </c>
      <c r="L3" s="439" t="s">
        <v>528</v>
      </c>
      <c r="M3" s="74"/>
      <c r="N3" s="456" t="s">
        <v>529</v>
      </c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7"/>
      <c r="AA3" s="458"/>
      <c r="AC3" s="432" t="s">
        <v>530</v>
      </c>
      <c r="AD3" s="433"/>
      <c r="AE3" s="433"/>
      <c r="AF3" s="434"/>
      <c r="AH3" s="454" t="s">
        <v>531</v>
      </c>
      <c r="AI3" s="435" t="s">
        <v>15</v>
      </c>
      <c r="AJ3" s="435" t="s">
        <v>16</v>
      </c>
      <c r="AK3" s="435" t="s">
        <v>17</v>
      </c>
    </row>
    <row r="4" spans="1:37" ht="24.75" hidden="1" customHeight="1" thickBot="1">
      <c r="A4" s="453"/>
      <c r="B4" s="523"/>
      <c r="C4" s="521"/>
      <c r="D4" s="506"/>
      <c r="E4" s="68"/>
      <c r="F4" s="17"/>
      <c r="G4" s="438"/>
      <c r="H4" s="443"/>
      <c r="I4" s="330" t="s">
        <v>532</v>
      </c>
      <c r="J4" s="442"/>
      <c r="K4" s="440"/>
      <c r="L4" s="440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5"/>
      <c r="AI4" s="436"/>
      <c r="AJ4" s="436"/>
      <c r="AK4" s="436"/>
    </row>
    <row r="5" spans="1:37" ht="24.95" customHeight="1">
      <c r="A5" s="429" t="s">
        <v>535</v>
      </c>
      <c r="B5" s="507" t="s">
        <v>536</v>
      </c>
      <c r="C5" s="510" t="s">
        <v>511</v>
      </c>
      <c r="D5" s="444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0.9</v>
      </c>
      <c r="X5" s="101"/>
      <c r="Y5" s="54"/>
      <c r="Z5" s="23">
        <f>W5</f>
        <v>0.9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hidden="1" customHeight="1">
      <c r="A6" s="430"/>
      <c r="B6" s="508"/>
      <c r="C6" s="511"/>
      <c r="D6" s="445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0"/>
      <c r="B7" s="508"/>
      <c r="C7" s="511"/>
      <c r="D7" s="445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0</v>
      </c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0"/>
      <c r="B8" s="508"/>
      <c r="C8" s="511"/>
      <c r="D8" s="445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>
        <v>0</v>
      </c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hidden="1" customHeight="1">
      <c r="A9" s="430"/>
      <c r="B9" s="509"/>
      <c r="C9" s="512"/>
      <c r="D9" s="445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0"/>
      <c r="B10" s="446" t="s">
        <v>538</v>
      </c>
      <c r="C10" s="449" t="s">
        <v>514</v>
      </c>
      <c r="D10" s="73" t="s">
        <v>539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1</v>
      </c>
      <c r="X10" s="318">
        <f>+'EBP Checklist'!T13</f>
        <v>0</v>
      </c>
      <c r="Y10" s="32"/>
      <c r="Z10" s="18">
        <f t="shared" ref="Z10" si="5">W10</f>
        <v>1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0"/>
      <c r="B11" s="447"/>
      <c r="C11" s="450"/>
      <c r="D11" s="502" t="s">
        <v>540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hidden="1" customHeight="1">
      <c r="A12" s="430"/>
      <c r="B12" s="513"/>
      <c r="C12" s="504"/>
      <c r="D12" s="50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>
        <v>1</v>
      </c>
      <c r="X12" s="107"/>
      <c r="Y12" s="32"/>
      <c r="Z12" s="18">
        <f>+W12</f>
        <v>1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430"/>
      <c r="B13" s="459" t="s">
        <v>541</v>
      </c>
      <c r="C13" s="524" t="s">
        <v>515</v>
      </c>
      <c r="D13" s="526" t="s">
        <v>542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0</v>
      </c>
      <c r="O13" s="318">
        <f>+'ANEXO III Checklist'!H17</f>
        <v>0</v>
      </c>
      <c r="P13" s="77"/>
      <c r="Q13" s="110">
        <v>0</v>
      </c>
      <c r="R13" s="318">
        <f>+'ANEXO III Checklist'!L17</f>
        <v>0</v>
      </c>
      <c r="S13" s="77"/>
      <c r="T13" s="110">
        <v>0</v>
      </c>
      <c r="U13" s="318">
        <f>+'ANEXO III Checklist'!P17</f>
        <v>0</v>
      </c>
      <c r="V13" s="77"/>
      <c r="W13" s="110">
        <v>0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0</v>
      </c>
      <c r="AC13" s="532" t="s">
        <v>543</v>
      </c>
      <c r="AD13" s="533"/>
      <c r="AE13" s="533"/>
      <c r="AF13" s="534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430"/>
      <c r="B14" s="460"/>
      <c r="C14" s="525"/>
      <c r="D14" s="527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0</v>
      </c>
      <c r="P14" s="77"/>
      <c r="Q14" s="308"/>
      <c r="R14" s="109">
        <v>0</v>
      </c>
      <c r="S14" s="77"/>
      <c r="T14" s="308"/>
      <c r="U14" s="109">
        <v>0</v>
      </c>
      <c r="V14" s="77"/>
      <c r="W14" s="308"/>
      <c r="X14" s="109">
        <v>0</v>
      </c>
      <c r="Y14" s="77"/>
      <c r="Z14" s="309"/>
      <c r="AA14" s="310">
        <f t="shared" ref="AA14" si="11">O14+R14+U14+X14</f>
        <v>0</v>
      </c>
      <c r="AC14" s="532" t="s">
        <v>543</v>
      </c>
      <c r="AD14" s="533"/>
      <c r="AE14" s="533"/>
      <c r="AF14" s="534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0"/>
      <c r="B15" s="446" t="s">
        <v>544</v>
      </c>
      <c r="C15" s="449" t="s">
        <v>516</v>
      </c>
      <c r="D15" s="528" t="s">
        <v>545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1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1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0"/>
      <c r="B16" s="447"/>
      <c r="C16" s="450"/>
      <c r="D16" s="529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 t="s">
        <v>546</v>
      </c>
      <c r="O16" s="318"/>
      <c r="P16" s="77"/>
      <c r="Q16" s="110" t="s">
        <v>546</v>
      </c>
      <c r="R16" s="318"/>
      <c r="S16" s="77"/>
      <c r="T16" s="110" t="s">
        <v>546</v>
      </c>
      <c r="U16" s="318">
        <f>+'ICB Checklist'!P20</f>
        <v>0</v>
      </c>
      <c r="V16" s="77"/>
      <c r="W16" s="110">
        <v>1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1</v>
      </c>
      <c r="AA16" s="79">
        <f>IF(SUM(O16,R16,U16,X16)=0,0,SUM(O16,R16,U16,X16)/(COUNTIF(O16,"&gt;0")+COUNTIF(R16,"&gt;0")+COUNTIF(U16,"&gt;0")+COUNTIF(X16,"&gt;0")))</f>
        <v>0</v>
      </c>
      <c r="AC16" s="373" t="s">
        <v>547</v>
      </c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0"/>
      <c r="B17" s="447"/>
      <c r="C17" s="450"/>
      <c r="D17" s="529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0</v>
      </c>
      <c r="P17" s="77"/>
      <c r="Q17" s="308"/>
      <c r="R17" s="135">
        <v>0</v>
      </c>
      <c r="S17" s="77"/>
      <c r="T17" s="308"/>
      <c r="U17" s="135">
        <v>0</v>
      </c>
      <c r="V17" s="77"/>
      <c r="W17" s="308"/>
      <c r="X17" s="135">
        <v>1</v>
      </c>
      <c r="Y17" s="77"/>
      <c r="Z17" s="309"/>
      <c r="AA17" s="310">
        <f t="shared" ref="AA17" si="13">O17+R17+U17+X17</f>
        <v>1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0"/>
      <c r="B18" s="447"/>
      <c r="C18" s="450"/>
      <c r="D18" s="529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 t="s">
        <v>548</v>
      </c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0"/>
      <c r="B19" s="447"/>
      <c r="C19" s="450"/>
      <c r="D19" s="529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397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/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0"/>
      <c r="B20" s="447"/>
      <c r="C20" s="450"/>
      <c r="D20" s="529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0.8</v>
      </c>
      <c r="X20" s="111"/>
      <c r="Y20" s="32"/>
      <c r="Z20" s="80">
        <f>+W20</f>
        <v>0.8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0"/>
      <c r="B21" s="447"/>
      <c r="C21" s="450"/>
      <c r="D21" s="529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/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30"/>
      <c r="B22" s="447"/>
      <c r="C22" s="450"/>
      <c r="D22" s="529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1</v>
      </c>
      <c r="O22" s="135">
        <v>1</v>
      </c>
      <c r="P22" s="312"/>
      <c r="Q22" s="134">
        <v>1</v>
      </c>
      <c r="R22" s="135"/>
      <c r="S22" s="312"/>
      <c r="T22" s="134">
        <v>1</v>
      </c>
      <c r="U22" s="135"/>
      <c r="V22" s="312"/>
      <c r="W22" s="134">
        <v>1</v>
      </c>
      <c r="X22" s="135"/>
      <c r="Y22" s="314"/>
      <c r="Z22" s="383">
        <f t="shared" ref="Z22:AA22" si="15">IF(W22="",IF(T22="",IF(Q22="",N22,Q22),T22),W22)</f>
        <v>1</v>
      </c>
      <c r="AA22" s="310">
        <f t="shared" si="15"/>
        <v>1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0"/>
      <c r="B23" s="447"/>
      <c r="C23" s="450"/>
      <c r="D23" s="529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</v>
      </c>
      <c r="O23" s="160">
        <v>0</v>
      </c>
      <c r="P23" s="312">
        <v>0</v>
      </c>
      <c r="Q23" s="380">
        <v>0</v>
      </c>
      <c r="R23" s="160">
        <v>0</v>
      </c>
      <c r="S23" s="312"/>
      <c r="T23" s="380">
        <v>0</v>
      </c>
      <c r="U23" s="160"/>
      <c r="V23" s="312"/>
      <c r="W23" s="380">
        <v>0</v>
      </c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0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0"/>
      <c r="B24" s="447"/>
      <c r="C24" s="450"/>
      <c r="D24" s="529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">
        <v>549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3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3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0"/>
      <c r="B25" s="447"/>
      <c r="C25" s="450"/>
      <c r="D25" s="529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0.9</v>
      </c>
      <c r="X25" s="384"/>
      <c r="Y25" s="314"/>
      <c r="Z25" s="385">
        <f t="shared" ref="Z25:AA25" si="16">W25</f>
        <v>0.9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30"/>
      <c r="B26" s="447"/>
      <c r="C26" s="450"/>
      <c r="D26" s="529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0</v>
      </c>
      <c r="R26" s="135">
        <v>0</v>
      </c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0"/>
      <c r="B27" s="447"/>
      <c r="C27" s="450"/>
      <c r="D27" s="529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/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</v>
      </c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0"/>
      <c r="B28" s="447"/>
      <c r="C28" s="450"/>
      <c r="D28" s="529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</v>
      </c>
      <c r="X28" s="160">
        <v>0</v>
      </c>
      <c r="Y28" s="314"/>
      <c r="Z28" s="385">
        <f>W28</f>
        <v>0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0"/>
      <c r="B29" s="447"/>
      <c r="C29" s="450"/>
      <c r="D29" s="466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 t="s">
        <v>550</v>
      </c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0"/>
      <c r="B30" s="447"/>
      <c r="C30" s="450"/>
      <c r="D30" s="502" t="s">
        <v>551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0.94</v>
      </c>
      <c r="X30" s="384"/>
      <c r="Y30" s="314"/>
      <c r="Z30" s="385">
        <f>W30</f>
        <v>0.94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hidden="1" customHeight="1">
      <c r="A31" s="430"/>
      <c r="B31" s="447"/>
      <c r="C31" s="450"/>
      <c r="D31" s="530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hidden="1" customHeight="1">
      <c r="A32" s="430"/>
      <c r="B32" s="447"/>
      <c r="C32" s="450"/>
      <c r="D32" s="530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0"/>
      <c r="B33" s="447"/>
      <c r="C33" s="450"/>
      <c r="D33" s="530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">
        <v>552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/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1</v>
      </c>
      <c r="X33" s="135"/>
      <c r="Y33" s="314"/>
      <c r="Z33" s="383">
        <f t="shared" ref="Z33:AA35" si="22">N33+Q33+T33+W33</f>
        <v>1</v>
      </c>
      <c r="AA33" s="310">
        <f t="shared" si="22"/>
        <v>0</v>
      </c>
      <c r="AC33" s="396"/>
      <c r="AD33" s="396" t="s">
        <v>552</v>
      </c>
      <c r="AE33" s="396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30.6" customHeight="1">
      <c r="A34" s="430"/>
      <c r="B34" s="447"/>
      <c r="C34" s="450"/>
      <c r="D34" s="530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">
        <v>553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96" t="s">
        <v>553</v>
      </c>
      <c r="AD34" s="396"/>
      <c r="AE34" s="396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431"/>
      <c r="B35" s="448"/>
      <c r="C35" s="451"/>
      <c r="D35" s="531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">
        <v>552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/>
      <c r="P35" s="390"/>
      <c r="Q35" s="388">
        <v>0</v>
      </c>
      <c r="R35" s="389"/>
      <c r="S35" s="390"/>
      <c r="T35" s="388">
        <v>0</v>
      </c>
      <c r="U35" s="389"/>
      <c r="V35" s="390"/>
      <c r="W35" s="388">
        <v>0</v>
      </c>
      <c r="X35" s="389"/>
      <c r="Y35" s="391"/>
      <c r="Z35" s="392">
        <f t="shared" si="22"/>
        <v>0</v>
      </c>
      <c r="AA35" s="393">
        <f t="shared" si="22"/>
        <v>0</v>
      </c>
      <c r="AC35" s="396"/>
      <c r="AD35" s="396" t="s">
        <v>552</v>
      </c>
      <c r="AE35" s="396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hidden="1" customHeight="1" thickBot="1">
      <c r="A36" s="350" t="s">
        <v>554</v>
      </c>
      <c r="B36" s="363" t="s">
        <v>555</v>
      </c>
      <c r="C36" s="364" t="s">
        <v>556</v>
      </c>
      <c r="D36" s="364" t="s">
        <v>557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464" t="s">
        <v>558</v>
      </c>
      <c r="B37" s="514" t="s">
        <v>559</v>
      </c>
      <c r="C37" s="516" t="s">
        <v>560</v>
      </c>
      <c r="D37" s="366" t="s">
        <v>561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/>
      <c r="R37" s="353"/>
      <c r="S37" s="99"/>
      <c r="T37" s="352"/>
      <c r="U37" s="353"/>
      <c r="V37" s="99"/>
      <c r="W37" s="352"/>
      <c r="X37" s="353"/>
      <c r="Y37" s="54"/>
      <c r="Z37" s="354">
        <f t="shared" ref="Z37" si="24">N37+Q37+T37+W37</f>
        <v>0</v>
      </c>
      <c r="AA37" s="355">
        <f t="shared" ref="AA37" si="25">O37+R37+U37+X37</f>
        <v>0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464"/>
      <c r="B38" s="515"/>
      <c r="C38" s="517"/>
      <c r="D38" s="367" t="s">
        <v>562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3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8">O38+R38+U38+X38</f>
        <v>3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hidden="1" customHeight="1" thickBot="1">
      <c r="A39" s="464"/>
      <c r="B39" s="543" t="s">
        <v>563</v>
      </c>
      <c r="C39" s="548" t="s">
        <v>564</v>
      </c>
      <c r="D39" s="545" t="s">
        <v>565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hidden="1" customHeight="1" thickBot="1">
      <c r="A40" s="464"/>
      <c r="B40" s="543"/>
      <c r="C40" s="548"/>
      <c r="D40" s="546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hidden="1" customHeight="1" thickBot="1">
      <c r="A41" s="464"/>
      <c r="B41" s="543"/>
      <c r="C41" s="548"/>
      <c r="D41" s="546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hidden="1" customHeight="1" thickBot="1">
      <c r="A42" s="464"/>
      <c r="B42" s="544"/>
      <c r="C42" s="549"/>
      <c r="D42" s="547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hidden="1" customHeight="1">
      <c r="A43" s="541" t="s">
        <v>566</v>
      </c>
      <c r="B43" s="550" t="s">
        <v>567</v>
      </c>
      <c r="C43" s="551" t="s">
        <v>518</v>
      </c>
      <c r="D43" s="465" t="s">
        <v>568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542"/>
      <c r="B44" s="513"/>
      <c r="C44" s="504"/>
      <c r="D44" s="466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542"/>
      <c r="B45" s="554" t="s">
        <v>569</v>
      </c>
      <c r="C45" s="555" t="s">
        <v>519</v>
      </c>
      <c r="D45" s="467" t="s">
        <v>570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0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hidden="1" customHeight="1">
      <c r="A46" s="542"/>
      <c r="B46" s="508"/>
      <c r="C46" s="511"/>
      <c r="D46" s="445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hidden="1" customHeight="1">
      <c r="A47" s="542"/>
      <c r="B47" s="508"/>
      <c r="C47" s="511"/>
      <c r="D47" s="445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hidden="1" customHeight="1">
      <c r="A48" s="542"/>
      <c r="B48" s="508"/>
      <c r="C48" s="511"/>
      <c r="D48" s="445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hidden="1" customHeight="1">
      <c r="A49" s="542"/>
      <c r="B49" s="508"/>
      <c r="C49" s="511"/>
      <c r="D49" s="445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hidden="1" customHeight="1">
      <c r="A50" s="542"/>
      <c r="B50" s="508"/>
      <c r="C50" s="511"/>
      <c r="D50" s="445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hidden="1" customHeight="1">
      <c r="A51" s="542"/>
      <c r="B51" s="508"/>
      <c r="C51" s="511"/>
      <c r="D51" s="445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42"/>
      <c r="B52" s="509"/>
      <c r="C52" s="512"/>
      <c r="D52" s="468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hidden="1" customHeight="1">
      <c r="A53" s="542"/>
      <c r="B53" s="518" t="s">
        <v>571</v>
      </c>
      <c r="C53" s="449" t="s">
        <v>520</v>
      </c>
      <c r="D53" s="528" t="s">
        <v>572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hidden="1" customHeight="1">
      <c r="A54" s="542"/>
      <c r="B54" s="519"/>
      <c r="C54" s="450"/>
      <c r="D54" s="529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hidden="1" customHeight="1">
      <c r="A55" s="542"/>
      <c r="B55" s="519"/>
      <c r="C55" s="450"/>
      <c r="D55" s="529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hidden="1" customHeight="1">
      <c r="A56" s="542"/>
      <c r="B56" s="519"/>
      <c r="C56" s="450"/>
      <c r="D56" s="529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hidden="1" customHeight="1">
      <c r="A57" s="542"/>
      <c r="B57" s="519"/>
      <c r="C57" s="450"/>
      <c r="D57" s="529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hidden="1" customHeight="1">
      <c r="A58" s="542"/>
      <c r="B58" s="519"/>
      <c r="C58" s="450"/>
      <c r="D58" s="529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hidden="1" customHeight="1">
      <c r="A59" s="542"/>
      <c r="B59" s="519"/>
      <c r="C59" s="504"/>
      <c r="D59" s="466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42"/>
      <c r="B60" s="519"/>
      <c r="C60" s="449" t="s">
        <v>573</v>
      </c>
      <c r="D60" s="528" t="s">
        <v>574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0.14000000000000001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0.95</v>
      </c>
      <c r="X60" s="111"/>
      <c r="Y60" s="32"/>
      <c r="Z60" s="80">
        <f>MAX(N60,Q60,T60,W60)</f>
        <v>0.95</v>
      </c>
      <c r="AA60" s="79">
        <f>MAX(O60,R60,U60,X60)</f>
        <v>0.14000000000000001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42"/>
      <c r="B61" s="519"/>
      <c r="C61" s="450"/>
      <c r="D61" s="529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/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0.05</v>
      </c>
      <c r="X61" s="111"/>
      <c r="Y61" s="32"/>
      <c r="Z61" s="80">
        <f t="shared" ref="Z61:AA64" si="34">IF(SUM(N61,Q61,T61,W61)=0,0,SUM(N61,Q61,T61,W61)/(COUNTIF(N61,"&gt;0")+COUNTIF(Q61,"&gt;0")+COUNTIF(T61,"&gt;0")+COUNTIF(W61,"&gt;0")))</f>
        <v>0.05</v>
      </c>
      <c r="AA61" s="79">
        <f t="shared" si="34"/>
        <v>0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42"/>
      <c r="B62" s="519"/>
      <c r="C62" s="450"/>
      <c r="D62" s="529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hidden="1" customHeight="1">
      <c r="A63" s="542"/>
      <c r="B63" s="519"/>
      <c r="C63" s="450"/>
      <c r="D63" s="529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hidden="1" customHeight="1">
      <c r="A64" s="542"/>
      <c r="B64" s="519"/>
      <c r="C64" s="504"/>
      <c r="D64" s="466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hidden="1" customHeight="1">
      <c r="A65" s="542"/>
      <c r="B65" s="519"/>
      <c r="C65" s="449" t="s">
        <v>575</v>
      </c>
      <c r="D65" s="479" t="s">
        <v>576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hidden="1" customHeight="1">
      <c r="A66" s="542"/>
      <c r="B66" s="519"/>
      <c r="C66" s="450"/>
      <c r="D66" s="479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hidden="1" customHeight="1" thickBot="1">
      <c r="A67" s="542"/>
      <c r="B67" s="519"/>
      <c r="C67" s="451"/>
      <c r="D67" s="480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 hidden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25" hidden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hidden="1" customHeight="1">
      <c r="A70" s="535" t="s">
        <v>577</v>
      </c>
      <c r="B70" s="552" t="s">
        <v>522</v>
      </c>
      <c r="C70" s="537" t="s">
        <v>3</v>
      </c>
      <c r="D70" s="539"/>
      <c r="E70" s="481" t="s">
        <v>523</v>
      </c>
      <c r="F70" s="118">
        <v>61</v>
      </c>
      <c r="G70" s="483" t="s">
        <v>3</v>
      </c>
      <c r="H70" s="475" t="s">
        <v>578</v>
      </c>
      <c r="I70" s="477" t="s">
        <v>525</v>
      </c>
      <c r="J70" s="485" t="s">
        <v>526</v>
      </c>
      <c r="K70" s="486"/>
      <c r="L70" s="487"/>
      <c r="M70" s="118"/>
      <c r="N70" s="499" t="s">
        <v>529</v>
      </c>
      <c r="O70" s="500"/>
      <c r="P70" s="500"/>
      <c r="Q70" s="500"/>
      <c r="R70" s="500"/>
      <c r="S70" s="500"/>
      <c r="T70" s="500"/>
      <c r="U70" s="500"/>
      <c r="V70" s="500"/>
      <c r="W70" s="500"/>
      <c r="X70" s="500"/>
      <c r="Y70" s="500"/>
      <c r="Z70" s="500"/>
      <c r="AA70" s="501"/>
      <c r="AB70" s="9"/>
      <c r="AC70" s="497" t="s">
        <v>579</v>
      </c>
      <c r="AD70" s="497" t="s">
        <v>580</v>
      </c>
      <c r="AE70" s="493" t="s">
        <v>581</v>
      </c>
      <c r="AF70" s="495" t="s">
        <v>582</v>
      </c>
      <c r="AG70" s="491" t="s">
        <v>583</v>
      </c>
    </row>
    <row r="71" spans="1:37" ht="15" hidden="1" customHeight="1">
      <c r="A71" s="536"/>
      <c r="B71" s="553"/>
      <c r="C71" s="538"/>
      <c r="D71" s="540"/>
      <c r="E71" s="482"/>
      <c r="F71" s="119">
        <v>6</v>
      </c>
      <c r="G71" s="484"/>
      <c r="H71" s="476"/>
      <c r="I71" s="478"/>
      <c r="J71" s="488"/>
      <c r="K71" s="489"/>
      <c r="L71" s="490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8"/>
      <c r="AD71" s="498"/>
      <c r="AE71" s="494"/>
      <c r="AF71" s="496"/>
      <c r="AG71" s="492"/>
    </row>
    <row r="72" spans="1:37" ht="29.45" hidden="1" customHeight="1" outlineLevel="1">
      <c r="A72" s="127" t="s">
        <v>584</v>
      </c>
      <c r="B72" s="128" t="s">
        <v>585</v>
      </c>
      <c r="C72" s="129"/>
      <c r="D72" s="129"/>
      <c r="E72" s="130"/>
      <c r="F72" s="117"/>
      <c r="G72" s="131">
        <v>1</v>
      </c>
      <c r="H72" s="132"/>
      <c r="I72" s="130"/>
      <c r="J72" s="469"/>
      <c r="K72" s="470"/>
      <c r="L72" s="471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584</v>
      </c>
      <c r="B73" s="128" t="s">
        <v>585</v>
      </c>
      <c r="C73" s="129"/>
      <c r="D73" s="129"/>
      <c r="E73" s="130"/>
      <c r="F73" s="117"/>
      <c r="G73" s="131">
        <v>2</v>
      </c>
      <c r="H73" s="132"/>
      <c r="I73" s="130"/>
      <c r="J73" s="461"/>
      <c r="K73" s="462"/>
      <c r="L73" s="463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hidden="1" customHeight="1" outlineLevel="1">
      <c r="A74" s="127" t="s">
        <v>586</v>
      </c>
      <c r="B74" s="139" t="s">
        <v>587</v>
      </c>
      <c r="C74" s="129"/>
      <c r="D74" s="129"/>
      <c r="E74" s="130"/>
      <c r="F74" s="117"/>
      <c r="G74" s="131">
        <v>1</v>
      </c>
      <c r="H74" s="132"/>
      <c r="I74" s="130"/>
      <c r="J74" s="461"/>
      <c r="K74" s="462"/>
      <c r="L74" s="463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hidden="1" customHeight="1" outlineLevel="1">
      <c r="A75" s="127" t="s">
        <v>586</v>
      </c>
      <c r="B75" s="139" t="s">
        <v>587</v>
      </c>
      <c r="C75" s="129"/>
      <c r="D75" s="129"/>
      <c r="E75" s="130"/>
      <c r="F75" s="117"/>
      <c r="G75" s="131">
        <v>2</v>
      </c>
      <c r="H75" s="132"/>
      <c r="I75" s="130"/>
      <c r="J75" s="461"/>
      <c r="K75" s="462"/>
      <c r="L75" s="463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hidden="1" customHeight="1" outlineLevel="1">
      <c r="A76" s="140" t="s">
        <v>588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1"/>
      <c r="K76" s="462"/>
      <c r="L76" s="463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hidden="1" customHeight="1" outlineLevel="1">
      <c r="A77" s="140" t="s">
        <v>588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1"/>
      <c r="K77" s="462"/>
      <c r="L77" s="463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hidden="1" customHeight="1" outlineLevel="1">
      <c r="A78" s="140" t="s">
        <v>588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1"/>
      <c r="K78" s="462"/>
      <c r="L78" s="463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hidden="1" customHeight="1" outlineLevel="1">
      <c r="A79" s="140" t="s">
        <v>588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1"/>
      <c r="K79" s="462"/>
      <c r="L79" s="463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hidden="1" customHeight="1" outlineLevel="1">
      <c r="A80" s="140" t="s">
        <v>588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1"/>
      <c r="K80" s="462"/>
      <c r="L80" s="463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hidden="1" customHeight="1" outlineLevel="1">
      <c r="A81" s="140" t="s">
        <v>588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1"/>
      <c r="K81" s="462"/>
      <c r="L81" s="463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hidden="1" customHeight="1" outlineLevel="1">
      <c r="A82" s="140" t="s">
        <v>588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1"/>
      <c r="K82" s="462"/>
      <c r="L82" s="463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hidden="1" customHeight="1" outlineLevel="1">
      <c r="A83" s="140" t="s">
        <v>588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1"/>
      <c r="K83" s="462"/>
      <c r="L83" s="463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hidden="1" customHeight="1" outlineLevel="1">
      <c r="A84" s="140" t="s">
        <v>588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1"/>
      <c r="K84" s="462"/>
      <c r="L84" s="463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hidden="1" customHeight="1" outlineLevel="1">
      <c r="A85" s="140" t="s">
        <v>588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1"/>
      <c r="K85" s="462"/>
      <c r="L85" s="463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hidden="1" customHeight="1" outlineLevel="1">
      <c r="A86" s="140" t="s">
        <v>588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1"/>
      <c r="K86" s="462"/>
      <c r="L86" s="463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hidden="1" customHeight="1" outlineLevel="1">
      <c r="A87" s="140" t="s">
        <v>588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1"/>
      <c r="K87" s="462"/>
      <c r="L87" s="463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hidden="1" customHeight="1" outlineLevel="1">
      <c r="A88" s="140" t="s">
        <v>588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1"/>
      <c r="K88" s="462"/>
      <c r="L88" s="463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hidden="1" customHeight="1" outlineLevel="1">
      <c r="A89" s="140" t="s">
        <v>588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1"/>
      <c r="K89" s="462"/>
      <c r="L89" s="463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hidden="1" customHeight="1" outlineLevel="1">
      <c r="A90" s="140" t="s">
        <v>588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1"/>
      <c r="K90" s="462"/>
      <c r="L90" s="463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hidden="1" customHeight="1" outlineLevel="1">
      <c r="A91" s="140" t="s">
        <v>588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1"/>
      <c r="K91" s="462"/>
      <c r="L91" s="463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hidden="1" customHeight="1" outlineLevel="1">
      <c r="A92" s="140" t="s">
        <v>588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1"/>
      <c r="K92" s="462"/>
      <c r="L92" s="463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hidden="1" customHeight="1" outlineLevel="1">
      <c r="A93" s="165" t="s">
        <v>588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2"/>
      <c r="K93" s="473"/>
      <c r="L93" s="474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0">
      <filters>
        <filter val="COF Team"/>
        <filter val="COF Team / HQ Team"/>
      </filters>
    </filterColumn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8">
    <mergeCell ref="AC13:AF13"/>
    <mergeCell ref="AC14:AF1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D13:D14"/>
    <mergeCell ref="D15:D29"/>
    <mergeCell ref="D53:D59"/>
    <mergeCell ref="C60:C64"/>
    <mergeCell ref="D60:D64"/>
    <mergeCell ref="C53:C59"/>
    <mergeCell ref="D30:D35"/>
    <mergeCell ref="B37:B38"/>
    <mergeCell ref="C37:C38"/>
    <mergeCell ref="B53:B67"/>
    <mergeCell ref="C3:C4"/>
    <mergeCell ref="B3:B4"/>
    <mergeCell ref="C13:C14"/>
    <mergeCell ref="D11:D12"/>
    <mergeCell ref="C10:C12"/>
    <mergeCell ref="D3:D4"/>
    <mergeCell ref="B5:B9"/>
    <mergeCell ref="C5:C9"/>
    <mergeCell ref="B10:B12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F9" sqref="F9:H9"/>
    </sheetView>
  </sheetViews>
  <sheetFormatPr defaultColWidth="9" defaultRowHeight="12.7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CONCATENATE("EBP Checklist - ",'1. Dashboard'!$A$2," 2018")</f>
        <v>EBP Checklist - Chile 2018</v>
      </c>
      <c r="V2" s="341" t="s">
        <v>589</v>
      </c>
    </row>
    <row r="5" spans="1:22" ht="25.15" customHeight="1">
      <c r="A5" s="332">
        <v>3</v>
      </c>
      <c r="B5" s="556" t="str">
        <f>HLOOKUP(CONCATENATE('1. Dashboard'!$A$3," Checklists"),checklists,A5,FALSE)</f>
        <v>% de Calidad en insumos a la EBP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9"/>
      <c r="G9" s="560"/>
      <c r="H9" s="561"/>
      <c r="J9" s="559"/>
      <c r="K9" s="560"/>
      <c r="L9" s="561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9"/>
      <c r="G10" s="560"/>
      <c r="H10" s="561"/>
      <c r="J10" s="559"/>
      <c r="K10" s="560"/>
      <c r="L10" s="561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9"/>
      <c r="G11" s="560"/>
      <c r="H11" s="561"/>
      <c r="J11" s="559"/>
      <c r="K11" s="560"/>
      <c r="L11" s="561"/>
      <c r="N11" s="559"/>
      <c r="O11" s="560"/>
      <c r="P11" s="561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2" t="str">
        <f>HLOOKUP(CONCATENATE('1. Dashboard'!$A$3," Checklists"),checklists,A13,FALSE)</f>
        <v>Porcentaje de Calidad</v>
      </c>
      <c r="C13" s="563"/>
      <c r="D13" s="564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>
      <selection activeCell="O18" sqref="O18"/>
    </sheetView>
  </sheetViews>
  <sheetFormatPr defaultColWidth="9" defaultRowHeight="12.7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CONCATENATE("CPD Checklist - ",'1. Dashboard'!$A$2," 2018")</f>
        <v>CPD Checklist - Chile 2018</v>
      </c>
      <c r="V2" s="341" t="s">
        <v>589</v>
      </c>
    </row>
    <row r="5" spans="1:22" ht="25.15" customHeight="1">
      <c r="A5" s="333">
        <v>9</v>
      </c>
      <c r="B5" s="556" t="str">
        <f>HLOOKUP(CONCATENATE('1. Dashboard'!$A$3," Checklists"),checklists,A5,FALSE)</f>
        <v>% de Calidad en insumos a los CPD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9"/>
      <c r="G9" s="560"/>
      <c r="H9" s="561"/>
      <c r="I9" s="320"/>
      <c r="J9" s="559"/>
      <c r="K9" s="560"/>
      <c r="L9" s="561"/>
      <c r="M9" s="320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9"/>
      <c r="G10" s="560"/>
      <c r="H10" s="561"/>
      <c r="I10" s="320"/>
      <c r="J10" s="559"/>
      <c r="K10" s="560"/>
      <c r="L10" s="561"/>
      <c r="M10" s="320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9"/>
      <c r="G11" s="560"/>
      <c r="H11" s="561"/>
      <c r="I11" s="320"/>
      <c r="J11" s="559"/>
      <c r="K11" s="560"/>
      <c r="L11" s="561"/>
      <c r="M11" s="320"/>
      <c r="N11" s="559"/>
      <c r="O11" s="560"/>
      <c r="P11" s="561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9"/>
      <c r="G12" s="560"/>
      <c r="H12" s="561"/>
      <c r="I12" s="320"/>
      <c r="J12" s="559"/>
      <c r="K12" s="560"/>
      <c r="L12" s="561"/>
      <c r="M12" s="320"/>
      <c r="N12" s="559"/>
      <c r="O12" s="560"/>
      <c r="P12" s="561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2" t="str">
        <f>HLOOKUP(CONCATENATE('1. Dashboard'!$A$3," Checklists"),checklists,A14,FALSE)</f>
        <v>Porcentaje de Calidad</v>
      </c>
      <c r="C14" s="563"/>
      <c r="D14" s="564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J26" sqref="J26"/>
    </sheetView>
  </sheetViews>
  <sheetFormatPr defaultColWidth="9" defaultRowHeight="12.7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5">
      <c r="B2" s="321" t="str">
        <f>CONCATENATE("ICB Checklist - ",'1. Dashboard'!$A$2," 2018")</f>
        <v>ICB Checklist - Chile 2018</v>
      </c>
      <c r="V2" s="341" t="s">
        <v>589</v>
      </c>
    </row>
    <row r="3" spans="1:22" ht="18" customHeight="1"/>
    <row r="5" spans="1:22" ht="25.15" customHeight="1">
      <c r="A5" s="333">
        <v>16</v>
      </c>
      <c r="B5" s="556" t="str">
        <f>HLOOKUP(CONCATENATE('1. Dashboard'!$A$3," Checklists"),checklists,A5,FALSE)</f>
        <v>% de diseño de calidad reflejado en los Anexos III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2" ht="8.4499999999999993" customHeight="1">
      <c r="A6" s="333"/>
    </row>
    <row r="7" spans="1:22" s="324" customFormat="1" ht="36" customHeight="1">
      <c r="A7" s="334">
        <v>38</v>
      </c>
      <c r="B7" s="562" t="s">
        <v>590</v>
      </c>
      <c r="C7" s="563"/>
      <c r="D7" s="564"/>
      <c r="F7" s="568"/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V7" s="320"/>
    </row>
    <row r="9" spans="1:22" s="324" customFormat="1" ht="36" customHeight="1">
      <c r="A9" s="334"/>
      <c r="B9" s="562"/>
      <c r="C9" s="563"/>
      <c r="D9" s="564"/>
      <c r="F9" s="565" t="s">
        <v>591</v>
      </c>
      <c r="G9" s="566"/>
      <c r="H9" s="567"/>
      <c r="J9" s="565" t="s">
        <v>591</v>
      </c>
      <c r="K9" s="566"/>
      <c r="L9" s="567"/>
      <c r="N9" s="565" t="s">
        <v>591</v>
      </c>
      <c r="O9" s="566"/>
      <c r="P9" s="567"/>
      <c r="R9" s="565" t="s">
        <v>591</v>
      </c>
      <c r="S9" s="566"/>
      <c r="T9" s="567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/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/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/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/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/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2.7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5">
      <c r="B2" s="321" t="str">
        <f>CONCATENATE("ICB Checklist - ",'1. Dashboard'!$A$2," 2018")</f>
        <v>ICB Checklist - Chile 2018</v>
      </c>
      <c r="V2" s="341" t="s">
        <v>589</v>
      </c>
    </row>
    <row r="5" spans="1:23" ht="25.15" customHeight="1">
      <c r="A5" s="333">
        <v>22</v>
      </c>
      <c r="B5" s="556" t="str">
        <f>HLOOKUP(CONCATENATE('1. Dashboard'!$A$3," Checklists"),checklists,A5,FALSE)</f>
        <v>% de calidad de los procesos de licitación pública internacional (LPI)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3" ht="8.4499999999999993" customHeight="1">
      <c r="A6" s="333"/>
    </row>
    <row r="7" spans="1:23" s="324" customFormat="1" ht="36" customHeight="1">
      <c r="A7" s="334">
        <v>38</v>
      </c>
      <c r="B7" s="562" t="s">
        <v>592</v>
      </c>
      <c r="C7" s="563"/>
      <c r="D7" s="564"/>
      <c r="F7" s="568"/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W7" s="320"/>
    </row>
    <row r="9" spans="1:23" s="324" customFormat="1" ht="36" customHeight="1">
      <c r="A9" s="334"/>
      <c r="B9" s="562"/>
      <c r="C9" s="563"/>
      <c r="D9" s="564"/>
      <c r="F9" s="565" t="s">
        <v>591</v>
      </c>
      <c r="G9" s="566"/>
      <c r="H9" s="567"/>
      <c r="J9" s="565" t="s">
        <v>591</v>
      </c>
      <c r="K9" s="566"/>
      <c r="L9" s="567"/>
      <c r="N9" s="565" t="s">
        <v>591</v>
      </c>
      <c r="O9" s="566"/>
      <c r="P9" s="567"/>
      <c r="R9" s="565" t="s">
        <v>591</v>
      </c>
      <c r="S9" s="566"/>
      <c r="T9" s="567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/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/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/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/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/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/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/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2" t="str">
        <f>HLOOKUP(CONCATENATE('1. Dashboard'!$A$3," Checklists"),checklists,A20,FALSE)</f>
        <v>Porcentaje de Calidad</v>
      </c>
      <c r="C20" s="563"/>
      <c r="D20" s="564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P24" sqref="P24"/>
    </sheetView>
  </sheetViews>
  <sheetFormatPr defaultColWidth="9" defaultRowHeight="12.7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CONCATENATE("T&amp;L Checklist - ",'1. Dashboard'!$A$2," 2018")</f>
        <v>T&amp;L Checklist - Chile 2018</v>
      </c>
      <c r="V2" s="341" t="s">
        <v>589</v>
      </c>
    </row>
    <row r="5" spans="1:22" ht="24" customHeight="1">
      <c r="A5" s="333">
        <v>31</v>
      </c>
      <c r="B5" s="556" t="str">
        <f>HLOOKUP(CONCATENATE('1. Dashboard'!$A$3," Checklists"),checklists,A5,FALSE)</f>
        <v>% de cumplimiento del T&amp;L &amp; mejora en la calidad del reporte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2" t="s">
        <v>593</v>
      </c>
      <c r="C7" s="563"/>
      <c r="D7" s="564"/>
      <c r="E7" s="324"/>
      <c r="F7" s="568">
        <v>2</v>
      </c>
      <c r="G7" s="569"/>
      <c r="H7" s="570"/>
      <c r="I7" s="338"/>
      <c r="J7" s="568">
        <v>0</v>
      </c>
      <c r="K7" s="569"/>
      <c r="L7" s="570"/>
      <c r="M7" s="338"/>
      <c r="N7" s="568">
        <v>0</v>
      </c>
      <c r="O7" s="569"/>
      <c r="P7" s="570"/>
      <c r="Q7" s="338"/>
      <c r="R7" s="568">
        <v>0</v>
      </c>
      <c r="S7" s="569"/>
      <c r="T7" s="570"/>
    </row>
    <row r="8" spans="1:22">
      <c r="A8" s="333"/>
    </row>
    <row r="9" spans="1:22" ht="24" customHeight="1">
      <c r="A9" s="333">
        <v>31</v>
      </c>
      <c r="B9" s="562"/>
      <c r="C9" s="563"/>
      <c r="D9" s="564"/>
      <c r="E9" s="324"/>
      <c r="F9" s="565" t="s">
        <v>594</v>
      </c>
      <c r="G9" s="566"/>
      <c r="H9" s="567"/>
      <c r="I9" s="324"/>
      <c r="J9" s="565" t="s">
        <v>594</v>
      </c>
      <c r="K9" s="566"/>
      <c r="L9" s="567"/>
      <c r="M9" s="324"/>
      <c r="N9" s="565" t="s">
        <v>594</v>
      </c>
      <c r="O9" s="566"/>
      <c r="P9" s="567"/>
      <c r="Q9" s="324"/>
      <c r="R9" s="565" t="s">
        <v>594</v>
      </c>
      <c r="S9" s="566"/>
      <c r="T9" s="567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2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2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2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2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2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2AF78E6A-CD2B-4200-8668-2246E50B96C8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430BBD55-60AA-4696-B259-CE2410A6BDA7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Salazar, David Agustin</cp:lastModifiedBy>
  <cp:revision/>
  <dcterms:created xsi:type="dcterms:W3CDTF">2011-02-05T15:36:05Z</dcterms:created>
  <dcterms:modified xsi:type="dcterms:W3CDTF">2018-05-29T21:12:09Z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